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Zástupy\Filip - dovolená 23. - 31. 12. 2024 - kopie\VZ - Snížení energetické náročnosti ZŠ Mírová\"/>
    </mc:Choice>
  </mc:AlternateContent>
  <bookViews>
    <workbookView xWindow="16665" yWindow="0" windowWidth="42390" windowHeight="21600"/>
  </bookViews>
  <sheets>
    <sheet name="Rekapitulace stavby" sheetId="1" r:id="rId1"/>
    <sheet name="D.1.1.1 (A) -  Architekto..." sheetId="2" r:id="rId2"/>
    <sheet name="D.1.1.1 (B) -  Architekto..." sheetId="3" r:id="rId3"/>
    <sheet name="D.1.1.1 (C) - Architekton..." sheetId="4" r:id="rId4"/>
    <sheet name="D.1.1.1 (D) - Architekton..." sheetId="5" r:id="rId5"/>
    <sheet name="D.1.1.1 (E) - Architekton..." sheetId="6" r:id="rId6"/>
    <sheet name="D.1.1.1 (F) - Architekton..." sheetId="7" r:id="rId7"/>
    <sheet name="D.1.1.1 (G) - Architekton..." sheetId="8" r:id="rId8"/>
    <sheet name="D.1.4.A - Vytápění" sheetId="9" r:id="rId9"/>
    <sheet name="D.1.4.C - Vzduchotechnika" sheetId="10" r:id="rId10"/>
    <sheet name="D.1.4.G - Elektroinstalace" sheetId="11" r:id="rId11"/>
    <sheet name="D.1.4.H - IRC" sheetId="12" r:id="rId12"/>
    <sheet name="D.14.I - MaR" sheetId="13" r:id="rId13"/>
    <sheet name="D.1.4.E - Zařízení techni..." sheetId="14" r:id="rId14"/>
    <sheet name="VON - Vedlejší a ostatní ..." sheetId="15" r:id="rId15"/>
  </sheets>
  <definedNames>
    <definedName name="_xlnm._FilterDatabase" localSheetId="1" hidden="1">'D.1.1.1 (A) -  Architekto...'!$C$152:$K$1105</definedName>
    <definedName name="_xlnm._FilterDatabase" localSheetId="2" hidden="1">'D.1.1.1 (B) -  Architekto...'!$C$148:$K$897</definedName>
    <definedName name="_xlnm._FilterDatabase" localSheetId="3" hidden="1">'D.1.1.1 (C) - Architekton...'!$C$142:$K$686</definedName>
    <definedName name="_xlnm._FilterDatabase" localSheetId="4" hidden="1">'D.1.1.1 (D) - Architekton...'!$C$148:$K$849</definedName>
    <definedName name="_xlnm._FilterDatabase" localSheetId="5" hidden="1">'D.1.1.1 (E) - Architekton...'!$C$150:$K$876</definedName>
    <definedName name="_xlnm._FilterDatabase" localSheetId="6" hidden="1">'D.1.1.1 (F) - Architekton...'!$C$148:$K$850</definedName>
    <definedName name="_xlnm._FilterDatabase" localSheetId="7" hidden="1">'D.1.1.1 (G) - Architekton...'!$C$151:$K$936</definedName>
    <definedName name="_xlnm._FilterDatabase" localSheetId="8" hidden="1">'D.1.4.A - Vytápění'!$C$122:$K$233</definedName>
    <definedName name="_xlnm._FilterDatabase" localSheetId="9" hidden="1">'D.1.4.C - Vzduchotechnika'!$C$131:$K$559</definedName>
    <definedName name="_xlnm._FilterDatabase" localSheetId="13" hidden="1">'D.1.4.E - Zařízení techni...'!$C$121:$K$169</definedName>
    <definedName name="_xlnm._FilterDatabase" localSheetId="10" hidden="1">'D.1.4.G - Elektroinstalace'!$C$128:$K$483</definedName>
    <definedName name="_xlnm._FilterDatabase" localSheetId="11" hidden="1">'D.1.4.H - IRC'!$C$120:$K$205</definedName>
    <definedName name="_xlnm._FilterDatabase" localSheetId="12" hidden="1">'D.14.I - MaR'!$C$122:$K$208</definedName>
    <definedName name="_xlnm._FilterDatabase" localSheetId="14" hidden="1">'VON - Vedlejší a ostatní ...'!$C$123:$K$184</definedName>
    <definedName name="_xlnm.Print_Titles" localSheetId="1">'D.1.1.1 (A) -  Architekto...'!$152:$152</definedName>
    <definedName name="_xlnm.Print_Titles" localSheetId="2">'D.1.1.1 (B) -  Architekto...'!$148:$148</definedName>
    <definedName name="_xlnm.Print_Titles" localSheetId="3">'D.1.1.1 (C) - Architekton...'!$142:$142</definedName>
    <definedName name="_xlnm.Print_Titles" localSheetId="4">'D.1.1.1 (D) - Architekton...'!$148:$148</definedName>
    <definedName name="_xlnm.Print_Titles" localSheetId="5">'D.1.1.1 (E) - Architekton...'!$150:$150</definedName>
    <definedName name="_xlnm.Print_Titles" localSheetId="6">'D.1.1.1 (F) - Architekton...'!$148:$148</definedName>
    <definedName name="_xlnm.Print_Titles" localSheetId="7">'D.1.1.1 (G) - Architekton...'!$151:$151</definedName>
    <definedName name="_xlnm.Print_Titles" localSheetId="8">'D.1.4.A - Vytápění'!$122:$122</definedName>
    <definedName name="_xlnm.Print_Titles" localSheetId="9">'D.1.4.C - Vzduchotechnika'!$131:$131</definedName>
    <definedName name="_xlnm.Print_Titles" localSheetId="13">'D.1.4.E - Zařízení techni...'!$121:$121</definedName>
    <definedName name="_xlnm.Print_Titles" localSheetId="10">'D.1.4.G - Elektroinstalace'!$128:$128</definedName>
    <definedName name="_xlnm.Print_Titles" localSheetId="11">'D.1.4.H - IRC'!$120:$120</definedName>
    <definedName name="_xlnm.Print_Titles" localSheetId="12">'D.14.I - MaR'!$122:$122</definedName>
    <definedName name="_xlnm.Print_Titles" localSheetId="0">'Rekapitulace stavby'!$92:$92</definedName>
    <definedName name="_xlnm.Print_Titles" localSheetId="14">'VON - Vedlejší a ostatní ...'!$123:$123</definedName>
    <definedName name="_xlnm.Print_Area" localSheetId="1">'D.1.1.1 (A) -  Architekto...'!$C$4:$J$76,'D.1.1.1 (A) -  Architekto...'!$C$82:$J$134,'D.1.1.1 (A) -  Architekto...'!$C$140:$K$1105</definedName>
    <definedName name="_xlnm.Print_Area" localSheetId="2">'D.1.1.1 (B) -  Architekto...'!$C$4:$J$76,'D.1.1.1 (B) -  Architekto...'!$C$82:$J$130,'D.1.1.1 (B) -  Architekto...'!$C$136:$K$897</definedName>
    <definedName name="_xlnm.Print_Area" localSheetId="3">'D.1.1.1 (C) - Architekton...'!$C$4:$J$76,'D.1.1.1 (C) - Architekton...'!$C$82:$J$124,'D.1.1.1 (C) - Architekton...'!$C$130:$K$686</definedName>
    <definedName name="_xlnm.Print_Area" localSheetId="4">'D.1.1.1 (D) - Architekton...'!$C$4:$J$76,'D.1.1.1 (D) - Architekton...'!$C$82:$J$130,'D.1.1.1 (D) - Architekton...'!$C$136:$K$849</definedName>
    <definedName name="_xlnm.Print_Area" localSheetId="5">'D.1.1.1 (E) - Architekton...'!$C$4:$J$76,'D.1.1.1 (E) - Architekton...'!$C$82:$J$132,'D.1.1.1 (E) - Architekton...'!$C$138:$K$876</definedName>
    <definedName name="_xlnm.Print_Area" localSheetId="6">'D.1.1.1 (F) - Architekton...'!$C$4:$J$76,'D.1.1.1 (F) - Architekton...'!$C$82:$J$130,'D.1.1.1 (F) - Architekton...'!$C$136:$K$850</definedName>
    <definedName name="_xlnm.Print_Area" localSheetId="7">'D.1.1.1 (G) - Architekton...'!$C$4:$J$76,'D.1.1.1 (G) - Architekton...'!$C$82:$J$133,'D.1.1.1 (G) - Architekton...'!$C$139:$K$936</definedName>
    <definedName name="_xlnm.Print_Area" localSheetId="8">'D.1.4.A - Vytápění'!$C$4:$J$76,'D.1.4.A - Vytápění'!$C$82:$J$104,'D.1.4.A - Vytápění'!$C$110:$K$233</definedName>
    <definedName name="_xlnm.Print_Area" localSheetId="9">'D.1.4.C - Vzduchotechnika'!$C$4:$J$76,'D.1.4.C - Vzduchotechnika'!$C$82:$J$113,'D.1.4.C - Vzduchotechnika'!$C$119:$K$559</definedName>
    <definedName name="_xlnm.Print_Area" localSheetId="13">'D.1.4.E - Zařízení techni...'!$C$4:$J$76,'D.1.4.E - Zařízení techni...'!$C$82:$J$103,'D.1.4.E - Zařízení techni...'!$C$109:$K$169</definedName>
    <definedName name="_xlnm.Print_Area" localSheetId="10">'D.1.4.G - Elektroinstalace'!$C$4:$J$76,'D.1.4.G - Elektroinstalace'!$C$82:$J$110,'D.1.4.G - Elektroinstalace'!$C$116:$K$483</definedName>
    <definedName name="_xlnm.Print_Area" localSheetId="11">'D.1.4.H - IRC'!$C$4:$J$76,'D.1.4.H - IRC'!$C$82:$J$102,'D.1.4.H - IRC'!$C$108:$K$205</definedName>
    <definedName name="_xlnm.Print_Area" localSheetId="12">'D.14.I - MaR'!$C$4:$J$76,'D.14.I - MaR'!$C$82:$J$104,'D.14.I - MaR'!$C$110:$K$208</definedName>
    <definedName name="_xlnm.Print_Area" localSheetId="0">'Rekapitulace stavby'!$D$4:$AO$76,'Rekapitulace stavby'!$C$82:$AQ$109</definedName>
    <definedName name="_xlnm.Print_Area" localSheetId="14">'VON - Vedlejší a ostatní ...'!$C$4:$J$76,'VON - Vedlejší a ostatní ...'!$C$82:$J$105,'VON - Vedlejší a ostatní ...'!$C$111:$K$184</definedName>
  </definedNames>
  <calcPr calcId="191029"/>
</workbook>
</file>

<file path=xl/calcChain.xml><?xml version="1.0" encoding="utf-8"?>
<calcChain xmlns="http://schemas.openxmlformats.org/spreadsheetml/2006/main">
  <c r="J37" i="15" l="1"/>
  <c r="J36" i="15"/>
  <c r="AY108" i="1"/>
  <c r="J35" i="15"/>
  <c r="AX108" i="1"/>
  <c r="BI184" i="15"/>
  <c r="BH184" i="15"/>
  <c r="BG184" i="15"/>
  <c r="BF184" i="15"/>
  <c r="BK184" i="15"/>
  <c r="J184" i="15"/>
  <c r="BE184" i="15"/>
  <c r="BI183" i="15"/>
  <c r="BH183" i="15"/>
  <c r="BG183" i="15"/>
  <c r="BF183" i="15"/>
  <c r="BK183" i="15"/>
  <c r="J183" i="15" s="1"/>
  <c r="BE183" i="15" s="1"/>
  <c r="BI182" i="15"/>
  <c r="BH182" i="15"/>
  <c r="BG182" i="15"/>
  <c r="BF182" i="15"/>
  <c r="BK182" i="15"/>
  <c r="J182" i="15"/>
  <c r="BE182" i="15"/>
  <c r="BI181" i="15"/>
  <c r="BH181" i="15"/>
  <c r="BG181" i="15"/>
  <c r="BF181" i="15"/>
  <c r="BK181" i="15"/>
  <c r="J181" i="15"/>
  <c r="BE181" i="15" s="1"/>
  <c r="BI180" i="15"/>
  <c r="BH180" i="15"/>
  <c r="BG180" i="15"/>
  <c r="BF180" i="15"/>
  <c r="BK180" i="15"/>
  <c r="J180" i="15" s="1"/>
  <c r="BE180" i="15" s="1"/>
  <c r="BI179" i="15"/>
  <c r="BH179" i="15"/>
  <c r="BG179" i="15"/>
  <c r="BF179" i="15"/>
  <c r="BK179" i="15"/>
  <c r="J179" i="15"/>
  <c r="BE179" i="15"/>
  <c r="BI178" i="15"/>
  <c r="BH178" i="15"/>
  <c r="BG178" i="15"/>
  <c r="BF178" i="15"/>
  <c r="BK178" i="15"/>
  <c r="J178" i="15" s="1"/>
  <c r="BE178" i="15" s="1"/>
  <c r="BI177" i="15"/>
  <c r="BH177" i="15"/>
  <c r="BG177" i="15"/>
  <c r="BF177" i="15"/>
  <c r="BK177" i="15"/>
  <c r="J177" i="15"/>
  <c r="BE177" i="15" s="1"/>
  <c r="BI176" i="15"/>
  <c r="BH176" i="15"/>
  <c r="BG176" i="15"/>
  <c r="BF176" i="15"/>
  <c r="BK176" i="15"/>
  <c r="J176" i="15"/>
  <c r="BE176" i="15" s="1"/>
  <c r="BI175" i="15"/>
  <c r="BH175" i="15"/>
  <c r="BG175" i="15"/>
  <c r="BF175" i="15"/>
  <c r="BK175" i="15"/>
  <c r="J175" i="15" s="1"/>
  <c r="BE175" i="15" s="1"/>
  <c r="BI171" i="15"/>
  <c r="BH171" i="15"/>
  <c r="BG171" i="15"/>
  <c r="BF171" i="15"/>
  <c r="T171" i="15"/>
  <c r="R171" i="15"/>
  <c r="P171" i="15"/>
  <c r="BI168" i="15"/>
  <c r="BH168" i="15"/>
  <c r="BG168" i="15"/>
  <c r="BF168" i="15"/>
  <c r="T168" i="15"/>
  <c r="R168" i="15"/>
  <c r="P168" i="15"/>
  <c r="BI164" i="15"/>
  <c r="BH164" i="15"/>
  <c r="BG164" i="15"/>
  <c r="BF164" i="15"/>
  <c r="T164" i="15"/>
  <c r="T163" i="15"/>
  <c r="R164" i="15"/>
  <c r="R163" i="15" s="1"/>
  <c r="P164" i="15"/>
  <c r="P163" i="15"/>
  <c r="BI160" i="15"/>
  <c r="BH160" i="15"/>
  <c r="BG160" i="15"/>
  <c r="BF160" i="15"/>
  <c r="T160" i="15"/>
  <c r="T159" i="15"/>
  <c r="R160" i="15"/>
  <c r="R159" i="15"/>
  <c r="P160" i="15"/>
  <c r="P159" i="15" s="1"/>
  <c r="BI156" i="15"/>
  <c r="BH156" i="15"/>
  <c r="BG156" i="15"/>
  <c r="BF156" i="15"/>
  <c r="T156" i="15"/>
  <c r="R156" i="15"/>
  <c r="P156" i="15"/>
  <c r="BI153" i="15"/>
  <c r="BH153" i="15"/>
  <c r="BG153" i="15"/>
  <c r="BF153" i="15"/>
  <c r="T153" i="15"/>
  <c r="R153" i="15"/>
  <c r="P153" i="15"/>
  <c r="BI150" i="15"/>
  <c r="BH150" i="15"/>
  <c r="BG150" i="15"/>
  <c r="BF150" i="15"/>
  <c r="T150" i="15"/>
  <c r="R150" i="15"/>
  <c r="P150" i="15"/>
  <c r="BI147" i="15"/>
  <c r="BH147" i="15"/>
  <c r="BG147" i="15"/>
  <c r="BF147" i="15"/>
  <c r="T147" i="15"/>
  <c r="R147" i="15"/>
  <c r="P147" i="15"/>
  <c r="BI144" i="15"/>
  <c r="BH144" i="15"/>
  <c r="BG144" i="15"/>
  <c r="BF144" i="15"/>
  <c r="T144" i="15"/>
  <c r="R144" i="15"/>
  <c r="P144" i="15"/>
  <c r="BI140" i="15"/>
  <c r="BH140" i="15"/>
  <c r="BG140" i="15"/>
  <c r="BF140" i="15"/>
  <c r="T140" i="15"/>
  <c r="R140" i="15"/>
  <c r="P140" i="15"/>
  <c r="BI137" i="15"/>
  <c r="BH137" i="15"/>
  <c r="BG137" i="15"/>
  <c r="BF137" i="15"/>
  <c r="T137" i="15"/>
  <c r="R137" i="15"/>
  <c r="P137" i="15"/>
  <c r="BI134" i="15"/>
  <c r="BH134" i="15"/>
  <c r="BG134" i="15"/>
  <c r="BF134" i="15"/>
  <c r="T134" i="15"/>
  <c r="R134" i="15"/>
  <c r="P134" i="15"/>
  <c r="BI131" i="15"/>
  <c r="BH131" i="15"/>
  <c r="BG131" i="15"/>
  <c r="BF131" i="15"/>
  <c r="T131" i="15"/>
  <c r="R131" i="15"/>
  <c r="P131" i="15"/>
  <c r="BI127" i="15"/>
  <c r="BH127" i="15"/>
  <c r="BG127" i="15"/>
  <c r="BF127" i="15"/>
  <c r="T127" i="15"/>
  <c r="T126" i="15" s="1"/>
  <c r="R127" i="15"/>
  <c r="R126" i="15"/>
  <c r="P127" i="15"/>
  <c r="P126" i="15" s="1"/>
  <c r="J121" i="15"/>
  <c r="J120" i="15"/>
  <c r="F120" i="15"/>
  <c r="F118" i="15"/>
  <c r="E116" i="15"/>
  <c r="J92" i="15"/>
  <c r="J91" i="15"/>
  <c r="F91" i="15"/>
  <c r="F89" i="15"/>
  <c r="E87" i="15"/>
  <c r="J18" i="15"/>
  <c r="E18" i="15"/>
  <c r="F92" i="15" s="1"/>
  <c r="J17" i="15"/>
  <c r="J12" i="15"/>
  <c r="J89" i="15" s="1"/>
  <c r="E7" i="15"/>
  <c r="E85" i="15" s="1"/>
  <c r="J37" i="14"/>
  <c r="J36" i="14"/>
  <c r="AY107" i="1"/>
  <c r="J35" i="14"/>
  <c r="AX107" i="1" s="1"/>
  <c r="BI169" i="14"/>
  <c r="BH169" i="14"/>
  <c r="BG169" i="14"/>
  <c r="BF169" i="14"/>
  <c r="BK169" i="14"/>
  <c r="J169" i="14" s="1"/>
  <c r="BE169" i="14" s="1"/>
  <c r="BI168" i="14"/>
  <c r="BH168" i="14"/>
  <c r="BG168" i="14"/>
  <c r="BF168" i="14"/>
  <c r="BK168" i="14"/>
  <c r="J168" i="14" s="1"/>
  <c r="BE168" i="14" s="1"/>
  <c r="BI167" i="14"/>
  <c r="BH167" i="14"/>
  <c r="BG167" i="14"/>
  <c r="BF167" i="14"/>
  <c r="BK167" i="14"/>
  <c r="J167" i="14" s="1"/>
  <c r="BE167" i="14" s="1"/>
  <c r="BI166" i="14"/>
  <c r="BH166" i="14"/>
  <c r="BG166" i="14"/>
  <c r="BF166" i="14"/>
  <c r="BK166" i="14"/>
  <c r="J166" i="14" s="1"/>
  <c r="BE166" i="14" s="1"/>
  <c r="BI165" i="14"/>
  <c r="BH165" i="14"/>
  <c r="BG165" i="14"/>
  <c r="BF165" i="14"/>
  <c r="BK165" i="14"/>
  <c r="J165" i="14"/>
  <c r="BE165" i="14"/>
  <c r="BI164" i="14"/>
  <c r="BH164" i="14"/>
  <c r="BG164" i="14"/>
  <c r="BF164" i="14"/>
  <c r="BK164" i="14"/>
  <c r="J164" i="14" s="1"/>
  <c r="BE164" i="14" s="1"/>
  <c r="BI163" i="14"/>
  <c r="BH163" i="14"/>
  <c r="BG163" i="14"/>
  <c r="BF163" i="14"/>
  <c r="BK163" i="14"/>
  <c r="J163" i="14" s="1"/>
  <c r="BE163" i="14" s="1"/>
  <c r="BI162" i="14"/>
  <c r="BH162" i="14"/>
  <c r="BG162" i="14"/>
  <c r="BF162" i="14"/>
  <c r="BK162" i="14"/>
  <c r="J162" i="14"/>
  <c r="BE162" i="14"/>
  <c r="BI161" i="14"/>
  <c r="BH161" i="14"/>
  <c r="BG161" i="14"/>
  <c r="BF161" i="14"/>
  <c r="BK161" i="14"/>
  <c r="J161" i="14"/>
  <c r="BE161" i="14"/>
  <c r="BI160" i="14"/>
  <c r="BH160" i="14"/>
  <c r="BG160" i="14"/>
  <c r="BF160" i="14"/>
  <c r="BK160" i="14"/>
  <c r="J160" i="14" s="1"/>
  <c r="BE160" i="14" s="1"/>
  <c r="BI157" i="14"/>
  <c r="BH157" i="14"/>
  <c r="BG157" i="14"/>
  <c r="BF157" i="14"/>
  <c r="T157" i="14"/>
  <c r="R157" i="14"/>
  <c r="P157" i="14"/>
  <c r="BI155" i="14"/>
  <c r="BH155" i="14"/>
  <c r="BG155" i="14"/>
  <c r="BF155" i="14"/>
  <c r="T155" i="14"/>
  <c r="R155" i="14"/>
  <c r="P155" i="14"/>
  <c r="BI153" i="14"/>
  <c r="BH153" i="14"/>
  <c r="BG153" i="14"/>
  <c r="BF153" i="14"/>
  <c r="T153" i="14"/>
  <c r="R153" i="14"/>
  <c r="P153" i="14"/>
  <c r="BI151" i="14"/>
  <c r="BH151" i="14"/>
  <c r="BG151" i="14"/>
  <c r="BF151" i="14"/>
  <c r="T151" i="14"/>
  <c r="R151" i="14"/>
  <c r="P151" i="14"/>
  <c r="BI148" i="14"/>
  <c r="BH148" i="14"/>
  <c r="BG148" i="14"/>
  <c r="BF148" i="14"/>
  <c r="T148" i="14"/>
  <c r="R148" i="14"/>
  <c r="P148" i="14"/>
  <c r="BI145" i="14"/>
  <c r="BH145" i="14"/>
  <c r="BG145" i="14"/>
  <c r="BF145" i="14"/>
  <c r="T145" i="14"/>
  <c r="R145" i="14"/>
  <c r="P145" i="14"/>
  <c r="BI142" i="14"/>
  <c r="BH142" i="14"/>
  <c r="BG142" i="14"/>
  <c r="BF142" i="14"/>
  <c r="T142" i="14"/>
  <c r="R142" i="14"/>
  <c r="P142" i="14"/>
  <c r="BI139" i="14"/>
  <c r="BH139" i="14"/>
  <c r="BG139" i="14"/>
  <c r="BF139" i="14"/>
  <c r="T139" i="14"/>
  <c r="R139" i="14"/>
  <c r="P139" i="14"/>
  <c r="BI135" i="14"/>
  <c r="BH135" i="14"/>
  <c r="BG135" i="14"/>
  <c r="BF135" i="14"/>
  <c r="T135" i="14"/>
  <c r="R135" i="14"/>
  <c r="P135" i="14"/>
  <c r="BI132" i="14"/>
  <c r="BH132" i="14"/>
  <c r="BG132" i="14"/>
  <c r="BF132" i="14"/>
  <c r="T132" i="14"/>
  <c r="R132" i="14"/>
  <c r="P132" i="14"/>
  <c r="BI130" i="14"/>
  <c r="BH130" i="14"/>
  <c r="BG130" i="14"/>
  <c r="BF130" i="14"/>
  <c r="T130" i="14"/>
  <c r="R130" i="14"/>
  <c r="P130" i="14"/>
  <c r="BI127" i="14"/>
  <c r="BH127" i="14"/>
  <c r="BG127" i="14"/>
  <c r="BF127" i="14"/>
  <c r="T127" i="14"/>
  <c r="R127" i="14"/>
  <c r="P127" i="14"/>
  <c r="BI125" i="14"/>
  <c r="BH125" i="14"/>
  <c r="BG125" i="14"/>
  <c r="BF125" i="14"/>
  <c r="T125" i="14"/>
  <c r="R125" i="14"/>
  <c r="P125" i="14"/>
  <c r="J119" i="14"/>
  <c r="J118" i="14"/>
  <c r="F118" i="14"/>
  <c r="F116" i="14"/>
  <c r="E114" i="14"/>
  <c r="J92" i="14"/>
  <c r="J91" i="14"/>
  <c r="F91" i="14"/>
  <c r="F89" i="14"/>
  <c r="E87" i="14"/>
  <c r="J18" i="14"/>
  <c r="E18" i="14"/>
  <c r="F92" i="14"/>
  <c r="J17" i="14"/>
  <c r="J12" i="14"/>
  <c r="J116" i="14"/>
  <c r="E7" i="14"/>
  <c r="E112" i="14"/>
  <c r="J37" i="13"/>
  <c r="J36" i="13"/>
  <c r="AY106" i="1" s="1"/>
  <c r="J35" i="13"/>
  <c r="AX106" i="1" s="1"/>
  <c r="BI208" i="13"/>
  <c r="BH208" i="13"/>
  <c r="BG208" i="13"/>
  <c r="BF208" i="13"/>
  <c r="BK208" i="13"/>
  <c r="J208" i="13"/>
  <c r="BE208" i="13" s="1"/>
  <c r="BI207" i="13"/>
  <c r="BH207" i="13"/>
  <c r="BG207" i="13"/>
  <c r="BF207" i="13"/>
  <c r="BK207" i="13"/>
  <c r="J207" i="13" s="1"/>
  <c r="BE207" i="13" s="1"/>
  <c r="BI206" i="13"/>
  <c r="BH206" i="13"/>
  <c r="BG206" i="13"/>
  <c r="BF206" i="13"/>
  <c r="BK206" i="13"/>
  <c r="J206" i="13"/>
  <c r="BE206" i="13" s="1"/>
  <c r="BI205" i="13"/>
  <c r="BH205" i="13"/>
  <c r="BG205" i="13"/>
  <c r="BF205" i="13"/>
  <c r="BK205" i="13"/>
  <c r="J205" i="13"/>
  <c r="BE205" i="13" s="1"/>
  <c r="BI204" i="13"/>
  <c r="BH204" i="13"/>
  <c r="BG204" i="13"/>
  <c r="BF204" i="13"/>
  <c r="BK204" i="13"/>
  <c r="J204" i="13"/>
  <c r="BE204" i="13" s="1"/>
  <c r="BI203" i="13"/>
  <c r="BH203" i="13"/>
  <c r="BG203" i="13"/>
  <c r="BF203" i="13"/>
  <c r="BK203" i="13"/>
  <c r="J203" i="13"/>
  <c r="BE203" i="13"/>
  <c r="BI202" i="13"/>
  <c r="BH202" i="13"/>
  <c r="BG202" i="13"/>
  <c r="BF202" i="13"/>
  <c r="BK202" i="13"/>
  <c r="J202" i="13" s="1"/>
  <c r="BE202" i="13" s="1"/>
  <c r="BI201" i="13"/>
  <c r="BH201" i="13"/>
  <c r="BG201" i="13"/>
  <c r="BF201" i="13"/>
  <c r="BK201" i="13"/>
  <c r="J201" i="13" s="1"/>
  <c r="BE201" i="13" s="1"/>
  <c r="BI200" i="13"/>
  <c r="BH200" i="13"/>
  <c r="BG200" i="13"/>
  <c r="BF200" i="13"/>
  <c r="BK200" i="13"/>
  <c r="J200" i="13"/>
  <c r="BE200" i="13"/>
  <c r="BI199" i="13"/>
  <c r="BH199" i="13"/>
  <c r="BG199" i="13"/>
  <c r="BF199" i="13"/>
  <c r="BK199" i="13"/>
  <c r="J199" i="13" s="1"/>
  <c r="BE199" i="13" s="1"/>
  <c r="BI196" i="13"/>
  <c r="BH196" i="13"/>
  <c r="BG196" i="13"/>
  <c r="BF196" i="13"/>
  <c r="T196" i="13"/>
  <c r="R196" i="13"/>
  <c r="P196" i="13"/>
  <c r="BI194" i="13"/>
  <c r="BH194" i="13"/>
  <c r="BG194" i="13"/>
  <c r="BF194" i="13"/>
  <c r="T194" i="13"/>
  <c r="R194" i="13"/>
  <c r="P194" i="13"/>
  <c r="BI192" i="13"/>
  <c r="BH192" i="13"/>
  <c r="BG192" i="13"/>
  <c r="BF192" i="13"/>
  <c r="T192" i="13"/>
  <c r="R192" i="13"/>
  <c r="P192" i="13"/>
  <c r="BI190" i="13"/>
  <c r="BH190" i="13"/>
  <c r="BG190" i="13"/>
  <c r="BF190" i="13"/>
  <c r="T190" i="13"/>
  <c r="R190" i="13"/>
  <c r="P190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4" i="13"/>
  <c r="BH184" i="13"/>
  <c r="BG184" i="13"/>
  <c r="BF184" i="13"/>
  <c r="T184" i="13"/>
  <c r="R184" i="13"/>
  <c r="P184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8" i="13"/>
  <c r="BH178" i="13"/>
  <c r="BG178" i="13"/>
  <c r="BF178" i="13"/>
  <c r="T178" i="13"/>
  <c r="R178" i="13"/>
  <c r="P178" i="13"/>
  <c r="BI175" i="13"/>
  <c r="BH175" i="13"/>
  <c r="BG175" i="13"/>
  <c r="BF175" i="13"/>
  <c r="T175" i="13"/>
  <c r="R175" i="13"/>
  <c r="P175" i="13"/>
  <c r="BI173" i="13"/>
  <c r="BH173" i="13"/>
  <c r="BG173" i="13"/>
  <c r="BF173" i="13"/>
  <c r="T173" i="13"/>
  <c r="R173" i="13"/>
  <c r="P173" i="13"/>
  <c r="BI171" i="13"/>
  <c r="BH171" i="13"/>
  <c r="BG171" i="13"/>
  <c r="BF171" i="13"/>
  <c r="T171" i="13"/>
  <c r="R171" i="13"/>
  <c r="P171" i="13"/>
  <c r="BI169" i="13"/>
  <c r="BH169" i="13"/>
  <c r="BG169" i="13"/>
  <c r="BF169" i="13"/>
  <c r="T169" i="13"/>
  <c r="R169" i="13"/>
  <c r="P169" i="13"/>
  <c r="BI167" i="13"/>
  <c r="BH167" i="13"/>
  <c r="BG167" i="13"/>
  <c r="BF167" i="13"/>
  <c r="T167" i="13"/>
  <c r="R167" i="13"/>
  <c r="P167" i="13"/>
  <c r="BI164" i="13"/>
  <c r="BH164" i="13"/>
  <c r="BG164" i="13"/>
  <c r="BF164" i="13"/>
  <c r="T164" i="13"/>
  <c r="R164" i="13"/>
  <c r="P164" i="13"/>
  <c r="BI161" i="13"/>
  <c r="BH161" i="13"/>
  <c r="BG161" i="13"/>
  <c r="BF161" i="13"/>
  <c r="T161" i="13"/>
  <c r="T160" i="13" s="1"/>
  <c r="R161" i="13"/>
  <c r="R160" i="13" s="1"/>
  <c r="P161" i="13"/>
  <c r="P160" i="13" s="1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2" i="13"/>
  <c r="BH152" i="13"/>
  <c r="BG152" i="13"/>
  <c r="BF152" i="13"/>
  <c r="T152" i="13"/>
  <c r="R152" i="13"/>
  <c r="P152" i="13"/>
  <c r="BI150" i="13"/>
  <c r="BH150" i="13"/>
  <c r="BG150" i="13"/>
  <c r="BF150" i="13"/>
  <c r="T150" i="13"/>
  <c r="R150" i="13"/>
  <c r="P150" i="13"/>
  <c r="BI147" i="13"/>
  <c r="BH147" i="13"/>
  <c r="BG147" i="13"/>
  <c r="BF147" i="13"/>
  <c r="T147" i="13"/>
  <c r="R147" i="13"/>
  <c r="P147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5" i="13"/>
  <c r="BH135" i="13"/>
  <c r="BG135" i="13"/>
  <c r="BF135" i="13"/>
  <c r="T135" i="13"/>
  <c r="R135" i="13"/>
  <c r="P135" i="13"/>
  <c r="BI132" i="13"/>
  <c r="BH132" i="13"/>
  <c r="BG132" i="13"/>
  <c r="BF132" i="13"/>
  <c r="T132" i="13"/>
  <c r="R132" i="13"/>
  <c r="P132" i="13"/>
  <c r="BI130" i="13"/>
  <c r="BH130" i="13"/>
  <c r="BG130" i="13"/>
  <c r="BF130" i="13"/>
  <c r="T130" i="13"/>
  <c r="R130" i="13"/>
  <c r="P130" i="13"/>
  <c r="BI128" i="13"/>
  <c r="BH128" i="13"/>
  <c r="BG128" i="13"/>
  <c r="BF128" i="13"/>
  <c r="T128" i="13"/>
  <c r="R128" i="13"/>
  <c r="P128" i="13"/>
  <c r="BI126" i="13"/>
  <c r="BH126" i="13"/>
  <c r="BG126" i="13"/>
  <c r="BF126" i="13"/>
  <c r="T126" i="13"/>
  <c r="R126" i="13"/>
  <c r="P126" i="13"/>
  <c r="J120" i="13"/>
  <c r="J119" i="13"/>
  <c r="F119" i="13"/>
  <c r="F117" i="13"/>
  <c r="E115" i="13"/>
  <c r="J92" i="13"/>
  <c r="J91" i="13"/>
  <c r="F91" i="13"/>
  <c r="F89" i="13"/>
  <c r="E87" i="13"/>
  <c r="J18" i="13"/>
  <c r="E18" i="13"/>
  <c r="F120" i="13"/>
  <c r="J17" i="13"/>
  <c r="J12" i="13"/>
  <c r="J117" i="13"/>
  <c r="E7" i="13"/>
  <c r="E113" i="13"/>
  <c r="J37" i="12"/>
  <c r="J36" i="12"/>
  <c r="AY105" i="1"/>
  <c r="J35" i="12"/>
  <c r="AX105" i="1" s="1"/>
  <c r="BI205" i="12"/>
  <c r="BH205" i="12"/>
  <c r="BG205" i="12"/>
  <c r="BF205" i="12"/>
  <c r="BK205" i="12"/>
  <c r="J205" i="12"/>
  <c r="BE205" i="12" s="1"/>
  <c r="BI204" i="12"/>
  <c r="BH204" i="12"/>
  <c r="BG204" i="12"/>
  <c r="BF204" i="12"/>
  <c r="BK204" i="12"/>
  <c r="J204" i="12" s="1"/>
  <c r="BE204" i="12" s="1"/>
  <c r="BI203" i="12"/>
  <c r="BH203" i="12"/>
  <c r="BG203" i="12"/>
  <c r="BF203" i="12"/>
  <c r="BK203" i="12"/>
  <c r="J203" i="12" s="1"/>
  <c r="BE203" i="12" s="1"/>
  <c r="BI202" i="12"/>
  <c r="BH202" i="12"/>
  <c r="BG202" i="12"/>
  <c r="BF202" i="12"/>
  <c r="BK202" i="12"/>
  <c r="J202" i="12"/>
  <c r="BE202" i="12" s="1"/>
  <c r="BI201" i="12"/>
  <c r="BH201" i="12"/>
  <c r="BG201" i="12"/>
  <c r="BF201" i="12"/>
  <c r="BK201" i="12"/>
  <c r="J201" i="12"/>
  <c r="BE201" i="12" s="1"/>
  <c r="BI200" i="12"/>
  <c r="BH200" i="12"/>
  <c r="BG200" i="12"/>
  <c r="BF200" i="12"/>
  <c r="BK200" i="12"/>
  <c r="J200" i="12"/>
  <c r="BE200" i="12"/>
  <c r="BI199" i="12"/>
  <c r="BH199" i="12"/>
  <c r="BG199" i="12"/>
  <c r="BF199" i="12"/>
  <c r="BK199" i="12"/>
  <c r="J199" i="12" s="1"/>
  <c r="BE199" i="12" s="1"/>
  <c r="BI198" i="12"/>
  <c r="BH198" i="12"/>
  <c r="BG198" i="12"/>
  <c r="BF198" i="12"/>
  <c r="BK198" i="12"/>
  <c r="J198" i="12" s="1"/>
  <c r="BE198" i="12" s="1"/>
  <c r="BI197" i="12"/>
  <c r="BH197" i="12"/>
  <c r="BG197" i="12"/>
  <c r="BF197" i="12"/>
  <c r="BK197" i="12"/>
  <c r="J197" i="12"/>
  <c r="BE197" i="12"/>
  <c r="BI196" i="12"/>
  <c r="BH196" i="12"/>
  <c r="BG196" i="12"/>
  <c r="BF196" i="12"/>
  <c r="BK196" i="12"/>
  <c r="J196" i="12"/>
  <c r="BE196" i="12"/>
  <c r="BI193" i="12"/>
  <c r="BH193" i="12"/>
  <c r="BG193" i="12"/>
  <c r="BF193" i="12"/>
  <c r="T193" i="12"/>
  <c r="R193" i="12"/>
  <c r="P193" i="12"/>
  <c r="BI191" i="12"/>
  <c r="BH191" i="12"/>
  <c r="BG191" i="12"/>
  <c r="BF191" i="12"/>
  <c r="T191" i="12"/>
  <c r="R191" i="12"/>
  <c r="P191" i="12"/>
  <c r="BI189" i="12"/>
  <c r="BH189" i="12"/>
  <c r="BG189" i="12"/>
  <c r="BF189" i="12"/>
  <c r="T189" i="12"/>
  <c r="R189" i="12"/>
  <c r="P189" i="12"/>
  <c r="BI187" i="12"/>
  <c r="BH187" i="12"/>
  <c r="BG187" i="12"/>
  <c r="BF187" i="12"/>
  <c r="T187" i="12"/>
  <c r="R187" i="12"/>
  <c r="P187" i="12"/>
  <c r="BI185" i="12"/>
  <c r="BH185" i="12"/>
  <c r="BG185" i="12"/>
  <c r="BF185" i="12"/>
  <c r="T185" i="12"/>
  <c r="R185" i="12"/>
  <c r="P185" i="12"/>
  <c r="BI183" i="12"/>
  <c r="BH183" i="12"/>
  <c r="BG183" i="12"/>
  <c r="BF183" i="12"/>
  <c r="T183" i="12"/>
  <c r="R183" i="12"/>
  <c r="P183" i="12"/>
  <c r="BI181" i="12"/>
  <c r="BH181" i="12"/>
  <c r="BG181" i="12"/>
  <c r="BF181" i="12"/>
  <c r="T181" i="12"/>
  <c r="R181" i="12"/>
  <c r="P181" i="12"/>
  <c r="BI179" i="12"/>
  <c r="BH179" i="12"/>
  <c r="BG179" i="12"/>
  <c r="BF179" i="12"/>
  <c r="T179" i="12"/>
  <c r="R179" i="12"/>
  <c r="P179" i="12"/>
  <c r="BI177" i="12"/>
  <c r="BH177" i="12"/>
  <c r="BG177" i="12"/>
  <c r="BF177" i="12"/>
  <c r="T177" i="12"/>
  <c r="R177" i="12"/>
  <c r="P177" i="12"/>
  <c r="BI175" i="12"/>
  <c r="BH175" i="12"/>
  <c r="BG175" i="12"/>
  <c r="BF175" i="12"/>
  <c r="T175" i="12"/>
  <c r="R175" i="12"/>
  <c r="P175" i="12"/>
  <c r="BI173" i="12"/>
  <c r="BH173" i="12"/>
  <c r="BG173" i="12"/>
  <c r="BF173" i="12"/>
  <c r="T173" i="12"/>
  <c r="R173" i="12"/>
  <c r="P173" i="12"/>
  <c r="BI171" i="12"/>
  <c r="BH171" i="12"/>
  <c r="BG171" i="12"/>
  <c r="BF171" i="12"/>
  <c r="T171" i="12"/>
  <c r="R171" i="12"/>
  <c r="P171" i="12"/>
  <c r="BI167" i="12"/>
  <c r="BH167" i="12"/>
  <c r="BG167" i="12"/>
  <c r="BF167" i="12"/>
  <c r="T167" i="12"/>
  <c r="R167" i="12"/>
  <c r="P167" i="12"/>
  <c r="BI165" i="12"/>
  <c r="BH165" i="12"/>
  <c r="BG165" i="12"/>
  <c r="BF165" i="12"/>
  <c r="T165" i="12"/>
  <c r="R165" i="12"/>
  <c r="P165" i="12"/>
  <c r="BI163" i="12"/>
  <c r="BH163" i="12"/>
  <c r="BG163" i="12"/>
  <c r="BF163" i="12"/>
  <c r="T163" i="12"/>
  <c r="R163" i="12"/>
  <c r="P163" i="12"/>
  <c r="BI160" i="12"/>
  <c r="BH160" i="12"/>
  <c r="BG160" i="12"/>
  <c r="BF160" i="12"/>
  <c r="T160" i="12"/>
  <c r="R160" i="12"/>
  <c r="P160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4" i="12"/>
  <c r="BH154" i="12"/>
  <c r="BG154" i="12"/>
  <c r="BF154" i="12"/>
  <c r="T154" i="12"/>
  <c r="R154" i="12"/>
  <c r="P154" i="12"/>
  <c r="BI152" i="12"/>
  <c r="BH152" i="12"/>
  <c r="BG152" i="12"/>
  <c r="BF152" i="12"/>
  <c r="T152" i="12"/>
  <c r="R152" i="12"/>
  <c r="P152" i="12"/>
  <c r="BI149" i="12"/>
  <c r="BH149" i="12"/>
  <c r="BG149" i="12"/>
  <c r="BF149" i="12"/>
  <c r="T149" i="12"/>
  <c r="R149" i="12"/>
  <c r="P149" i="12"/>
  <c r="BI147" i="12"/>
  <c r="BH147" i="12"/>
  <c r="BG147" i="12"/>
  <c r="BF147" i="12"/>
  <c r="T147" i="12"/>
  <c r="R147" i="12"/>
  <c r="P147" i="12"/>
  <c r="BI145" i="12"/>
  <c r="BH145" i="12"/>
  <c r="BG145" i="12"/>
  <c r="BF145" i="12"/>
  <c r="T145" i="12"/>
  <c r="R145" i="12"/>
  <c r="P145" i="12"/>
  <c r="BI143" i="12"/>
  <c r="BH143" i="12"/>
  <c r="BG143" i="12"/>
  <c r="BF143" i="12"/>
  <c r="T143" i="12"/>
  <c r="R143" i="12"/>
  <c r="P143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BI129" i="12"/>
  <c r="BH129" i="12"/>
  <c r="BG129" i="12"/>
  <c r="BF129" i="12"/>
  <c r="T129" i="12"/>
  <c r="R129" i="12"/>
  <c r="P129" i="12"/>
  <c r="BI127" i="12"/>
  <c r="BH127" i="12"/>
  <c r="BG127" i="12"/>
  <c r="BF127" i="12"/>
  <c r="T127" i="12"/>
  <c r="R127" i="12"/>
  <c r="P127" i="12"/>
  <c r="BI124" i="12"/>
  <c r="BH124" i="12"/>
  <c r="BG124" i="12"/>
  <c r="BF124" i="12"/>
  <c r="T124" i="12"/>
  <c r="R124" i="12"/>
  <c r="P124" i="12"/>
  <c r="J118" i="12"/>
  <c r="J117" i="12"/>
  <c r="F117" i="12"/>
  <c r="F115" i="12"/>
  <c r="E113" i="12"/>
  <c r="J92" i="12"/>
  <c r="J91" i="12"/>
  <c r="F91" i="12"/>
  <c r="F89" i="12"/>
  <c r="E87" i="12"/>
  <c r="J18" i="12"/>
  <c r="E18" i="12"/>
  <c r="F92" i="12"/>
  <c r="J17" i="12"/>
  <c r="J12" i="12"/>
  <c r="J115" i="12" s="1"/>
  <c r="E7" i="12"/>
  <c r="E85" i="12"/>
  <c r="J37" i="11"/>
  <c r="J36" i="11"/>
  <c r="AY104" i="1"/>
  <c r="J35" i="11"/>
  <c r="AX104" i="1" s="1"/>
  <c r="BI483" i="11"/>
  <c r="BH483" i="11"/>
  <c r="BG483" i="11"/>
  <c r="BF483" i="11"/>
  <c r="BK483" i="11"/>
  <c r="J483" i="11"/>
  <c r="BE483" i="11"/>
  <c r="BI482" i="11"/>
  <c r="BH482" i="11"/>
  <c r="BG482" i="11"/>
  <c r="BF482" i="11"/>
  <c r="BK482" i="11"/>
  <c r="J482" i="11" s="1"/>
  <c r="BE482" i="11" s="1"/>
  <c r="BI481" i="11"/>
  <c r="BH481" i="11"/>
  <c r="BG481" i="11"/>
  <c r="BF481" i="11"/>
  <c r="BK481" i="11"/>
  <c r="J481" i="11" s="1"/>
  <c r="BE481" i="11" s="1"/>
  <c r="BI480" i="11"/>
  <c r="BH480" i="11"/>
  <c r="BG480" i="11"/>
  <c r="BF480" i="11"/>
  <c r="BK480" i="11"/>
  <c r="J480" i="11"/>
  <c r="BE480" i="11" s="1"/>
  <c r="BI479" i="11"/>
  <c r="BH479" i="11"/>
  <c r="BG479" i="11"/>
  <c r="BF479" i="11"/>
  <c r="BK479" i="11"/>
  <c r="J479" i="11" s="1"/>
  <c r="BE479" i="11" s="1"/>
  <c r="BI478" i="11"/>
  <c r="BH478" i="11"/>
  <c r="BG478" i="11"/>
  <c r="BF478" i="11"/>
  <c r="BK478" i="11"/>
  <c r="J478" i="11" s="1"/>
  <c r="BE478" i="11" s="1"/>
  <c r="BI477" i="11"/>
  <c r="BH477" i="11"/>
  <c r="BG477" i="11"/>
  <c r="BF477" i="11"/>
  <c r="BK477" i="11"/>
  <c r="J477" i="11" s="1"/>
  <c r="BE477" i="11" s="1"/>
  <c r="BI476" i="11"/>
  <c r="BH476" i="11"/>
  <c r="BG476" i="11"/>
  <c r="BF476" i="11"/>
  <c r="BK476" i="11"/>
  <c r="J476" i="11"/>
  <c r="BE476" i="11" s="1"/>
  <c r="BI475" i="11"/>
  <c r="BH475" i="11"/>
  <c r="BG475" i="11"/>
  <c r="BF475" i="11"/>
  <c r="BK475" i="11"/>
  <c r="J475" i="11"/>
  <c r="BE475" i="11" s="1"/>
  <c r="BI474" i="11"/>
  <c r="BH474" i="11"/>
  <c r="BG474" i="11"/>
  <c r="BF474" i="11"/>
  <c r="BK474" i="11"/>
  <c r="J474" i="11"/>
  <c r="BE474" i="11"/>
  <c r="BI471" i="11"/>
  <c r="BH471" i="11"/>
  <c r="BG471" i="11"/>
  <c r="BF471" i="11"/>
  <c r="T471" i="11"/>
  <c r="R471" i="11"/>
  <c r="P471" i="11"/>
  <c r="BI468" i="11"/>
  <c r="BH468" i="11"/>
  <c r="BG468" i="11"/>
  <c r="BF468" i="11"/>
  <c r="T468" i="11"/>
  <c r="R468" i="11"/>
  <c r="P468" i="11"/>
  <c r="BI466" i="11"/>
  <c r="BH466" i="11"/>
  <c r="BG466" i="11"/>
  <c r="BF466" i="11"/>
  <c r="T466" i="11"/>
  <c r="R466" i="11"/>
  <c r="P466" i="11"/>
  <c r="BI464" i="11"/>
  <c r="BH464" i="11"/>
  <c r="BG464" i="11"/>
  <c r="BF464" i="11"/>
  <c r="T464" i="11"/>
  <c r="R464" i="11"/>
  <c r="P464" i="11"/>
  <c r="BI462" i="11"/>
  <c r="BH462" i="11"/>
  <c r="BG462" i="11"/>
  <c r="BF462" i="11"/>
  <c r="T462" i="11"/>
  <c r="R462" i="11"/>
  <c r="P462" i="11"/>
  <c r="BI460" i="11"/>
  <c r="BH460" i="11"/>
  <c r="BG460" i="11"/>
  <c r="BF460" i="11"/>
  <c r="T460" i="11"/>
  <c r="R460" i="11"/>
  <c r="P460" i="11"/>
  <c r="BI457" i="11"/>
  <c r="BH457" i="11"/>
  <c r="BG457" i="11"/>
  <c r="BF457" i="11"/>
  <c r="T457" i="11"/>
  <c r="R457" i="11"/>
  <c r="P457" i="11"/>
  <c r="BI454" i="11"/>
  <c r="BH454" i="11"/>
  <c r="BG454" i="11"/>
  <c r="BF454" i="11"/>
  <c r="T454" i="11"/>
  <c r="R454" i="11"/>
  <c r="P454" i="11"/>
  <c r="BI452" i="11"/>
  <c r="BH452" i="11"/>
  <c r="BG452" i="11"/>
  <c r="BF452" i="11"/>
  <c r="T452" i="11"/>
  <c r="R452" i="11"/>
  <c r="P452" i="11"/>
  <c r="BI450" i="11"/>
  <c r="BH450" i="11"/>
  <c r="BG450" i="11"/>
  <c r="BF450" i="11"/>
  <c r="T450" i="11"/>
  <c r="R450" i="11"/>
  <c r="P450" i="11"/>
  <c r="BI448" i="11"/>
  <c r="BH448" i="11"/>
  <c r="BG448" i="11"/>
  <c r="BF448" i="11"/>
  <c r="T448" i="11"/>
  <c r="R448" i="11"/>
  <c r="P448" i="11"/>
  <c r="BI445" i="11"/>
  <c r="BH445" i="11"/>
  <c r="BG445" i="11"/>
  <c r="BF445" i="11"/>
  <c r="T445" i="11"/>
  <c r="R445" i="11"/>
  <c r="P445" i="11"/>
  <c r="BI442" i="11"/>
  <c r="BH442" i="11"/>
  <c r="BG442" i="11"/>
  <c r="BF442" i="11"/>
  <c r="T442" i="11"/>
  <c r="R442" i="11"/>
  <c r="P442" i="11"/>
  <c r="BI440" i="11"/>
  <c r="BH440" i="11"/>
  <c r="BG440" i="11"/>
  <c r="BF440" i="11"/>
  <c r="T440" i="11"/>
  <c r="R440" i="11"/>
  <c r="P440" i="11"/>
  <c r="BI437" i="11"/>
  <c r="BH437" i="11"/>
  <c r="BG437" i="11"/>
  <c r="BF437" i="11"/>
  <c r="T437" i="11"/>
  <c r="R437" i="11"/>
  <c r="P437" i="11"/>
  <c r="BI435" i="11"/>
  <c r="BH435" i="11"/>
  <c r="BG435" i="11"/>
  <c r="BF435" i="11"/>
  <c r="T435" i="11"/>
  <c r="R435" i="11"/>
  <c r="P435" i="11"/>
  <c r="BI433" i="11"/>
  <c r="BH433" i="11"/>
  <c r="BG433" i="11"/>
  <c r="BF433" i="11"/>
  <c r="T433" i="11"/>
  <c r="R433" i="11"/>
  <c r="P433" i="11"/>
  <c r="BI431" i="11"/>
  <c r="BH431" i="11"/>
  <c r="BG431" i="11"/>
  <c r="BF431" i="11"/>
  <c r="T431" i="11"/>
  <c r="R431" i="11"/>
  <c r="P431" i="11"/>
  <c r="BI429" i="11"/>
  <c r="BH429" i="11"/>
  <c r="BG429" i="11"/>
  <c r="BF429" i="11"/>
  <c r="T429" i="11"/>
  <c r="R429" i="11"/>
  <c r="P429" i="11"/>
  <c r="BI426" i="11"/>
  <c r="BH426" i="11"/>
  <c r="BG426" i="11"/>
  <c r="BF426" i="11"/>
  <c r="T426" i="11"/>
  <c r="R426" i="11"/>
  <c r="P426" i="11"/>
  <c r="BI424" i="11"/>
  <c r="BH424" i="11"/>
  <c r="BG424" i="11"/>
  <c r="BF424" i="11"/>
  <c r="T424" i="11"/>
  <c r="R424" i="11"/>
  <c r="P424" i="11"/>
  <c r="BI422" i="11"/>
  <c r="BH422" i="11"/>
  <c r="BG422" i="11"/>
  <c r="BF422" i="11"/>
  <c r="T422" i="11"/>
  <c r="R422" i="11"/>
  <c r="P422" i="11"/>
  <c r="BI420" i="11"/>
  <c r="BH420" i="11"/>
  <c r="BG420" i="11"/>
  <c r="BF420" i="11"/>
  <c r="T420" i="11"/>
  <c r="R420" i="11"/>
  <c r="P420" i="11"/>
  <c r="BI417" i="11"/>
  <c r="BH417" i="11"/>
  <c r="BG417" i="11"/>
  <c r="BF417" i="11"/>
  <c r="T417" i="11"/>
  <c r="R417" i="11"/>
  <c r="P417" i="11"/>
  <c r="BI415" i="11"/>
  <c r="BH415" i="11"/>
  <c r="BG415" i="11"/>
  <c r="BF415" i="11"/>
  <c r="T415" i="11"/>
  <c r="R415" i="11"/>
  <c r="P415" i="11"/>
  <c r="BI412" i="11"/>
  <c r="BH412" i="11"/>
  <c r="BG412" i="11"/>
  <c r="BF412" i="11"/>
  <c r="T412" i="11"/>
  <c r="R412" i="11"/>
  <c r="P412" i="11"/>
  <c r="BI410" i="11"/>
  <c r="BH410" i="11"/>
  <c r="BG410" i="11"/>
  <c r="BF410" i="11"/>
  <c r="T410" i="11"/>
  <c r="R410" i="11"/>
  <c r="P410" i="11"/>
  <c r="BI408" i="11"/>
  <c r="BH408" i="11"/>
  <c r="BG408" i="11"/>
  <c r="BF408" i="11"/>
  <c r="T408" i="11"/>
  <c r="R408" i="11"/>
  <c r="P408" i="11"/>
  <c r="BI405" i="11"/>
  <c r="BH405" i="11"/>
  <c r="BG405" i="11"/>
  <c r="BF405" i="11"/>
  <c r="T405" i="11"/>
  <c r="R405" i="11"/>
  <c r="P405" i="11"/>
  <c r="BI403" i="11"/>
  <c r="BH403" i="11"/>
  <c r="BG403" i="11"/>
  <c r="BF403" i="11"/>
  <c r="T403" i="11"/>
  <c r="R403" i="11"/>
  <c r="P403" i="11"/>
  <c r="BI401" i="11"/>
  <c r="BH401" i="11"/>
  <c r="BG401" i="11"/>
  <c r="BF401" i="11"/>
  <c r="T401" i="11"/>
  <c r="R401" i="11"/>
  <c r="P401" i="11"/>
  <c r="BI398" i="11"/>
  <c r="BH398" i="11"/>
  <c r="BG398" i="11"/>
  <c r="BF398" i="11"/>
  <c r="T398" i="11"/>
  <c r="R398" i="11"/>
  <c r="P398" i="11"/>
  <c r="BI395" i="11"/>
  <c r="BH395" i="11"/>
  <c r="BG395" i="11"/>
  <c r="BF395" i="11"/>
  <c r="T395" i="11"/>
  <c r="R395" i="11"/>
  <c r="P395" i="11"/>
  <c r="BI393" i="11"/>
  <c r="BH393" i="11"/>
  <c r="BG393" i="11"/>
  <c r="BF393" i="11"/>
  <c r="T393" i="11"/>
  <c r="R393" i="11"/>
  <c r="P393" i="11"/>
  <c r="BI390" i="11"/>
  <c r="BH390" i="11"/>
  <c r="BG390" i="11"/>
  <c r="BF390" i="11"/>
  <c r="T390" i="11"/>
  <c r="R390" i="11"/>
  <c r="P390" i="11"/>
  <c r="BI388" i="11"/>
  <c r="BH388" i="11"/>
  <c r="BG388" i="11"/>
  <c r="BF388" i="11"/>
  <c r="T388" i="11"/>
  <c r="R388" i="11"/>
  <c r="P388" i="11"/>
  <c r="BI386" i="11"/>
  <c r="BH386" i="11"/>
  <c r="BG386" i="11"/>
  <c r="BF386" i="11"/>
  <c r="T386" i="11"/>
  <c r="R386" i="11"/>
  <c r="P386" i="11"/>
  <c r="BI384" i="11"/>
  <c r="BH384" i="11"/>
  <c r="BG384" i="11"/>
  <c r="BF384" i="11"/>
  <c r="T384" i="11"/>
  <c r="R384" i="11"/>
  <c r="P384" i="11"/>
  <c r="BI382" i="11"/>
  <c r="BH382" i="11"/>
  <c r="BG382" i="11"/>
  <c r="BF382" i="11"/>
  <c r="T382" i="11"/>
  <c r="R382" i="11"/>
  <c r="P382" i="11"/>
  <c r="BI379" i="11"/>
  <c r="BH379" i="11"/>
  <c r="BG379" i="11"/>
  <c r="BF379" i="11"/>
  <c r="T379" i="11"/>
  <c r="R379" i="11"/>
  <c r="P379" i="11"/>
  <c r="BI377" i="11"/>
  <c r="BH377" i="11"/>
  <c r="BG377" i="11"/>
  <c r="BF377" i="11"/>
  <c r="T377" i="11"/>
  <c r="R377" i="11"/>
  <c r="P377" i="11"/>
  <c r="BI374" i="11"/>
  <c r="BH374" i="11"/>
  <c r="BG374" i="11"/>
  <c r="BF374" i="11"/>
  <c r="T374" i="11"/>
  <c r="R374" i="11"/>
  <c r="P374" i="11"/>
  <c r="BI371" i="11"/>
  <c r="BH371" i="11"/>
  <c r="BG371" i="11"/>
  <c r="BF371" i="11"/>
  <c r="T371" i="11"/>
  <c r="R371" i="11"/>
  <c r="P371" i="11"/>
  <c r="BI369" i="11"/>
  <c r="BH369" i="11"/>
  <c r="BG369" i="11"/>
  <c r="BF369" i="11"/>
  <c r="T369" i="11"/>
  <c r="R369" i="11"/>
  <c r="P369" i="11"/>
  <c r="BI366" i="11"/>
  <c r="BH366" i="11"/>
  <c r="BG366" i="11"/>
  <c r="BF366" i="11"/>
  <c r="T366" i="11"/>
  <c r="R366" i="11"/>
  <c r="P366" i="11"/>
  <c r="BI364" i="11"/>
  <c r="BH364" i="11"/>
  <c r="BG364" i="11"/>
  <c r="BF364" i="11"/>
  <c r="T364" i="11"/>
  <c r="R364" i="11"/>
  <c r="P364" i="11"/>
  <c r="BI361" i="11"/>
  <c r="BH361" i="11"/>
  <c r="BG361" i="11"/>
  <c r="BF361" i="11"/>
  <c r="T361" i="11"/>
  <c r="R361" i="11"/>
  <c r="P361" i="11"/>
  <c r="BI359" i="11"/>
  <c r="BH359" i="11"/>
  <c r="BG359" i="11"/>
  <c r="BF359" i="11"/>
  <c r="T359" i="11"/>
  <c r="R359" i="11"/>
  <c r="P359" i="11"/>
  <c r="BI357" i="11"/>
  <c r="BH357" i="11"/>
  <c r="BG357" i="11"/>
  <c r="BF357" i="11"/>
  <c r="T357" i="11"/>
  <c r="R357" i="11"/>
  <c r="P357" i="11"/>
  <c r="BI355" i="11"/>
  <c r="BH355" i="11"/>
  <c r="BG355" i="11"/>
  <c r="BF355" i="11"/>
  <c r="T355" i="11"/>
  <c r="R355" i="11"/>
  <c r="P355" i="11"/>
  <c r="BI352" i="11"/>
  <c r="BH352" i="11"/>
  <c r="BG352" i="11"/>
  <c r="BF352" i="11"/>
  <c r="T352" i="11"/>
  <c r="R352" i="11"/>
  <c r="P352" i="11"/>
  <c r="BI350" i="11"/>
  <c r="BH350" i="11"/>
  <c r="BG350" i="11"/>
  <c r="BF350" i="11"/>
  <c r="T350" i="11"/>
  <c r="R350" i="11"/>
  <c r="P350" i="11"/>
  <c r="BI347" i="11"/>
  <c r="BH347" i="11"/>
  <c r="BG347" i="11"/>
  <c r="BF347" i="11"/>
  <c r="T347" i="11"/>
  <c r="R347" i="11"/>
  <c r="P347" i="11"/>
  <c r="BI345" i="11"/>
  <c r="BH345" i="11"/>
  <c r="BG345" i="11"/>
  <c r="BF345" i="11"/>
  <c r="T345" i="11"/>
  <c r="R345" i="11"/>
  <c r="P345" i="11"/>
  <c r="BI342" i="11"/>
  <c r="BH342" i="11"/>
  <c r="BG342" i="11"/>
  <c r="BF342" i="11"/>
  <c r="T342" i="11"/>
  <c r="R342" i="11"/>
  <c r="P342" i="11"/>
  <c r="BI339" i="11"/>
  <c r="BH339" i="11"/>
  <c r="BG339" i="11"/>
  <c r="BF339" i="11"/>
  <c r="T339" i="11"/>
  <c r="R339" i="11"/>
  <c r="P339" i="11"/>
  <c r="BI337" i="11"/>
  <c r="BH337" i="11"/>
  <c r="BG337" i="11"/>
  <c r="BF337" i="11"/>
  <c r="T337" i="11"/>
  <c r="R337" i="11"/>
  <c r="P337" i="11"/>
  <c r="BI335" i="11"/>
  <c r="BH335" i="11"/>
  <c r="BG335" i="11"/>
  <c r="BF335" i="11"/>
  <c r="T335" i="11"/>
  <c r="R335" i="11"/>
  <c r="P335" i="11"/>
  <c r="BI333" i="11"/>
  <c r="BH333" i="11"/>
  <c r="BG333" i="11"/>
  <c r="BF333" i="11"/>
  <c r="T333" i="11"/>
  <c r="R333" i="11"/>
  <c r="P333" i="11"/>
  <c r="BI331" i="11"/>
  <c r="BH331" i="11"/>
  <c r="BG331" i="11"/>
  <c r="BF331" i="11"/>
  <c r="T331" i="11"/>
  <c r="R331" i="11"/>
  <c r="P331" i="11"/>
  <c r="BI328" i="11"/>
  <c r="BH328" i="11"/>
  <c r="BG328" i="11"/>
  <c r="BF328" i="11"/>
  <c r="T328" i="11"/>
  <c r="R328" i="11"/>
  <c r="P328" i="11"/>
  <c r="BI323" i="11"/>
  <c r="BH323" i="11"/>
  <c r="BG323" i="11"/>
  <c r="BF323" i="11"/>
  <c r="T323" i="11"/>
  <c r="R323" i="11"/>
  <c r="P323" i="11"/>
  <c r="BI320" i="11"/>
  <c r="BH320" i="11"/>
  <c r="BG320" i="11"/>
  <c r="BF320" i="11"/>
  <c r="T320" i="11"/>
  <c r="R320" i="11"/>
  <c r="P320" i="11"/>
  <c r="BI317" i="11"/>
  <c r="BH317" i="11"/>
  <c r="BG317" i="11"/>
  <c r="BF317" i="11"/>
  <c r="T317" i="11"/>
  <c r="R317" i="11"/>
  <c r="P317" i="11"/>
  <c r="BI314" i="11"/>
  <c r="BH314" i="11"/>
  <c r="BG314" i="11"/>
  <c r="BF314" i="11"/>
  <c r="T314" i="11"/>
  <c r="R314" i="11"/>
  <c r="P314" i="11"/>
  <c r="BI311" i="11"/>
  <c r="BH311" i="11"/>
  <c r="BG311" i="11"/>
  <c r="BF311" i="11"/>
  <c r="T311" i="11"/>
  <c r="R311" i="11"/>
  <c r="P311" i="11"/>
  <c r="BI308" i="11"/>
  <c r="BH308" i="11"/>
  <c r="BG308" i="11"/>
  <c r="BF308" i="11"/>
  <c r="T308" i="11"/>
  <c r="R308" i="11"/>
  <c r="P308" i="11"/>
  <c r="BI305" i="11"/>
  <c r="BH305" i="11"/>
  <c r="BG305" i="11"/>
  <c r="BF305" i="11"/>
  <c r="T305" i="11"/>
  <c r="R305" i="11"/>
  <c r="P305" i="11"/>
  <c r="BI302" i="11"/>
  <c r="BH302" i="11"/>
  <c r="BG302" i="11"/>
  <c r="BF302" i="11"/>
  <c r="T302" i="11"/>
  <c r="R302" i="11"/>
  <c r="P302" i="11"/>
  <c r="BI299" i="11"/>
  <c r="BH299" i="11"/>
  <c r="BG299" i="11"/>
  <c r="BF299" i="11"/>
  <c r="T299" i="11"/>
  <c r="R299" i="11"/>
  <c r="P299" i="11"/>
  <c r="BI296" i="11"/>
  <c r="BH296" i="11"/>
  <c r="BG296" i="11"/>
  <c r="BF296" i="11"/>
  <c r="T296" i="11"/>
  <c r="R296" i="11"/>
  <c r="P296" i="11"/>
  <c r="BI293" i="11"/>
  <c r="BH293" i="11"/>
  <c r="BG293" i="11"/>
  <c r="BF293" i="11"/>
  <c r="T293" i="11"/>
  <c r="R293" i="11"/>
  <c r="P293" i="11"/>
  <c r="BI290" i="11"/>
  <c r="BH290" i="11"/>
  <c r="BG290" i="11"/>
  <c r="BF290" i="11"/>
  <c r="T290" i="11"/>
  <c r="R290" i="11"/>
  <c r="P290" i="11"/>
  <c r="BI287" i="11"/>
  <c r="BH287" i="11"/>
  <c r="BG287" i="11"/>
  <c r="BF287" i="11"/>
  <c r="T287" i="11"/>
  <c r="R287" i="11"/>
  <c r="P287" i="11"/>
  <c r="BI284" i="11"/>
  <c r="BH284" i="11"/>
  <c r="BG284" i="11"/>
  <c r="BF284" i="11"/>
  <c r="T284" i="11"/>
  <c r="R284" i="11"/>
  <c r="P284" i="11"/>
  <c r="BI281" i="11"/>
  <c r="BH281" i="11"/>
  <c r="BG281" i="11"/>
  <c r="BF281" i="11"/>
  <c r="T281" i="11"/>
  <c r="R281" i="11"/>
  <c r="P281" i="11"/>
  <c r="BI278" i="11"/>
  <c r="BH278" i="11"/>
  <c r="BG278" i="11"/>
  <c r="BF278" i="11"/>
  <c r="T278" i="11"/>
  <c r="R278" i="11"/>
  <c r="P278" i="11"/>
  <c r="BI275" i="11"/>
  <c r="BH275" i="11"/>
  <c r="BG275" i="11"/>
  <c r="BF275" i="11"/>
  <c r="T275" i="11"/>
  <c r="R275" i="11"/>
  <c r="P275" i="11"/>
  <c r="BI272" i="11"/>
  <c r="BH272" i="11"/>
  <c r="BG272" i="11"/>
  <c r="BF272" i="11"/>
  <c r="T272" i="11"/>
  <c r="R272" i="11"/>
  <c r="P272" i="11"/>
  <c r="BI269" i="11"/>
  <c r="BH269" i="11"/>
  <c r="BG269" i="11"/>
  <c r="BF269" i="11"/>
  <c r="T269" i="11"/>
  <c r="R269" i="11"/>
  <c r="P269" i="11"/>
  <c r="BI266" i="11"/>
  <c r="BH266" i="11"/>
  <c r="BG266" i="11"/>
  <c r="BF266" i="11"/>
  <c r="T266" i="11"/>
  <c r="R266" i="11"/>
  <c r="P266" i="11"/>
  <c r="BI263" i="11"/>
  <c r="BH263" i="11"/>
  <c r="BG263" i="11"/>
  <c r="BF263" i="11"/>
  <c r="T263" i="11"/>
  <c r="R263" i="11"/>
  <c r="P263" i="11"/>
  <c r="BI260" i="11"/>
  <c r="BH260" i="11"/>
  <c r="BG260" i="11"/>
  <c r="BF260" i="11"/>
  <c r="T260" i="11"/>
  <c r="R260" i="11"/>
  <c r="P260" i="11"/>
  <c r="BI257" i="11"/>
  <c r="BH257" i="11"/>
  <c r="BG257" i="11"/>
  <c r="BF257" i="11"/>
  <c r="T257" i="11"/>
  <c r="R257" i="11"/>
  <c r="P257" i="11"/>
  <c r="BI254" i="11"/>
  <c r="BH254" i="11"/>
  <c r="BG254" i="11"/>
  <c r="BF254" i="11"/>
  <c r="T254" i="11"/>
  <c r="R254" i="11"/>
  <c r="P254" i="11"/>
  <c r="BI251" i="11"/>
  <c r="BH251" i="11"/>
  <c r="BG251" i="11"/>
  <c r="BF251" i="11"/>
  <c r="T251" i="11"/>
  <c r="R251" i="11"/>
  <c r="P251" i="11"/>
  <c r="BI249" i="11"/>
  <c r="BH249" i="11"/>
  <c r="BG249" i="11"/>
  <c r="BF249" i="11"/>
  <c r="T249" i="11"/>
  <c r="R249" i="11"/>
  <c r="P249" i="11"/>
  <c r="BI247" i="11"/>
  <c r="BH247" i="11"/>
  <c r="BG247" i="11"/>
  <c r="BF247" i="11"/>
  <c r="T247" i="11"/>
  <c r="R247" i="11"/>
  <c r="P247" i="11"/>
  <c r="BI244" i="11"/>
  <c r="BH244" i="11"/>
  <c r="BG244" i="11"/>
  <c r="BF244" i="11"/>
  <c r="T244" i="11"/>
  <c r="R244" i="11"/>
  <c r="P244" i="11"/>
  <c r="BI242" i="11"/>
  <c r="BH242" i="11"/>
  <c r="BG242" i="11"/>
  <c r="BF242" i="11"/>
  <c r="T242" i="11"/>
  <c r="R242" i="11"/>
  <c r="P242" i="11"/>
  <c r="BI240" i="11"/>
  <c r="BH240" i="11"/>
  <c r="BG240" i="11"/>
  <c r="BF240" i="11"/>
  <c r="T240" i="11"/>
  <c r="R240" i="11"/>
  <c r="P240" i="11"/>
  <c r="BI237" i="11"/>
  <c r="BH237" i="11"/>
  <c r="BG237" i="11"/>
  <c r="BF237" i="11"/>
  <c r="T237" i="11"/>
  <c r="R237" i="11"/>
  <c r="P237" i="11"/>
  <c r="BI235" i="11"/>
  <c r="BH235" i="11"/>
  <c r="BG235" i="11"/>
  <c r="BF235" i="11"/>
  <c r="T235" i="11"/>
  <c r="R235" i="11"/>
  <c r="P235" i="11"/>
  <c r="BI233" i="11"/>
  <c r="BH233" i="11"/>
  <c r="BG233" i="11"/>
  <c r="BF233" i="11"/>
  <c r="T233" i="11"/>
  <c r="R233" i="11"/>
  <c r="P233" i="11"/>
  <c r="BI231" i="11"/>
  <c r="BH231" i="11"/>
  <c r="BG231" i="11"/>
  <c r="BF231" i="11"/>
  <c r="T231" i="11"/>
  <c r="R231" i="11"/>
  <c r="P231" i="11"/>
  <c r="BI228" i="11"/>
  <c r="BH228" i="11"/>
  <c r="BG228" i="11"/>
  <c r="BF228" i="11"/>
  <c r="T228" i="11"/>
  <c r="R228" i="11"/>
  <c r="P228" i="11"/>
  <c r="BI225" i="11"/>
  <c r="BH225" i="11"/>
  <c r="BG225" i="11"/>
  <c r="BF225" i="11"/>
  <c r="T225" i="11"/>
  <c r="R225" i="11"/>
  <c r="P225" i="11"/>
  <c r="BI222" i="11"/>
  <c r="BH222" i="11"/>
  <c r="BG222" i="11"/>
  <c r="BF222" i="11"/>
  <c r="T222" i="11"/>
  <c r="R222" i="11"/>
  <c r="P222" i="11"/>
  <c r="BI220" i="11"/>
  <c r="BH220" i="11"/>
  <c r="BG220" i="11"/>
  <c r="BF220" i="11"/>
  <c r="T220" i="11"/>
  <c r="R220" i="11"/>
  <c r="P220" i="11"/>
  <c r="BI218" i="11"/>
  <c r="BH218" i="11"/>
  <c r="BG218" i="11"/>
  <c r="BF218" i="11"/>
  <c r="T218" i="11"/>
  <c r="R218" i="11"/>
  <c r="P218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12" i="11"/>
  <c r="BH212" i="11"/>
  <c r="BG212" i="11"/>
  <c r="BF212" i="11"/>
  <c r="T212" i="11"/>
  <c r="R212" i="11"/>
  <c r="P212" i="11"/>
  <c r="BI209" i="11"/>
  <c r="BH209" i="11"/>
  <c r="BG209" i="11"/>
  <c r="BF209" i="11"/>
  <c r="T209" i="11"/>
  <c r="R209" i="11"/>
  <c r="P209" i="11"/>
  <c r="BI207" i="11"/>
  <c r="BH207" i="11"/>
  <c r="BG207" i="11"/>
  <c r="BF207" i="11"/>
  <c r="T207" i="11"/>
  <c r="R207" i="11"/>
  <c r="P207" i="11"/>
  <c r="BI205" i="11"/>
  <c r="BH205" i="11"/>
  <c r="BG205" i="11"/>
  <c r="BF205" i="11"/>
  <c r="T205" i="11"/>
  <c r="R205" i="11"/>
  <c r="P205" i="11"/>
  <c r="BI202" i="11"/>
  <c r="BH202" i="11"/>
  <c r="BG202" i="11"/>
  <c r="BF202" i="11"/>
  <c r="T202" i="11"/>
  <c r="R202" i="11"/>
  <c r="P202" i="11"/>
  <c r="BI200" i="11"/>
  <c r="BH200" i="11"/>
  <c r="BG200" i="11"/>
  <c r="BF200" i="11"/>
  <c r="T200" i="11"/>
  <c r="R200" i="11"/>
  <c r="P200" i="11"/>
  <c r="BI197" i="11"/>
  <c r="BH197" i="11"/>
  <c r="BG197" i="11"/>
  <c r="BF197" i="11"/>
  <c r="T197" i="11"/>
  <c r="R197" i="11"/>
  <c r="P197" i="11"/>
  <c r="BI195" i="11"/>
  <c r="BH195" i="11"/>
  <c r="BG195" i="11"/>
  <c r="BF195" i="11"/>
  <c r="T195" i="11"/>
  <c r="R195" i="11"/>
  <c r="P195" i="11"/>
  <c r="BI193" i="11"/>
  <c r="BH193" i="11"/>
  <c r="BG193" i="11"/>
  <c r="BF193" i="11"/>
  <c r="T193" i="11"/>
  <c r="R193" i="11"/>
  <c r="P193" i="11"/>
  <c r="BI190" i="11"/>
  <c r="BH190" i="11"/>
  <c r="BG190" i="11"/>
  <c r="BF190" i="11"/>
  <c r="T190" i="11"/>
  <c r="R190" i="11"/>
  <c r="P190" i="11"/>
  <c r="BI187" i="11"/>
  <c r="BH187" i="11"/>
  <c r="BG187" i="11"/>
  <c r="BF187" i="11"/>
  <c r="T187" i="11"/>
  <c r="R187" i="11"/>
  <c r="P187" i="11"/>
  <c r="BI185" i="11"/>
  <c r="BH185" i="11"/>
  <c r="BG185" i="11"/>
  <c r="BF185" i="11"/>
  <c r="T185" i="11"/>
  <c r="R185" i="11"/>
  <c r="P185" i="11"/>
  <c r="BI182" i="11"/>
  <c r="BH182" i="11"/>
  <c r="BG182" i="11"/>
  <c r="BF182" i="11"/>
  <c r="T182" i="11"/>
  <c r="R182" i="11"/>
  <c r="P182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6" i="11"/>
  <c r="BH176" i="11"/>
  <c r="BG176" i="11"/>
  <c r="BF176" i="11"/>
  <c r="T176" i="11"/>
  <c r="R176" i="11"/>
  <c r="P176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69" i="11"/>
  <c r="BH169" i="11"/>
  <c r="BG169" i="11"/>
  <c r="BF169" i="11"/>
  <c r="T169" i="11"/>
  <c r="R169" i="11"/>
  <c r="P169" i="11"/>
  <c r="BI165" i="11"/>
  <c r="BH165" i="11"/>
  <c r="BG165" i="11"/>
  <c r="BF165" i="11"/>
  <c r="T165" i="11"/>
  <c r="R165" i="11"/>
  <c r="P165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49" i="11"/>
  <c r="BH149" i="11"/>
  <c r="BG149" i="11"/>
  <c r="BF149" i="11"/>
  <c r="T149" i="11"/>
  <c r="R149" i="11"/>
  <c r="P149" i="11"/>
  <c r="BI147" i="11"/>
  <c r="BH147" i="11"/>
  <c r="BG147" i="11"/>
  <c r="BF147" i="11"/>
  <c r="T147" i="11"/>
  <c r="R147" i="11"/>
  <c r="P147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J126" i="11"/>
  <c r="J125" i="11"/>
  <c r="F125" i="11"/>
  <c r="F123" i="11"/>
  <c r="E121" i="11"/>
  <c r="J92" i="11"/>
  <c r="J91" i="11"/>
  <c r="F91" i="11"/>
  <c r="F89" i="11"/>
  <c r="E87" i="11"/>
  <c r="J18" i="11"/>
  <c r="E18" i="11"/>
  <c r="F126" i="11" s="1"/>
  <c r="J17" i="11"/>
  <c r="J12" i="11"/>
  <c r="J123" i="11" s="1"/>
  <c r="E7" i="11"/>
  <c r="E119" i="11"/>
  <c r="J37" i="10"/>
  <c r="J36" i="10"/>
  <c r="AY103" i="1"/>
  <c r="J35" i="10"/>
  <c r="AX103" i="1"/>
  <c r="BI559" i="10"/>
  <c r="BH559" i="10"/>
  <c r="BG559" i="10"/>
  <c r="BF559" i="10"/>
  <c r="BK559" i="10"/>
  <c r="J559" i="10" s="1"/>
  <c r="BE559" i="10" s="1"/>
  <c r="BI558" i="10"/>
  <c r="BH558" i="10"/>
  <c r="BG558" i="10"/>
  <c r="BF558" i="10"/>
  <c r="BK558" i="10"/>
  <c r="J558" i="10" s="1"/>
  <c r="BE558" i="10" s="1"/>
  <c r="BI557" i="10"/>
  <c r="BH557" i="10"/>
  <c r="BG557" i="10"/>
  <c r="BF557" i="10"/>
  <c r="BK557" i="10"/>
  <c r="J557" i="10" s="1"/>
  <c r="BE557" i="10" s="1"/>
  <c r="BI556" i="10"/>
  <c r="BH556" i="10"/>
  <c r="BG556" i="10"/>
  <c r="BF556" i="10"/>
  <c r="BK556" i="10"/>
  <c r="J556" i="10"/>
  <c r="BE556" i="10" s="1"/>
  <c r="BI555" i="10"/>
  <c r="BH555" i="10"/>
  <c r="BG555" i="10"/>
  <c r="BF555" i="10"/>
  <c r="BK555" i="10"/>
  <c r="J555" i="10" s="1"/>
  <c r="BE555" i="10" s="1"/>
  <c r="BI554" i="10"/>
  <c r="BH554" i="10"/>
  <c r="BG554" i="10"/>
  <c r="BF554" i="10"/>
  <c r="BK554" i="10"/>
  <c r="J554" i="10" s="1"/>
  <c r="BE554" i="10" s="1"/>
  <c r="BI553" i="10"/>
  <c r="BH553" i="10"/>
  <c r="BG553" i="10"/>
  <c r="BF553" i="10"/>
  <c r="BK553" i="10"/>
  <c r="J553" i="10" s="1"/>
  <c r="BE553" i="10" s="1"/>
  <c r="BI552" i="10"/>
  <c r="BH552" i="10"/>
  <c r="BG552" i="10"/>
  <c r="BF552" i="10"/>
  <c r="BK552" i="10"/>
  <c r="J552" i="10" s="1"/>
  <c r="BE552" i="10" s="1"/>
  <c r="BI551" i="10"/>
  <c r="BH551" i="10"/>
  <c r="BG551" i="10"/>
  <c r="BF551" i="10"/>
  <c r="BK551" i="10"/>
  <c r="J551" i="10"/>
  <c r="BE551" i="10" s="1"/>
  <c r="BI550" i="10"/>
  <c r="BH550" i="10"/>
  <c r="BG550" i="10"/>
  <c r="BF550" i="10"/>
  <c r="BK550" i="10"/>
  <c r="J550" i="10" s="1"/>
  <c r="BE550" i="10" s="1"/>
  <c r="BI547" i="10"/>
  <c r="BH547" i="10"/>
  <c r="BG547" i="10"/>
  <c r="BF547" i="10"/>
  <c r="T547" i="10"/>
  <c r="R547" i="10"/>
  <c r="P547" i="10"/>
  <c r="BI545" i="10"/>
  <c r="BH545" i="10"/>
  <c r="BG545" i="10"/>
  <c r="BF545" i="10"/>
  <c r="T545" i="10"/>
  <c r="R545" i="10"/>
  <c r="P545" i="10"/>
  <c r="BI543" i="10"/>
  <c r="BH543" i="10"/>
  <c r="BG543" i="10"/>
  <c r="BF543" i="10"/>
  <c r="T543" i="10"/>
  <c r="R543" i="10"/>
  <c r="P543" i="10"/>
  <c r="BI541" i="10"/>
  <c r="BH541" i="10"/>
  <c r="BG541" i="10"/>
  <c r="BF541" i="10"/>
  <c r="T541" i="10"/>
  <c r="R541" i="10"/>
  <c r="P541" i="10"/>
  <c r="BI539" i="10"/>
  <c r="BH539" i="10"/>
  <c r="BG539" i="10"/>
  <c r="BF539" i="10"/>
  <c r="T539" i="10"/>
  <c r="R539" i="10"/>
  <c r="P539" i="10"/>
  <c r="BI537" i="10"/>
  <c r="BH537" i="10"/>
  <c r="BG537" i="10"/>
  <c r="BF537" i="10"/>
  <c r="T537" i="10"/>
  <c r="R537" i="10"/>
  <c r="P537" i="10"/>
  <c r="BI534" i="10"/>
  <c r="BH534" i="10"/>
  <c r="BG534" i="10"/>
  <c r="BF534" i="10"/>
  <c r="T534" i="10"/>
  <c r="R534" i="10"/>
  <c r="P534" i="10"/>
  <c r="BI531" i="10"/>
  <c r="BH531" i="10"/>
  <c r="BG531" i="10"/>
  <c r="BF531" i="10"/>
  <c r="T531" i="10"/>
  <c r="R531" i="10"/>
  <c r="P531" i="10"/>
  <c r="BI528" i="10"/>
  <c r="BH528" i="10"/>
  <c r="BG528" i="10"/>
  <c r="BF528" i="10"/>
  <c r="T528" i="10"/>
  <c r="R528" i="10"/>
  <c r="P528" i="10"/>
  <c r="BI526" i="10"/>
  <c r="BH526" i="10"/>
  <c r="BG526" i="10"/>
  <c r="BF526" i="10"/>
  <c r="T526" i="10"/>
  <c r="R526" i="10"/>
  <c r="P526" i="10"/>
  <c r="BI524" i="10"/>
  <c r="BH524" i="10"/>
  <c r="BG524" i="10"/>
  <c r="BF524" i="10"/>
  <c r="T524" i="10"/>
  <c r="R524" i="10"/>
  <c r="P524" i="10"/>
  <c r="BI522" i="10"/>
  <c r="BH522" i="10"/>
  <c r="BG522" i="10"/>
  <c r="BF522" i="10"/>
  <c r="T522" i="10"/>
  <c r="R522" i="10"/>
  <c r="P522" i="10"/>
  <c r="BI519" i="10"/>
  <c r="BH519" i="10"/>
  <c r="BG519" i="10"/>
  <c r="BF519" i="10"/>
  <c r="T519" i="10"/>
  <c r="R519" i="10"/>
  <c r="P519" i="10"/>
  <c r="BI516" i="10"/>
  <c r="BH516" i="10"/>
  <c r="BG516" i="10"/>
  <c r="BF516" i="10"/>
  <c r="T516" i="10"/>
  <c r="R516" i="10"/>
  <c r="P516" i="10"/>
  <c r="BI513" i="10"/>
  <c r="BH513" i="10"/>
  <c r="BG513" i="10"/>
  <c r="BF513" i="10"/>
  <c r="T513" i="10"/>
  <c r="T512" i="10"/>
  <c r="R513" i="10"/>
  <c r="R512" i="10" s="1"/>
  <c r="P513" i="10"/>
  <c r="P512" i="10"/>
  <c r="BI509" i="10"/>
  <c r="BH509" i="10"/>
  <c r="BG509" i="10"/>
  <c r="BF509" i="10"/>
  <c r="T509" i="10"/>
  <c r="R509" i="10"/>
  <c r="P509" i="10"/>
  <c r="BI506" i="10"/>
  <c r="BH506" i="10"/>
  <c r="BG506" i="10"/>
  <c r="BF506" i="10"/>
  <c r="T506" i="10"/>
  <c r="R506" i="10"/>
  <c r="P506" i="10"/>
  <c r="BI504" i="10"/>
  <c r="BH504" i="10"/>
  <c r="BG504" i="10"/>
  <c r="BF504" i="10"/>
  <c r="T504" i="10"/>
  <c r="R504" i="10"/>
  <c r="P504" i="10"/>
  <c r="BI501" i="10"/>
  <c r="BH501" i="10"/>
  <c r="BG501" i="10"/>
  <c r="BF501" i="10"/>
  <c r="T501" i="10"/>
  <c r="R501" i="10"/>
  <c r="P501" i="10"/>
  <c r="BI498" i="10"/>
  <c r="BH498" i="10"/>
  <c r="BG498" i="10"/>
  <c r="BF498" i="10"/>
  <c r="T498" i="10"/>
  <c r="R498" i="10"/>
  <c r="P498" i="10"/>
  <c r="BI495" i="10"/>
  <c r="BH495" i="10"/>
  <c r="BG495" i="10"/>
  <c r="BF495" i="10"/>
  <c r="T495" i="10"/>
  <c r="R495" i="10"/>
  <c r="P495" i="10"/>
  <c r="BI492" i="10"/>
  <c r="BH492" i="10"/>
  <c r="BG492" i="10"/>
  <c r="BF492" i="10"/>
  <c r="T492" i="10"/>
  <c r="R492" i="10"/>
  <c r="P492" i="10"/>
  <c r="BI489" i="10"/>
  <c r="BH489" i="10"/>
  <c r="BG489" i="10"/>
  <c r="BF489" i="10"/>
  <c r="T489" i="10"/>
  <c r="R489" i="10"/>
  <c r="P489" i="10"/>
  <c r="BI487" i="10"/>
  <c r="BH487" i="10"/>
  <c r="BG487" i="10"/>
  <c r="BF487" i="10"/>
  <c r="T487" i="10"/>
  <c r="R487" i="10"/>
  <c r="P487" i="10"/>
  <c r="BI485" i="10"/>
  <c r="BH485" i="10"/>
  <c r="BG485" i="10"/>
  <c r="BF485" i="10"/>
  <c r="T485" i="10"/>
  <c r="R485" i="10"/>
  <c r="P485" i="10"/>
  <c r="BI483" i="10"/>
  <c r="BH483" i="10"/>
  <c r="BG483" i="10"/>
  <c r="BF483" i="10"/>
  <c r="T483" i="10"/>
  <c r="R483" i="10"/>
  <c r="P483" i="10"/>
  <c r="BI480" i="10"/>
  <c r="BH480" i="10"/>
  <c r="BG480" i="10"/>
  <c r="BF480" i="10"/>
  <c r="T480" i="10"/>
  <c r="R480" i="10"/>
  <c r="P480" i="10"/>
  <c r="BI478" i="10"/>
  <c r="BH478" i="10"/>
  <c r="BG478" i="10"/>
  <c r="BF478" i="10"/>
  <c r="T478" i="10"/>
  <c r="R478" i="10"/>
  <c r="P478" i="10"/>
  <c r="BI476" i="10"/>
  <c r="BH476" i="10"/>
  <c r="BG476" i="10"/>
  <c r="BF476" i="10"/>
  <c r="T476" i="10"/>
  <c r="R476" i="10"/>
  <c r="P476" i="10"/>
  <c r="BI473" i="10"/>
  <c r="BH473" i="10"/>
  <c r="BG473" i="10"/>
  <c r="BF473" i="10"/>
  <c r="T473" i="10"/>
  <c r="R473" i="10"/>
  <c r="P473" i="10"/>
  <c r="BI470" i="10"/>
  <c r="BH470" i="10"/>
  <c r="BG470" i="10"/>
  <c r="BF470" i="10"/>
  <c r="T470" i="10"/>
  <c r="R470" i="10"/>
  <c r="P470" i="10"/>
  <c r="BI466" i="10"/>
  <c r="BH466" i="10"/>
  <c r="BG466" i="10"/>
  <c r="BF466" i="10"/>
  <c r="T466" i="10"/>
  <c r="R466" i="10"/>
  <c r="P466" i="10"/>
  <c r="BI464" i="10"/>
  <c r="BH464" i="10"/>
  <c r="BG464" i="10"/>
  <c r="BF464" i="10"/>
  <c r="T464" i="10"/>
  <c r="R464" i="10"/>
  <c r="P464" i="10"/>
  <c r="BI462" i="10"/>
  <c r="BH462" i="10"/>
  <c r="BG462" i="10"/>
  <c r="BF462" i="10"/>
  <c r="T462" i="10"/>
  <c r="R462" i="10"/>
  <c r="P462" i="10"/>
  <c r="BI460" i="10"/>
  <c r="BH460" i="10"/>
  <c r="BG460" i="10"/>
  <c r="BF460" i="10"/>
  <c r="T460" i="10"/>
  <c r="R460" i="10"/>
  <c r="P460" i="10"/>
  <c r="BI457" i="10"/>
  <c r="BH457" i="10"/>
  <c r="BG457" i="10"/>
  <c r="BF457" i="10"/>
  <c r="T457" i="10"/>
  <c r="R457" i="10"/>
  <c r="P457" i="10"/>
  <c r="BI455" i="10"/>
  <c r="BH455" i="10"/>
  <c r="BG455" i="10"/>
  <c r="BF455" i="10"/>
  <c r="T455" i="10"/>
  <c r="R455" i="10"/>
  <c r="P455" i="10"/>
  <c r="BI453" i="10"/>
  <c r="BH453" i="10"/>
  <c r="BG453" i="10"/>
  <c r="BF453" i="10"/>
  <c r="T453" i="10"/>
  <c r="R453" i="10"/>
  <c r="P453" i="10"/>
  <c r="BI450" i="10"/>
  <c r="BH450" i="10"/>
  <c r="BG450" i="10"/>
  <c r="BF450" i="10"/>
  <c r="T450" i="10"/>
  <c r="R450" i="10"/>
  <c r="P450" i="10"/>
  <c r="BI447" i="10"/>
  <c r="BH447" i="10"/>
  <c r="BG447" i="10"/>
  <c r="BF447" i="10"/>
  <c r="T447" i="10"/>
  <c r="R447" i="10"/>
  <c r="P447" i="10"/>
  <c r="BI443" i="10"/>
  <c r="BH443" i="10"/>
  <c r="BG443" i="10"/>
  <c r="BF443" i="10"/>
  <c r="T443" i="10"/>
  <c r="R443" i="10"/>
  <c r="P443" i="10"/>
  <c r="BI441" i="10"/>
  <c r="BH441" i="10"/>
  <c r="BG441" i="10"/>
  <c r="BF441" i="10"/>
  <c r="T441" i="10"/>
  <c r="R441" i="10"/>
  <c r="P441" i="10"/>
  <c r="BI439" i="10"/>
  <c r="BH439" i="10"/>
  <c r="BG439" i="10"/>
  <c r="BF439" i="10"/>
  <c r="T439" i="10"/>
  <c r="R439" i="10"/>
  <c r="P439" i="10"/>
  <c r="BI437" i="10"/>
  <c r="BH437" i="10"/>
  <c r="BG437" i="10"/>
  <c r="BF437" i="10"/>
  <c r="T437" i="10"/>
  <c r="R437" i="10"/>
  <c r="P437" i="10"/>
  <c r="BI434" i="10"/>
  <c r="BH434" i="10"/>
  <c r="BG434" i="10"/>
  <c r="BF434" i="10"/>
  <c r="T434" i="10"/>
  <c r="R434" i="10"/>
  <c r="P434" i="10"/>
  <c r="BI432" i="10"/>
  <c r="BH432" i="10"/>
  <c r="BG432" i="10"/>
  <c r="BF432" i="10"/>
  <c r="T432" i="10"/>
  <c r="R432" i="10"/>
  <c r="P432" i="10"/>
  <c r="BI430" i="10"/>
  <c r="BH430" i="10"/>
  <c r="BG430" i="10"/>
  <c r="BF430" i="10"/>
  <c r="T430" i="10"/>
  <c r="R430" i="10"/>
  <c r="P430" i="10"/>
  <c r="BI427" i="10"/>
  <c r="BH427" i="10"/>
  <c r="BG427" i="10"/>
  <c r="BF427" i="10"/>
  <c r="T427" i="10"/>
  <c r="R427" i="10"/>
  <c r="P427" i="10"/>
  <c r="BI424" i="10"/>
  <c r="BH424" i="10"/>
  <c r="BG424" i="10"/>
  <c r="BF424" i="10"/>
  <c r="T424" i="10"/>
  <c r="R424" i="10"/>
  <c r="P424" i="10"/>
  <c r="BI420" i="10"/>
  <c r="BH420" i="10"/>
  <c r="BG420" i="10"/>
  <c r="BF420" i="10"/>
  <c r="T420" i="10"/>
  <c r="R420" i="10"/>
  <c r="P420" i="10"/>
  <c r="BI418" i="10"/>
  <c r="BH418" i="10"/>
  <c r="BG418" i="10"/>
  <c r="BF418" i="10"/>
  <c r="T418" i="10"/>
  <c r="R418" i="10"/>
  <c r="P418" i="10"/>
  <c r="BI416" i="10"/>
  <c r="BH416" i="10"/>
  <c r="BG416" i="10"/>
  <c r="BF416" i="10"/>
  <c r="T416" i="10"/>
  <c r="R416" i="10"/>
  <c r="P416" i="10"/>
  <c r="BI414" i="10"/>
  <c r="BH414" i="10"/>
  <c r="BG414" i="10"/>
  <c r="BF414" i="10"/>
  <c r="T414" i="10"/>
  <c r="R414" i="10"/>
  <c r="P414" i="10"/>
  <c r="BI411" i="10"/>
  <c r="BH411" i="10"/>
  <c r="BG411" i="10"/>
  <c r="BF411" i="10"/>
  <c r="T411" i="10"/>
  <c r="R411" i="10"/>
  <c r="P411" i="10"/>
  <c r="BI409" i="10"/>
  <c r="BH409" i="10"/>
  <c r="BG409" i="10"/>
  <c r="BF409" i="10"/>
  <c r="T409" i="10"/>
  <c r="R409" i="10"/>
  <c r="P409" i="10"/>
  <c r="BI407" i="10"/>
  <c r="BH407" i="10"/>
  <c r="BG407" i="10"/>
  <c r="BF407" i="10"/>
  <c r="T407" i="10"/>
  <c r="R407" i="10"/>
  <c r="P407" i="10"/>
  <c r="BI404" i="10"/>
  <c r="BH404" i="10"/>
  <c r="BG404" i="10"/>
  <c r="BF404" i="10"/>
  <c r="T404" i="10"/>
  <c r="R404" i="10"/>
  <c r="P404" i="10"/>
  <c r="BI401" i="10"/>
  <c r="BH401" i="10"/>
  <c r="BG401" i="10"/>
  <c r="BF401" i="10"/>
  <c r="T401" i="10"/>
  <c r="R401" i="10"/>
  <c r="P401" i="10"/>
  <c r="BI398" i="10"/>
  <c r="BH398" i="10"/>
  <c r="BG398" i="10"/>
  <c r="BF398" i="10"/>
  <c r="T398" i="10"/>
  <c r="R398" i="10"/>
  <c r="P398" i="10"/>
  <c r="BI396" i="10"/>
  <c r="BH396" i="10"/>
  <c r="BG396" i="10"/>
  <c r="BF396" i="10"/>
  <c r="T396" i="10"/>
  <c r="R396" i="10"/>
  <c r="P396" i="10"/>
  <c r="BI394" i="10"/>
  <c r="BH394" i="10"/>
  <c r="BG394" i="10"/>
  <c r="BF394" i="10"/>
  <c r="T394" i="10"/>
  <c r="R394" i="10"/>
  <c r="P394" i="10"/>
  <c r="BI392" i="10"/>
  <c r="BH392" i="10"/>
  <c r="BG392" i="10"/>
  <c r="BF392" i="10"/>
  <c r="T392" i="10"/>
  <c r="R392" i="10"/>
  <c r="P392" i="10"/>
  <c r="BI389" i="10"/>
  <c r="BH389" i="10"/>
  <c r="BG389" i="10"/>
  <c r="BF389" i="10"/>
  <c r="T389" i="10"/>
  <c r="R389" i="10"/>
  <c r="P389" i="10"/>
  <c r="BI387" i="10"/>
  <c r="BH387" i="10"/>
  <c r="BG387" i="10"/>
  <c r="BF387" i="10"/>
  <c r="T387" i="10"/>
  <c r="R387" i="10"/>
  <c r="P387" i="10"/>
  <c r="BI385" i="10"/>
  <c r="BH385" i="10"/>
  <c r="BG385" i="10"/>
  <c r="BF385" i="10"/>
  <c r="T385" i="10"/>
  <c r="R385" i="10"/>
  <c r="P385" i="10"/>
  <c r="BI382" i="10"/>
  <c r="BH382" i="10"/>
  <c r="BG382" i="10"/>
  <c r="BF382" i="10"/>
  <c r="T382" i="10"/>
  <c r="R382" i="10"/>
  <c r="P382" i="10"/>
  <c r="BI380" i="10"/>
  <c r="BH380" i="10"/>
  <c r="BG380" i="10"/>
  <c r="BF380" i="10"/>
  <c r="T380" i="10"/>
  <c r="R380" i="10"/>
  <c r="P380" i="10"/>
  <c r="BI377" i="10"/>
  <c r="BH377" i="10"/>
  <c r="BG377" i="10"/>
  <c r="BF377" i="10"/>
  <c r="T377" i="10"/>
  <c r="R377" i="10"/>
  <c r="P377" i="10"/>
  <c r="BI375" i="10"/>
  <c r="BH375" i="10"/>
  <c r="BG375" i="10"/>
  <c r="BF375" i="10"/>
  <c r="T375" i="10"/>
  <c r="R375" i="10"/>
  <c r="P375" i="10"/>
  <c r="BI373" i="10"/>
  <c r="BH373" i="10"/>
  <c r="BG373" i="10"/>
  <c r="BF373" i="10"/>
  <c r="T373" i="10"/>
  <c r="R373" i="10"/>
  <c r="P373" i="10"/>
  <c r="BI371" i="10"/>
  <c r="BH371" i="10"/>
  <c r="BG371" i="10"/>
  <c r="BF371" i="10"/>
  <c r="T371" i="10"/>
  <c r="R371" i="10"/>
  <c r="P371" i="10"/>
  <c r="BI369" i="10"/>
  <c r="BH369" i="10"/>
  <c r="BG369" i="10"/>
  <c r="BF369" i="10"/>
  <c r="T369" i="10"/>
  <c r="R369" i="10"/>
  <c r="P369" i="10"/>
  <c r="BI367" i="10"/>
  <c r="BH367" i="10"/>
  <c r="BG367" i="10"/>
  <c r="BF367" i="10"/>
  <c r="T367" i="10"/>
  <c r="R367" i="10"/>
  <c r="P367" i="10"/>
  <c r="BI365" i="10"/>
  <c r="BH365" i="10"/>
  <c r="BG365" i="10"/>
  <c r="BF365" i="10"/>
  <c r="T365" i="10"/>
  <c r="R365" i="10"/>
  <c r="P365" i="10"/>
  <c r="BI362" i="10"/>
  <c r="BH362" i="10"/>
  <c r="BG362" i="10"/>
  <c r="BF362" i="10"/>
  <c r="T362" i="10"/>
  <c r="R362" i="10"/>
  <c r="P362" i="10"/>
  <c r="BI360" i="10"/>
  <c r="BH360" i="10"/>
  <c r="BG360" i="10"/>
  <c r="BF360" i="10"/>
  <c r="T360" i="10"/>
  <c r="R360" i="10"/>
  <c r="P360" i="10"/>
  <c r="BI358" i="10"/>
  <c r="BH358" i="10"/>
  <c r="BG358" i="10"/>
  <c r="BF358" i="10"/>
  <c r="T358" i="10"/>
  <c r="R358" i="10"/>
  <c r="P358" i="10"/>
  <c r="BI356" i="10"/>
  <c r="BH356" i="10"/>
  <c r="BG356" i="10"/>
  <c r="BF356" i="10"/>
  <c r="T356" i="10"/>
  <c r="R356" i="10"/>
  <c r="P356" i="10"/>
  <c r="BI354" i="10"/>
  <c r="BH354" i="10"/>
  <c r="BG354" i="10"/>
  <c r="BF354" i="10"/>
  <c r="T354" i="10"/>
  <c r="R354" i="10"/>
  <c r="P354" i="10"/>
  <c r="BI351" i="10"/>
  <c r="BH351" i="10"/>
  <c r="BG351" i="10"/>
  <c r="BF351" i="10"/>
  <c r="T351" i="10"/>
  <c r="R351" i="10"/>
  <c r="P351" i="10"/>
  <c r="BI349" i="10"/>
  <c r="BH349" i="10"/>
  <c r="BG349" i="10"/>
  <c r="BF349" i="10"/>
  <c r="T349" i="10"/>
  <c r="R349" i="10"/>
  <c r="P349" i="10"/>
  <c r="BI346" i="10"/>
  <c r="BH346" i="10"/>
  <c r="BG346" i="10"/>
  <c r="BF346" i="10"/>
  <c r="T346" i="10"/>
  <c r="R346" i="10"/>
  <c r="P346" i="10"/>
  <c r="BI344" i="10"/>
  <c r="BH344" i="10"/>
  <c r="BG344" i="10"/>
  <c r="BF344" i="10"/>
  <c r="T344" i="10"/>
  <c r="R344" i="10"/>
  <c r="P344" i="10"/>
  <c r="BI341" i="10"/>
  <c r="BH341" i="10"/>
  <c r="BG341" i="10"/>
  <c r="BF341" i="10"/>
  <c r="T341" i="10"/>
  <c r="R341" i="10"/>
  <c r="P341" i="10"/>
  <c r="BI339" i="10"/>
  <c r="BH339" i="10"/>
  <c r="BG339" i="10"/>
  <c r="BF339" i="10"/>
  <c r="T339" i="10"/>
  <c r="R339" i="10"/>
  <c r="P339" i="10"/>
  <c r="BI337" i="10"/>
  <c r="BH337" i="10"/>
  <c r="BG337" i="10"/>
  <c r="BF337" i="10"/>
  <c r="T337" i="10"/>
  <c r="R337" i="10"/>
  <c r="P337" i="10"/>
  <c r="BI334" i="10"/>
  <c r="BH334" i="10"/>
  <c r="BG334" i="10"/>
  <c r="BF334" i="10"/>
  <c r="T334" i="10"/>
  <c r="R334" i="10"/>
  <c r="P334" i="10"/>
  <c r="BI332" i="10"/>
  <c r="BH332" i="10"/>
  <c r="BG332" i="10"/>
  <c r="BF332" i="10"/>
  <c r="T332" i="10"/>
  <c r="R332" i="10"/>
  <c r="P332" i="10"/>
  <c r="BI329" i="10"/>
  <c r="BH329" i="10"/>
  <c r="BG329" i="10"/>
  <c r="BF329" i="10"/>
  <c r="T329" i="10"/>
  <c r="R329" i="10"/>
  <c r="P329" i="10"/>
  <c r="BI327" i="10"/>
  <c r="BH327" i="10"/>
  <c r="BG327" i="10"/>
  <c r="BF327" i="10"/>
  <c r="T327" i="10"/>
  <c r="R327" i="10"/>
  <c r="P327" i="10"/>
  <c r="BI325" i="10"/>
  <c r="BH325" i="10"/>
  <c r="BG325" i="10"/>
  <c r="BF325" i="10"/>
  <c r="T325" i="10"/>
  <c r="R325" i="10"/>
  <c r="P325" i="10"/>
  <c r="BI323" i="10"/>
  <c r="BH323" i="10"/>
  <c r="BG323" i="10"/>
  <c r="BF323" i="10"/>
  <c r="T323" i="10"/>
  <c r="R323" i="10"/>
  <c r="P323" i="10"/>
  <c r="BI321" i="10"/>
  <c r="BH321" i="10"/>
  <c r="BG321" i="10"/>
  <c r="BF321" i="10"/>
  <c r="T321" i="10"/>
  <c r="R321" i="10"/>
  <c r="P321" i="10"/>
  <c r="BI319" i="10"/>
  <c r="BH319" i="10"/>
  <c r="BG319" i="10"/>
  <c r="BF319" i="10"/>
  <c r="T319" i="10"/>
  <c r="R319" i="10"/>
  <c r="P319" i="10"/>
  <c r="BI317" i="10"/>
  <c r="BH317" i="10"/>
  <c r="BG317" i="10"/>
  <c r="BF317" i="10"/>
  <c r="T317" i="10"/>
  <c r="R317" i="10"/>
  <c r="P317" i="10"/>
  <c r="BI314" i="10"/>
  <c r="BH314" i="10"/>
  <c r="BG314" i="10"/>
  <c r="BF314" i="10"/>
  <c r="T314" i="10"/>
  <c r="R314" i="10"/>
  <c r="P314" i="10"/>
  <c r="BI312" i="10"/>
  <c r="BH312" i="10"/>
  <c r="BG312" i="10"/>
  <c r="BF312" i="10"/>
  <c r="T312" i="10"/>
  <c r="R312" i="10"/>
  <c r="P312" i="10"/>
  <c r="BI310" i="10"/>
  <c r="BH310" i="10"/>
  <c r="BG310" i="10"/>
  <c r="BF310" i="10"/>
  <c r="T310" i="10"/>
  <c r="R310" i="10"/>
  <c r="P310" i="10"/>
  <c r="BI308" i="10"/>
  <c r="BH308" i="10"/>
  <c r="BG308" i="10"/>
  <c r="BF308" i="10"/>
  <c r="T308" i="10"/>
  <c r="R308" i="10"/>
  <c r="P308" i="10"/>
  <c r="BI306" i="10"/>
  <c r="BH306" i="10"/>
  <c r="BG306" i="10"/>
  <c r="BF306" i="10"/>
  <c r="T306" i="10"/>
  <c r="R306" i="10"/>
  <c r="P306" i="10"/>
  <c r="BI303" i="10"/>
  <c r="BH303" i="10"/>
  <c r="BG303" i="10"/>
  <c r="BF303" i="10"/>
  <c r="T303" i="10"/>
  <c r="R303" i="10"/>
  <c r="P303" i="10"/>
  <c r="BI301" i="10"/>
  <c r="BH301" i="10"/>
  <c r="BG301" i="10"/>
  <c r="BF301" i="10"/>
  <c r="T301" i="10"/>
  <c r="R301" i="10"/>
  <c r="P301" i="10"/>
  <c r="BI298" i="10"/>
  <c r="BH298" i="10"/>
  <c r="BG298" i="10"/>
  <c r="BF298" i="10"/>
  <c r="T298" i="10"/>
  <c r="R298" i="10"/>
  <c r="P298" i="10"/>
  <c r="BI296" i="10"/>
  <c r="BH296" i="10"/>
  <c r="BG296" i="10"/>
  <c r="BF296" i="10"/>
  <c r="T296" i="10"/>
  <c r="R296" i="10"/>
  <c r="P296" i="10"/>
  <c r="BI293" i="10"/>
  <c r="BH293" i="10"/>
  <c r="BG293" i="10"/>
  <c r="BF293" i="10"/>
  <c r="T293" i="10"/>
  <c r="R293" i="10"/>
  <c r="P293" i="10"/>
  <c r="BI291" i="10"/>
  <c r="BH291" i="10"/>
  <c r="BG291" i="10"/>
  <c r="BF291" i="10"/>
  <c r="T291" i="10"/>
  <c r="R291" i="10"/>
  <c r="P291" i="10"/>
  <c r="BI289" i="10"/>
  <c r="BH289" i="10"/>
  <c r="BG289" i="10"/>
  <c r="BF289" i="10"/>
  <c r="T289" i="10"/>
  <c r="R289" i="10"/>
  <c r="P289" i="10"/>
  <c r="BI286" i="10"/>
  <c r="BH286" i="10"/>
  <c r="BG286" i="10"/>
  <c r="BF286" i="10"/>
  <c r="T286" i="10"/>
  <c r="R286" i="10"/>
  <c r="P286" i="10"/>
  <c r="BI284" i="10"/>
  <c r="BH284" i="10"/>
  <c r="BG284" i="10"/>
  <c r="BF284" i="10"/>
  <c r="T284" i="10"/>
  <c r="R284" i="10"/>
  <c r="P284" i="10"/>
  <c r="BI281" i="10"/>
  <c r="BH281" i="10"/>
  <c r="BG281" i="10"/>
  <c r="BF281" i="10"/>
  <c r="T281" i="10"/>
  <c r="R281" i="10"/>
  <c r="P281" i="10"/>
  <c r="BI279" i="10"/>
  <c r="BH279" i="10"/>
  <c r="BG279" i="10"/>
  <c r="BF279" i="10"/>
  <c r="T279" i="10"/>
  <c r="R279" i="10"/>
  <c r="P279" i="10"/>
  <c r="BI277" i="10"/>
  <c r="BH277" i="10"/>
  <c r="BG277" i="10"/>
  <c r="BF277" i="10"/>
  <c r="T277" i="10"/>
  <c r="R277" i="10"/>
  <c r="P277" i="10"/>
  <c r="BI275" i="10"/>
  <c r="BH275" i="10"/>
  <c r="BG275" i="10"/>
  <c r="BF275" i="10"/>
  <c r="T275" i="10"/>
  <c r="R275" i="10"/>
  <c r="P275" i="10"/>
  <c r="BI273" i="10"/>
  <c r="BH273" i="10"/>
  <c r="BG273" i="10"/>
  <c r="BF273" i="10"/>
  <c r="T273" i="10"/>
  <c r="R273" i="10"/>
  <c r="P273" i="10"/>
  <c r="BI271" i="10"/>
  <c r="BH271" i="10"/>
  <c r="BG271" i="10"/>
  <c r="BF271" i="10"/>
  <c r="T271" i="10"/>
  <c r="R271" i="10"/>
  <c r="P271" i="10"/>
  <c r="BI269" i="10"/>
  <c r="BH269" i="10"/>
  <c r="BG269" i="10"/>
  <c r="BF269" i="10"/>
  <c r="T269" i="10"/>
  <c r="R269" i="10"/>
  <c r="P269" i="10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2" i="10"/>
  <c r="BH262" i="10"/>
  <c r="BG262" i="10"/>
  <c r="BF262" i="10"/>
  <c r="T262" i="10"/>
  <c r="R262" i="10"/>
  <c r="P262" i="10"/>
  <c r="BI260" i="10"/>
  <c r="BH260" i="10"/>
  <c r="BG260" i="10"/>
  <c r="BF260" i="10"/>
  <c r="T260" i="10"/>
  <c r="R260" i="10"/>
  <c r="P260" i="10"/>
  <c r="BI258" i="10"/>
  <c r="BH258" i="10"/>
  <c r="BG258" i="10"/>
  <c r="BF258" i="10"/>
  <c r="T258" i="10"/>
  <c r="R258" i="10"/>
  <c r="P258" i="10"/>
  <c r="BI256" i="10"/>
  <c r="BH256" i="10"/>
  <c r="BG256" i="10"/>
  <c r="BF256" i="10"/>
  <c r="T256" i="10"/>
  <c r="R256" i="10"/>
  <c r="P256" i="10"/>
  <c r="BI253" i="10"/>
  <c r="BH253" i="10"/>
  <c r="BG253" i="10"/>
  <c r="BF253" i="10"/>
  <c r="T253" i="10"/>
  <c r="R253" i="10"/>
  <c r="P253" i="10"/>
  <c r="BI251" i="10"/>
  <c r="BH251" i="10"/>
  <c r="BG251" i="10"/>
  <c r="BF251" i="10"/>
  <c r="T251" i="10"/>
  <c r="R251" i="10"/>
  <c r="P251" i="10"/>
  <c r="BI248" i="10"/>
  <c r="BH248" i="10"/>
  <c r="BG248" i="10"/>
  <c r="BF248" i="10"/>
  <c r="T248" i="10"/>
  <c r="R248" i="10"/>
  <c r="P248" i="10"/>
  <c r="BI246" i="10"/>
  <c r="BH246" i="10"/>
  <c r="BG246" i="10"/>
  <c r="BF246" i="10"/>
  <c r="T246" i="10"/>
  <c r="R246" i="10"/>
  <c r="P246" i="10"/>
  <c r="BI243" i="10"/>
  <c r="BH243" i="10"/>
  <c r="BG243" i="10"/>
  <c r="BF243" i="10"/>
  <c r="T243" i="10"/>
  <c r="R243" i="10"/>
  <c r="P243" i="10"/>
  <c r="BI241" i="10"/>
  <c r="BH241" i="10"/>
  <c r="BG241" i="10"/>
  <c r="BF241" i="10"/>
  <c r="T241" i="10"/>
  <c r="R241" i="10"/>
  <c r="P241" i="10"/>
  <c r="BI239" i="10"/>
  <c r="BH239" i="10"/>
  <c r="BG239" i="10"/>
  <c r="BF239" i="10"/>
  <c r="T239" i="10"/>
  <c r="R239" i="10"/>
  <c r="P239" i="10"/>
  <c r="BI236" i="10"/>
  <c r="BH236" i="10"/>
  <c r="BG236" i="10"/>
  <c r="BF236" i="10"/>
  <c r="T236" i="10"/>
  <c r="R236" i="10"/>
  <c r="P236" i="10"/>
  <c r="BI234" i="10"/>
  <c r="BH234" i="10"/>
  <c r="BG234" i="10"/>
  <c r="BF234" i="10"/>
  <c r="T234" i="10"/>
  <c r="R234" i="10"/>
  <c r="P234" i="10"/>
  <c r="BI231" i="10"/>
  <c r="BH231" i="10"/>
  <c r="BG231" i="10"/>
  <c r="BF231" i="10"/>
  <c r="T231" i="10"/>
  <c r="R231" i="10"/>
  <c r="P231" i="10"/>
  <c r="BI229" i="10"/>
  <c r="BH229" i="10"/>
  <c r="BG229" i="10"/>
  <c r="BF229" i="10"/>
  <c r="T229" i="10"/>
  <c r="R229" i="10"/>
  <c r="P229" i="10"/>
  <c r="BI227" i="10"/>
  <c r="BH227" i="10"/>
  <c r="BG227" i="10"/>
  <c r="BF227" i="10"/>
  <c r="T227" i="10"/>
  <c r="R227" i="10"/>
  <c r="P227" i="10"/>
  <c r="BI225" i="10"/>
  <c r="BH225" i="10"/>
  <c r="BG225" i="10"/>
  <c r="BF225" i="10"/>
  <c r="T225" i="10"/>
  <c r="R225" i="10"/>
  <c r="P225" i="10"/>
  <c r="BI223" i="10"/>
  <c r="BH223" i="10"/>
  <c r="BG223" i="10"/>
  <c r="BF223" i="10"/>
  <c r="T223" i="10"/>
  <c r="R223" i="10"/>
  <c r="P223" i="10"/>
  <c r="BI221" i="10"/>
  <c r="BH221" i="10"/>
  <c r="BG221" i="10"/>
  <c r="BF221" i="10"/>
  <c r="T221" i="10"/>
  <c r="R221" i="10"/>
  <c r="P221" i="10"/>
  <c r="BI219" i="10"/>
  <c r="BH219" i="10"/>
  <c r="BG219" i="10"/>
  <c r="BF219" i="10"/>
  <c r="T219" i="10"/>
  <c r="R219" i="10"/>
  <c r="P219" i="10"/>
  <c r="BI216" i="10"/>
  <c r="BH216" i="10"/>
  <c r="BG216" i="10"/>
  <c r="BF216" i="10"/>
  <c r="T216" i="10"/>
  <c r="R216" i="10"/>
  <c r="P216" i="10"/>
  <c r="BI214" i="10"/>
  <c r="BH214" i="10"/>
  <c r="BG214" i="10"/>
  <c r="BF214" i="10"/>
  <c r="T214" i="10"/>
  <c r="R214" i="10"/>
  <c r="P214" i="10"/>
  <c r="BI212" i="10"/>
  <c r="BH212" i="10"/>
  <c r="BG212" i="10"/>
  <c r="BF212" i="10"/>
  <c r="T212" i="10"/>
  <c r="R212" i="10"/>
  <c r="P212" i="10"/>
  <c r="BI210" i="10"/>
  <c r="BH210" i="10"/>
  <c r="BG210" i="10"/>
  <c r="BF210" i="10"/>
  <c r="T210" i="10"/>
  <c r="R210" i="10"/>
  <c r="P210" i="10"/>
  <c r="BI208" i="10"/>
  <c r="BH208" i="10"/>
  <c r="BG208" i="10"/>
  <c r="BF208" i="10"/>
  <c r="T208" i="10"/>
  <c r="R208" i="10"/>
  <c r="P208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1" i="10"/>
  <c r="BH201" i="10"/>
  <c r="BG201" i="10"/>
  <c r="BF201" i="10"/>
  <c r="T201" i="10"/>
  <c r="R201" i="10"/>
  <c r="P201" i="10"/>
  <c r="BI199" i="10"/>
  <c r="BH199" i="10"/>
  <c r="BG199" i="10"/>
  <c r="BF199" i="10"/>
  <c r="T199" i="10"/>
  <c r="R199" i="10"/>
  <c r="P199" i="10"/>
  <c r="BI196" i="10"/>
  <c r="BH196" i="10"/>
  <c r="BG196" i="10"/>
  <c r="BF196" i="10"/>
  <c r="T196" i="10"/>
  <c r="R196" i="10"/>
  <c r="P196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69" i="10"/>
  <c r="BH169" i="10"/>
  <c r="BG169" i="10"/>
  <c r="BF169" i="10"/>
  <c r="T169" i="10"/>
  <c r="R169" i="10"/>
  <c r="P169" i="10"/>
  <c r="BI167" i="10"/>
  <c r="BH167" i="10"/>
  <c r="BG167" i="10"/>
  <c r="BF167" i="10"/>
  <c r="T167" i="10"/>
  <c r="R167" i="10"/>
  <c r="P167" i="10"/>
  <c r="BI164" i="10"/>
  <c r="BH164" i="10"/>
  <c r="BG164" i="10"/>
  <c r="BF164" i="10"/>
  <c r="T164" i="10"/>
  <c r="R164" i="10"/>
  <c r="P164" i="10"/>
  <c r="BI162" i="10"/>
  <c r="BH162" i="10"/>
  <c r="BG162" i="10"/>
  <c r="BF162" i="10"/>
  <c r="T162" i="10"/>
  <c r="R162" i="10"/>
  <c r="P162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2" i="10"/>
  <c r="BH152" i="10"/>
  <c r="BG152" i="10"/>
  <c r="BF152" i="10"/>
  <c r="T152" i="10"/>
  <c r="R152" i="10"/>
  <c r="P152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2" i="10"/>
  <c r="J91" i="10"/>
  <c r="F91" i="10"/>
  <c r="F89" i="10"/>
  <c r="E87" i="10"/>
  <c r="J18" i="10"/>
  <c r="E18" i="10"/>
  <c r="F92" i="10"/>
  <c r="J17" i="10"/>
  <c r="J12" i="10"/>
  <c r="J126" i="10" s="1"/>
  <c r="E7" i="10"/>
  <c r="E122" i="10" s="1"/>
  <c r="AX102" i="1"/>
  <c r="J37" i="9"/>
  <c r="J36" i="9"/>
  <c r="AY102" i="1"/>
  <c r="J35" i="9"/>
  <c r="BI233" i="9"/>
  <c r="BH233" i="9"/>
  <c r="BG233" i="9"/>
  <c r="BF233" i="9"/>
  <c r="BK233" i="9"/>
  <c r="J233" i="9"/>
  <c r="BE233" i="9" s="1"/>
  <c r="BI232" i="9"/>
  <c r="BH232" i="9"/>
  <c r="BG232" i="9"/>
  <c r="BF232" i="9"/>
  <c r="BK232" i="9"/>
  <c r="J232" i="9" s="1"/>
  <c r="BE232" i="9" s="1"/>
  <c r="BI231" i="9"/>
  <c r="BH231" i="9"/>
  <c r="BG231" i="9"/>
  <c r="BF231" i="9"/>
  <c r="BK231" i="9"/>
  <c r="J231" i="9" s="1"/>
  <c r="BE231" i="9" s="1"/>
  <c r="BI230" i="9"/>
  <c r="BH230" i="9"/>
  <c r="BG230" i="9"/>
  <c r="BF230" i="9"/>
  <c r="BK230" i="9"/>
  <c r="J230" i="9" s="1"/>
  <c r="BE230" i="9" s="1"/>
  <c r="BI229" i="9"/>
  <c r="BH229" i="9"/>
  <c r="BG229" i="9"/>
  <c r="BF229" i="9"/>
  <c r="BK229" i="9"/>
  <c r="J229" i="9"/>
  <c r="BE229" i="9" s="1"/>
  <c r="BI228" i="9"/>
  <c r="BH228" i="9"/>
  <c r="BG228" i="9"/>
  <c r="BF228" i="9"/>
  <c r="BK228" i="9"/>
  <c r="J228" i="9" s="1"/>
  <c r="BE228" i="9" s="1"/>
  <c r="BI227" i="9"/>
  <c r="BH227" i="9"/>
  <c r="BG227" i="9"/>
  <c r="BF227" i="9"/>
  <c r="BK227" i="9"/>
  <c r="J227" i="9" s="1"/>
  <c r="BE227" i="9" s="1"/>
  <c r="BI226" i="9"/>
  <c r="BH226" i="9"/>
  <c r="BG226" i="9"/>
  <c r="BF226" i="9"/>
  <c r="BK226" i="9"/>
  <c r="J226" i="9" s="1"/>
  <c r="BE226" i="9" s="1"/>
  <c r="BI225" i="9"/>
  <c r="BH225" i="9"/>
  <c r="BG225" i="9"/>
  <c r="BF225" i="9"/>
  <c r="BK225" i="9"/>
  <c r="J225" i="9" s="1"/>
  <c r="BE225" i="9" s="1"/>
  <c r="BI224" i="9"/>
  <c r="BH224" i="9"/>
  <c r="BG224" i="9"/>
  <c r="BF224" i="9"/>
  <c r="BK224" i="9"/>
  <c r="J224" i="9" s="1"/>
  <c r="BE224" i="9" s="1"/>
  <c r="BI221" i="9"/>
  <c r="BH221" i="9"/>
  <c r="BG221" i="9"/>
  <c r="BF221" i="9"/>
  <c r="T221" i="9"/>
  <c r="R221" i="9"/>
  <c r="P221" i="9"/>
  <c r="BI219" i="9"/>
  <c r="BH219" i="9"/>
  <c r="BG219" i="9"/>
  <c r="BF219" i="9"/>
  <c r="T219" i="9"/>
  <c r="R219" i="9"/>
  <c r="P219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2" i="9"/>
  <c r="BH212" i="9"/>
  <c r="BG212" i="9"/>
  <c r="BF212" i="9"/>
  <c r="T212" i="9"/>
  <c r="R212" i="9"/>
  <c r="P212" i="9"/>
  <c r="BI210" i="9"/>
  <c r="BH210" i="9"/>
  <c r="BG210" i="9"/>
  <c r="BF210" i="9"/>
  <c r="T210" i="9"/>
  <c r="R210" i="9"/>
  <c r="P210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3" i="9"/>
  <c r="BH193" i="9"/>
  <c r="BG193" i="9"/>
  <c r="BF193" i="9"/>
  <c r="T193" i="9"/>
  <c r="R193" i="9"/>
  <c r="P193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0" i="9"/>
  <c r="BH180" i="9"/>
  <c r="BG180" i="9"/>
  <c r="BF180" i="9"/>
  <c r="T180" i="9"/>
  <c r="R180" i="9"/>
  <c r="P180" i="9"/>
  <c r="BI177" i="9"/>
  <c r="BH177" i="9"/>
  <c r="BG177" i="9"/>
  <c r="BF177" i="9"/>
  <c r="T177" i="9"/>
  <c r="R177" i="9"/>
  <c r="P177" i="9"/>
  <c r="BI174" i="9"/>
  <c r="BH174" i="9"/>
  <c r="BG174" i="9"/>
  <c r="BF174" i="9"/>
  <c r="T174" i="9"/>
  <c r="R174" i="9"/>
  <c r="P174" i="9"/>
  <c r="BI171" i="9"/>
  <c r="BH171" i="9"/>
  <c r="BG171" i="9"/>
  <c r="BF171" i="9"/>
  <c r="T171" i="9"/>
  <c r="R171" i="9"/>
  <c r="P171" i="9"/>
  <c r="BI168" i="9"/>
  <c r="BH168" i="9"/>
  <c r="BG168" i="9"/>
  <c r="BF168" i="9"/>
  <c r="T168" i="9"/>
  <c r="R168" i="9"/>
  <c r="P168" i="9"/>
  <c r="BI165" i="9"/>
  <c r="BH165" i="9"/>
  <c r="BG165" i="9"/>
  <c r="BF165" i="9"/>
  <c r="T165" i="9"/>
  <c r="R165" i="9"/>
  <c r="P165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6" i="9"/>
  <c r="BH156" i="9"/>
  <c r="BG156" i="9"/>
  <c r="BF156" i="9"/>
  <c r="T156" i="9"/>
  <c r="R156" i="9"/>
  <c r="P156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6" i="9"/>
  <c r="BH126" i="9"/>
  <c r="BG126" i="9"/>
  <c r="BF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 s="1"/>
  <c r="J17" i="9"/>
  <c r="J12" i="9"/>
  <c r="J117" i="9" s="1"/>
  <c r="E7" i="9"/>
  <c r="E113" i="9" s="1"/>
  <c r="J438" i="8"/>
  <c r="J257" i="8"/>
  <c r="J203" i="8"/>
  <c r="J37" i="8"/>
  <c r="J36" i="8"/>
  <c r="AY101" i="1"/>
  <c r="J35" i="8"/>
  <c r="AX101" i="1"/>
  <c r="BI936" i="8"/>
  <c r="BH936" i="8"/>
  <c r="BG936" i="8"/>
  <c r="BF936" i="8"/>
  <c r="BK936" i="8"/>
  <c r="J936" i="8" s="1"/>
  <c r="BE936" i="8" s="1"/>
  <c r="BI935" i="8"/>
  <c r="BH935" i="8"/>
  <c r="BG935" i="8"/>
  <c r="BF935" i="8"/>
  <c r="BK935" i="8"/>
  <c r="J935" i="8" s="1"/>
  <c r="BE935" i="8" s="1"/>
  <c r="BI934" i="8"/>
  <c r="BH934" i="8"/>
  <c r="BG934" i="8"/>
  <c r="BF934" i="8"/>
  <c r="BK934" i="8"/>
  <c r="J934" i="8" s="1"/>
  <c r="BE934" i="8" s="1"/>
  <c r="BI933" i="8"/>
  <c r="BH933" i="8"/>
  <c r="BG933" i="8"/>
  <c r="BF933" i="8"/>
  <c r="BK933" i="8"/>
  <c r="J933" i="8"/>
  <c r="BE933" i="8" s="1"/>
  <c r="BI932" i="8"/>
  <c r="BH932" i="8"/>
  <c r="BG932" i="8"/>
  <c r="BF932" i="8"/>
  <c r="BK932" i="8"/>
  <c r="J932" i="8" s="1"/>
  <c r="BE932" i="8" s="1"/>
  <c r="BI931" i="8"/>
  <c r="BH931" i="8"/>
  <c r="BG931" i="8"/>
  <c r="BF931" i="8"/>
  <c r="BK931" i="8"/>
  <c r="J931" i="8" s="1"/>
  <c r="BE931" i="8" s="1"/>
  <c r="BI930" i="8"/>
  <c r="BH930" i="8"/>
  <c r="BG930" i="8"/>
  <c r="BF930" i="8"/>
  <c r="BK930" i="8"/>
  <c r="J930" i="8"/>
  <c r="BE930" i="8"/>
  <c r="BI929" i="8"/>
  <c r="BH929" i="8"/>
  <c r="BG929" i="8"/>
  <c r="BF929" i="8"/>
  <c r="BK929" i="8"/>
  <c r="J929" i="8"/>
  <c r="BE929" i="8"/>
  <c r="BI928" i="8"/>
  <c r="BH928" i="8"/>
  <c r="BG928" i="8"/>
  <c r="BF928" i="8"/>
  <c r="BK928" i="8"/>
  <c r="J928" i="8"/>
  <c r="BE928" i="8" s="1"/>
  <c r="BI927" i="8"/>
  <c r="BH927" i="8"/>
  <c r="BG927" i="8"/>
  <c r="BF927" i="8"/>
  <c r="BK927" i="8"/>
  <c r="J927" i="8"/>
  <c r="BE927" i="8" s="1"/>
  <c r="BI923" i="8"/>
  <c r="BH923" i="8"/>
  <c r="BG923" i="8"/>
  <c r="BF923" i="8"/>
  <c r="T923" i="8"/>
  <c r="R923" i="8"/>
  <c r="P923" i="8"/>
  <c r="BI920" i="8"/>
  <c r="BH920" i="8"/>
  <c r="BG920" i="8"/>
  <c r="BF920" i="8"/>
  <c r="T920" i="8"/>
  <c r="R920" i="8"/>
  <c r="P920" i="8"/>
  <c r="BI917" i="8"/>
  <c r="BH917" i="8"/>
  <c r="BG917" i="8"/>
  <c r="BF917" i="8"/>
  <c r="T917" i="8"/>
  <c r="R917" i="8"/>
  <c r="P917" i="8"/>
  <c r="BI912" i="8"/>
  <c r="BH912" i="8"/>
  <c r="BG912" i="8"/>
  <c r="BF912" i="8"/>
  <c r="T912" i="8"/>
  <c r="T911" i="8"/>
  <c r="R912" i="8"/>
  <c r="R911" i="8"/>
  <c r="P912" i="8"/>
  <c r="P911" i="8"/>
  <c r="BI908" i="8"/>
  <c r="BH908" i="8"/>
  <c r="BG908" i="8"/>
  <c r="BF908" i="8"/>
  <c r="T908" i="8"/>
  <c r="R908" i="8"/>
  <c r="P908" i="8"/>
  <c r="BI906" i="8"/>
  <c r="BH906" i="8"/>
  <c r="BG906" i="8"/>
  <c r="BF906" i="8"/>
  <c r="T906" i="8"/>
  <c r="R906" i="8"/>
  <c r="P906" i="8"/>
  <c r="BI903" i="8"/>
  <c r="BH903" i="8"/>
  <c r="BG903" i="8"/>
  <c r="BF903" i="8"/>
  <c r="T903" i="8"/>
  <c r="R903" i="8"/>
  <c r="P903" i="8"/>
  <c r="BI900" i="8"/>
  <c r="BH900" i="8"/>
  <c r="BG900" i="8"/>
  <c r="BF900" i="8"/>
  <c r="T900" i="8"/>
  <c r="R900" i="8"/>
  <c r="P900" i="8"/>
  <c r="BI897" i="8"/>
  <c r="BH897" i="8"/>
  <c r="BG897" i="8"/>
  <c r="BF897" i="8"/>
  <c r="T897" i="8"/>
  <c r="R897" i="8"/>
  <c r="P897" i="8"/>
  <c r="BI893" i="8"/>
  <c r="BH893" i="8"/>
  <c r="BG893" i="8"/>
  <c r="BF893" i="8"/>
  <c r="T893" i="8"/>
  <c r="R893" i="8"/>
  <c r="P893" i="8"/>
  <c r="BI890" i="8"/>
  <c r="BH890" i="8"/>
  <c r="BG890" i="8"/>
  <c r="BF890" i="8"/>
  <c r="T890" i="8"/>
  <c r="R890" i="8"/>
  <c r="P890" i="8"/>
  <c r="BI887" i="8"/>
  <c r="BH887" i="8"/>
  <c r="BG887" i="8"/>
  <c r="BF887" i="8"/>
  <c r="T887" i="8"/>
  <c r="R887" i="8"/>
  <c r="P887" i="8"/>
  <c r="BI884" i="8"/>
  <c r="BH884" i="8"/>
  <c r="BG884" i="8"/>
  <c r="BF884" i="8"/>
  <c r="T884" i="8"/>
  <c r="R884" i="8"/>
  <c r="P884" i="8"/>
  <c r="BI881" i="8"/>
  <c r="BH881" i="8"/>
  <c r="BG881" i="8"/>
  <c r="BF881" i="8"/>
  <c r="T881" i="8"/>
  <c r="R881" i="8"/>
  <c r="P881" i="8"/>
  <c r="BI878" i="8"/>
  <c r="BH878" i="8"/>
  <c r="BG878" i="8"/>
  <c r="BF878" i="8"/>
  <c r="T878" i="8"/>
  <c r="R878" i="8"/>
  <c r="P878" i="8"/>
  <c r="BI875" i="8"/>
  <c r="BH875" i="8"/>
  <c r="BG875" i="8"/>
  <c r="BF875" i="8"/>
  <c r="T875" i="8"/>
  <c r="R875" i="8"/>
  <c r="P875" i="8"/>
  <c r="BI871" i="8"/>
  <c r="BH871" i="8"/>
  <c r="BG871" i="8"/>
  <c r="BF871" i="8"/>
  <c r="T871" i="8"/>
  <c r="R871" i="8"/>
  <c r="P871" i="8"/>
  <c r="BI869" i="8"/>
  <c r="BH869" i="8"/>
  <c r="BG869" i="8"/>
  <c r="BF869" i="8"/>
  <c r="T869" i="8"/>
  <c r="R869" i="8"/>
  <c r="P869" i="8"/>
  <c r="BI867" i="8"/>
  <c r="BH867" i="8"/>
  <c r="BG867" i="8"/>
  <c r="BF867" i="8"/>
  <c r="T867" i="8"/>
  <c r="R867" i="8"/>
  <c r="P867" i="8"/>
  <c r="BI865" i="8"/>
  <c r="BH865" i="8"/>
  <c r="BG865" i="8"/>
  <c r="BF865" i="8"/>
  <c r="T865" i="8"/>
  <c r="R865" i="8"/>
  <c r="P865" i="8"/>
  <c r="BI862" i="8"/>
  <c r="BH862" i="8"/>
  <c r="BG862" i="8"/>
  <c r="BF862" i="8"/>
  <c r="T862" i="8"/>
  <c r="R862" i="8"/>
  <c r="P862" i="8"/>
  <c r="BI859" i="8"/>
  <c r="BH859" i="8"/>
  <c r="BG859" i="8"/>
  <c r="BF859" i="8"/>
  <c r="T859" i="8"/>
  <c r="R859" i="8"/>
  <c r="P859" i="8"/>
  <c r="BI857" i="8"/>
  <c r="BH857" i="8"/>
  <c r="BG857" i="8"/>
  <c r="BF857" i="8"/>
  <c r="T857" i="8"/>
  <c r="R857" i="8"/>
  <c r="P857" i="8"/>
  <c r="BI854" i="8"/>
  <c r="BH854" i="8"/>
  <c r="BG854" i="8"/>
  <c r="BF854" i="8"/>
  <c r="T854" i="8"/>
  <c r="R854" i="8"/>
  <c r="P854" i="8"/>
  <c r="BI852" i="8"/>
  <c r="BH852" i="8"/>
  <c r="BG852" i="8"/>
  <c r="BF852" i="8"/>
  <c r="T852" i="8"/>
  <c r="R852" i="8"/>
  <c r="P852" i="8"/>
  <c r="BI849" i="8"/>
  <c r="BH849" i="8"/>
  <c r="BG849" i="8"/>
  <c r="BF849" i="8"/>
  <c r="T849" i="8"/>
  <c r="R849" i="8"/>
  <c r="P849" i="8"/>
  <c r="BI846" i="8"/>
  <c r="BH846" i="8"/>
  <c r="BG846" i="8"/>
  <c r="BF846" i="8"/>
  <c r="T846" i="8"/>
  <c r="R846" i="8"/>
  <c r="P846" i="8"/>
  <c r="BI843" i="8"/>
  <c r="BH843" i="8"/>
  <c r="BG843" i="8"/>
  <c r="BF843" i="8"/>
  <c r="T843" i="8"/>
  <c r="R843" i="8"/>
  <c r="P843" i="8"/>
  <c r="BI841" i="8"/>
  <c r="BH841" i="8"/>
  <c r="BG841" i="8"/>
  <c r="BF841" i="8"/>
  <c r="T841" i="8"/>
  <c r="R841" i="8"/>
  <c r="P841" i="8"/>
  <c r="BI839" i="8"/>
  <c r="BH839" i="8"/>
  <c r="BG839" i="8"/>
  <c r="BF839" i="8"/>
  <c r="T839" i="8"/>
  <c r="R839" i="8"/>
  <c r="P839" i="8"/>
  <c r="BI837" i="8"/>
  <c r="BH837" i="8"/>
  <c r="BG837" i="8"/>
  <c r="BF837" i="8"/>
  <c r="T837" i="8"/>
  <c r="R837" i="8"/>
  <c r="P837" i="8"/>
  <c r="BI833" i="8"/>
  <c r="BH833" i="8"/>
  <c r="BG833" i="8"/>
  <c r="BF833" i="8"/>
  <c r="T833" i="8"/>
  <c r="R833" i="8"/>
  <c r="P833" i="8"/>
  <c r="BI829" i="8"/>
  <c r="BH829" i="8"/>
  <c r="BG829" i="8"/>
  <c r="BF829" i="8"/>
  <c r="T829" i="8"/>
  <c r="R829" i="8"/>
  <c r="P829" i="8"/>
  <c r="BI826" i="8"/>
  <c r="BH826" i="8"/>
  <c r="BG826" i="8"/>
  <c r="BF826" i="8"/>
  <c r="T826" i="8"/>
  <c r="R826" i="8"/>
  <c r="P826" i="8"/>
  <c r="BI823" i="8"/>
  <c r="BH823" i="8"/>
  <c r="BG823" i="8"/>
  <c r="BF823" i="8"/>
  <c r="T823" i="8"/>
  <c r="R823" i="8"/>
  <c r="P823" i="8"/>
  <c r="BI821" i="8"/>
  <c r="BH821" i="8"/>
  <c r="BG821" i="8"/>
  <c r="BF821" i="8"/>
  <c r="T821" i="8"/>
  <c r="R821" i="8"/>
  <c r="P821" i="8"/>
  <c r="BI818" i="8"/>
  <c r="BH818" i="8"/>
  <c r="BG818" i="8"/>
  <c r="BF818" i="8"/>
  <c r="T818" i="8"/>
  <c r="R818" i="8"/>
  <c r="P818" i="8"/>
  <c r="BI816" i="8"/>
  <c r="BH816" i="8"/>
  <c r="BG816" i="8"/>
  <c r="BF816" i="8"/>
  <c r="T816" i="8"/>
  <c r="R816" i="8"/>
  <c r="P816" i="8"/>
  <c r="BI814" i="8"/>
  <c r="BH814" i="8"/>
  <c r="BG814" i="8"/>
  <c r="BF814" i="8"/>
  <c r="T814" i="8"/>
  <c r="R814" i="8"/>
  <c r="P814" i="8"/>
  <c r="BI810" i="8"/>
  <c r="BH810" i="8"/>
  <c r="BG810" i="8"/>
  <c r="BF810" i="8"/>
  <c r="T810" i="8"/>
  <c r="R810" i="8"/>
  <c r="P810" i="8"/>
  <c r="BI807" i="8"/>
  <c r="BH807" i="8"/>
  <c r="BG807" i="8"/>
  <c r="BF807" i="8"/>
  <c r="T807" i="8"/>
  <c r="R807" i="8"/>
  <c r="P807" i="8"/>
  <c r="BI803" i="8"/>
  <c r="BH803" i="8"/>
  <c r="BG803" i="8"/>
  <c r="BF803" i="8"/>
  <c r="T803" i="8"/>
  <c r="R803" i="8"/>
  <c r="P803" i="8"/>
  <c r="BI800" i="8"/>
  <c r="BH800" i="8"/>
  <c r="BG800" i="8"/>
  <c r="BF800" i="8"/>
  <c r="T800" i="8"/>
  <c r="R800" i="8"/>
  <c r="P800" i="8"/>
  <c r="BI797" i="8"/>
  <c r="BH797" i="8"/>
  <c r="BG797" i="8"/>
  <c r="BF797" i="8"/>
  <c r="T797" i="8"/>
  <c r="R797" i="8"/>
  <c r="P797" i="8"/>
  <c r="BI793" i="8"/>
  <c r="BH793" i="8"/>
  <c r="BG793" i="8"/>
  <c r="BF793" i="8"/>
  <c r="T793" i="8"/>
  <c r="R793" i="8"/>
  <c r="P793" i="8"/>
  <c r="BI790" i="8"/>
  <c r="BH790" i="8"/>
  <c r="BG790" i="8"/>
  <c r="BF790" i="8"/>
  <c r="T790" i="8"/>
  <c r="R790" i="8"/>
  <c r="P790" i="8"/>
  <c r="BI788" i="8"/>
  <c r="BH788" i="8"/>
  <c r="BG788" i="8"/>
  <c r="BF788" i="8"/>
  <c r="T788" i="8"/>
  <c r="R788" i="8"/>
  <c r="P788" i="8"/>
  <c r="BI786" i="8"/>
  <c r="BH786" i="8"/>
  <c r="BG786" i="8"/>
  <c r="BF786" i="8"/>
  <c r="T786" i="8"/>
  <c r="R786" i="8"/>
  <c r="P786" i="8"/>
  <c r="BI783" i="8"/>
  <c r="BH783" i="8"/>
  <c r="BG783" i="8"/>
  <c r="BF783" i="8"/>
  <c r="T783" i="8"/>
  <c r="R783" i="8"/>
  <c r="P783" i="8"/>
  <c r="BI781" i="8"/>
  <c r="BH781" i="8"/>
  <c r="BG781" i="8"/>
  <c r="BF781" i="8"/>
  <c r="T781" i="8"/>
  <c r="R781" i="8"/>
  <c r="P781" i="8"/>
  <c r="BI771" i="8"/>
  <c r="BH771" i="8"/>
  <c r="BG771" i="8"/>
  <c r="BF771" i="8"/>
  <c r="T771" i="8"/>
  <c r="R771" i="8"/>
  <c r="P771" i="8"/>
  <c r="BI769" i="8"/>
  <c r="BH769" i="8"/>
  <c r="BG769" i="8"/>
  <c r="BF769" i="8"/>
  <c r="T769" i="8"/>
  <c r="R769" i="8"/>
  <c r="P769" i="8"/>
  <c r="BI765" i="8"/>
  <c r="BH765" i="8"/>
  <c r="BG765" i="8"/>
  <c r="BF765" i="8"/>
  <c r="T765" i="8"/>
  <c r="R765" i="8"/>
  <c r="P765" i="8"/>
  <c r="BI762" i="8"/>
  <c r="BH762" i="8"/>
  <c r="BG762" i="8"/>
  <c r="BF762" i="8"/>
  <c r="T762" i="8"/>
  <c r="R762" i="8"/>
  <c r="P762" i="8"/>
  <c r="BI760" i="8"/>
  <c r="BH760" i="8"/>
  <c r="BG760" i="8"/>
  <c r="BF760" i="8"/>
  <c r="T760" i="8"/>
  <c r="R760" i="8"/>
  <c r="P760" i="8"/>
  <c r="BI757" i="8"/>
  <c r="BH757" i="8"/>
  <c r="BG757" i="8"/>
  <c r="BF757" i="8"/>
  <c r="T757" i="8"/>
  <c r="R757" i="8"/>
  <c r="P757" i="8"/>
  <c r="BI754" i="8"/>
  <c r="BH754" i="8"/>
  <c r="BG754" i="8"/>
  <c r="BF754" i="8"/>
  <c r="T754" i="8"/>
  <c r="R754" i="8"/>
  <c r="P754" i="8"/>
  <c r="BI750" i="8"/>
  <c r="BH750" i="8"/>
  <c r="BG750" i="8"/>
  <c r="BF750" i="8"/>
  <c r="T750" i="8"/>
  <c r="T749" i="8"/>
  <c r="R750" i="8"/>
  <c r="R749" i="8"/>
  <c r="P750" i="8"/>
  <c r="P749" i="8" s="1"/>
  <c r="BI746" i="8"/>
  <c r="BH746" i="8"/>
  <c r="BG746" i="8"/>
  <c r="BF746" i="8"/>
  <c r="T746" i="8"/>
  <c r="R746" i="8"/>
  <c r="P746" i="8"/>
  <c r="BI744" i="8"/>
  <c r="BH744" i="8"/>
  <c r="BG744" i="8"/>
  <c r="BF744" i="8"/>
  <c r="T744" i="8"/>
  <c r="R744" i="8"/>
  <c r="P744" i="8"/>
  <c r="BI741" i="8"/>
  <c r="BH741" i="8"/>
  <c r="BG741" i="8"/>
  <c r="BF741" i="8"/>
  <c r="T741" i="8"/>
  <c r="R741" i="8"/>
  <c r="P741" i="8"/>
  <c r="BI739" i="8"/>
  <c r="BH739" i="8"/>
  <c r="BG739" i="8"/>
  <c r="BF739" i="8"/>
  <c r="T739" i="8"/>
  <c r="R739" i="8"/>
  <c r="P739" i="8"/>
  <c r="BI736" i="8"/>
  <c r="BH736" i="8"/>
  <c r="BG736" i="8"/>
  <c r="BF736" i="8"/>
  <c r="T736" i="8"/>
  <c r="R736" i="8"/>
  <c r="P736" i="8"/>
  <c r="BI734" i="8"/>
  <c r="BH734" i="8"/>
  <c r="BG734" i="8"/>
  <c r="BF734" i="8"/>
  <c r="T734" i="8"/>
  <c r="R734" i="8"/>
  <c r="P734" i="8"/>
  <c r="BI731" i="8"/>
  <c r="BH731" i="8"/>
  <c r="BG731" i="8"/>
  <c r="BF731" i="8"/>
  <c r="T731" i="8"/>
  <c r="R731" i="8"/>
  <c r="P731" i="8"/>
  <c r="BI727" i="8"/>
  <c r="BH727" i="8"/>
  <c r="BG727" i="8"/>
  <c r="BF727" i="8"/>
  <c r="T727" i="8"/>
  <c r="R727" i="8"/>
  <c r="P727" i="8"/>
  <c r="BI725" i="8"/>
  <c r="BH725" i="8"/>
  <c r="BG725" i="8"/>
  <c r="BF725" i="8"/>
  <c r="T725" i="8"/>
  <c r="R725" i="8"/>
  <c r="P725" i="8"/>
  <c r="BI722" i="8"/>
  <c r="BH722" i="8"/>
  <c r="BG722" i="8"/>
  <c r="BF722" i="8"/>
  <c r="T722" i="8"/>
  <c r="R722" i="8"/>
  <c r="P722" i="8"/>
  <c r="BI719" i="8"/>
  <c r="BH719" i="8"/>
  <c r="BG719" i="8"/>
  <c r="BF719" i="8"/>
  <c r="T719" i="8"/>
  <c r="R719" i="8"/>
  <c r="P719" i="8"/>
  <c r="BI716" i="8"/>
  <c r="BH716" i="8"/>
  <c r="BG716" i="8"/>
  <c r="BF716" i="8"/>
  <c r="T716" i="8"/>
  <c r="R716" i="8"/>
  <c r="P716" i="8"/>
  <c r="BI713" i="8"/>
  <c r="BH713" i="8"/>
  <c r="BG713" i="8"/>
  <c r="BF713" i="8"/>
  <c r="T713" i="8"/>
  <c r="R713" i="8"/>
  <c r="P713" i="8"/>
  <c r="BI710" i="8"/>
  <c r="BH710" i="8"/>
  <c r="BG710" i="8"/>
  <c r="BF710" i="8"/>
  <c r="T710" i="8"/>
  <c r="R710" i="8"/>
  <c r="P710" i="8"/>
  <c r="BI697" i="8"/>
  <c r="BH697" i="8"/>
  <c r="BG697" i="8"/>
  <c r="BF697" i="8"/>
  <c r="T697" i="8"/>
  <c r="R697" i="8"/>
  <c r="P697" i="8"/>
  <c r="BI693" i="8"/>
  <c r="BH693" i="8"/>
  <c r="BG693" i="8"/>
  <c r="BF693" i="8"/>
  <c r="T693" i="8"/>
  <c r="R693" i="8"/>
  <c r="P693" i="8"/>
  <c r="BI690" i="8"/>
  <c r="BH690" i="8"/>
  <c r="BG690" i="8"/>
  <c r="BF690" i="8"/>
  <c r="T690" i="8"/>
  <c r="R690" i="8"/>
  <c r="P690" i="8"/>
  <c r="BI688" i="8"/>
  <c r="BH688" i="8"/>
  <c r="BG688" i="8"/>
  <c r="BF688" i="8"/>
  <c r="T688" i="8"/>
  <c r="R688" i="8"/>
  <c r="P688" i="8"/>
  <c r="BI685" i="8"/>
  <c r="BH685" i="8"/>
  <c r="BG685" i="8"/>
  <c r="BF685" i="8"/>
  <c r="T685" i="8"/>
  <c r="R685" i="8"/>
  <c r="P685" i="8"/>
  <c r="BI682" i="8"/>
  <c r="BH682" i="8"/>
  <c r="BG682" i="8"/>
  <c r="BF682" i="8"/>
  <c r="T682" i="8"/>
  <c r="R682" i="8"/>
  <c r="P682" i="8"/>
  <c r="BI678" i="8"/>
  <c r="BH678" i="8"/>
  <c r="BG678" i="8"/>
  <c r="BF678" i="8"/>
  <c r="T678" i="8"/>
  <c r="R678" i="8"/>
  <c r="P678" i="8"/>
  <c r="BI675" i="8"/>
  <c r="BH675" i="8"/>
  <c r="BG675" i="8"/>
  <c r="BF675" i="8"/>
  <c r="T675" i="8"/>
  <c r="R675" i="8"/>
  <c r="P675" i="8"/>
  <c r="BI673" i="8"/>
  <c r="BH673" i="8"/>
  <c r="BG673" i="8"/>
  <c r="BF673" i="8"/>
  <c r="T673" i="8"/>
  <c r="R673" i="8"/>
  <c r="P673" i="8"/>
  <c r="BI670" i="8"/>
  <c r="BH670" i="8"/>
  <c r="BG670" i="8"/>
  <c r="BF670" i="8"/>
  <c r="T670" i="8"/>
  <c r="R670" i="8"/>
  <c r="P670" i="8"/>
  <c r="BI668" i="8"/>
  <c r="BH668" i="8"/>
  <c r="BG668" i="8"/>
  <c r="BF668" i="8"/>
  <c r="T668" i="8"/>
  <c r="R668" i="8"/>
  <c r="P668" i="8"/>
  <c r="BI665" i="8"/>
  <c r="BH665" i="8"/>
  <c r="BG665" i="8"/>
  <c r="BF665" i="8"/>
  <c r="T665" i="8"/>
  <c r="R665" i="8"/>
  <c r="P665" i="8"/>
  <c r="BI663" i="8"/>
  <c r="BH663" i="8"/>
  <c r="BG663" i="8"/>
  <c r="BF663" i="8"/>
  <c r="T663" i="8"/>
  <c r="R663" i="8"/>
  <c r="P663" i="8"/>
  <c r="BI660" i="8"/>
  <c r="BH660" i="8"/>
  <c r="BG660" i="8"/>
  <c r="BF660" i="8"/>
  <c r="T660" i="8"/>
  <c r="R660" i="8"/>
  <c r="P660" i="8"/>
  <c r="BI657" i="8"/>
  <c r="BH657" i="8"/>
  <c r="BG657" i="8"/>
  <c r="BF657" i="8"/>
  <c r="T657" i="8"/>
  <c r="R657" i="8"/>
  <c r="P657" i="8"/>
  <c r="BI653" i="8"/>
  <c r="BH653" i="8"/>
  <c r="BG653" i="8"/>
  <c r="BF653" i="8"/>
  <c r="T653" i="8"/>
  <c r="R653" i="8"/>
  <c r="P653" i="8"/>
  <c r="BI650" i="8"/>
  <c r="BH650" i="8"/>
  <c r="BG650" i="8"/>
  <c r="BF650" i="8"/>
  <c r="T650" i="8"/>
  <c r="R650" i="8"/>
  <c r="P650" i="8"/>
  <c r="BI647" i="8"/>
  <c r="BH647" i="8"/>
  <c r="BG647" i="8"/>
  <c r="BF647" i="8"/>
  <c r="T647" i="8"/>
  <c r="R647" i="8"/>
  <c r="P647" i="8"/>
  <c r="BI644" i="8"/>
  <c r="BH644" i="8"/>
  <c r="BG644" i="8"/>
  <c r="BF644" i="8"/>
  <c r="T644" i="8"/>
  <c r="R644" i="8"/>
  <c r="P644" i="8"/>
  <c r="BI641" i="8"/>
  <c r="BH641" i="8"/>
  <c r="BG641" i="8"/>
  <c r="BF641" i="8"/>
  <c r="T641" i="8"/>
  <c r="R641" i="8"/>
  <c r="P641" i="8"/>
  <c r="BI639" i="8"/>
  <c r="BH639" i="8"/>
  <c r="BG639" i="8"/>
  <c r="BF639" i="8"/>
  <c r="T639" i="8"/>
  <c r="R639" i="8"/>
  <c r="P639" i="8"/>
  <c r="BI636" i="8"/>
  <c r="BH636" i="8"/>
  <c r="BG636" i="8"/>
  <c r="BF636" i="8"/>
  <c r="T636" i="8"/>
  <c r="R636" i="8"/>
  <c r="P636" i="8"/>
  <c r="BI634" i="8"/>
  <c r="BH634" i="8"/>
  <c r="BG634" i="8"/>
  <c r="BF634" i="8"/>
  <c r="T634" i="8"/>
  <c r="R634" i="8"/>
  <c r="P634" i="8"/>
  <c r="BI631" i="8"/>
  <c r="BH631" i="8"/>
  <c r="BG631" i="8"/>
  <c r="BF631" i="8"/>
  <c r="T631" i="8"/>
  <c r="R631" i="8"/>
  <c r="P631" i="8"/>
  <c r="BI629" i="8"/>
  <c r="BH629" i="8"/>
  <c r="BG629" i="8"/>
  <c r="BF629" i="8"/>
  <c r="T629" i="8"/>
  <c r="R629" i="8"/>
  <c r="P629" i="8"/>
  <c r="BI626" i="8"/>
  <c r="BH626" i="8"/>
  <c r="BG626" i="8"/>
  <c r="BF626" i="8"/>
  <c r="T626" i="8"/>
  <c r="R626" i="8"/>
  <c r="P626" i="8"/>
  <c r="BI623" i="8"/>
  <c r="BH623" i="8"/>
  <c r="BG623" i="8"/>
  <c r="BF623" i="8"/>
  <c r="T623" i="8"/>
  <c r="R623" i="8"/>
  <c r="P623" i="8"/>
  <c r="BI619" i="8"/>
  <c r="BH619" i="8"/>
  <c r="BG619" i="8"/>
  <c r="BF619" i="8"/>
  <c r="T619" i="8"/>
  <c r="R619" i="8"/>
  <c r="P619" i="8"/>
  <c r="BI616" i="8"/>
  <c r="BH616" i="8"/>
  <c r="BG616" i="8"/>
  <c r="BF616" i="8"/>
  <c r="T616" i="8"/>
  <c r="R616" i="8"/>
  <c r="P616" i="8"/>
  <c r="BI613" i="8"/>
  <c r="BH613" i="8"/>
  <c r="BG613" i="8"/>
  <c r="BF613" i="8"/>
  <c r="T613" i="8"/>
  <c r="R613" i="8"/>
  <c r="P613" i="8"/>
  <c r="BI608" i="8"/>
  <c r="BH608" i="8"/>
  <c r="BG608" i="8"/>
  <c r="BF608" i="8"/>
  <c r="T608" i="8"/>
  <c r="R608" i="8"/>
  <c r="P608" i="8"/>
  <c r="BI605" i="8"/>
  <c r="BH605" i="8"/>
  <c r="BG605" i="8"/>
  <c r="BF605" i="8"/>
  <c r="T605" i="8"/>
  <c r="R605" i="8"/>
  <c r="P605" i="8"/>
  <c r="BI602" i="8"/>
  <c r="BH602" i="8"/>
  <c r="BG602" i="8"/>
  <c r="BF602" i="8"/>
  <c r="T602" i="8"/>
  <c r="R602" i="8"/>
  <c r="P602" i="8"/>
  <c r="BI600" i="8"/>
  <c r="BH600" i="8"/>
  <c r="BG600" i="8"/>
  <c r="BF600" i="8"/>
  <c r="T600" i="8"/>
  <c r="R600" i="8"/>
  <c r="P600" i="8"/>
  <c r="BI598" i="8"/>
  <c r="BH598" i="8"/>
  <c r="BG598" i="8"/>
  <c r="BF598" i="8"/>
  <c r="T598" i="8"/>
  <c r="R598" i="8"/>
  <c r="P598" i="8"/>
  <c r="BI595" i="8"/>
  <c r="BH595" i="8"/>
  <c r="BG595" i="8"/>
  <c r="BF595" i="8"/>
  <c r="T595" i="8"/>
  <c r="R595" i="8"/>
  <c r="P595" i="8"/>
  <c r="BI592" i="8"/>
  <c r="BH592" i="8"/>
  <c r="BG592" i="8"/>
  <c r="BF592" i="8"/>
  <c r="T592" i="8"/>
  <c r="R592" i="8"/>
  <c r="P592" i="8"/>
  <c r="BI589" i="8"/>
  <c r="BH589" i="8"/>
  <c r="BG589" i="8"/>
  <c r="BF589" i="8"/>
  <c r="T589" i="8"/>
  <c r="R589" i="8"/>
  <c r="P589" i="8"/>
  <c r="BI586" i="8"/>
  <c r="BH586" i="8"/>
  <c r="BG586" i="8"/>
  <c r="BF586" i="8"/>
  <c r="T586" i="8"/>
  <c r="R586" i="8"/>
  <c r="P586" i="8"/>
  <c r="BI582" i="8"/>
  <c r="BH582" i="8"/>
  <c r="BG582" i="8"/>
  <c r="BF582" i="8"/>
  <c r="T582" i="8"/>
  <c r="R582" i="8"/>
  <c r="P582" i="8"/>
  <c r="BI579" i="8"/>
  <c r="BH579" i="8"/>
  <c r="BG579" i="8"/>
  <c r="BF579" i="8"/>
  <c r="T579" i="8"/>
  <c r="R579" i="8"/>
  <c r="P579" i="8"/>
  <c r="BI576" i="8"/>
  <c r="BH576" i="8"/>
  <c r="BG576" i="8"/>
  <c r="BF576" i="8"/>
  <c r="T576" i="8"/>
  <c r="R576" i="8"/>
  <c r="P576" i="8"/>
  <c r="BI572" i="8"/>
  <c r="BH572" i="8"/>
  <c r="BG572" i="8"/>
  <c r="BF572" i="8"/>
  <c r="T572" i="8"/>
  <c r="R572" i="8"/>
  <c r="P572" i="8"/>
  <c r="BI569" i="8"/>
  <c r="BH569" i="8"/>
  <c r="BG569" i="8"/>
  <c r="BF569" i="8"/>
  <c r="T569" i="8"/>
  <c r="R569" i="8"/>
  <c r="P569" i="8"/>
  <c r="BI566" i="8"/>
  <c r="BH566" i="8"/>
  <c r="BG566" i="8"/>
  <c r="BF566" i="8"/>
  <c r="T566" i="8"/>
  <c r="R566" i="8"/>
  <c r="P566" i="8"/>
  <c r="BI563" i="8"/>
  <c r="BH563" i="8"/>
  <c r="BG563" i="8"/>
  <c r="BF563" i="8"/>
  <c r="T563" i="8"/>
  <c r="R563" i="8"/>
  <c r="P563" i="8"/>
  <c r="BI560" i="8"/>
  <c r="BH560" i="8"/>
  <c r="BG560" i="8"/>
  <c r="BF560" i="8"/>
  <c r="T560" i="8"/>
  <c r="R560" i="8"/>
  <c r="P560" i="8"/>
  <c r="BI557" i="8"/>
  <c r="BH557" i="8"/>
  <c r="BG557" i="8"/>
  <c r="BF557" i="8"/>
  <c r="T557" i="8"/>
  <c r="R557" i="8"/>
  <c r="P557" i="8"/>
  <c r="BI554" i="8"/>
  <c r="BH554" i="8"/>
  <c r="BG554" i="8"/>
  <c r="BF554" i="8"/>
  <c r="T554" i="8"/>
  <c r="R554" i="8"/>
  <c r="P554" i="8"/>
  <c r="BI551" i="8"/>
  <c r="BH551" i="8"/>
  <c r="BG551" i="8"/>
  <c r="BF551" i="8"/>
  <c r="T551" i="8"/>
  <c r="R551" i="8"/>
  <c r="P551" i="8"/>
  <c r="BI548" i="8"/>
  <c r="BH548" i="8"/>
  <c r="BG548" i="8"/>
  <c r="BF548" i="8"/>
  <c r="T548" i="8"/>
  <c r="R548" i="8"/>
  <c r="P548" i="8"/>
  <c r="BI545" i="8"/>
  <c r="BH545" i="8"/>
  <c r="BG545" i="8"/>
  <c r="BF545" i="8"/>
  <c r="T545" i="8"/>
  <c r="R545" i="8"/>
  <c r="P545" i="8"/>
  <c r="BI542" i="8"/>
  <c r="BH542" i="8"/>
  <c r="BG542" i="8"/>
  <c r="BF542" i="8"/>
  <c r="T542" i="8"/>
  <c r="R542" i="8"/>
  <c r="P542" i="8"/>
  <c r="BI539" i="8"/>
  <c r="BH539" i="8"/>
  <c r="BG539" i="8"/>
  <c r="BF539" i="8"/>
  <c r="T539" i="8"/>
  <c r="R539" i="8"/>
  <c r="P539" i="8"/>
  <c r="BI536" i="8"/>
  <c r="BH536" i="8"/>
  <c r="BG536" i="8"/>
  <c r="BF536" i="8"/>
  <c r="T536" i="8"/>
  <c r="R536" i="8"/>
  <c r="P536" i="8"/>
  <c r="BI533" i="8"/>
  <c r="BH533" i="8"/>
  <c r="BG533" i="8"/>
  <c r="BF533" i="8"/>
  <c r="T533" i="8"/>
  <c r="R533" i="8"/>
  <c r="P533" i="8"/>
  <c r="BI530" i="8"/>
  <c r="BH530" i="8"/>
  <c r="BG530" i="8"/>
  <c r="BF530" i="8"/>
  <c r="T530" i="8"/>
  <c r="R530" i="8"/>
  <c r="P530" i="8"/>
  <c r="BI527" i="8"/>
  <c r="BH527" i="8"/>
  <c r="BG527" i="8"/>
  <c r="BF527" i="8"/>
  <c r="T527" i="8"/>
  <c r="R527" i="8"/>
  <c r="P527" i="8"/>
  <c r="BI524" i="8"/>
  <c r="BH524" i="8"/>
  <c r="BG524" i="8"/>
  <c r="BF524" i="8"/>
  <c r="T524" i="8"/>
  <c r="R524" i="8"/>
  <c r="P524" i="8"/>
  <c r="BI521" i="8"/>
  <c r="BH521" i="8"/>
  <c r="BG521" i="8"/>
  <c r="BF521" i="8"/>
  <c r="T521" i="8"/>
  <c r="R521" i="8"/>
  <c r="P521" i="8"/>
  <c r="BI518" i="8"/>
  <c r="BH518" i="8"/>
  <c r="BG518" i="8"/>
  <c r="BF518" i="8"/>
  <c r="T518" i="8"/>
  <c r="R518" i="8"/>
  <c r="P518" i="8"/>
  <c r="BI515" i="8"/>
  <c r="BH515" i="8"/>
  <c r="BG515" i="8"/>
  <c r="BF515" i="8"/>
  <c r="T515" i="8"/>
  <c r="R515" i="8"/>
  <c r="P515" i="8"/>
  <c r="BI511" i="8"/>
  <c r="BH511" i="8"/>
  <c r="BG511" i="8"/>
  <c r="BF511" i="8"/>
  <c r="T511" i="8"/>
  <c r="R511" i="8"/>
  <c r="P511" i="8"/>
  <c r="BI508" i="8"/>
  <c r="BH508" i="8"/>
  <c r="BG508" i="8"/>
  <c r="BF508" i="8"/>
  <c r="T508" i="8"/>
  <c r="R508" i="8"/>
  <c r="P508" i="8"/>
  <c r="BI505" i="8"/>
  <c r="BH505" i="8"/>
  <c r="BG505" i="8"/>
  <c r="BF505" i="8"/>
  <c r="T505" i="8"/>
  <c r="R505" i="8"/>
  <c r="P505" i="8"/>
  <c r="BI501" i="8"/>
  <c r="BH501" i="8"/>
  <c r="BG501" i="8"/>
  <c r="BF501" i="8"/>
  <c r="T501" i="8"/>
  <c r="R501" i="8"/>
  <c r="P501" i="8"/>
  <c r="BI498" i="8"/>
  <c r="BH498" i="8"/>
  <c r="BG498" i="8"/>
  <c r="BF498" i="8"/>
  <c r="T498" i="8"/>
  <c r="R498" i="8"/>
  <c r="P498" i="8"/>
  <c r="BI495" i="8"/>
  <c r="BH495" i="8"/>
  <c r="BG495" i="8"/>
  <c r="BF495" i="8"/>
  <c r="T495" i="8"/>
  <c r="R495" i="8"/>
  <c r="P495" i="8"/>
  <c r="BI492" i="8"/>
  <c r="BH492" i="8"/>
  <c r="BG492" i="8"/>
  <c r="BF492" i="8"/>
  <c r="T492" i="8"/>
  <c r="R492" i="8"/>
  <c r="P492" i="8"/>
  <c r="BI490" i="8"/>
  <c r="BH490" i="8"/>
  <c r="BG490" i="8"/>
  <c r="BF490" i="8"/>
  <c r="T490" i="8"/>
  <c r="R490" i="8"/>
  <c r="P490" i="8"/>
  <c r="BI488" i="8"/>
  <c r="BH488" i="8"/>
  <c r="BG488" i="8"/>
  <c r="BF488" i="8"/>
  <c r="T488" i="8"/>
  <c r="R488" i="8"/>
  <c r="P488" i="8"/>
  <c r="BI486" i="8"/>
  <c r="BH486" i="8"/>
  <c r="BG486" i="8"/>
  <c r="BF486" i="8"/>
  <c r="T486" i="8"/>
  <c r="R486" i="8"/>
  <c r="P486" i="8"/>
  <c r="BI484" i="8"/>
  <c r="BH484" i="8"/>
  <c r="BG484" i="8"/>
  <c r="BF484" i="8"/>
  <c r="T484" i="8"/>
  <c r="R484" i="8"/>
  <c r="P484" i="8"/>
  <c r="BI481" i="8"/>
  <c r="BH481" i="8"/>
  <c r="BG481" i="8"/>
  <c r="BF481" i="8"/>
  <c r="T481" i="8"/>
  <c r="R481" i="8"/>
  <c r="P481" i="8"/>
  <c r="BI478" i="8"/>
  <c r="BH478" i="8"/>
  <c r="BG478" i="8"/>
  <c r="BF478" i="8"/>
  <c r="T478" i="8"/>
  <c r="R478" i="8"/>
  <c r="P478" i="8"/>
  <c r="BI475" i="8"/>
  <c r="BH475" i="8"/>
  <c r="BG475" i="8"/>
  <c r="BF475" i="8"/>
  <c r="T475" i="8"/>
  <c r="R475" i="8"/>
  <c r="P475" i="8"/>
  <c r="BI472" i="8"/>
  <c r="BH472" i="8"/>
  <c r="BG472" i="8"/>
  <c r="BF472" i="8"/>
  <c r="T472" i="8"/>
  <c r="R472" i="8"/>
  <c r="P472" i="8"/>
  <c r="BI468" i="8"/>
  <c r="BH468" i="8"/>
  <c r="BG468" i="8"/>
  <c r="BF468" i="8"/>
  <c r="T468" i="8"/>
  <c r="R468" i="8"/>
  <c r="P468" i="8"/>
  <c r="BI465" i="8"/>
  <c r="BH465" i="8"/>
  <c r="BG465" i="8"/>
  <c r="BF465" i="8"/>
  <c r="T465" i="8"/>
  <c r="R465" i="8"/>
  <c r="P465" i="8"/>
  <c r="BI462" i="8"/>
  <c r="BH462" i="8"/>
  <c r="BG462" i="8"/>
  <c r="BF462" i="8"/>
  <c r="T462" i="8"/>
  <c r="R462" i="8"/>
  <c r="P462" i="8"/>
  <c r="BI459" i="8"/>
  <c r="BH459" i="8"/>
  <c r="BG459" i="8"/>
  <c r="BF459" i="8"/>
  <c r="T459" i="8"/>
  <c r="R459" i="8"/>
  <c r="P459" i="8"/>
  <c r="BI456" i="8"/>
  <c r="BH456" i="8"/>
  <c r="BG456" i="8"/>
  <c r="BF456" i="8"/>
  <c r="T456" i="8"/>
  <c r="R456" i="8"/>
  <c r="P456" i="8"/>
  <c r="BI452" i="8"/>
  <c r="BH452" i="8"/>
  <c r="BG452" i="8"/>
  <c r="BF452" i="8"/>
  <c r="T452" i="8"/>
  <c r="R452" i="8"/>
  <c r="P452" i="8"/>
  <c r="BI449" i="8"/>
  <c r="BH449" i="8"/>
  <c r="BG449" i="8"/>
  <c r="BF449" i="8"/>
  <c r="T449" i="8"/>
  <c r="R449" i="8"/>
  <c r="P449" i="8"/>
  <c r="BI446" i="8"/>
  <c r="BH446" i="8"/>
  <c r="BG446" i="8"/>
  <c r="BF446" i="8"/>
  <c r="T446" i="8"/>
  <c r="R446" i="8"/>
  <c r="P446" i="8"/>
  <c r="BI443" i="8"/>
  <c r="BH443" i="8"/>
  <c r="BG443" i="8"/>
  <c r="BF443" i="8"/>
  <c r="T443" i="8"/>
  <c r="R443" i="8"/>
  <c r="P443" i="8"/>
  <c r="BI440" i="8"/>
  <c r="BH440" i="8"/>
  <c r="BG440" i="8"/>
  <c r="BF440" i="8"/>
  <c r="T440" i="8"/>
  <c r="R440" i="8"/>
  <c r="P440" i="8"/>
  <c r="J109" i="8"/>
  <c r="BI435" i="8"/>
  <c r="BH435" i="8"/>
  <c r="BG435" i="8"/>
  <c r="BF435" i="8"/>
  <c r="T435" i="8"/>
  <c r="R435" i="8"/>
  <c r="P435" i="8"/>
  <c r="BI432" i="8"/>
  <c r="BH432" i="8"/>
  <c r="BG432" i="8"/>
  <c r="BF432" i="8"/>
  <c r="T432" i="8"/>
  <c r="R432" i="8"/>
  <c r="P432" i="8"/>
  <c r="BI429" i="8"/>
  <c r="BH429" i="8"/>
  <c r="BG429" i="8"/>
  <c r="BF429" i="8"/>
  <c r="T429" i="8"/>
  <c r="R429" i="8"/>
  <c r="P429" i="8"/>
  <c r="BI426" i="8"/>
  <c r="BH426" i="8"/>
  <c r="BG426" i="8"/>
  <c r="BF426" i="8"/>
  <c r="T426" i="8"/>
  <c r="R426" i="8"/>
  <c r="P426" i="8"/>
  <c r="BI423" i="8"/>
  <c r="BH423" i="8"/>
  <c r="BG423" i="8"/>
  <c r="BF423" i="8"/>
  <c r="T423" i="8"/>
  <c r="R423" i="8"/>
  <c r="P423" i="8"/>
  <c r="BI421" i="8"/>
  <c r="BH421" i="8"/>
  <c r="BG421" i="8"/>
  <c r="BF421" i="8"/>
  <c r="T421" i="8"/>
  <c r="R421" i="8"/>
  <c r="P421" i="8"/>
  <c r="BI419" i="8"/>
  <c r="BH419" i="8"/>
  <c r="BG419" i="8"/>
  <c r="BF419" i="8"/>
  <c r="T419" i="8"/>
  <c r="R419" i="8"/>
  <c r="P419" i="8"/>
  <c r="BI416" i="8"/>
  <c r="BH416" i="8"/>
  <c r="BG416" i="8"/>
  <c r="BF416" i="8"/>
  <c r="T416" i="8"/>
  <c r="R416" i="8"/>
  <c r="P416" i="8"/>
  <c r="BI413" i="8"/>
  <c r="BH413" i="8"/>
  <c r="BG413" i="8"/>
  <c r="BF413" i="8"/>
  <c r="T413" i="8"/>
  <c r="R413" i="8"/>
  <c r="P413" i="8"/>
  <c r="BI410" i="8"/>
  <c r="BH410" i="8"/>
  <c r="BG410" i="8"/>
  <c r="BF410" i="8"/>
  <c r="T410" i="8"/>
  <c r="R410" i="8"/>
  <c r="P410" i="8"/>
  <c r="BI406" i="8"/>
  <c r="BH406" i="8"/>
  <c r="BG406" i="8"/>
  <c r="BF406" i="8"/>
  <c r="T406" i="8"/>
  <c r="R406" i="8"/>
  <c r="P406" i="8"/>
  <c r="BI403" i="8"/>
  <c r="BH403" i="8"/>
  <c r="BG403" i="8"/>
  <c r="BF403" i="8"/>
  <c r="T403" i="8"/>
  <c r="R403" i="8"/>
  <c r="P403" i="8"/>
  <c r="BI400" i="8"/>
  <c r="BH400" i="8"/>
  <c r="BG400" i="8"/>
  <c r="BF400" i="8"/>
  <c r="T400" i="8"/>
  <c r="R400" i="8"/>
  <c r="P400" i="8"/>
  <c r="BI396" i="8"/>
  <c r="BH396" i="8"/>
  <c r="BG396" i="8"/>
  <c r="BF396" i="8"/>
  <c r="T396" i="8"/>
  <c r="R396" i="8"/>
  <c r="P396" i="8"/>
  <c r="BI392" i="8"/>
  <c r="BH392" i="8"/>
  <c r="BG392" i="8"/>
  <c r="BF392" i="8"/>
  <c r="T392" i="8"/>
  <c r="R392" i="8"/>
  <c r="P392" i="8"/>
  <c r="BI389" i="8"/>
  <c r="BH389" i="8"/>
  <c r="BG389" i="8"/>
  <c r="BF389" i="8"/>
  <c r="T389" i="8"/>
  <c r="R389" i="8"/>
  <c r="P389" i="8"/>
  <c r="BI386" i="8"/>
  <c r="BH386" i="8"/>
  <c r="BG386" i="8"/>
  <c r="BF386" i="8"/>
  <c r="T386" i="8"/>
  <c r="R386" i="8"/>
  <c r="P386" i="8"/>
  <c r="BI383" i="8"/>
  <c r="BH383" i="8"/>
  <c r="BG383" i="8"/>
  <c r="BF383" i="8"/>
  <c r="T383" i="8"/>
  <c r="R383" i="8"/>
  <c r="P383" i="8"/>
  <c r="BI380" i="8"/>
  <c r="BH380" i="8"/>
  <c r="BG380" i="8"/>
  <c r="BF380" i="8"/>
  <c r="T380" i="8"/>
  <c r="R380" i="8"/>
  <c r="P380" i="8"/>
  <c r="BI377" i="8"/>
  <c r="BH377" i="8"/>
  <c r="BG377" i="8"/>
  <c r="BF377" i="8"/>
  <c r="T377" i="8"/>
  <c r="R377" i="8"/>
  <c r="P377" i="8"/>
  <c r="BI374" i="8"/>
  <c r="BH374" i="8"/>
  <c r="BG374" i="8"/>
  <c r="BF374" i="8"/>
  <c r="T374" i="8"/>
  <c r="R374" i="8"/>
  <c r="P374" i="8"/>
  <c r="BI371" i="8"/>
  <c r="BH371" i="8"/>
  <c r="BG371" i="8"/>
  <c r="BF371" i="8"/>
  <c r="T371" i="8"/>
  <c r="R371" i="8"/>
  <c r="P371" i="8"/>
  <c r="BI368" i="8"/>
  <c r="BH368" i="8"/>
  <c r="BG368" i="8"/>
  <c r="BF368" i="8"/>
  <c r="T368" i="8"/>
  <c r="R368" i="8"/>
  <c r="P368" i="8"/>
  <c r="BI366" i="8"/>
  <c r="BH366" i="8"/>
  <c r="BG366" i="8"/>
  <c r="BF366" i="8"/>
  <c r="T366" i="8"/>
  <c r="R366" i="8"/>
  <c r="P366" i="8"/>
  <c r="BI364" i="8"/>
  <c r="BH364" i="8"/>
  <c r="BG364" i="8"/>
  <c r="BF364" i="8"/>
  <c r="T364" i="8"/>
  <c r="R364" i="8"/>
  <c r="P364" i="8"/>
  <c r="BI362" i="8"/>
  <c r="BH362" i="8"/>
  <c r="BG362" i="8"/>
  <c r="BF362" i="8"/>
  <c r="T362" i="8"/>
  <c r="R362" i="8"/>
  <c r="P362" i="8"/>
  <c r="BI360" i="8"/>
  <c r="BH360" i="8"/>
  <c r="BG360" i="8"/>
  <c r="BF360" i="8"/>
  <c r="T360" i="8"/>
  <c r="R360" i="8"/>
  <c r="P360" i="8"/>
  <c r="BI357" i="8"/>
  <c r="BH357" i="8"/>
  <c r="BG357" i="8"/>
  <c r="BF357" i="8"/>
  <c r="T357" i="8"/>
  <c r="R357" i="8"/>
  <c r="P357" i="8"/>
  <c r="BI354" i="8"/>
  <c r="BH354" i="8"/>
  <c r="BG354" i="8"/>
  <c r="BF354" i="8"/>
  <c r="T354" i="8"/>
  <c r="R354" i="8"/>
  <c r="P354" i="8"/>
  <c r="BI351" i="8"/>
  <c r="BH351" i="8"/>
  <c r="BG351" i="8"/>
  <c r="BF351" i="8"/>
  <c r="T351" i="8"/>
  <c r="R351" i="8"/>
  <c r="P351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3" i="8"/>
  <c r="BH343" i="8"/>
  <c r="BG343" i="8"/>
  <c r="BF343" i="8"/>
  <c r="T343" i="8"/>
  <c r="R343" i="8"/>
  <c r="P343" i="8"/>
  <c r="BI340" i="8"/>
  <c r="BH340" i="8"/>
  <c r="BG340" i="8"/>
  <c r="BF340" i="8"/>
  <c r="T340" i="8"/>
  <c r="R340" i="8"/>
  <c r="P340" i="8"/>
  <c r="BI337" i="8"/>
  <c r="BH337" i="8"/>
  <c r="BG337" i="8"/>
  <c r="BF337" i="8"/>
  <c r="T337" i="8"/>
  <c r="R337" i="8"/>
  <c r="P337" i="8"/>
  <c r="BI334" i="8"/>
  <c r="BH334" i="8"/>
  <c r="BG334" i="8"/>
  <c r="BF334" i="8"/>
  <c r="T334" i="8"/>
  <c r="R334" i="8"/>
  <c r="P334" i="8"/>
  <c r="BI331" i="8"/>
  <c r="BH331" i="8"/>
  <c r="BG331" i="8"/>
  <c r="BF331" i="8"/>
  <c r="T331" i="8"/>
  <c r="R331" i="8"/>
  <c r="P331" i="8"/>
  <c r="BI329" i="8"/>
  <c r="BH329" i="8"/>
  <c r="BG329" i="8"/>
  <c r="BF329" i="8"/>
  <c r="T329" i="8"/>
  <c r="R329" i="8"/>
  <c r="P329" i="8"/>
  <c r="BI327" i="8"/>
  <c r="BH327" i="8"/>
  <c r="BG327" i="8"/>
  <c r="BF327" i="8"/>
  <c r="T327" i="8"/>
  <c r="R327" i="8"/>
  <c r="P327" i="8"/>
  <c r="BI324" i="8"/>
  <c r="BH324" i="8"/>
  <c r="BG324" i="8"/>
  <c r="BF324" i="8"/>
  <c r="T324" i="8"/>
  <c r="R324" i="8"/>
  <c r="P324" i="8"/>
  <c r="BI321" i="8"/>
  <c r="BH321" i="8"/>
  <c r="BG321" i="8"/>
  <c r="BF321" i="8"/>
  <c r="T321" i="8"/>
  <c r="R321" i="8"/>
  <c r="P321" i="8"/>
  <c r="BI317" i="8"/>
  <c r="BH317" i="8"/>
  <c r="BG317" i="8"/>
  <c r="BF317" i="8"/>
  <c r="T317" i="8"/>
  <c r="R317" i="8"/>
  <c r="P317" i="8"/>
  <c r="BI314" i="8"/>
  <c r="BH314" i="8"/>
  <c r="BG314" i="8"/>
  <c r="BF314" i="8"/>
  <c r="T314" i="8"/>
  <c r="R314" i="8"/>
  <c r="P314" i="8"/>
  <c r="BI311" i="8"/>
  <c r="BH311" i="8"/>
  <c r="BG311" i="8"/>
  <c r="BF311" i="8"/>
  <c r="T311" i="8"/>
  <c r="R311" i="8"/>
  <c r="P311" i="8"/>
  <c r="BI308" i="8"/>
  <c r="BH308" i="8"/>
  <c r="BG308" i="8"/>
  <c r="BF308" i="8"/>
  <c r="T308" i="8"/>
  <c r="R308" i="8"/>
  <c r="P308" i="8"/>
  <c r="BI306" i="8"/>
  <c r="BH306" i="8"/>
  <c r="BG306" i="8"/>
  <c r="BF306" i="8"/>
  <c r="T306" i="8"/>
  <c r="R306" i="8"/>
  <c r="P306" i="8"/>
  <c r="BI303" i="8"/>
  <c r="BH303" i="8"/>
  <c r="BG303" i="8"/>
  <c r="BF303" i="8"/>
  <c r="T303" i="8"/>
  <c r="R303" i="8"/>
  <c r="P303" i="8"/>
  <c r="BI301" i="8"/>
  <c r="BH301" i="8"/>
  <c r="BG301" i="8"/>
  <c r="BF301" i="8"/>
  <c r="T301" i="8"/>
  <c r="R301" i="8"/>
  <c r="P301" i="8"/>
  <c r="BI298" i="8"/>
  <c r="BH298" i="8"/>
  <c r="BG298" i="8"/>
  <c r="BF298" i="8"/>
  <c r="T298" i="8"/>
  <c r="R298" i="8"/>
  <c r="P298" i="8"/>
  <c r="BI295" i="8"/>
  <c r="BH295" i="8"/>
  <c r="BG295" i="8"/>
  <c r="BF295" i="8"/>
  <c r="T295" i="8"/>
  <c r="R295" i="8"/>
  <c r="P295" i="8"/>
  <c r="BI292" i="8"/>
  <c r="BH292" i="8"/>
  <c r="BG292" i="8"/>
  <c r="BF292" i="8"/>
  <c r="T292" i="8"/>
  <c r="R292" i="8"/>
  <c r="P292" i="8"/>
  <c r="BI290" i="8"/>
  <c r="BH290" i="8"/>
  <c r="BG290" i="8"/>
  <c r="BF290" i="8"/>
  <c r="T290" i="8"/>
  <c r="R290" i="8"/>
  <c r="P290" i="8"/>
  <c r="BI287" i="8"/>
  <c r="BH287" i="8"/>
  <c r="BG287" i="8"/>
  <c r="BF287" i="8"/>
  <c r="T287" i="8"/>
  <c r="R287" i="8"/>
  <c r="P287" i="8"/>
  <c r="BI284" i="8"/>
  <c r="BH284" i="8"/>
  <c r="BG284" i="8"/>
  <c r="BF284" i="8"/>
  <c r="T284" i="8"/>
  <c r="R284" i="8"/>
  <c r="P284" i="8"/>
  <c r="BI280" i="8"/>
  <c r="BH280" i="8"/>
  <c r="BG280" i="8"/>
  <c r="BF280" i="8"/>
  <c r="T280" i="8"/>
  <c r="R280" i="8"/>
  <c r="P280" i="8"/>
  <c r="BI277" i="8"/>
  <c r="BH277" i="8"/>
  <c r="BG277" i="8"/>
  <c r="BF277" i="8"/>
  <c r="T277" i="8"/>
  <c r="R277" i="8"/>
  <c r="P277" i="8"/>
  <c r="BI274" i="8"/>
  <c r="BH274" i="8"/>
  <c r="BG274" i="8"/>
  <c r="BF274" i="8"/>
  <c r="T274" i="8"/>
  <c r="R274" i="8"/>
  <c r="P274" i="8"/>
  <c r="BI271" i="8"/>
  <c r="BH271" i="8"/>
  <c r="BG271" i="8"/>
  <c r="BF271" i="8"/>
  <c r="T271" i="8"/>
  <c r="R271" i="8"/>
  <c r="P271" i="8"/>
  <c r="BI268" i="8"/>
  <c r="BH268" i="8"/>
  <c r="BG268" i="8"/>
  <c r="BF268" i="8"/>
  <c r="T268" i="8"/>
  <c r="R268" i="8"/>
  <c r="P268" i="8"/>
  <c r="BI265" i="8"/>
  <c r="BH265" i="8"/>
  <c r="BG265" i="8"/>
  <c r="BF265" i="8"/>
  <c r="T265" i="8"/>
  <c r="R265" i="8"/>
  <c r="P265" i="8"/>
  <c r="BI262" i="8"/>
  <c r="BH262" i="8"/>
  <c r="BG262" i="8"/>
  <c r="BF262" i="8"/>
  <c r="T262" i="8"/>
  <c r="R262" i="8"/>
  <c r="P262" i="8"/>
  <c r="BI259" i="8"/>
  <c r="BH259" i="8"/>
  <c r="BG259" i="8"/>
  <c r="BF259" i="8"/>
  <c r="T259" i="8"/>
  <c r="R259" i="8"/>
  <c r="P259" i="8"/>
  <c r="J104" i="8"/>
  <c r="BI254" i="8"/>
  <c r="BH254" i="8"/>
  <c r="BG254" i="8"/>
  <c r="BF254" i="8"/>
  <c r="T254" i="8"/>
  <c r="R254" i="8"/>
  <c r="P254" i="8"/>
  <c r="BI251" i="8"/>
  <c r="BH251" i="8"/>
  <c r="BG251" i="8"/>
  <c r="BF251" i="8"/>
  <c r="T251" i="8"/>
  <c r="R251" i="8"/>
  <c r="P251" i="8"/>
  <c r="BI248" i="8"/>
  <c r="BH248" i="8"/>
  <c r="BG248" i="8"/>
  <c r="BF248" i="8"/>
  <c r="T248" i="8"/>
  <c r="R248" i="8"/>
  <c r="P248" i="8"/>
  <c r="BI245" i="8"/>
  <c r="BH245" i="8"/>
  <c r="BG245" i="8"/>
  <c r="BF245" i="8"/>
  <c r="T245" i="8"/>
  <c r="R245" i="8"/>
  <c r="P245" i="8"/>
  <c r="BI242" i="8"/>
  <c r="BH242" i="8"/>
  <c r="BG242" i="8"/>
  <c r="BF242" i="8"/>
  <c r="T242" i="8"/>
  <c r="R242" i="8"/>
  <c r="P242" i="8"/>
  <c r="BI239" i="8"/>
  <c r="BH239" i="8"/>
  <c r="BG239" i="8"/>
  <c r="BF239" i="8"/>
  <c r="T239" i="8"/>
  <c r="R239" i="8"/>
  <c r="P239" i="8"/>
  <c r="BI236" i="8"/>
  <c r="BH236" i="8"/>
  <c r="BG236" i="8"/>
  <c r="BF236" i="8"/>
  <c r="T236" i="8"/>
  <c r="R236" i="8"/>
  <c r="P236" i="8"/>
  <c r="BI233" i="8"/>
  <c r="BH233" i="8"/>
  <c r="BG233" i="8"/>
  <c r="BF233" i="8"/>
  <c r="T233" i="8"/>
  <c r="R233" i="8"/>
  <c r="P233" i="8"/>
  <c r="BI230" i="8"/>
  <c r="BH230" i="8"/>
  <c r="BG230" i="8"/>
  <c r="BF230" i="8"/>
  <c r="T230" i="8"/>
  <c r="R230" i="8"/>
  <c r="P230" i="8"/>
  <c r="BI227" i="8"/>
  <c r="BH227" i="8"/>
  <c r="BG227" i="8"/>
  <c r="BF227" i="8"/>
  <c r="T227" i="8"/>
  <c r="R227" i="8"/>
  <c r="P227" i="8"/>
  <c r="BI223" i="8"/>
  <c r="BH223" i="8"/>
  <c r="BG223" i="8"/>
  <c r="BF223" i="8"/>
  <c r="T223" i="8"/>
  <c r="R223" i="8"/>
  <c r="P223" i="8"/>
  <c r="BI220" i="8"/>
  <c r="BH220" i="8"/>
  <c r="BG220" i="8"/>
  <c r="BF220" i="8"/>
  <c r="T220" i="8"/>
  <c r="R220" i="8"/>
  <c r="P220" i="8"/>
  <c r="BI217" i="8"/>
  <c r="BH217" i="8"/>
  <c r="BG217" i="8"/>
  <c r="BF217" i="8"/>
  <c r="T217" i="8"/>
  <c r="R217" i="8"/>
  <c r="P217" i="8"/>
  <c r="BI214" i="8"/>
  <c r="BH214" i="8"/>
  <c r="BG214" i="8"/>
  <c r="BF214" i="8"/>
  <c r="T214" i="8"/>
  <c r="R214" i="8"/>
  <c r="P214" i="8"/>
  <c r="BI211" i="8"/>
  <c r="BH211" i="8"/>
  <c r="BG211" i="8"/>
  <c r="BF211" i="8"/>
  <c r="T211" i="8"/>
  <c r="R211" i="8"/>
  <c r="P211" i="8"/>
  <c r="BI208" i="8"/>
  <c r="BH208" i="8"/>
  <c r="BG208" i="8"/>
  <c r="BF208" i="8"/>
  <c r="T208" i="8"/>
  <c r="R208" i="8"/>
  <c r="P208" i="8"/>
  <c r="BI205" i="8"/>
  <c r="BH205" i="8"/>
  <c r="BG205" i="8"/>
  <c r="BF205" i="8"/>
  <c r="T205" i="8"/>
  <c r="R205" i="8"/>
  <c r="P205" i="8"/>
  <c r="J101" i="8"/>
  <c r="BI199" i="8"/>
  <c r="BH199" i="8"/>
  <c r="BG199" i="8"/>
  <c r="BF199" i="8"/>
  <c r="T199" i="8"/>
  <c r="R199" i="8"/>
  <c r="P199" i="8"/>
  <c r="BI196" i="8"/>
  <c r="BH196" i="8"/>
  <c r="BG196" i="8"/>
  <c r="BF196" i="8"/>
  <c r="T196" i="8"/>
  <c r="R196" i="8"/>
  <c r="P196" i="8"/>
  <c r="BI193" i="8"/>
  <c r="BH193" i="8"/>
  <c r="BG193" i="8"/>
  <c r="BF193" i="8"/>
  <c r="T193" i="8"/>
  <c r="R193" i="8"/>
  <c r="P193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6" i="8"/>
  <c r="BH176" i="8"/>
  <c r="BG176" i="8"/>
  <c r="BF176" i="8"/>
  <c r="T176" i="8"/>
  <c r="R176" i="8"/>
  <c r="P176" i="8"/>
  <c r="BI173" i="8"/>
  <c r="BH173" i="8"/>
  <c r="BG173" i="8"/>
  <c r="BF173" i="8"/>
  <c r="T173" i="8"/>
  <c r="R173" i="8"/>
  <c r="P173" i="8"/>
  <c r="BI170" i="8"/>
  <c r="BH170" i="8"/>
  <c r="BG170" i="8"/>
  <c r="BF170" i="8"/>
  <c r="T170" i="8"/>
  <c r="R170" i="8"/>
  <c r="P170" i="8"/>
  <c r="BI167" i="8"/>
  <c r="BH167" i="8"/>
  <c r="BG167" i="8"/>
  <c r="BF167" i="8"/>
  <c r="T167" i="8"/>
  <c r="R167" i="8"/>
  <c r="P167" i="8"/>
  <c r="BI164" i="8"/>
  <c r="BH164" i="8"/>
  <c r="BG164" i="8"/>
  <c r="BF164" i="8"/>
  <c r="T164" i="8"/>
  <c r="R164" i="8"/>
  <c r="P164" i="8"/>
  <c r="BI161" i="8"/>
  <c r="BH161" i="8"/>
  <c r="BG161" i="8"/>
  <c r="BF161" i="8"/>
  <c r="T161" i="8"/>
  <c r="R161" i="8"/>
  <c r="P161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R155" i="8"/>
  <c r="P155" i="8"/>
  <c r="J149" i="8"/>
  <c r="J148" i="8"/>
  <c r="F148" i="8"/>
  <c r="F146" i="8"/>
  <c r="E144" i="8"/>
  <c r="J92" i="8"/>
  <c r="J91" i="8"/>
  <c r="F91" i="8"/>
  <c r="F89" i="8"/>
  <c r="E87" i="8"/>
  <c r="J18" i="8"/>
  <c r="E18" i="8"/>
  <c r="F149" i="8" s="1"/>
  <c r="J17" i="8"/>
  <c r="J12" i="8"/>
  <c r="J146" i="8" s="1"/>
  <c r="E7" i="8"/>
  <c r="E142" i="8"/>
  <c r="J389" i="7"/>
  <c r="J195" i="7"/>
  <c r="J181" i="7"/>
  <c r="J37" i="7"/>
  <c r="J36" i="7"/>
  <c r="AY100" i="1" s="1"/>
  <c r="J35" i="7"/>
  <c r="AX100" i="1"/>
  <c r="BI850" i="7"/>
  <c r="BH850" i="7"/>
  <c r="BG850" i="7"/>
  <c r="BF850" i="7"/>
  <c r="BK850" i="7"/>
  <c r="J850" i="7" s="1"/>
  <c r="BE850" i="7" s="1"/>
  <c r="BI849" i="7"/>
  <c r="BH849" i="7"/>
  <c r="BG849" i="7"/>
  <c r="BF849" i="7"/>
  <c r="BK849" i="7"/>
  <c r="J849" i="7"/>
  <c r="BE849" i="7" s="1"/>
  <c r="BI848" i="7"/>
  <c r="BH848" i="7"/>
  <c r="BG848" i="7"/>
  <c r="BF848" i="7"/>
  <c r="BK848" i="7"/>
  <c r="J848" i="7"/>
  <c r="BE848" i="7" s="1"/>
  <c r="BI847" i="7"/>
  <c r="BH847" i="7"/>
  <c r="BG847" i="7"/>
  <c r="BF847" i="7"/>
  <c r="BK847" i="7"/>
  <c r="J847" i="7" s="1"/>
  <c r="BE847" i="7" s="1"/>
  <c r="BI846" i="7"/>
  <c r="BH846" i="7"/>
  <c r="BG846" i="7"/>
  <c r="BF846" i="7"/>
  <c r="BK846" i="7"/>
  <c r="J846" i="7" s="1"/>
  <c r="BE846" i="7" s="1"/>
  <c r="BI845" i="7"/>
  <c r="BH845" i="7"/>
  <c r="BG845" i="7"/>
  <c r="BF845" i="7"/>
  <c r="BK845" i="7"/>
  <c r="J845" i="7" s="1"/>
  <c r="BE845" i="7" s="1"/>
  <c r="BI844" i="7"/>
  <c r="BH844" i="7"/>
  <c r="BG844" i="7"/>
  <c r="BF844" i="7"/>
  <c r="BK844" i="7"/>
  <c r="J844" i="7"/>
  <c r="BE844" i="7"/>
  <c r="BI843" i="7"/>
  <c r="BH843" i="7"/>
  <c r="BG843" i="7"/>
  <c r="BF843" i="7"/>
  <c r="BK843" i="7"/>
  <c r="J843" i="7" s="1"/>
  <c r="BE843" i="7" s="1"/>
  <c r="BI842" i="7"/>
  <c r="BH842" i="7"/>
  <c r="BG842" i="7"/>
  <c r="BF842" i="7"/>
  <c r="BK842" i="7"/>
  <c r="J842" i="7" s="1"/>
  <c r="BE842" i="7" s="1"/>
  <c r="BI841" i="7"/>
  <c r="BH841" i="7"/>
  <c r="BG841" i="7"/>
  <c r="BF841" i="7"/>
  <c r="BK841" i="7"/>
  <c r="J841" i="7" s="1"/>
  <c r="BE841" i="7" s="1"/>
  <c r="BI837" i="7"/>
  <c r="BH837" i="7"/>
  <c r="BG837" i="7"/>
  <c r="BF837" i="7"/>
  <c r="T837" i="7"/>
  <c r="R837" i="7"/>
  <c r="P837" i="7"/>
  <c r="BI834" i="7"/>
  <c r="BH834" i="7"/>
  <c r="BG834" i="7"/>
  <c r="BF834" i="7"/>
  <c r="T834" i="7"/>
  <c r="R834" i="7"/>
  <c r="P834" i="7"/>
  <c r="BI831" i="7"/>
  <c r="BH831" i="7"/>
  <c r="BG831" i="7"/>
  <c r="BF831" i="7"/>
  <c r="T831" i="7"/>
  <c r="R831" i="7"/>
  <c r="P831" i="7"/>
  <c r="BI826" i="7"/>
  <c r="BH826" i="7"/>
  <c r="BG826" i="7"/>
  <c r="BF826" i="7"/>
  <c r="T826" i="7"/>
  <c r="T825" i="7"/>
  <c r="R826" i="7"/>
  <c r="R825" i="7" s="1"/>
  <c r="P826" i="7"/>
  <c r="P825" i="7" s="1"/>
  <c r="BI822" i="7"/>
  <c r="BH822" i="7"/>
  <c r="BG822" i="7"/>
  <c r="BF822" i="7"/>
  <c r="T822" i="7"/>
  <c r="R822" i="7"/>
  <c r="P822" i="7"/>
  <c r="BI820" i="7"/>
  <c r="BH820" i="7"/>
  <c r="BG820" i="7"/>
  <c r="BF820" i="7"/>
  <c r="T820" i="7"/>
  <c r="R820" i="7"/>
  <c r="P820" i="7"/>
  <c r="BI817" i="7"/>
  <c r="BH817" i="7"/>
  <c r="BG817" i="7"/>
  <c r="BF817" i="7"/>
  <c r="T817" i="7"/>
  <c r="R817" i="7"/>
  <c r="P817" i="7"/>
  <c r="BI814" i="7"/>
  <c r="BH814" i="7"/>
  <c r="BG814" i="7"/>
  <c r="BF814" i="7"/>
  <c r="T814" i="7"/>
  <c r="R814" i="7"/>
  <c r="P814" i="7"/>
  <c r="BI811" i="7"/>
  <c r="BH811" i="7"/>
  <c r="BG811" i="7"/>
  <c r="BF811" i="7"/>
  <c r="T811" i="7"/>
  <c r="R811" i="7"/>
  <c r="P811" i="7"/>
  <c r="BI807" i="7"/>
  <c r="BH807" i="7"/>
  <c r="BG807" i="7"/>
  <c r="BF807" i="7"/>
  <c r="T807" i="7"/>
  <c r="R807" i="7"/>
  <c r="P807" i="7"/>
  <c r="BI805" i="7"/>
  <c r="BH805" i="7"/>
  <c r="BG805" i="7"/>
  <c r="BF805" i="7"/>
  <c r="T805" i="7"/>
  <c r="R805" i="7"/>
  <c r="P805" i="7"/>
  <c r="BI803" i="7"/>
  <c r="BH803" i="7"/>
  <c r="BG803" i="7"/>
  <c r="BF803" i="7"/>
  <c r="T803" i="7"/>
  <c r="R803" i="7"/>
  <c r="P803" i="7"/>
  <c r="BI801" i="7"/>
  <c r="BH801" i="7"/>
  <c r="BG801" i="7"/>
  <c r="BF801" i="7"/>
  <c r="T801" i="7"/>
  <c r="R801" i="7"/>
  <c r="P801" i="7"/>
  <c r="BI798" i="7"/>
  <c r="BH798" i="7"/>
  <c r="BG798" i="7"/>
  <c r="BF798" i="7"/>
  <c r="T798" i="7"/>
  <c r="R798" i="7"/>
  <c r="P798" i="7"/>
  <c r="BI795" i="7"/>
  <c r="BH795" i="7"/>
  <c r="BG795" i="7"/>
  <c r="BF795" i="7"/>
  <c r="T795" i="7"/>
  <c r="R795" i="7"/>
  <c r="P795" i="7"/>
  <c r="BI793" i="7"/>
  <c r="BH793" i="7"/>
  <c r="BG793" i="7"/>
  <c r="BF793" i="7"/>
  <c r="T793" i="7"/>
  <c r="R793" i="7"/>
  <c r="P793" i="7"/>
  <c r="BI790" i="7"/>
  <c r="BH790" i="7"/>
  <c r="BG790" i="7"/>
  <c r="BF790" i="7"/>
  <c r="T790" i="7"/>
  <c r="R790" i="7"/>
  <c r="P790" i="7"/>
  <c r="BI788" i="7"/>
  <c r="BH788" i="7"/>
  <c r="BG788" i="7"/>
  <c r="BF788" i="7"/>
  <c r="T788" i="7"/>
  <c r="R788" i="7"/>
  <c r="P788" i="7"/>
  <c r="BI785" i="7"/>
  <c r="BH785" i="7"/>
  <c r="BG785" i="7"/>
  <c r="BF785" i="7"/>
  <c r="T785" i="7"/>
  <c r="R785" i="7"/>
  <c r="P785" i="7"/>
  <c r="BI783" i="7"/>
  <c r="BH783" i="7"/>
  <c r="BG783" i="7"/>
  <c r="BF783" i="7"/>
  <c r="T783" i="7"/>
  <c r="R783" i="7"/>
  <c r="P783" i="7"/>
  <c r="BI781" i="7"/>
  <c r="BH781" i="7"/>
  <c r="BG781" i="7"/>
  <c r="BF781" i="7"/>
  <c r="T781" i="7"/>
  <c r="R781" i="7"/>
  <c r="P781" i="7"/>
  <c r="BI779" i="7"/>
  <c r="BH779" i="7"/>
  <c r="BG779" i="7"/>
  <c r="BF779" i="7"/>
  <c r="T779" i="7"/>
  <c r="R779" i="7"/>
  <c r="P779" i="7"/>
  <c r="BI775" i="7"/>
  <c r="BH775" i="7"/>
  <c r="BG775" i="7"/>
  <c r="BF775" i="7"/>
  <c r="T775" i="7"/>
  <c r="R775" i="7"/>
  <c r="P775" i="7"/>
  <c r="BI771" i="7"/>
  <c r="BH771" i="7"/>
  <c r="BG771" i="7"/>
  <c r="BF771" i="7"/>
  <c r="T771" i="7"/>
  <c r="R771" i="7"/>
  <c r="P771" i="7"/>
  <c r="BI768" i="7"/>
  <c r="BH768" i="7"/>
  <c r="BG768" i="7"/>
  <c r="BF768" i="7"/>
  <c r="T768" i="7"/>
  <c r="R768" i="7"/>
  <c r="P768" i="7"/>
  <c r="BI765" i="7"/>
  <c r="BH765" i="7"/>
  <c r="BG765" i="7"/>
  <c r="BF765" i="7"/>
  <c r="T765" i="7"/>
  <c r="R765" i="7"/>
  <c r="P765" i="7"/>
  <c r="BI761" i="7"/>
  <c r="BH761" i="7"/>
  <c r="BG761" i="7"/>
  <c r="BF761" i="7"/>
  <c r="T761" i="7"/>
  <c r="R761" i="7"/>
  <c r="P761" i="7"/>
  <c r="BI758" i="7"/>
  <c r="BH758" i="7"/>
  <c r="BG758" i="7"/>
  <c r="BF758" i="7"/>
  <c r="T758" i="7"/>
  <c r="R758" i="7"/>
  <c r="P758" i="7"/>
  <c r="BI754" i="7"/>
  <c r="BH754" i="7"/>
  <c r="BG754" i="7"/>
  <c r="BF754" i="7"/>
  <c r="T754" i="7"/>
  <c r="R754" i="7"/>
  <c r="P754" i="7"/>
  <c r="BI751" i="7"/>
  <c r="BH751" i="7"/>
  <c r="BG751" i="7"/>
  <c r="BF751" i="7"/>
  <c r="T751" i="7"/>
  <c r="R751" i="7"/>
  <c r="P751" i="7"/>
  <c r="BI748" i="7"/>
  <c r="BH748" i="7"/>
  <c r="BG748" i="7"/>
  <c r="BF748" i="7"/>
  <c r="T748" i="7"/>
  <c r="R748" i="7"/>
  <c r="P748" i="7"/>
  <c r="BI745" i="7"/>
  <c r="BH745" i="7"/>
  <c r="BG745" i="7"/>
  <c r="BF745" i="7"/>
  <c r="T745" i="7"/>
  <c r="R745" i="7"/>
  <c r="P745" i="7"/>
  <c r="BI741" i="7"/>
  <c r="BH741" i="7"/>
  <c r="BG741" i="7"/>
  <c r="BF741" i="7"/>
  <c r="T741" i="7"/>
  <c r="R741" i="7"/>
  <c r="P741" i="7"/>
  <c r="BI739" i="7"/>
  <c r="BH739" i="7"/>
  <c r="BG739" i="7"/>
  <c r="BF739" i="7"/>
  <c r="T739" i="7"/>
  <c r="R739" i="7"/>
  <c r="P739" i="7"/>
  <c r="BI737" i="7"/>
  <c r="BH737" i="7"/>
  <c r="BG737" i="7"/>
  <c r="BF737" i="7"/>
  <c r="T737" i="7"/>
  <c r="R737" i="7"/>
  <c r="P737" i="7"/>
  <c r="BI734" i="7"/>
  <c r="BH734" i="7"/>
  <c r="BG734" i="7"/>
  <c r="BF734" i="7"/>
  <c r="T734" i="7"/>
  <c r="R734" i="7"/>
  <c r="P734" i="7"/>
  <c r="BI732" i="7"/>
  <c r="BH732" i="7"/>
  <c r="BG732" i="7"/>
  <c r="BF732" i="7"/>
  <c r="T732" i="7"/>
  <c r="R732" i="7"/>
  <c r="P732" i="7"/>
  <c r="BI722" i="7"/>
  <c r="BH722" i="7"/>
  <c r="BG722" i="7"/>
  <c r="BF722" i="7"/>
  <c r="T722" i="7"/>
  <c r="R722" i="7"/>
  <c r="P722" i="7"/>
  <c r="BI720" i="7"/>
  <c r="BH720" i="7"/>
  <c r="BG720" i="7"/>
  <c r="BF720" i="7"/>
  <c r="T720" i="7"/>
  <c r="R720" i="7"/>
  <c r="P720" i="7"/>
  <c r="BI716" i="7"/>
  <c r="BH716" i="7"/>
  <c r="BG716" i="7"/>
  <c r="BF716" i="7"/>
  <c r="T716" i="7"/>
  <c r="R716" i="7"/>
  <c r="P716" i="7"/>
  <c r="BI713" i="7"/>
  <c r="BH713" i="7"/>
  <c r="BG713" i="7"/>
  <c r="BF713" i="7"/>
  <c r="T713" i="7"/>
  <c r="R713" i="7"/>
  <c r="P713" i="7"/>
  <c r="BI711" i="7"/>
  <c r="BH711" i="7"/>
  <c r="BG711" i="7"/>
  <c r="BF711" i="7"/>
  <c r="T711" i="7"/>
  <c r="R711" i="7"/>
  <c r="P711" i="7"/>
  <c r="BI708" i="7"/>
  <c r="BH708" i="7"/>
  <c r="BG708" i="7"/>
  <c r="BF708" i="7"/>
  <c r="T708" i="7"/>
  <c r="R708" i="7"/>
  <c r="P708" i="7"/>
  <c r="BI705" i="7"/>
  <c r="BH705" i="7"/>
  <c r="BG705" i="7"/>
  <c r="BF705" i="7"/>
  <c r="T705" i="7"/>
  <c r="R705" i="7"/>
  <c r="P705" i="7"/>
  <c r="BI701" i="7"/>
  <c r="BH701" i="7"/>
  <c r="BG701" i="7"/>
  <c r="BF701" i="7"/>
  <c r="T701" i="7"/>
  <c r="R701" i="7"/>
  <c r="P701" i="7"/>
  <c r="BI699" i="7"/>
  <c r="BH699" i="7"/>
  <c r="BG699" i="7"/>
  <c r="BF699" i="7"/>
  <c r="T699" i="7"/>
  <c r="R699" i="7"/>
  <c r="P699" i="7"/>
  <c r="BI696" i="7"/>
  <c r="BH696" i="7"/>
  <c r="BG696" i="7"/>
  <c r="BF696" i="7"/>
  <c r="T696" i="7"/>
  <c r="R696" i="7"/>
  <c r="P696" i="7"/>
  <c r="BI692" i="7"/>
  <c r="BH692" i="7"/>
  <c r="BG692" i="7"/>
  <c r="BF692" i="7"/>
  <c r="T692" i="7"/>
  <c r="R692" i="7"/>
  <c r="P692" i="7"/>
  <c r="BI690" i="7"/>
  <c r="BH690" i="7"/>
  <c r="BG690" i="7"/>
  <c r="BF690" i="7"/>
  <c r="T690" i="7"/>
  <c r="R690" i="7"/>
  <c r="P690" i="7"/>
  <c r="BI687" i="7"/>
  <c r="BH687" i="7"/>
  <c r="BG687" i="7"/>
  <c r="BF687" i="7"/>
  <c r="T687" i="7"/>
  <c r="R687" i="7"/>
  <c r="P687" i="7"/>
  <c r="BI685" i="7"/>
  <c r="BH685" i="7"/>
  <c r="BG685" i="7"/>
  <c r="BF685" i="7"/>
  <c r="T685" i="7"/>
  <c r="R685" i="7"/>
  <c r="P685" i="7"/>
  <c r="BI682" i="7"/>
  <c r="BH682" i="7"/>
  <c r="BG682" i="7"/>
  <c r="BF682" i="7"/>
  <c r="T682" i="7"/>
  <c r="R682" i="7"/>
  <c r="P682" i="7"/>
  <c r="BI680" i="7"/>
  <c r="BH680" i="7"/>
  <c r="BG680" i="7"/>
  <c r="BF680" i="7"/>
  <c r="T680" i="7"/>
  <c r="R680" i="7"/>
  <c r="P680" i="7"/>
  <c r="BI677" i="7"/>
  <c r="BH677" i="7"/>
  <c r="BG677" i="7"/>
  <c r="BF677" i="7"/>
  <c r="T677" i="7"/>
  <c r="R677" i="7"/>
  <c r="P677" i="7"/>
  <c r="BI673" i="7"/>
  <c r="BH673" i="7"/>
  <c r="BG673" i="7"/>
  <c r="BF673" i="7"/>
  <c r="T673" i="7"/>
  <c r="R673" i="7"/>
  <c r="P673" i="7"/>
  <c r="BI671" i="7"/>
  <c r="BH671" i="7"/>
  <c r="BG671" i="7"/>
  <c r="BF671" i="7"/>
  <c r="T671" i="7"/>
  <c r="R671" i="7"/>
  <c r="P671" i="7"/>
  <c r="BI668" i="7"/>
  <c r="BH668" i="7"/>
  <c r="BG668" i="7"/>
  <c r="BF668" i="7"/>
  <c r="T668" i="7"/>
  <c r="R668" i="7"/>
  <c r="P668" i="7"/>
  <c r="BI665" i="7"/>
  <c r="BH665" i="7"/>
  <c r="BG665" i="7"/>
  <c r="BF665" i="7"/>
  <c r="T665" i="7"/>
  <c r="R665" i="7"/>
  <c r="P665" i="7"/>
  <c r="BI662" i="7"/>
  <c r="BH662" i="7"/>
  <c r="BG662" i="7"/>
  <c r="BF662" i="7"/>
  <c r="T662" i="7"/>
  <c r="R662" i="7"/>
  <c r="P662" i="7"/>
  <c r="BI659" i="7"/>
  <c r="BH659" i="7"/>
  <c r="BG659" i="7"/>
  <c r="BF659" i="7"/>
  <c r="T659" i="7"/>
  <c r="R659" i="7"/>
  <c r="P659" i="7"/>
  <c r="BI656" i="7"/>
  <c r="BH656" i="7"/>
  <c r="BG656" i="7"/>
  <c r="BF656" i="7"/>
  <c r="T656" i="7"/>
  <c r="R656" i="7"/>
  <c r="P656" i="7"/>
  <c r="BI643" i="7"/>
  <c r="BH643" i="7"/>
  <c r="BG643" i="7"/>
  <c r="BF643" i="7"/>
  <c r="T643" i="7"/>
  <c r="T642" i="7" s="1"/>
  <c r="R643" i="7"/>
  <c r="R642" i="7" s="1"/>
  <c r="P643" i="7"/>
  <c r="P642" i="7" s="1"/>
  <c r="BI639" i="7"/>
  <c r="BH639" i="7"/>
  <c r="BG639" i="7"/>
  <c r="BF639" i="7"/>
  <c r="T639" i="7"/>
  <c r="R639" i="7"/>
  <c r="P639" i="7"/>
  <c r="BI636" i="7"/>
  <c r="BH636" i="7"/>
  <c r="BG636" i="7"/>
  <c r="BF636" i="7"/>
  <c r="T636" i="7"/>
  <c r="R636" i="7"/>
  <c r="P636" i="7"/>
  <c r="BI634" i="7"/>
  <c r="BH634" i="7"/>
  <c r="BG634" i="7"/>
  <c r="BF634" i="7"/>
  <c r="T634" i="7"/>
  <c r="R634" i="7"/>
  <c r="P634" i="7"/>
  <c r="BI631" i="7"/>
  <c r="BH631" i="7"/>
  <c r="BG631" i="7"/>
  <c r="BF631" i="7"/>
  <c r="T631" i="7"/>
  <c r="R631" i="7"/>
  <c r="P631" i="7"/>
  <c r="BI628" i="7"/>
  <c r="BH628" i="7"/>
  <c r="BG628" i="7"/>
  <c r="BF628" i="7"/>
  <c r="T628" i="7"/>
  <c r="R628" i="7"/>
  <c r="P628" i="7"/>
  <c r="BI624" i="7"/>
  <c r="BH624" i="7"/>
  <c r="BG624" i="7"/>
  <c r="BF624" i="7"/>
  <c r="T624" i="7"/>
  <c r="R624" i="7"/>
  <c r="P624" i="7"/>
  <c r="BI621" i="7"/>
  <c r="BH621" i="7"/>
  <c r="BG621" i="7"/>
  <c r="BF621" i="7"/>
  <c r="T621" i="7"/>
  <c r="R621" i="7"/>
  <c r="P621" i="7"/>
  <c r="BI619" i="7"/>
  <c r="BH619" i="7"/>
  <c r="BG619" i="7"/>
  <c r="BF619" i="7"/>
  <c r="T619" i="7"/>
  <c r="R619" i="7"/>
  <c r="P619" i="7"/>
  <c r="BI616" i="7"/>
  <c r="BH616" i="7"/>
  <c r="BG616" i="7"/>
  <c r="BF616" i="7"/>
  <c r="T616" i="7"/>
  <c r="R616" i="7"/>
  <c r="P616" i="7"/>
  <c r="BI614" i="7"/>
  <c r="BH614" i="7"/>
  <c r="BG614" i="7"/>
  <c r="BF614" i="7"/>
  <c r="T614" i="7"/>
  <c r="R614" i="7"/>
  <c r="P614" i="7"/>
  <c r="BI611" i="7"/>
  <c r="BH611" i="7"/>
  <c r="BG611" i="7"/>
  <c r="BF611" i="7"/>
  <c r="T611" i="7"/>
  <c r="R611" i="7"/>
  <c r="P611" i="7"/>
  <c r="BI609" i="7"/>
  <c r="BH609" i="7"/>
  <c r="BG609" i="7"/>
  <c r="BF609" i="7"/>
  <c r="T609" i="7"/>
  <c r="R609" i="7"/>
  <c r="P609" i="7"/>
  <c r="BI606" i="7"/>
  <c r="BH606" i="7"/>
  <c r="BG606" i="7"/>
  <c r="BF606" i="7"/>
  <c r="T606" i="7"/>
  <c r="R606" i="7"/>
  <c r="P606" i="7"/>
  <c r="BI603" i="7"/>
  <c r="BH603" i="7"/>
  <c r="BG603" i="7"/>
  <c r="BF603" i="7"/>
  <c r="T603" i="7"/>
  <c r="R603" i="7"/>
  <c r="P603" i="7"/>
  <c r="BI599" i="7"/>
  <c r="BH599" i="7"/>
  <c r="BG599" i="7"/>
  <c r="BF599" i="7"/>
  <c r="T599" i="7"/>
  <c r="R599" i="7"/>
  <c r="P599" i="7"/>
  <c r="BI596" i="7"/>
  <c r="BH596" i="7"/>
  <c r="BG596" i="7"/>
  <c r="BF596" i="7"/>
  <c r="T596" i="7"/>
  <c r="R596" i="7"/>
  <c r="P596" i="7"/>
  <c r="BI593" i="7"/>
  <c r="BH593" i="7"/>
  <c r="BG593" i="7"/>
  <c r="BF593" i="7"/>
  <c r="T593" i="7"/>
  <c r="R593" i="7"/>
  <c r="P593" i="7"/>
  <c r="BI590" i="7"/>
  <c r="BH590" i="7"/>
  <c r="BG590" i="7"/>
  <c r="BF590" i="7"/>
  <c r="T590" i="7"/>
  <c r="R590" i="7"/>
  <c r="P590" i="7"/>
  <c r="BI587" i="7"/>
  <c r="BH587" i="7"/>
  <c r="BG587" i="7"/>
  <c r="BF587" i="7"/>
  <c r="T587" i="7"/>
  <c r="R587" i="7"/>
  <c r="P587" i="7"/>
  <c r="BI585" i="7"/>
  <c r="BH585" i="7"/>
  <c r="BG585" i="7"/>
  <c r="BF585" i="7"/>
  <c r="T585" i="7"/>
  <c r="R585" i="7"/>
  <c r="P585" i="7"/>
  <c r="BI582" i="7"/>
  <c r="BH582" i="7"/>
  <c r="BG582" i="7"/>
  <c r="BF582" i="7"/>
  <c r="T582" i="7"/>
  <c r="R582" i="7"/>
  <c r="P582" i="7"/>
  <c r="BI580" i="7"/>
  <c r="BH580" i="7"/>
  <c r="BG580" i="7"/>
  <c r="BF580" i="7"/>
  <c r="T580" i="7"/>
  <c r="R580" i="7"/>
  <c r="P580" i="7"/>
  <c r="BI577" i="7"/>
  <c r="BH577" i="7"/>
  <c r="BG577" i="7"/>
  <c r="BF577" i="7"/>
  <c r="T577" i="7"/>
  <c r="R577" i="7"/>
  <c r="P577" i="7"/>
  <c r="BI575" i="7"/>
  <c r="BH575" i="7"/>
  <c r="BG575" i="7"/>
  <c r="BF575" i="7"/>
  <c r="T575" i="7"/>
  <c r="R575" i="7"/>
  <c r="P575" i="7"/>
  <c r="BI572" i="7"/>
  <c r="BH572" i="7"/>
  <c r="BG572" i="7"/>
  <c r="BF572" i="7"/>
  <c r="T572" i="7"/>
  <c r="R572" i="7"/>
  <c r="P572" i="7"/>
  <c r="BI569" i="7"/>
  <c r="BH569" i="7"/>
  <c r="BG569" i="7"/>
  <c r="BF569" i="7"/>
  <c r="T569" i="7"/>
  <c r="R569" i="7"/>
  <c r="P569" i="7"/>
  <c r="BI565" i="7"/>
  <c r="BH565" i="7"/>
  <c r="BG565" i="7"/>
  <c r="BF565" i="7"/>
  <c r="T565" i="7"/>
  <c r="R565" i="7"/>
  <c r="P565" i="7"/>
  <c r="BI562" i="7"/>
  <c r="BH562" i="7"/>
  <c r="BG562" i="7"/>
  <c r="BF562" i="7"/>
  <c r="T562" i="7"/>
  <c r="R562" i="7"/>
  <c r="P562" i="7"/>
  <c r="BI559" i="7"/>
  <c r="BH559" i="7"/>
  <c r="BG559" i="7"/>
  <c r="BF559" i="7"/>
  <c r="T559" i="7"/>
  <c r="R559" i="7"/>
  <c r="P559" i="7"/>
  <c r="BI554" i="7"/>
  <c r="BH554" i="7"/>
  <c r="BG554" i="7"/>
  <c r="BF554" i="7"/>
  <c r="T554" i="7"/>
  <c r="R554" i="7"/>
  <c r="P554" i="7"/>
  <c r="BI551" i="7"/>
  <c r="BH551" i="7"/>
  <c r="BG551" i="7"/>
  <c r="BF551" i="7"/>
  <c r="T551" i="7"/>
  <c r="R551" i="7"/>
  <c r="P551" i="7"/>
  <c r="BI548" i="7"/>
  <c r="BH548" i="7"/>
  <c r="BG548" i="7"/>
  <c r="BF548" i="7"/>
  <c r="T548" i="7"/>
  <c r="R548" i="7"/>
  <c r="P548" i="7"/>
  <c r="BI546" i="7"/>
  <c r="BH546" i="7"/>
  <c r="BG546" i="7"/>
  <c r="BF546" i="7"/>
  <c r="T546" i="7"/>
  <c r="R546" i="7"/>
  <c r="P546" i="7"/>
  <c r="BI544" i="7"/>
  <c r="BH544" i="7"/>
  <c r="BG544" i="7"/>
  <c r="BF544" i="7"/>
  <c r="T544" i="7"/>
  <c r="R544" i="7"/>
  <c r="P544" i="7"/>
  <c r="BI541" i="7"/>
  <c r="BH541" i="7"/>
  <c r="BG541" i="7"/>
  <c r="BF541" i="7"/>
  <c r="T541" i="7"/>
  <c r="R541" i="7"/>
  <c r="P541" i="7"/>
  <c r="BI538" i="7"/>
  <c r="BH538" i="7"/>
  <c r="BG538" i="7"/>
  <c r="BF538" i="7"/>
  <c r="T538" i="7"/>
  <c r="R538" i="7"/>
  <c r="P538" i="7"/>
  <c r="BI535" i="7"/>
  <c r="BH535" i="7"/>
  <c r="BG535" i="7"/>
  <c r="BF535" i="7"/>
  <c r="T535" i="7"/>
  <c r="R535" i="7"/>
  <c r="P535" i="7"/>
  <c r="BI532" i="7"/>
  <c r="BH532" i="7"/>
  <c r="BG532" i="7"/>
  <c r="BF532" i="7"/>
  <c r="T532" i="7"/>
  <c r="R532" i="7"/>
  <c r="P532" i="7"/>
  <c r="BI528" i="7"/>
  <c r="BH528" i="7"/>
  <c r="BG528" i="7"/>
  <c r="BF528" i="7"/>
  <c r="T528" i="7"/>
  <c r="R528" i="7"/>
  <c r="P528" i="7"/>
  <c r="BI525" i="7"/>
  <c r="BH525" i="7"/>
  <c r="BG525" i="7"/>
  <c r="BF525" i="7"/>
  <c r="T525" i="7"/>
  <c r="R525" i="7"/>
  <c r="P525" i="7"/>
  <c r="BI522" i="7"/>
  <c r="BH522" i="7"/>
  <c r="BG522" i="7"/>
  <c r="BF522" i="7"/>
  <c r="T522" i="7"/>
  <c r="R522" i="7"/>
  <c r="P522" i="7"/>
  <c r="BI519" i="7"/>
  <c r="BH519" i="7"/>
  <c r="BG519" i="7"/>
  <c r="BF519" i="7"/>
  <c r="T519" i="7"/>
  <c r="R519" i="7"/>
  <c r="P519" i="7"/>
  <c r="BI516" i="7"/>
  <c r="BH516" i="7"/>
  <c r="BG516" i="7"/>
  <c r="BF516" i="7"/>
  <c r="T516" i="7"/>
  <c r="R516" i="7"/>
  <c r="P516" i="7"/>
  <c r="BI513" i="7"/>
  <c r="BH513" i="7"/>
  <c r="BG513" i="7"/>
  <c r="BF513" i="7"/>
  <c r="T513" i="7"/>
  <c r="R513" i="7"/>
  <c r="P513" i="7"/>
  <c r="BI510" i="7"/>
  <c r="BH510" i="7"/>
  <c r="BG510" i="7"/>
  <c r="BF510" i="7"/>
  <c r="T510" i="7"/>
  <c r="R510" i="7"/>
  <c r="P510" i="7"/>
  <c r="BI507" i="7"/>
  <c r="BH507" i="7"/>
  <c r="BG507" i="7"/>
  <c r="BF507" i="7"/>
  <c r="T507" i="7"/>
  <c r="R507" i="7"/>
  <c r="P507" i="7"/>
  <c r="BI504" i="7"/>
  <c r="BH504" i="7"/>
  <c r="BG504" i="7"/>
  <c r="BF504" i="7"/>
  <c r="T504" i="7"/>
  <c r="R504" i="7"/>
  <c r="P504" i="7"/>
  <c r="BI501" i="7"/>
  <c r="BH501" i="7"/>
  <c r="BG501" i="7"/>
  <c r="BF501" i="7"/>
  <c r="T501" i="7"/>
  <c r="R501" i="7"/>
  <c r="P501" i="7"/>
  <c r="BI498" i="7"/>
  <c r="BH498" i="7"/>
  <c r="BG498" i="7"/>
  <c r="BF498" i="7"/>
  <c r="T498" i="7"/>
  <c r="R498" i="7"/>
  <c r="P498" i="7"/>
  <c r="BI495" i="7"/>
  <c r="BH495" i="7"/>
  <c r="BG495" i="7"/>
  <c r="BF495" i="7"/>
  <c r="T495" i="7"/>
  <c r="R495" i="7"/>
  <c r="P495" i="7"/>
  <c r="BI492" i="7"/>
  <c r="BH492" i="7"/>
  <c r="BG492" i="7"/>
  <c r="BF492" i="7"/>
  <c r="T492" i="7"/>
  <c r="R492" i="7"/>
  <c r="P492" i="7"/>
  <c r="BI489" i="7"/>
  <c r="BH489" i="7"/>
  <c r="BG489" i="7"/>
  <c r="BF489" i="7"/>
  <c r="T489" i="7"/>
  <c r="R489" i="7"/>
  <c r="P489" i="7"/>
  <c r="BI486" i="7"/>
  <c r="BH486" i="7"/>
  <c r="BG486" i="7"/>
  <c r="BF486" i="7"/>
  <c r="T486" i="7"/>
  <c r="R486" i="7"/>
  <c r="P486" i="7"/>
  <c r="BI483" i="7"/>
  <c r="BH483" i="7"/>
  <c r="BG483" i="7"/>
  <c r="BF483" i="7"/>
  <c r="T483" i="7"/>
  <c r="R483" i="7"/>
  <c r="P483" i="7"/>
  <c r="BI480" i="7"/>
  <c r="BH480" i="7"/>
  <c r="BG480" i="7"/>
  <c r="BF480" i="7"/>
  <c r="T480" i="7"/>
  <c r="R480" i="7"/>
  <c r="P480" i="7"/>
  <c r="BI477" i="7"/>
  <c r="BH477" i="7"/>
  <c r="BG477" i="7"/>
  <c r="BF477" i="7"/>
  <c r="T477" i="7"/>
  <c r="R477" i="7"/>
  <c r="P477" i="7"/>
  <c r="BI474" i="7"/>
  <c r="BH474" i="7"/>
  <c r="BG474" i="7"/>
  <c r="BF474" i="7"/>
  <c r="T474" i="7"/>
  <c r="R474" i="7"/>
  <c r="P474" i="7"/>
  <c r="BI471" i="7"/>
  <c r="BH471" i="7"/>
  <c r="BG471" i="7"/>
  <c r="BF471" i="7"/>
  <c r="T471" i="7"/>
  <c r="R471" i="7"/>
  <c r="P471" i="7"/>
  <c r="BI469" i="7"/>
  <c r="BH469" i="7"/>
  <c r="BG469" i="7"/>
  <c r="BF469" i="7"/>
  <c r="T469" i="7"/>
  <c r="R469" i="7"/>
  <c r="P469" i="7"/>
  <c r="BI466" i="7"/>
  <c r="BH466" i="7"/>
  <c r="BG466" i="7"/>
  <c r="BF466" i="7"/>
  <c r="T466" i="7"/>
  <c r="R466" i="7"/>
  <c r="P466" i="7"/>
  <c r="BI462" i="7"/>
  <c r="BH462" i="7"/>
  <c r="BG462" i="7"/>
  <c r="BF462" i="7"/>
  <c r="T462" i="7"/>
  <c r="R462" i="7"/>
  <c r="P462" i="7"/>
  <c r="BI459" i="7"/>
  <c r="BH459" i="7"/>
  <c r="BG459" i="7"/>
  <c r="BF459" i="7"/>
  <c r="T459" i="7"/>
  <c r="R459" i="7"/>
  <c r="P459" i="7"/>
  <c r="BI456" i="7"/>
  <c r="BH456" i="7"/>
  <c r="BG456" i="7"/>
  <c r="BF456" i="7"/>
  <c r="T456" i="7"/>
  <c r="R456" i="7"/>
  <c r="P456" i="7"/>
  <c r="BI452" i="7"/>
  <c r="BH452" i="7"/>
  <c r="BG452" i="7"/>
  <c r="BF452" i="7"/>
  <c r="T452" i="7"/>
  <c r="R452" i="7"/>
  <c r="P452" i="7"/>
  <c r="BI449" i="7"/>
  <c r="BH449" i="7"/>
  <c r="BG449" i="7"/>
  <c r="BF449" i="7"/>
  <c r="T449" i="7"/>
  <c r="R449" i="7"/>
  <c r="P449" i="7"/>
  <c r="BI446" i="7"/>
  <c r="BH446" i="7"/>
  <c r="BG446" i="7"/>
  <c r="BF446" i="7"/>
  <c r="T446" i="7"/>
  <c r="R446" i="7"/>
  <c r="P446" i="7"/>
  <c r="BI443" i="7"/>
  <c r="BH443" i="7"/>
  <c r="BG443" i="7"/>
  <c r="BF443" i="7"/>
  <c r="T443" i="7"/>
  <c r="R443" i="7"/>
  <c r="P443" i="7"/>
  <c r="BI440" i="7"/>
  <c r="BH440" i="7"/>
  <c r="BG440" i="7"/>
  <c r="BF440" i="7"/>
  <c r="T440" i="7"/>
  <c r="R440" i="7"/>
  <c r="P440" i="7"/>
  <c r="BI438" i="7"/>
  <c r="BH438" i="7"/>
  <c r="BG438" i="7"/>
  <c r="BF438" i="7"/>
  <c r="T438" i="7"/>
  <c r="R438" i="7"/>
  <c r="P438" i="7"/>
  <c r="BI436" i="7"/>
  <c r="BH436" i="7"/>
  <c r="BG436" i="7"/>
  <c r="BF436" i="7"/>
  <c r="T436" i="7"/>
  <c r="R436" i="7"/>
  <c r="P436" i="7"/>
  <c r="BI434" i="7"/>
  <c r="BH434" i="7"/>
  <c r="BG434" i="7"/>
  <c r="BF434" i="7"/>
  <c r="T434" i="7"/>
  <c r="R434" i="7"/>
  <c r="P434" i="7"/>
  <c r="BI432" i="7"/>
  <c r="BH432" i="7"/>
  <c r="BG432" i="7"/>
  <c r="BF432" i="7"/>
  <c r="T432" i="7"/>
  <c r="R432" i="7"/>
  <c r="P432" i="7"/>
  <c r="BI429" i="7"/>
  <c r="BH429" i="7"/>
  <c r="BG429" i="7"/>
  <c r="BF429" i="7"/>
  <c r="T429" i="7"/>
  <c r="R429" i="7"/>
  <c r="P429" i="7"/>
  <c r="BI426" i="7"/>
  <c r="BH426" i="7"/>
  <c r="BG426" i="7"/>
  <c r="BF426" i="7"/>
  <c r="T426" i="7"/>
  <c r="R426" i="7"/>
  <c r="P426" i="7"/>
  <c r="BI423" i="7"/>
  <c r="BH423" i="7"/>
  <c r="BG423" i="7"/>
  <c r="BF423" i="7"/>
  <c r="T423" i="7"/>
  <c r="R423" i="7"/>
  <c r="P423" i="7"/>
  <c r="BI419" i="7"/>
  <c r="BH419" i="7"/>
  <c r="BG419" i="7"/>
  <c r="BF419" i="7"/>
  <c r="T419" i="7"/>
  <c r="R419" i="7"/>
  <c r="P419" i="7"/>
  <c r="BI416" i="7"/>
  <c r="BH416" i="7"/>
  <c r="BG416" i="7"/>
  <c r="BF416" i="7"/>
  <c r="T416" i="7"/>
  <c r="R416" i="7"/>
  <c r="P416" i="7"/>
  <c r="BI413" i="7"/>
  <c r="BH413" i="7"/>
  <c r="BG413" i="7"/>
  <c r="BF413" i="7"/>
  <c r="T413" i="7"/>
  <c r="R413" i="7"/>
  <c r="P413" i="7"/>
  <c r="BI410" i="7"/>
  <c r="BH410" i="7"/>
  <c r="BG410" i="7"/>
  <c r="BF410" i="7"/>
  <c r="T410" i="7"/>
  <c r="R410" i="7"/>
  <c r="P410" i="7"/>
  <c r="BI407" i="7"/>
  <c r="BH407" i="7"/>
  <c r="BG407" i="7"/>
  <c r="BF407" i="7"/>
  <c r="T407" i="7"/>
  <c r="R407" i="7"/>
  <c r="P407" i="7"/>
  <c r="BI403" i="7"/>
  <c r="BH403" i="7"/>
  <c r="BG403" i="7"/>
  <c r="BF403" i="7"/>
  <c r="T403" i="7"/>
  <c r="R403" i="7"/>
  <c r="P403" i="7"/>
  <c r="BI400" i="7"/>
  <c r="BH400" i="7"/>
  <c r="BG400" i="7"/>
  <c r="BF400" i="7"/>
  <c r="T400" i="7"/>
  <c r="R400" i="7"/>
  <c r="P400" i="7"/>
  <c r="BI397" i="7"/>
  <c r="BH397" i="7"/>
  <c r="BG397" i="7"/>
  <c r="BF397" i="7"/>
  <c r="T397" i="7"/>
  <c r="R397" i="7"/>
  <c r="P397" i="7"/>
  <c r="BI394" i="7"/>
  <c r="BH394" i="7"/>
  <c r="BG394" i="7"/>
  <c r="BF394" i="7"/>
  <c r="T394" i="7"/>
  <c r="R394" i="7"/>
  <c r="P394" i="7"/>
  <c r="BI391" i="7"/>
  <c r="BH391" i="7"/>
  <c r="BG391" i="7"/>
  <c r="BF391" i="7"/>
  <c r="T391" i="7"/>
  <c r="R391" i="7"/>
  <c r="P391" i="7"/>
  <c r="J10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1" i="7"/>
  <c r="BH381" i="7"/>
  <c r="BG381" i="7"/>
  <c r="BF381" i="7"/>
  <c r="T381" i="7"/>
  <c r="R381" i="7"/>
  <c r="P381" i="7"/>
  <c r="BI378" i="7"/>
  <c r="BH378" i="7"/>
  <c r="BG378" i="7"/>
  <c r="BF378" i="7"/>
  <c r="T378" i="7"/>
  <c r="R378" i="7"/>
  <c r="P378" i="7"/>
  <c r="BI375" i="7"/>
  <c r="BH375" i="7"/>
  <c r="BG375" i="7"/>
  <c r="BF375" i="7"/>
  <c r="T375" i="7"/>
  <c r="R375" i="7"/>
  <c r="P375" i="7"/>
  <c r="BI373" i="7"/>
  <c r="BH373" i="7"/>
  <c r="BG373" i="7"/>
  <c r="BF373" i="7"/>
  <c r="T373" i="7"/>
  <c r="R373" i="7"/>
  <c r="P373" i="7"/>
  <c r="BI371" i="7"/>
  <c r="BH371" i="7"/>
  <c r="BG371" i="7"/>
  <c r="BF371" i="7"/>
  <c r="T371" i="7"/>
  <c r="R371" i="7"/>
  <c r="P371" i="7"/>
  <c r="BI368" i="7"/>
  <c r="BH368" i="7"/>
  <c r="BG368" i="7"/>
  <c r="BF368" i="7"/>
  <c r="T368" i="7"/>
  <c r="R368" i="7"/>
  <c r="P368" i="7"/>
  <c r="BI365" i="7"/>
  <c r="BH365" i="7"/>
  <c r="BG365" i="7"/>
  <c r="BF365" i="7"/>
  <c r="T365" i="7"/>
  <c r="R365" i="7"/>
  <c r="P365" i="7"/>
  <c r="BI362" i="7"/>
  <c r="BH362" i="7"/>
  <c r="BG362" i="7"/>
  <c r="BF362" i="7"/>
  <c r="T362" i="7"/>
  <c r="R362" i="7"/>
  <c r="P362" i="7"/>
  <c r="BI359" i="7"/>
  <c r="BH359" i="7"/>
  <c r="BG359" i="7"/>
  <c r="BF359" i="7"/>
  <c r="T359" i="7"/>
  <c r="R359" i="7"/>
  <c r="P359" i="7"/>
  <c r="BI356" i="7"/>
  <c r="BH356" i="7"/>
  <c r="BG356" i="7"/>
  <c r="BF356" i="7"/>
  <c r="T356" i="7"/>
  <c r="R356" i="7"/>
  <c r="P356" i="7"/>
  <c r="BI352" i="7"/>
  <c r="BH352" i="7"/>
  <c r="BG352" i="7"/>
  <c r="BF352" i="7"/>
  <c r="T352" i="7"/>
  <c r="R352" i="7"/>
  <c r="P352" i="7"/>
  <c r="BI349" i="7"/>
  <c r="BH349" i="7"/>
  <c r="BG349" i="7"/>
  <c r="BF349" i="7"/>
  <c r="T349" i="7"/>
  <c r="R349" i="7"/>
  <c r="P349" i="7"/>
  <c r="BI346" i="7"/>
  <c r="BH346" i="7"/>
  <c r="BG346" i="7"/>
  <c r="BF346" i="7"/>
  <c r="T346" i="7"/>
  <c r="R346" i="7"/>
  <c r="P346" i="7"/>
  <c r="BI342" i="7"/>
  <c r="BH342" i="7"/>
  <c r="BG342" i="7"/>
  <c r="BF342" i="7"/>
  <c r="T342" i="7"/>
  <c r="R342" i="7"/>
  <c r="P342" i="7"/>
  <c r="BI338" i="7"/>
  <c r="BH338" i="7"/>
  <c r="BG338" i="7"/>
  <c r="BF338" i="7"/>
  <c r="T338" i="7"/>
  <c r="R338" i="7"/>
  <c r="P338" i="7"/>
  <c r="BI335" i="7"/>
  <c r="BH335" i="7"/>
  <c r="BG335" i="7"/>
  <c r="BF335" i="7"/>
  <c r="T335" i="7"/>
  <c r="R335" i="7"/>
  <c r="P335" i="7"/>
  <c r="BI332" i="7"/>
  <c r="BH332" i="7"/>
  <c r="BG332" i="7"/>
  <c r="BF332" i="7"/>
  <c r="T332" i="7"/>
  <c r="R332" i="7"/>
  <c r="P332" i="7"/>
  <c r="BI329" i="7"/>
  <c r="BH329" i="7"/>
  <c r="BG329" i="7"/>
  <c r="BF329" i="7"/>
  <c r="T329" i="7"/>
  <c r="R329" i="7"/>
  <c r="P329" i="7"/>
  <c r="BI326" i="7"/>
  <c r="BH326" i="7"/>
  <c r="BG326" i="7"/>
  <c r="BF326" i="7"/>
  <c r="T326" i="7"/>
  <c r="R326" i="7"/>
  <c r="P326" i="7"/>
  <c r="BI323" i="7"/>
  <c r="BH323" i="7"/>
  <c r="BG323" i="7"/>
  <c r="BF323" i="7"/>
  <c r="T323" i="7"/>
  <c r="R323" i="7"/>
  <c r="P323" i="7"/>
  <c r="BI320" i="7"/>
  <c r="BH320" i="7"/>
  <c r="BG320" i="7"/>
  <c r="BF320" i="7"/>
  <c r="T320" i="7"/>
  <c r="R320" i="7"/>
  <c r="P320" i="7"/>
  <c r="BI317" i="7"/>
  <c r="BH317" i="7"/>
  <c r="BG317" i="7"/>
  <c r="BF317" i="7"/>
  <c r="T317" i="7"/>
  <c r="R317" i="7"/>
  <c r="P317" i="7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8" i="7"/>
  <c r="BH308" i="7"/>
  <c r="BG308" i="7"/>
  <c r="BF308" i="7"/>
  <c r="T308" i="7"/>
  <c r="R308" i="7"/>
  <c r="P308" i="7"/>
  <c r="BI306" i="7"/>
  <c r="BH306" i="7"/>
  <c r="BG306" i="7"/>
  <c r="BF306" i="7"/>
  <c r="T306" i="7"/>
  <c r="R306" i="7"/>
  <c r="P306" i="7"/>
  <c r="BI303" i="7"/>
  <c r="BH303" i="7"/>
  <c r="BG303" i="7"/>
  <c r="BF303" i="7"/>
  <c r="T303" i="7"/>
  <c r="R303" i="7"/>
  <c r="P303" i="7"/>
  <c r="BI300" i="7"/>
  <c r="BH300" i="7"/>
  <c r="BG300" i="7"/>
  <c r="BF300" i="7"/>
  <c r="T300" i="7"/>
  <c r="R300" i="7"/>
  <c r="P300" i="7"/>
  <c r="BI297" i="7"/>
  <c r="BH297" i="7"/>
  <c r="BG297" i="7"/>
  <c r="BF297" i="7"/>
  <c r="T297" i="7"/>
  <c r="R297" i="7"/>
  <c r="P297" i="7"/>
  <c r="BI294" i="7"/>
  <c r="BH294" i="7"/>
  <c r="BG294" i="7"/>
  <c r="BF294" i="7"/>
  <c r="T294" i="7"/>
  <c r="R294" i="7"/>
  <c r="P294" i="7"/>
  <c r="BI292" i="7"/>
  <c r="BH292" i="7"/>
  <c r="BG292" i="7"/>
  <c r="BF292" i="7"/>
  <c r="T292" i="7"/>
  <c r="R292" i="7"/>
  <c r="P292" i="7"/>
  <c r="BI289" i="7"/>
  <c r="BH289" i="7"/>
  <c r="BG289" i="7"/>
  <c r="BF289" i="7"/>
  <c r="T289" i="7"/>
  <c r="R289" i="7"/>
  <c r="P289" i="7"/>
  <c r="BI286" i="7"/>
  <c r="BH286" i="7"/>
  <c r="BG286" i="7"/>
  <c r="BF286" i="7"/>
  <c r="T286" i="7"/>
  <c r="R286" i="7"/>
  <c r="P286" i="7"/>
  <c r="BI283" i="7"/>
  <c r="BH283" i="7"/>
  <c r="BG283" i="7"/>
  <c r="BF283" i="7"/>
  <c r="T283" i="7"/>
  <c r="R283" i="7"/>
  <c r="P283" i="7"/>
  <c r="BI280" i="7"/>
  <c r="BH280" i="7"/>
  <c r="BG280" i="7"/>
  <c r="BF280" i="7"/>
  <c r="T280" i="7"/>
  <c r="R280" i="7"/>
  <c r="P280" i="7"/>
  <c r="BI277" i="7"/>
  <c r="BH277" i="7"/>
  <c r="BG277" i="7"/>
  <c r="BF277" i="7"/>
  <c r="T277" i="7"/>
  <c r="R277" i="7"/>
  <c r="P277" i="7"/>
  <c r="BI275" i="7"/>
  <c r="BH275" i="7"/>
  <c r="BG275" i="7"/>
  <c r="BF275" i="7"/>
  <c r="T275" i="7"/>
  <c r="R275" i="7"/>
  <c r="P275" i="7"/>
  <c r="BI272" i="7"/>
  <c r="BH272" i="7"/>
  <c r="BG272" i="7"/>
  <c r="BF272" i="7"/>
  <c r="T272" i="7"/>
  <c r="R272" i="7"/>
  <c r="P272" i="7"/>
  <c r="BI270" i="7"/>
  <c r="BH270" i="7"/>
  <c r="BG270" i="7"/>
  <c r="BF270" i="7"/>
  <c r="T270" i="7"/>
  <c r="R270" i="7"/>
  <c r="P270" i="7"/>
  <c r="BI268" i="7"/>
  <c r="BH268" i="7"/>
  <c r="BG268" i="7"/>
  <c r="BF268" i="7"/>
  <c r="T268" i="7"/>
  <c r="R268" i="7"/>
  <c r="P268" i="7"/>
  <c r="BI265" i="7"/>
  <c r="BH265" i="7"/>
  <c r="BG265" i="7"/>
  <c r="BF265" i="7"/>
  <c r="T265" i="7"/>
  <c r="R265" i="7"/>
  <c r="P265" i="7"/>
  <c r="BI262" i="7"/>
  <c r="BH262" i="7"/>
  <c r="BG262" i="7"/>
  <c r="BF262" i="7"/>
  <c r="T262" i="7"/>
  <c r="R262" i="7"/>
  <c r="P262" i="7"/>
  <c r="BI258" i="7"/>
  <c r="BH258" i="7"/>
  <c r="BG258" i="7"/>
  <c r="BF258" i="7"/>
  <c r="T258" i="7"/>
  <c r="R258" i="7"/>
  <c r="P258" i="7"/>
  <c r="BI255" i="7"/>
  <c r="BH255" i="7"/>
  <c r="BG255" i="7"/>
  <c r="BF255" i="7"/>
  <c r="T255" i="7"/>
  <c r="R255" i="7"/>
  <c r="P255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4" i="7"/>
  <c r="BH244" i="7"/>
  <c r="BG244" i="7"/>
  <c r="BF244" i="7"/>
  <c r="T244" i="7"/>
  <c r="R244" i="7"/>
  <c r="P244" i="7"/>
  <c r="BI242" i="7"/>
  <c r="BH242" i="7"/>
  <c r="BG242" i="7"/>
  <c r="BF242" i="7"/>
  <c r="T242" i="7"/>
  <c r="R242" i="7"/>
  <c r="P242" i="7"/>
  <c r="BI239" i="7"/>
  <c r="BH239" i="7"/>
  <c r="BG239" i="7"/>
  <c r="BF239" i="7"/>
  <c r="T239" i="7"/>
  <c r="R239" i="7"/>
  <c r="P239" i="7"/>
  <c r="BI236" i="7"/>
  <c r="BH236" i="7"/>
  <c r="BG236" i="7"/>
  <c r="BF236" i="7"/>
  <c r="T236" i="7"/>
  <c r="R236" i="7"/>
  <c r="P236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8" i="7"/>
  <c r="BH228" i="7"/>
  <c r="BG228" i="7"/>
  <c r="BF228" i="7"/>
  <c r="T228" i="7"/>
  <c r="R228" i="7"/>
  <c r="P228" i="7"/>
  <c r="BI225" i="7"/>
  <c r="BH225" i="7"/>
  <c r="BG225" i="7"/>
  <c r="BF225" i="7"/>
  <c r="T225" i="7"/>
  <c r="R225" i="7"/>
  <c r="P225" i="7"/>
  <c r="BI222" i="7"/>
  <c r="BH222" i="7"/>
  <c r="BG222" i="7"/>
  <c r="BF222" i="7"/>
  <c r="T222" i="7"/>
  <c r="R222" i="7"/>
  <c r="P222" i="7"/>
  <c r="BI218" i="7"/>
  <c r="BH218" i="7"/>
  <c r="BG218" i="7"/>
  <c r="BF218" i="7"/>
  <c r="T218" i="7"/>
  <c r="R218" i="7"/>
  <c r="P218" i="7"/>
  <c r="BI215" i="7"/>
  <c r="BH215" i="7"/>
  <c r="BG215" i="7"/>
  <c r="BF215" i="7"/>
  <c r="T215" i="7"/>
  <c r="R215" i="7"/>
  <c r="P215" i="7"/>
  <c r="BI212" i="7"/>
  <c r="BH212" i="7"/>
  <c r="BG212" i="7"/>
  <c r="BF212" i="7"/>
  <c r="T212" i="7"/>
  <c r="R212" i="7"/>
  <c r="P212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3" i="7"/>
  <c r="BH203" i="7"/>
  <c r="BG203" i="7"/>
  <c r="BF203" i="7"/>
  <c r="T203" i="7"/>
  <c r="R203" i="7"/>
  <c r="P203" i="7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J102" i="7"/>
  <c r="BI192" i="7"/>
  <c r="BH192" i="7"/>
  <c r="BG192" i="7"/>
  <c r="BF192" i="7"/>
  <c r="T192" i="7"/>
  <c r="R192" i="7"/>
  <c r="P192" i="7"/>
  <c r="BI189" i="7"/>
  <c r="BH189" i="7"/>
  <c r="BG189" i="7"/>
  <c r="BF189" i="7"/>
  <c r="T189" i="7"/>
  <c r="R189" i="7"/>
  <c r="P189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J100" i="7"/>
  <c r="BI177" i="7"/>
  <c r="BH177" i="7"/>
  <c r="BG177" i="7"/>
  <c r="BF177" i="7"/>
  <c r="T177" i="7"/>
  <c r="R177" i="7"/>
  <c r="P177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J146" i="7"/>
  <c r="J145" i="7"/>
  <c r="F145" i="7"/>
  <c r="F143" i="7"/>
  <c r="E141" i="7"/>
  <c r="J92" i="7"/>
  <c r="J91" i="7"/>
  <c r="F91" i="7"/>
  <c r="F89" i="7"/>
  <c r="E87" i="7"/>
  <c r="J18" i="7"/>
  <c r="E18" i="7"/>
  <c r="F146" i="7"/>
  <c r="J17" i="7"/>
  <c r="J12" i="7"/>
  <c r="J89" i="7"/>
  <c r="E7" i="7"/>
  <c r="E139" i="7" s="1"/>
  <c r="J435" i="6"/>
  <c r="J253" i="6"/>
  <c r="J199" i="6"/>
  <c r="J37" i="6"/>
  <c r="J36" i="6"/>
  <c r="AY99" i="1"/>
  <c r="J35" i="6"/>
  <c r="AX99" i="1" s="1"/>
  <c r="BI876" i="6"/>
  <c r="BH876" i="6"/>
  <c r="BG876" i="6"/>
  <c r="BF876" i="6"/>
  <c r="BK876" i="6"/>
  <c r="J876" i="6"/>
  <c r="BE876" i="6" s="1"/>
  <c r="BI875" i="6"/>
  <c r="BH875" i="6"/>
  <c r="BG875" i="6"/>
  <c r="BF875" i="6"/>
  <c r="BK875" i="6"/>
  <c r="J875" i="6" s="1"/>
  <c r="BE875" i="6" s="1"/>
  <c r="BI874" i="6"/>
  <c r="BH874" i="6"/>
  <c r="BG874" i="6"/>
  <c r="BF874" i="6"/>
  <c r="BK874" i="6"/>
  <c r="J874" i="6" s="1"/>
  <c r="BE874" i="6" s="1"/>
  <c r="BI873" i="6"/>
  <c r="BH873" i="6"/>
  <c r="BG873" i="6"/>
  <c r="BF873" i="6"/>
  <c r="BK873" i="6"/>
  <c r="J873" i="6" s="1"/>
  <c r="BE873" i="6" s="1"/>
  <c r="BI872" i="6"/>
  <c r="BH872" i="6"/>
  <c r="BG872" i="6"/>
  <c r="BF872" i="6"/>
  <c r="BK872" i="6"/>
  <c r="J872" i="6" s="1"/>
  <c r="BE872" i="6" s="1"/>
  <c r="BI871" i="6"/>
  <c r="BH871" i="6"/>
  <c r="BG871" i="6"/>
  <c r="BF871" i="6"/>
  <c r="BK871" i="6"/>
  <c r="J871" i="6" s="1"/>
  <c r="BE871" i="6" s="1"/>
  <c r="BI870" i="6"/>
  <c r="BH870" i="6"/>
  <c r="BG870" i="6"/>
  <c r="BF870" i="6"/>
  <c r="BK870" i="6"/>
  <c r="J870" i="6" s="1"/>
  <c r="BE870" i="6" s="1"/>
  <c r="BI869" i="6"/>
  <c r="BH869" i="6"/>
  <c r="BG869" i="6"/>
  <c r="BF869" i="6"/>
  <c r="BK869" i="6"/>
  <c r="J869" i="6" s="1"/>
  <c r="BE869" i="6" s="1"/>
  <c r="BI868" i="6"/>
  <c r="BH868" i="6"/>
  <c r="BG868" i="6"/>
  <c r="BF868" i="6"/>
  <c r="BK868" i="6"/>
  <c r="J868" i="6"/>
  <c r="BE868" i="6"/>
  <c r="BI867" i="6"/>
  <c r="BH867" i="6"/>
  <c r="BG867" i="6"/>
  <c r="BF867" i="6"/>
  <c r="BK867" i="6"/>
  <c r="J867" i="6" s="1"/>
  <c r="BE867" i="6" s="1"/>
  <c r="BI863" i="6"/>
  <c r="BH863" i="6"/>
  <c r="BG863" i="6"/>
  <c r="BF863" i="6"/>
  <c r="T863" i="6"/>
  <c r="R863" i="6"/>
  <c r="P863" i="6"/>
  <c r="BI860" i="6"/>
  <c r="BH860" i="6"/>
  <c r="BG860" i="6"/>
  <c r="BF860" i="6"/>
  <c r="T860" i="6"/>
  <c r="R860" i="6"/>
  <c r="P860" i="6"/>
  <c r="BI857" i="6"/>
  <c r="BH857" i="6"/>
  <c r="BG857" i="6"/>
  <c r="BF857" i="6"/>
  <c r="T857" i="6"/>
  <c r="R857" i="6"/>
  <c r="P857" i="6"/>
  <c r="BI852" i="6"/>
  <c r="BH852" i="6"/>
  <c r="BG852" i="6"/>
  <c r="BF852" i="6"/>
  <c r="T852" i="6"/>
  <c r="T851" i="6"/>
  <c r="R852" i="6"/>
  <c r="R851" i="6"/>
  <c r="P852" i="6"/>
  <c r="P851" i="6" s="1"/>
  <c r="BI848" i="6"/>
  <c r="BH848" i="6"/>
  <c r="BG848" i="6"/>
  <c r="BF848" i="6"/>
  <c r="T848" i="6"/>
  <c r="R848" i="6"/>
  <c r="P848" i="6"/>
  <c r="BI845" i="6"/>
  <c r="BH845" i="6"/>
  <c r="BG845" i="6"/>
  <c r="BF845" i="6"/>
  <c r="T845" i="6"/>
  <c r="R845" i="6"/>
  <c r="P845" i="6"/>
  <c r="BI842" i="6"/>
  <c r="BH842" i="6"/>
  <c r="BG842" i="6"/>
  <c r="BF842" i="6"/>
  <c r="T842" i="6"/>
  <c r="R842" i="6"/>
  <c r="P842" i="6"/>
  <c r="BI839" i="6"/>
  <c r="BH839" i="6"/>
  <c r="BG839" i="6"/>
  <c r="BF839" i="6"/>
  <c r="T839" i="6"/>
  <c r="R839" i="6"/>
  <c r="P839" i="6"/>
  <c r="BI836" i="6"/>
  <c r="BH836" i="6"/>
  <c r="BG836" i="6"/>
  <c r="BF836" i="6"/>
  <c r="T836" i="6"/>
  <c r="R836" i="6"/>
  <c r="P836" i="6"/>
  <c r="BI833" i="6"/>
  <c r="BH833" i="6"/>
  <c r="BG833" i="6"/>
  <c r="BF833" i="6"/>
  <c r="T833" i="6"/>
  <c r="R833" i="6"/>
  <c r="P833" i="6"/>
  <c r="BI830" i="6"/>
  <c r="BH830" i="6"/>
  <c r="BG830" i="6"/>
  <c r="BF830" i="6"/>
  <c r="T830" i="6"/>
  <c r="R830" i="6"/>
  <c r="P830" i="6"/>
  <c r="BI826" i="6"/>
  <c r="BH826" i="6"/>
  <c r="BG826" i="6"/>
  <c r="BF826" i="6"/>
  <c r="T826" i="6"/>
  <c r="R826" i="6"/>
  <c r="P826" i="6"/>
  <c r="BI824" i="6"/>
  <c r="BH824" i="6"/>
  <c r="BG824" i="6"/>
  <c r="BF824" i="6"/>
  <c r="T824" i="6"/>
  <c r="R824" i="6"/>
  <c r="P824" i="6"/>
  <c r="BI822" i="6"/>
  <c r="BH822" i="6"/>
  <c r="BG822" i="6"/>
  <c r="BF822" i="6"/>
  <c r="T822" i="6"/>
  <c r="R822" i="6"/>
  <c r="P822" i="6"/>
  <c r="BI820" i="6"/>
  <c r="BH820" i="6"/>
  <c r="BG820" i="6"/>
  <c r="BF820" i="6"/>
  <c r="T820" i="6"/>
  <c r="R820" i="6"/>
  <c r="P820" i="6"/>
  <c r="BI817" i="6"/>
  <c r="BH817" i="6"/>
  <c r="BG817" i="6"/>
  <c r="BF817" i="6"/>
  <c r="T817" i="6"/>
  <c r="R817" i="6"/>
  <c r="P817" i="6"/>
  <c r="BI814" i="6"/>
  <c r="BH814" i="6"/>
  <c r="BG814" i="6"/>
  <c r="BF814" i="6"/>
  <c r="T814" i="6"/>
  <c r="R814" i="6"/>
  <c r="P814" i="6"/>
  <c r="BI812" i="6"/>
  <c r="BH812" i="6"/>
  <c r="BG812" i="6"/>
  <c r="BF812" i="6"/>
  <c r="T812" i="6"/>
  <c r="R812" i="6"/>
  <c r="P812" i="6"/>
  <c r="BI809" i="6"/>
  <c r="BH809" i="6"/>
  <c r="BG809" i="6"/>
  <c r="BF809" i="6"/>
  <c r="T809" i="6"/>
  <c r="R809" i="6"/>
  <c r="P809" i="6"/>
  <c r="BI807" i="6"/>
  <c r="BH807" i="6"/>
  <c r="BG807" i="6"/>
  <c r="BF807" i="6"/>
  <c r="T807" i="6"/>
  <c r="R807" i="6"/>
  <c r="P807" i="6"/>
  <c r="BI804" i="6"/>
  <c r="BH804" i="6"/>
  <c r="BG804" i="6"/>
  <c r="BF804" i="6"/>
  <c r="T804" i="6"/>
  <c r="R804" i="6"/>
  <c r="P804" i="6"/>
  <c r="BI802" i="6"/>
  <c r="BH802" i="6"/>
  <c r="BG802" i="6"/>
  <c r="BF802" i="6"/>
  <c r="T802" i="6"/>
  <c r="R802" i="6"/>
  <c r="P802" i="6"/>
  <c r="BI800" i="6"/>
  <c r="BH800" i="6"/>
  <c r="BG800" i="6"/>
  <c r="BF800" i="6"/>
  <c r="T800" i="6"/>
  <c r="R800" i="6"/>
  <c r="P800" i="6"/>
  <c r="BI798" i="6"/>
  <c r="BH798" i="6"/>
  <c r="BG798" i="6"/>
  <c r="BF798" i="6"/>
  <c r="T798" i="6"/>
  <c r="R798" i="6"/>
  <c r="P798" i="6"/>
  <c r="BI794" i="6"/>
  <c r="BH794" i="6"/>
  <c r="BG794" i="6"/>
  <c r="BF794" i="6"/>
  <c r="T794" i="6"/>
  <c r="R794" i="6"/>
  <c r="P794" i="6"/>
  <c r="BI790" i="6"/>
  <c r="BH790" i="6"/>
  <c r="BG790" i="6"/>
  <c r="BF790" i="6"/>
  <c r="T790" i="6"/>
  <c r="R790" i="6"/>
  <c r="P790" i="6"/>
  <c r="BI787" i="6"/>
  <c r="BH787" i="6"/>
  <c r="BG787" i="6"/>
  <c r="BF787" i="6"/>
  <c r="T787" i="6"/>
  <c r="R787" i="6"/>
  <c r="P787" i="6"/>
  <c r="BI784" i="6"/>
  <c r="BH784" i="6"/>
  <c r="BG784" i="6"/>
  <c r="BF784" i="6"/>
  <c r="T784" i="6"/>
  <c r="R784" i="6"/>
  <c r="P784" i="6"/>
  <c r="BI782" i="6"/>
  <c r="BH782" i="6"/>
  <c r="BG782" i="6"/>
  <c r="BF782" i="6"/>
  <c r="T782" i="6"/>
  <c r="R782" i="6"/>
  <c r="P782" i="6"/>
  <c r="BI779" i="6"/>
  <c r="BH779" i="6"/>
  <c r="BG779" i="6"/>
  <c r="BF779" i="6"/>
  <c r="T779" i="6"/>
  <c r="R779" i="6"/>
  <c r="P779" i="6"/>
  <c r="BI777" i="6"/>
  <c r="BH777" i="6"/>
  <c r="BG777" i="6"/>
  <c r="BF777" i="6"/>
  <c r="T777" i="6"/>
  <c r="R777" i="6"/>
  <c r="P777" i="6"/>
  <c r="BI775" i="6"/>
  <c r="BH775" i="6"/>
  <c r="BG775" i="6"/>
  <c r="BF775" i="6"/>
  <c r="T775" i="6"/>
  <c r="R775" i="6"/>
  <c r="P775" i="6"/>
  <c r="BI771" i="6"/>
  <c r="BH771" i="6"/>
  <c r="BG771" i="6"/>
  <c r="BF771" i="6"/>
  <c r="T771" i="6"/>
  <c r="R771" i="6"/>
  <c r="P771" i="6"/>
  <c r="BI768" i="6"/>
  <c r="BH768" i="6"/>
  <c r="BG768" i="6"/>
  <c r="BF768" i="6"/>
  <c r="T768" i="6"/>
  <c r="R768" i="6"/>
  <c r="P768" i="6"/>
  <c r="BI764" i="6"/>
  <c r="BH764" i="6"/>
  <c r="BG764" i="6"/>
  <c r="BF764" i="6"/>
  <c r="T764" i="6"/>
  <c r="R764" i="6"/>
  <c r="P764" i="6"/>
  <c r="BI761" i="6"/>
  <c r="BH761" i="6"/>
  <c r="BG761" i="6"/>
  <c r="BF761" i="6"/>
  <c r="T761" i="6"/>
  <c r="R761" i="6"/>
  <c r="P761" i="6"/>
  <c r="BI758" i="6"/>
  <c r="BH758" i="6"/>
  <c r="BG758" i="6"/>
  <c r="BF758" i="6"/>
  <c r="T758" i="6"/>
  <c r="R758" i="6"/>
  <c r="P758" i="6"/>
  <c r="BI755" i="6"/>
  <c r="BH755" i="6"/>
  <c r="BG755" i="6"/>
  <c r="BF755" i="6"/>
  <c r="T755" i="6"/>
  <c r="R755" i="6"/>
  <c r="P755" i="6"/>
  <c r="BI752" i="6"/>
  <c r="BH752" i="6"/>
  <c r="BG752" i="6"/>
  <c r="BF752" i="6"/>
  <c r="T752" i="6"/>
  <c r="R752" i="6"/>
  <c r="P752" i="6"/>
  <c r="BI748" i="6"/>
  <c r="BH748" i="6"/>
  <c r="BG748" i="6"/>
  <c r="BF748" i="6"/>
  <c r="T748" i="6"/>
  <c r="R748" i="6"/>
  <c r="P748" i="6"/>
  <c r="BI745" i="6"/>
  <c r="BH745" i="6"/>
  <c r="BG745" i="6"/>
  <c r="BF745" i="6"/>
  <c r="T745" i="6"/>
  <c r="R745" i="6"/>
  <c r="P745" i="6"/>
  <c r="BI743" i="6"/>
  <c r="BH743" i="6"/>
  <c r="BG743" i="6"/>
  <c r="BF743" i="6"/>
  <c r="T743" i="6"/>
  <c r="R743" i="6"/>
  <c r="P743" i="6"/>
  <c r="BI740" i="6"/>
  <c r="BH740" i="6"/>
  <c r="BG740" i="6"/>
  <c r="BF740" i="6"/>
  <c r="T740" i="6"/>
  <c r="R740" i="6"/>
  <c r="P740" i="6"/>
  <c r="BI738" i="6"/>
  <c r="BH738" i="6"/>
  <c r="BG738" i="6"/>
  <c r="BF738" i="6"/>
  <c r="T738" i="6"/>
  <c r="R738" i="6"/>
  <c r="P738" i="6"/>
  <c r="BI732" i="6"/>
  <c r="BH732" i="6"/>
  <c r="BG732" i="6"/>
  <c r="BF732" i="6"/>
  <c r="T732" i="6"/>
  <c r="R732" i="6"/>
  <c r="P732" i="6"/>
  <c r="BI730" i="6"/>
  <c r="BH730" i="6"/>
  <c r="BG730" i="6"/>
  <c r="BF730" i="6"/>
  <c r="T730" i="6"/>
  <c r="R730" i="6"/>
  <c r="P730" i="6"/>
  <c r="BI726" i="6"/>
  <c r="BH726" i="6"/>
  <c r="BG726" i="6"/>
  <c r="BF726" i="6"/>
  <c r="T726" i="6"/>
  <c r="R726" i="6"/>
  <c r="P726" i="6"/>
  <c r="BI723" i="6"/>
  <c r="BH723" i="6"/>
  <c r="BG723" i="6"/>
  <c r="BF723" i="6"/>
  <c r="T723" i="6"/>
  <c r="R723" i="6"/>
  <c r="P723" i="6"/>
  <c r="BI721" i="6"/>
  <c r="BH721" i="6"/>
  <c r="BG721" i="6"/>
  <c r="BF721" i="6"/>
  <c r="T721" i="6"/>
  <c r="R721" i="6"/>
  <c r="P721" i="6"/>
  <c r="BI718" i="6"/>
  <c r="BH718" i="6"/>
  <c r="BG718" i="6"/>
  <c r="BF718" i="6"/>
  <c r="T718" i="6"/>
  <c r="R718" i="6"/>
  <c r="P718" i="6"/>
  <c r="BI715" i="6"/>
  <c r="BH715" i="6"/>
  <c r="BG715" i="6"/>
  <c r="BF715" i="6"/>
  <c r="T715" i="6"/>
  <c r="R715" i="6"/>
  <c r="P715" i="6"/>
  <c r="BI711" i="6"/>
  <c r="BH711" i="6"/>
  <c r="BG711" i="6"/>
  <c r="BF711" i="6"/>
  <c r="T711" i="6"/>
  <c r="T710" i="6" s="1"/>
  <c r="R711" i="6"/>
  <c r="R710" i="6"/>
  <c r="P711" i="6"/>
  <c r="P710" i="6" s="1"/>
  <c r="BI707" i="6"/>
  <c r="BH707" i="6"/>
  <c r="BG707" i="6"/>
  <c r="BF707" i="6"/>
  <c r="T707" i="6"/>
  <c r="R707" i="6"/>
  <c r="P707" i="6"/>
  <c r="BI705" i="6"/>
  <c r="BH705" i="6"/>
  <c r="BG705" i="6"/>
  <c r="BF705" i="6"/>
  <c r="T705" i="6"/>
  <c r="R705" i="6"/>
  <c r="P705" i="6"/>
  <c r="BI702" i="6"/>
  <c r="BH702" i="6"/>
  <c r="BG702" i="6"/>
  <c r="BF702" i="6"/>
  <c r="T702" i="6"/>
  <c r="R702" i="6"/>
  <c r="P702" i="6"/>
  <c r="BI700" i="6"/>
  <c r="BH700" i="6"/>
  <c r="BG700" i="6"/>
  <c r="BF700" i="6"/>
  <c r="T700" i="6"/>
  <c r="R700" i="6"/>
  <c r="P700" i="6"/>
  <c r="BI697" i="6"/>
  <c r="BH697" i="6"/>
  <c r="BG697" i="6"/>
  <c r="BF697" i="6"/>
  <c r="T697" i="6"/>
  <c r="R697" i="6"/>
  <c r="P697" i="6"/>
  <c r="BI695" i="6"/>
  <c r="BH695" i="6"/>
  <c r="BG695" i="6"/>
  <c r="BF695" i="6"/>
  <c r="T695" i="6"/>
  <c r="R695" i="6"/>
  <c r="P695" i="6"/>
  <c r="BI692" i="6"/>
  <c r="BH692" i="6"/>
  <c r="BG692" i="6"/>
  <c r="BF692" i="6"/>
  <c r="T692" i="6"/>
  <c r="R692" i="6"/>
  <c r="P692" i="6"/>
  <c r="BI688" i="6"/>
  <c r="BH688" i="6"/>
  <c r="BG688" i="6"/>
  <c r="BF688" i="6"/>
  <c r="T688" i="6"/>
  <c r="R688" i="6"/>
  <c r="P688" i="6"/>
  <c r="BI686" i="6"/>
  <c r="BH686" i="6"/>
  <c r="BG686" i="6"/>
  <c r="BF686" i="6"/>
  <c r="T686" i="6"/>
  <c r="R686" i="6"/>
  <c r="P686" i="6"/>
  <c r="BI683" i="6"/>
  <c r="BH683" i="6"/>
  <c r="BG683" i="6"/>
  <c r="BF683" i="6"/>
  <c r="T683" i="6"/>
  <c r="R683" i="6"/>
  <c r="P683" i="6"/>
  <c r="BI680" i="6"/>
  <c r="BH680" i="6"/>
  <c r="BG680" i="6"/>
  <c r="BF680" i="6"/>
  <c r="T680" i="6"/>
  <c r="R680" i="6"/>
  <c r="P680" i="6"/>
  <c r="BI677" i="6"/>
  <c r="BH677" i="6"/>
  <c r="BG677" i="6"/>
  <c r="BF677" i="6"/>
  <c r="T677" i="6"/>
  <c r="R677" i="6"/>
  <c r="P677" i="6"/>
  <c r="BI674" i="6"/>
  <c r="BH674" i="6"/>
  <c r="BG674" i="6"/>
  <c r="BF674" i="6"/>
  <c r="T674" i="6"/>
  <c r="R674" i="6"/>
  <c r="P674" i="6"/>
  <c r="BI671" i="6"/>
  <c r="BH671" i="6"/>
  <c r="BG671" i="6"/>
  <c r="BF671" i="6"/>
  <c r="T671" i="6"/>
  <c r="R671" i="6"/>
  <c r="P671" i="6"/>
  <c r="BI665" i="6"/>
  <c r="BH665" i="6"/>
  <c r="BG665" i="6"/>
  <c r="BF665" i="6"/>
  <c r="T665" i="6"/>
  <c r="R665" i="6"/>
  <c r="P665" i="6"/>
  <c r="BI661" i="6"/>
  <c r="BH661" i="6"/>
  <c r="BG661" i="6"/>
  <c r="BF661" i="6"/>
  <c r="T661" i="6"/>
  <c r="R661" i="6"/>
  <c r="P661" i="6"/>
  <c r="BI658" i="6"/>
  <c r="BH658" i="6"/>
  <c r="BG658" i="6"/>
  <c r="BF658" i="6"/>
  <c r="T658" i="6"/>
  <c r="R658" i="6"/>
  <c r="P658" i="6"/>
  <c r="BI656" i="6"/>
  <c r="BH656" i="6"/>
  <c r="BG656" i="6"/>
  <c r="BF656" i="6"/>
  <c r="T656" i="6"/>
  <c r="R656" i="6"/>
  <c r="P656" i="6"/>
  <c r="BI653" i="6"/>
  <c r="BH653" i="6"/>
  <c r="BG653" i="6"/>
  <c r="BF653" i="6"/>
  <c r="T653" i="6"/>
  <c r="R653" i="6"/>
  <c r="P653" i="6"/>
  <c r="BI650" i="6"/>
  <c r="BH650" i="6"/>
  <c r="BG650" i="6"/>
  <c r="BF650" i="6"/>
  <c r="T650" i="6"/>
  <c r="R650" i="6"/>
  <c r="P650" i="6"/>
  <c r="BI646" i="6"/>
  <c r="BH646" i="6"/>
  <c r="BG646" i="6"/>
  <c r="BF646" i="6"/>
  <c r="T646" i="6"/>
  <c r="R646" i="6"/>
  <c r="P646" i="6"/>
  <c r="BI643" i="6"/>
  <c r="BH643" i="6"/>
  <c r="BG643" i="6"/>
  <c r="BF643" i="6"/>
  <c r="T643" i="6"/>
  <c r="R643" i="6"/>
  <c r="P643" i="6"/>
  <c r="BI641" i="6"/>
  <c r="BH641" i="6"/>
  <c r="BG641" i="6"/>
  <c r="BF641" i="6"/>
  <c r="T641" i="6"/>
  <c r="R641" i="6"/>
  <c r="P641" i="6"/>
  <c r="BI638" i="6"/>
  <c r="BH638" i="6"/>
  <c r="BG638" i="6"/>
  <c r="BF638" i="6"/>
  <c r="T638" i="6"/>
  <c r="R638" i="6"/>
  <c r="P638" i="6"/>
  <c r="BI636" i="6"/>
  <c r="BH636" i="6"/>
  <c r="BG636" i="6"/>
  <c r="BF636" i="6"/>
  <c r="T636" i="6"/>
  <c r="R636" i="6"/>
  <c r="P636" i="6"/>
  <c r="BI633" i="6"/>
  <c r="BH633" i="6"/>
  <c r="BG633" i="6"/>
  <c r="BF633" i="6"/>
  <c r="T633" i="6"/>
  <c r="R633" i="6"/>
  <c r="P633" i="6"/>
  <c r="BI629" i="6"/>
  <c r="BH629" i="6"/>
  <c r="BG629" i="6"/>
  <c r="BF629" i="6"/>
  <c r="T629" i="6"/>
  <c r="R629" i="6"/>
  <c r="P629" i="6"/>
  <c r="BI626" i="6"/>
  <c r="BH626" i="6"/>
  <c r="BG626" i="6"/>
  <c r="BF626" i="6"/>
  <c r="T626" i="6"/>
  <c r="R626" i="6"/>
  <c r="P626" i="6"/>
  <c r="BI623" i="6"/>
  <c r="BH623" i="6"/>
  <c r="BG623" i="6"/>
  <c r="BF623" i="6"/>
  <c r="T623" i="6"/>
  <c r="R623" i="6"/>
  <c r="P623" i="6"/>
  <c r="BI620" i="6"/>
  <c r="BH620" i="6"/>
  <c r="BG620" i="6"/>
  <c r="BF620" i="6"/>
  <c r="T620" i="6"/>
  <c r="R620" i="6"/>
  <c r="P620" i="6"/>
  <c r="BI617" i="6"/>
  <c r="BH617" i="6"/>
  <c r="BG617" i="6"/>
  <c r="BF617" i="6"/>
  <c r="T617" i="6"/>
  <c r="R617" i="6"/>
  <c r="P617" i="6"/>
  <c r="BI615" i="6"/>
  <c r="BH615" i="6"/>
  <c r="BG615" i="6"/>
  <c r="BF615" i="6"/>
  <c r="T615" i="6"/>
  <c r="R615" i="6"/>
  <c r="P615" i="6"/>
  <c r="BI612" i="6"/>
  <c r="BH612" i="6"/>
  <c r="BG612" i="6"/>
  <c r="BF612" i="6"/>
  <c r="T612" i="6"/>
  <c r="R612" i="6"/>
  <c r="P612" i="6"/>
  <c r="BI610" i="6"/>
  <c r="BH610" i="6"/>
  <c r="BG610" i="6"/>
  <c r="BF610" i="6"/>
  <c r="T610" i="6"/>
  <c r="R610" i="6"/>
  <c r="P610" i="6"/>
  <c r="BI607" i="6"/>
  <c r="BH607" i="6"/>
  <c r="BG607" i="6"/>
  <c r="BF607" i="6"/>
  <c r="T607" i="6"/>
  <c r="R607" i="6"/>
  <c r="P607" i="6"/>
  <c r="BI605" i="6"/>
  <c r="BH605" i="6"/>
  <c r="BG605" i="6"/>
  <c r="BF605" i="6"/>
  <c r="T605" i="6"/>
  <c r="R605" i="6"/>
  <c r="P605" i="6"/>
  <c r="BI602" i="6"/>
  <c r="BH602" i="6"/>
  <c r="BG602" i="6"/>
  <c r="BF602" i="6"/>
  <c r="T602" i="6"/>
  <c r="R602" i="6"/>
  <c r="P602" i="6"/>
  <c r="BI599" i="6"/>
  <c r="BH599" i="6"/>
  <c r="BG599" i="6"/>
  <c r="BF599" i="6"/>
  <c r="T599" i="6"/>
  <c r="R599" i="6"/>
  <c r="P599" i="6"/>
  <c r="BI595" i="6"/>
  <c r="BH595" i="6"/>
  <c r="BG595" i="6"/>
  <c r="BF595" i="6"/>
  <c r="T595" i="6"/>
  <c r="R595" i="6"/>
  <c r="P595" i="6"/>
  <c r="BI592" i="6"/>
  <c r="BH592" i="6"/>
  <c r="BG592" i="6"/>
  <c r="BF592" i="6"/>
  <c r="T592" i="6"/>
  <c r="R592" i="6"/>
  <c r="P592" i="6"/>
  <c r="BI589" i="6"/>
  <c r="BH589" i="6"/>
  <c r="BG589" i="6"/>
  <c r="BF589" i="6"/>
  <c r="T589" i="6"/>
  <c r="R589" i="6"/>
  <c r="P589" i="6"/>
  <c r="BI584" i="6"/>
  <c r="BH584" i="6"/>
  <c r="BG584" i="6"/>
  <c r="BF584" i="6"/>
  <c r="T584" i="6"/>
  <c r="R584" i="6"/>
  <c r="P584" i="6"/>
  <c r="BI581" i="6"/>
  <c r="BH581" i="6"/>
  <c r="BG581" i="6"/>
  <c r="BF581" i="6"/>
  <c r="T581" i="6"/>
  <c r="R581" i="6"/>
  <c r="P581" i="6"/>
  <c r="BI578" i="6"/>
  <c r="BH578" i="6"/>
  <c r="BG578" i="6"/>
  <c r="BF578" i="6"/>
  <c r="T578" i="6"/>
  <c r="R578" i="6"/>
  <c r="P578" i="6"/>
  <c r="BI576" i="6"/>
  <c r="BH576" i="6"/>
  <c r="BG576" i="6"/>
  <c r="BF576" i="6"/>
  <c r="T576" i="6"/>
  <c r="R576" i="6"/>
  <c r="P576" i="6"/>
  <c r="BI574" i="6"/>
  <c r="BH574" i="6"/>
  <c r="BG574" i="6"/>
  <c r="BF574" i="6"/>
  <c r="T574" i="6"/>
  <c r="R574" i="6"/>
  <c r="P574" i="6"/>
  <c r="BI571" i="6"/>
  <c r="BH571" i="6"/>
  <c r="BG571" i="6"/>
  <c r="BF571" i="6"/>
  <c r="T571" i="6"/>
  <c r="R571" i="6"/>
  <c r="P571" i="6"/>
  <c r="BI568" i="6"/>
  <c r="BH568" i="6"/>
  <c r="BG568" i="6"/>
  <c r="BF568" i="6"/>
  <c r="T568" i="6"/>
  <c r="R568" i="6"/>
  <c r="P568" i="6"/>
  <c r="BI565" i="6"/>
  <c r="BH565" i="6"/>
  <c r="BG565" i="6"/>
  <c r="BF565" i="6"/>
  <c r="T565" i="6"/>
  <c r="R565" i="6"/>
  <c r="P565" i="6"/>
  <c r="BI561" i="6"/>
  <c r="BH561" i="6"/>
  <c r="BG561" i="6"/>
  <c r="BF561" i="6"/>
  <c r="T561" i="6"/>
  <c r="R561" i="6"/>
  <c r="P561" i="6"/>
  <c r="BI558" i="6"/>
  <c r="BH558" i="6"/>
  <c r="BG558" i="6"/>
  <c r="BF558" i="6"/>
  <c r="T558" i="6"/>
  <c r="R558" i="6"/>
  <c r="P558" i="6"/>
  <c r="BI555" i="6"/>
  <c r="BH555" i="6"/>
  <c r="BG555" i="6"/>
  <c r="BF555" i="6"/>
  <c r="T555" i="6"/>
  <c r="R555" i="6"/>
  <c r="P555" i="6"/>
  <c r="BI551" i="6"/>
  <c r="BH551" i="6"/>
  <c r="BG551" i="6"/>
  <c r="BF551" i="6"/>
  <c r="T551" i="6"/>
  <c r="R551" i="6"/>
  <c r="P551" i="6"/>
  <c r="BI548" i="6"/>
  <c r="BH548" i="6"/>
  <c r="BG548" i="6"/>
  <c r="BF548" i="6"/>
  <c r="T548" i="6"/>
  <c r="R548" i="6"/>
  <c r="P548" i="6"/>
  <c r="BI545" i="6"/>
  <c r="BH545" i="6"/>
  <c r="BG545" i="6"/>
  <c r="BF545" i="6"/>
  <c r="T545" i="6"/>
  <c r="R545" i="6"/>
  <c r="P545" i="6"/>
  <c r="BI542" i="6"/>
  <c r="BH542" i="6"/>
  <c r="BG542" i="6"/>
  <c r="BF542" i="6"/>
  <c r="T542" i="6"/>
  <c r="R542" i="6"/>
  <c r="P542" i="6"/>
  <c r="BI539" i="6"/>
  <c r="BH539" i="6"/>
  <c r="BG539" i="6"/>
  <c r="BF539" i="6"/>
  <c r="T539" i="6"/>
  <c r="R539" i="6"/>
  <c r="P539" i="6"/>
  <c r="BI537" i="6"/>
  <c r="BH537" i="6"/>
  <c r="BG537" i="6"/>
  <c r="BF537" i="6"/>
  <c r="T537" i="6"/>
  <c r="R537" i="6"/>
  <c r="P537" i="6"/>
  <c r="BI534" i="6"/>
  <c r="BH534" i="6"/>
  <c r="BG534" i="6"/>
  <c r="BF534" i="6"/>
  <c r="T534" i="6"/>
  <c r="R534" i="6"/>
  <c r="P534" i="6"/>
  <c r="BI531" i="6"/>
  <c r="BH531" i="6"/>
  <c r="BG531" i="6"/>
  <c r="BF531" i="6"/>
  <c r="T531" i="6"/>
  <c r="R531" i="6"/>
  <c r="P531" i="6"/>
  <c r="BI528" i="6"/>
  <c r="BH528" i="6"/>
  <c r="BG528" i="6"/>
  <c r="BF528" i="6"/>
  <c r="T528" i="6"/>
  <c r="R528" i="6"/>
  <c r="P528" i="6"/>
  <c r="BI525" i="6"/>
  <c r="BH525" i="6"/>
  <c r="BG525" i="6"/>
  <c r="BF525" i="6"/>
  <c r="T525" i="6"/>
  <c r="R525" i="6"/>
  <c r="P525" i="6"/>
  <c r="BI522" i="6"/>
  <c r="BH522" i="6"/>
  <c r="BG522" i="6"/>
  <c r="BF522" i="6"/>
  <c r="T522" i="6"/>
  <c r="R522" i="6"/>
  <c r="P522" i="6"/>
  <c r="BI519" i="6"/>
  <c r="BH519" i="6"/>
  <c r="BG519" i="6"/>
  <c r="BF519" i="6"/>
  <c r="T519" i="6"/>
  <c r="R519" i="6"/>
  <c r="P519" i="6"/>
  <c r="BI516" i="6"/>
  <c r="BH516" i="6"/>
  <c r="BG516" i="6"/>
  <c r="BF516" i="6"/>
  <c r="T516" i="6"/>
  <c r="R516" i="6"/>
  <c r="P516" i="6"/>
  <c r="BI513" i="6"/>
  <c r="BH513" i="6"/>
  <c r="BG513" i="6"/>
  <c r="BF513" i="6"/>
  <c r="T513" i="6"/>
  <c r="R513" i="6"/>
  <c r="P513" i="6"/>
  <c r="BI510" i="6"/>
  <c r="BH510" i="6"/>
  <c r="BG510" i="6"/>
  <c r="BF510" i="6"/>
  <c r="T510" i="6"/>
  <c r="R510" i="6"/>
  <c r="P510" i="6"/>
  <c r="BI507" i="6"/>
  <c r="BH507" i="6"/>
  <c r="BG507" i="6"/>
  <c r="BF507" i="6"/>
  <c r="T507" i="6"/>
  <c r="R507" i="6"/>
  <c r="P507" i="6"/>
  <c r="BI504" i="6"/>
  <c r="BH504" i="6"/>
  <c r="BG504" i="6"/>
  <c r="BF504" i="6"/>
  <c r="T504" i="6"/>
  <c r="R504" i="6"/>
  <c r="P504" i="6"/>
  <c r="BI501" i="6"/>
  <c r="BH501" i="6"/>
  <c r="BG501" i="6"/>
  <c r="BF501" i="6"/>
  <c r="T501" i="6"/>
  <c r="R501" i="6"/>
  <c r="P501" i="6"/>
  <c r="BI499" i="6"/>
  <c r="BH499" i="6"/>
  <c r="BG499" i="6"/>
  <c r="BF499" i="6"/>
  <c r="T499" i="6"/>
  <c r="R499" i="6"/>
  <c r="P499" i="6"/>
  <c r="BI496" i="6"/>
  <c r="BH496" i="6"/>
  <c r="BG496" i="6"/>
  <c r="BF496" i="6"/>
  <c r="T496" i="6"/>
  <c r="R496" i="6"/>
  <c r="P496" i="6"/>
  <c r="BI493" i="6"/>
  <c r="BH493" i="6"/>
  <c r="BG493" i="6"/>
  <c r="BF493" i="6"/>
  <c r="T493" i="6"/>
  <c r="R493" i="6"/>
  <c r="P493" i="6"/>
  <c r="BI489" i="6"/>
  <c r="BH489" i="6"/>
  <c r="BG489" i="6"/>
  <c r="BF489" i="6"/>
  <c r="T489" i="6"/>
  <c r="R489" i="6"/>
  <c r="P489" i="6"/>
  <c r="BI486" i="6"/>
  <c r="BH486" i="6"/>
  <c r="BG486" i="6"/>
  <c r="BF486" i="6"/>
  <c r="T486" i="6"/>
  <c r="R486" i="6"/>
  <c r="P486" i="6"/>
  <c r="BI483" i="6"/>
  <c r="BH483" i="6"/>
  <c r="BG483" i="6"/>
  <c r="BF483" i="6"/>
  <c r="T483" i="6"/>
  <c r="R483" i="6"/>
  <c r="P483" i="6"/>
  <c r="BI480" i="6"/>
  <c r="BH480" i="6"/>
  <c r="BG480" i="6"/>
  <c r="BF480" i="6"/>
  <c r="T480" i="6"/>
  <c r="R480" i="6"/>
  <c r="P480" i="6"/>
  <c r="BI478" i="6"/>
  <c r="BH478" i="6"/>
  <c r="BG478" i="6"/>
  <c r="BF478" i="6"/>
  <c r="T478" i="6"/>
  <c r="R478" i="6"/>
  <c r="P478" i="6"/>
  <c r="BI476" i="6"/>
  <c r="BH476" i="6"/>
  <c r="BG476" i="6"/>
  <c r="BF476" i="6"/>
  <c r="T476" i="6"/>
  <c r="R476" i="6"/>
  <c r="P476" i="6"/>
  <c r="BI474" i="6"/>
  <c r="BH474" i="6"/>
  <c r="BG474" i="6"/>
  <c r="BF474" i="6"/>
  <c r="T474" i="6"/>
  <c r="R474" i="6"/>
  <c r="P474" i="6"/>
  <c r="BI472" i="6"/>
  <c r="BH472" i="6"/>
  <c r="BG472" i="6"/>
  <c r="BF472" i="6"/>
  <c r="T472" i="6"/>
  <c r="R472" i="6"/>
  <c r="P472" i="6"/>
  <c r="BI470" i="6"/>
  <c r="BH470" i="6"/>
  <c r="BG470" i="6"/>
  <c r="BF470" i="6"/>
  <c r="T470" i="6"/>
  <c r="R470" i="6"/>
  <c r="P470" i="6"/>
  <c r="BI468" i="6"/>
  <c r="BH468" i="6"/>
  <c r="BG468" i="6"/>
  <c r="BF468" i="6"/>
  <c r="T468" i="6"/>
  <c r="R468" i="6"/>
  <c r="P468" i="6"/>
  <c r="BI465" i="6"/>
  <c r="BH465" i="6"/>
  <c r="BG465" i="6"/>
  <c r="BF465" i="6"/>
  <c r="T465" i="6"/>
  <c r="R465" i="6"/>
  <c r="P465" i="6"/>
  <c r="BI462" i="6"/>
  <c r="BH462" i="6"/>
  <c r="BG462" i="6"/>
  <c r="BF462" i="6"/>
  <c r="T462" i="6"/>
  <c r="R462" i="6"/>
  <c r="P462" i="6"/>
  <c r="BI459" i="6"/>
  <c r="BH459" i="6"/>
  <c r="BG459" i="6"/>
  <c r="BF459" i="6"/>
  <c r="T459" i="6"/>
  <c r="R459" i="6"/>
  <c r="P459" i="6"/>
  <c r="BI455" i="6"/>
  <c r="BH455" i="6"/>
  <c r="BG455" i="6"/>
  <c r="BF455" i="6"/>
  <c r="T455" i="6"/>
  <c r="R455" i="6"/>
  <c r="P455" i="6"/>
  <c r="BI452" i="6"/>
  <c r="BH452" i="6"/>
  <c r="BG452" i="6"/>
  <c r="BF452" i="6"/>
  <c r="T452" i="6"/>
  <c r="R452" i="6"/>
  <c r="P452" i="6"/>
  <c r="BI449" i="6"/>
  <c r="BH449" i="6"/>
  <c r="BG449" i="6"/>
  <c r="BF449" i="6"/>
  <c r="T449" i="6"/>
  <c r="R449" i="6"/>
  <c r="P449" i="6"/>
  <c r="BI446" i="6"/>
  <c r="BH446" i="6"/>
  <c r="BG446" i="6"/>
  <c r="BF446" i="6"/>
  <c r="T446" i="6"/>
  <c r="R446" i="6"/>
  <c r="P446" i="6"/>
  <c r="BI443" i="6"/>
  <c r="BH443" i="6"/>
  <c r="BG443" i="6"/>
  <c r="BF443" i="6"/>
  <c r="T443" i="6"/>
  <c r="R443" i="6"/>
  <c r="P443" i="6"/>
  <c r="BI440" i="6"/>
  <c r="BH440" i="6"/>
  <c r="BG440" i="6"/>
  <c r="BF440" i="6"/>
  <c r="T440" i="6"/>
  <c r="R440" i="6"/>
  <c r="P440" i="6"/>
  <c r="BI437" i="6"/>
  <c r="BH437" i="6"/>
  <c r="BG437" i="6"/>
  <c r="BF437" i="6"/>
  <c r="T437" i="6"/>
  <c r="R437" i="6"/>
  <c r="P437" i="6"/>
  <c r="J109" i="6"/>
  <c r="BI432" i="6"/>
  <c r="BH432" i="6"/>
  <c r="BG432" i="6"/>
  <c r="BF432" i="6"/>
  <c r="T432" i="6"/>
  <c r="R432" i="6"/>
  <c r="P432" i="6"/>
  <c r="BI429" i="6"/>
  <c r="BH429" i="6"/>
  <c r="BG429" i="6"/>
  <c r="BF429" i="6"/>
  <c r="T429" i="6"/>
  <c r="R429" i="6"/>
  <c r="P429" i="6"/>
  <c r="BI426" i="6"/>
  <c r="BH426" i="6"/>
  <c r="BG426" i="6"/>
  <c r="BF426" i="6"/>
  <c r="T426" i="6"/>
  <c r="R426" i="6"/>
  <c r="P426" i="6"/>
  <c r="BI423" i="6"/>
  <c r="BH423" i="6"/>
  <c r="BG423" i="6"/>
  <c r="BF423" i="6"/>
  <c r="T423" i="6"/>
  <c r="R423" i="6"/>
  <c r="P423" i="6"/>
  <c r="BI420" i="6"/>
  <c r="BH420" i="6"/>
  <c r="BG420" i="6"/>
  <c r="BF420" i="6"/>
  <c r="T420" i="6"/>
  <c r="R420" i="6"/>
  <c r="P420" i="6"/>
  <c r="BI418" i="6"/>
  <c r="BH418" i="6"/>
  <c r="BG418" i="6"/>
  <c r="BF418" i="6"/>
  <c r="T418" i="6"/>
  <c r="R418" i="6"/>
  <c r="P418" i="6"/>
  <c r="BI416" i="6"/>
  <c r="BH416" i="6"/>
  <c r="BG416" i="6"/>
  <c r="BF416" i="6"/>
  <c r="T416" i="6"/>
  <c r="R416" i="6"/>
  <c r="P416" i="6"/>
  <c r="BI414" i="6"/>
  <c r="BH414" i="6"/>
  <c r="BG414" i="6"/>
  <c r="BF414" i="6"/>
  <c r="T414" i="6"/>
  <c r="R414" i="6"/>
  <c r="P414" i="6"/>
  <c r="BI411" i="6"/>
  <c r="BH411" i="6"/>
  <c r="BG411" i="6"/>
  <c r="BF411" i="6"/>
  <c r="T411" i="6"/>
  <c r="R411" i="6"/>
  <c r="P411" i="6"/>
  <c r="BI408" i="6"/>
  <c r="BH408" i="6"/>
  <c r="BG408" i="6"/>
  <c r="BF408" i="6"/>
  <c r="T408" i="6"/>
  <c r="R408" i="6"/>
  <c r="P408" i="6"/>
  <c r="BI405" i="6"/>
  <c r="BH405" i="6"/>
  <c r="BG405" i="6"/>
  <c r="BF405" i="6"/>
  <c r="T405" i="6"/>
  <c r="R405" i="6"/>
  <c r="P405" i="6"/>
  <c r="BI402" i="6"/>
  <c r="BH402" i="6"/>
  <c r="BG402" i="6"/>
  <c r="BF402" i="6"/>
  <c r="T402" i="6"/>
  <c r="R402" i="6"/>
  <c r="P402" i="6"/>
  <c r="BI398" i="6"/>
  <c r="BH398" i="6"/>
  <c r="BG398" i="6"/>
  <c r="BF398" i="6"/>
  <c r="T398" i="6"/>
  <c r="R398" i="6"/>
  <c r="P398" i="6"/>
  <c r="BI395" i="6"/>
  <c r="BH395" i="6"/>
  <c r="BG395" i="6"/>
  <c r="BF395" i="6"/>
  <c r="T395" i="6"/>
  <c r="R395" i="6"/>
  <c r="P395" i="6"/>
  <c r="BI392" i="6"/>
  <c r="BH392" i="6"/>
  <c r="BG392" i="6"/>
  <c r="BF392" i="6"/>
  <c r="T392" i="6"/>
  <c r="R392" i="6"/>
  <c r="P392" i="6"/>
  <c r="BI388" i="6"/>
  <c r="BH388" i="6"/>
  <c r="BG388" i="6"/>
  <c r="BF388" i="6"/>
  <c r="T388" i="6"/>
  <c r="R388" i="6"/>
  <c r="P388" i="6"/>
  <c r="BI384" i="6"/>
  <c r="BH384" i="6"/>
  <c r="BG384" i="6"/>
  <c r="BF384" i="6"/>
  <c r="T384" i="6"/>
  <c r="R384" i="6"/>
  <c r="P384" i="6"/>
  <c r="BI381" i="6"/>
  <c r="BH381" i="6"/>
  <c r="BG381" i="6"/>
  <c r="BF381" i="6"/>
  <c r="T381" i="6"/>
  <c r="R381" i="6"/>
  <c r="P381" i="6"/>
  <c r="BI378" i="6"/>
  <c r="BH378" i="6"/>
  <c r="BG378" i="6"/>
  <c r="BF378" i="6"/>
  <c r="T378" i="6"/>
  <c r="R378" i="6"/>
  <c r="P378" i="6"/>
  <c r="BI375" i="6"/>
  <c r="BH375" i="6"/>
  <c r="BG375" i="6"/>
  <c r="BF375" i="6"/>
  <c r="T375" i="6"/>
  <c r="R375" i="6"/>
  <c r="P375" i="6"/>
  <c r="BI372" i="6"/>
  <c r="BH372" i="6"/>
  <c r="BG372" i="6"/>
  <c r="BF372" i="6"/>
  <c r="T372" i="6"/>
  <c r="R372" i="6"/>
  <c r="P372" i="6"/>
  <c r="BI369" i="6"/>
  <c r="BH369" i="6"/>
  <c r="BG369" i="6"/>
  <c r="BF369" i="6"/>
  <c r="T369" i="6"/>
  <c r="R369" i="6"/>
  <c r="P369" i="6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2" i="6"/>
  <c r="BH352" i="6"/>
  <c r="BG352" i="6"/>
  <c r="BF352" i="6"/>
  <c r="T352" i="6"/>
  <c r="R352" i="6"/>
  <c r="P352" i="6"/>
  <c r="BI349" i="6"/>
  <c r="BH349" i="6"/>
  <c r="BG349" i="6"/>
  <c r="BF349" i="6"/>
  <c r="T349" i="6"/>
  <c r="R349" i="6"/>
  <c r="P349" i="6"/>
  <c r="BI346" i="6"/>
  <c r="BH346" i="6"/>
  <c r="BG346" i="6"/>
  <c r="BF346" i="6"/>
  <c r="T346" i="6"/>
  <c r="R346" i="6"/>
  <c r="P346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38" i="6"/>
  <c r="BH338" i="6"/>
  <c r="BG338" i="6"/>
  <c r="BF338" i="6"/>
  <c r="T338" i="6"/>
  <c r="R338" i="6"/>
  <c r="P338" i="6"/>
  <c r="BI335" i="6"/>
  <c r="BH335" i="6"/>
  <c r="BG335" i="6"/>
  <c r="BF335" i="6"/>
  <c r="T335" i="6"/>
  <c r="R335" i="6"/>
  <c r="P335" i="6"/>
  <c r="BI332" i="6"/>
  <c r="BH332" i="6"/>
  <c r="BG332" i="6"/>
  <c r="BF332" i="6"/>
  <c r="T332" i="6"/>
  <c r="R332" i="6"/>
  <c r="P332" i="6"/>
  <c r="BI329" i="6"/>
  <c r="BH329" i="6"/>
  <c r="BG329" i="6"/>
  <c r="BF329" i="6"/>
  <c r="T329" i="6"/>
  <c r="R329" i="6"/>
  <c r="P329" i="6"/>
  <c r="BI326" i="6"/>
  <c r="BH326" i="6"/>
  <c r="BG326" i="6"/>
  <c r="BF326" i="6"/>
  <c r="T326" i="6"/>
  <c r="R326" i="6"/>
  <c r="P326" i="6"/>
  <c r="BI324" i="6"/>
  <c r="BH324" i="6"/>
  <c r="BG324" i="6"/>
  <c r="BF324" i="6"/>
  <c r="T324" i="6"/>
  <c r="R324" i="6"/>
  <c r="P324" i="6"/>
  <c r="BI321" i="6"/>
  <c r="BH321" i="6"/>
  <c r="BG321" i="6"/>
  <c r="BF321" i="6"/>
  <c r="T321" i="6"/>
  <c r="R321" i="6"/>
  <c r="P321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4" i="6"/>
  <c r="BH304" i="6"/>
  <c r="BG304" i="6"/>
  <c r="BF304" i="6"/>
  <c r="T304" i="6"/>
  <c r="R304" i="6"/>
  <c r="P304" i="6"/>
  <c r="BI301" i="6"/>
  <c r="BH301" i="6"/>
  <c r="BG301" i="6"/>
  <c r="BF301" i="6"/>
  <c r="T301" i="6"/>
  <c r="R301" i="6"/>
  <c r="P301" i="6"/>
  <c r="BI298" i="6"/>
  <c r="BH298" i="6"/>
  <c r="BG298" i="6"/>
  <c r="BF298" i="6"/>
  <c r="T298" i="6"/>
  <c r="R298" i="6"/>
  <c r="P298" i="6"/>
  <c r="BI296" i="6"/>
  <c r="BH296" i="6"/>
  <c r="BG296" i="6"/>
  <c r="BF296" i="6"/>
  <c r="T296" i="6"/>
  <c r="R296" i="6"/>
  <c r="P296" i="6"/>
  <c r="BI293" i="6"/>
  <c r="BH293" i="6"/>
  <c r="BG293" i="6"/>
  <c r="BF293" i="6"/>
  <c r="T293" i="6"/>
  <c r="R293" i="6"/>
  <c r="P293" i="6"/>
  <c r="BI291" i="6"/>
  <c r="BH291" i="6"/>
  <c r="BG291" i="6"/>
  <c r="BF291" i="6"/>
  <c r="T291" i="6"/>
  <c r="R291" i="6"/>
  <c r="P291" i="6"/>
  <c r="BI288" i="6"/>
  <c r="BH288" i="6"/>
  <c r="BG288" i="6"/>
  <c r="BF288" i="6"/>
  <c r="T288" i="6"/>
  <c r="R288" i="6"/>
  <c r="P288" i="6"/>
  <c r="BI285" i="6"/>
  <c r="BH285" i="6"/>
  <c r="BG285" i="6"/>
  <c r="BF285" i="6"/>
  <c r="T285" i="6"/>
  <c r="R285" i="6"/>
  <c r="P285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7" i="6"/>
  <c r="BH277" i="6"/>
  <c r="BG277" i="6"/>
  <c r="BF277" i="6"/>
  <c r="T277" i="6"/>
  <c r="R277" i="6"/>
  <c r="P277" i="6"/>
  <c r="BI274" i="6"/>
  <c r="BH274" i="6"/>
  <c r="BG274" i="6"/>
  <c r="BF274" i="6"/>
  <c r="T274" i="6"/>
  <c r="R274" i="6"/>
  <c r="P274" i="6"/>
  <c r="BI270" i="6"/>
  <c r="BH270" i="6"/>
  <c r="BG270" i="6"/>
  <c r="BF270" i="6"/>
  <c r="T270" i="6"/>
  <c r="R270" i="6"/>
  <c r="P270" i="6"/>
  <c r="BI267" i="6"/>
  <c r="BH267" i="6"/>
  <c r="BG267" i="6"/>
  <c r="BF267" i="6"/>
  <c r="T267" i="6"/>
  <c r="R267" i="6"/>
  <c r="P267" i="6"/>
  <c r="BI264" i="6"/>
  <c r="BH264" i="6"/>
  <c r="BG264" i="6"/>
  <c r="BF264" i="6"/>
  <c r="T264" i="6"/>
  <c r="R264" i="6"/>
  <c r="P264" i="6"/>
  <c r="BI261" i="6"/>
  <c r="BH261" i="6"/>
  <c r="BG261" i="6"/>
  <c r="BF261" i="6"/>
  <c r="T261" i="6"/>
  <c r="R261" i="6"/>
  <c r="P261" i="6"/>
  <c r="BI258" i="6"/>
  <c r="BH258" i="6"/>
  <c r="BG258" i="6"/>
  <c r="BF258" i="6"/>
  <c r="T258" i="6"/>
  <c r="R258" i="6"/>
  <c r="P258" i="6"/>
  <c r="BI255" i="6"/>
  <c r="BH255" i="6"/>
  <c r="BG255" i="6"/>
  <c r="BF255" i="6"/>
  <c r="T255" i="6"/>
  <c r="R255" i="6"/>
  <c r="P255" i="6"/>
  <c r="J104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41" i="6"/>
  <c r="BH241" i="6"/>
  <c r="BG241" i="6"/>
  <c r="BF241" i="6"/>
  <c r="T241" i="6"/>
  <c r="R241" i="6"/>
  <c r="P241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R235" i="6"/>
  <c r="P235" i="6"/>
  <c r="BI232" i="6"/>
  <c r="BH232" i="6"/>
  <c r="BG232" i="6"/>
  <c r="BF232" i="6"/>
  <c r="T232" i="6"/>
  <c r="R232" i="6"/>
  <c r="P232" i="6"/>
  <c r="BI229" i="6"/>
  <c r="BH229" i="6"/>
  <c r="BG229" i="6"/>
  <c r="BF229" i="6"/>
  <c r="T229" i="6"/>
  <c r="R229" i="6"/>
  <c r="P229" i="6"/>
  <c r="BI226" i="6"/>
  <c r="BH226" i="6"/>
  <c r="BG226" i="6"/>
  <c r="BF226" i="6"/>
  <c r="T226" i="6"/>
  <c r="R226" i="6"/>
  <c r="P226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J101" i="6"/>
  <c r="BI196" i="6"/>
  <c r="BH196" i="6"/>
  <c r="BG196" i="6"/>
  <c r="BF196" i="6"/>
  <c r="T196" i="6"/>
  <c r="T195" i="6"/>
  <c r="R196" i="6"/>
  <c r="R195" i="6"/>
  <c r="P196" i="6"/>
  <c r="P195" i="6" s="1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J148" i="6"/>
  <c r="J147" i="6"/>
  <c r="F147" i="6"/>
  <c r="F145" i="6"/>
  <c r="E143" i="6"/>
  <c r="J92" i="6"/>
  <c r="J91" i="6"/>
  <c r="F91" i="6"/>
  <c r="F89" i="6"/>
  <c r="E87" i="6"/>
  <c r="J18" i="6"/>
  <c r="E18" i="6"/>
  <c r="F92" i="6"/>
  <c r="J17" i="6"/>
  <c r="J12" i="6"/>
  <c r="J145" i="6" s="1"/>
  <c r="E7" i="6"/>
  <c r="E85" i="6" s="1"/>
  <c r="J406" i="5"/>
  <c r="J207" i="5"/>
  <c r="J184" i="5"/>
  <c r="J37" i="5"/>
  <c r="J36" i="5"/>
  <c r="AY98" i="1"/>
  <c r="J35" i="5"/>
  <c r="AX98" i="1"/>
  <c r="BI849" i="5"/>
  <c r="BH849" i="5"/>
  <c r="BG849" i="5"/>
  <c r="BF849" i="5"/>
  <c r="BK849" i="5"/>
  <c r="J849" i="5" s="1"/>
  <c r="BE849" i="5" s="1"/>
  <c r="BI848" i="5"/>
  <c r="BH848" i="5"/>
  <c r="BG848" i="5"/>
  <c r="BF848" i="5"/>
  <c r="BK848" i="5"/>
  <c r="J848" i="5"/>
  <c r="BE848" i="5"/>
  <c r="BI847" i="5"/>
  <c r="BH847" i="5"/>
  <c r="BG847" i="5"/>
  <c r="BF847" i="5"/>
  <c r="BK847" i="5"/>
  <c r="J847" i="5" s="1"/>
  <c r="BE847" i="5" s="1"/>
  <c r="BI846" i="5"/>
  <c r="BH846" i="5"/>
  <c r="BG846" i="5"/>
  <c r="BF846" i="5"/>
  <c r="BK846" i="5"/>
  <c r="J846" i="5" s="1"/>
  <c r="BE846" i="5" s="1"/>
  <c r="BI845" i="5"/>
  <c r="BH845" i="5"/>
  <c r="BG845" i="5"/>
  <c r="BF845" i="5"/>
  <c r="BK845" i="5"/>
  <c r="J845" i="5"/>
  <c r="BE845" i="5"/>
  <c r="BI844" i="5"/>
  <c r="BH844" i="5"/>
  <c r="BG844" i="5"/>
  <c r="BF844" i="5"/>
  <c r="BK844" i="5"/>
  <c r="J844" i="5" s="1"/>
  <c r="BE844" i="5" s="1"/>
  <c r="BI843" i="5"/>
  <c r="BH843" i="5"/>
  <c r="BG843" i="5"/>
  <c r="BF843" i="5"/>
  <c r="BK843" i="5"/>
  <c r="J843" i="5"/>
  <c r="BE843" i="5" s="1"/>
  <c r="BI842" i="5"/>
  <c r="BH842" i="5"/>
  <c r="BG842" i="5"/>
  <c r="BF842" i="5"/>
  <c r="BK842" i="5"/>
  <c r="J842" i="5"/>
  <c r="BE842" i="5" s="1"/>
  <c r="BI841" i="5"/>
  <c r="BH841" i="5"/>
  <c r="BG841" i="5"/>
  <c r="BF841" i="5"/>
  <c r="BK841" i="5"/>
  <c r="J841" i="5"/>
  <c r="BE841" i="5" s="1"/>
  <c r="BI840" i="5"/>
  <c r="BH840" i="5"/>
  <c r="BG840" i="5"/>
  <c r="BF840" i="5"/>
  <c r="BK840" i="5"/>
  <c r="J840" i="5"/>
  <c r="BE840" i="5" s="1"/>
  <c r="BI836" i="5"/>
  <c r="BH836" i="5"/>
  <c r="BG836" i="5"/>
  <c r="BF836" i="5"/>
  <c r="T836" i="5"/>
  <c r="R836" i="5"/>
  <c r="P836" i="5"/>
  <c r="BI833" i="5"/>
  <c r="BH833" i="5"/>
  <c r="BG833" i="5"/>
  <c r="BF833" i="5"/>
  <c r="T833" i="5"/>
  <c r="R833" i="5"/>
  <c r="P833" i="5"/>
  <c r="BI830" i="5"/>
  <c r="BH830" i="5"/>
  <c r="BG830" i="5"/>
  <c r="BF830" i="5"/>
  <c r="T830" i="5"/>
  <c r="R830" i="5"/>
  <c r="P830" i="5"/>
  <c r="BI825" i="5"/>
  <c r="BH825" i="5"/>
  <c r="BG825" i="5"/>
  <c r="BF825" i="5"/>
  <c r="T825" i="5"/>
  <c r="T824" i="5" s="1"/>
  <c r="R825" i="5"/>
  <c r="R824" i="5"/>
  <c r="P825" i="5"/>
  <c r="P824" i="5"/>
  <c r="BI821" i="5"/>
  <c r="BH821" i="5"/>
  <c r="BG821" i="5"/>
  <c r="BF821" i="5"/>
  <c r="T821" i="5"/>
  <c r="R821" i="5"/>
  <c r="P821" i="5"/>
  <c r="BI819" i="5"/>
  <c r="BH819" i="5"/>
  <c r="BG819" i="5"/>
  <c r="BF819" i="5"/>
  <c r="T819" i="5"/>
  <c r="R819" i="5"/>
  <c r="P819" i="5"/>
  <c r="BI816" i="5"/>
  <c r="BH816" i="5"/>
  <c r="BG816" i="5"/>
  <c r="BF816" i="5"/>
  <c r="T816" i="5"/>
  <c r="R816" i="5"/>
  <c r="P816" i="5"/>
  <c r="BI813" i="5"/>
  <c r="BH813" i="5"/>
  <c r="BG813" i="5"/>
  <c r="BF813" i="5"/>
  <c r="T813" i="5"/>
  <c r="R813" i="5"/>
  <c r="P813" i="5"/>
  <c r="BI810" i="5"/>
  <c r="BH810" i="5"/>
  <c r="BG810" i="5"/>
  <c r="BF810" i="5"/>
  <c r="T810" i="5"/>
  <c r="R810" i="5"/>
  <c r="P810" i="5"/>
  <c r="BI806" i="5"/>
  <c r="BH806" i="5"/>
  <c r="BG806" i="5"/>
  <c r="BF806" i="5"/>
  <c r="T806" i="5"/>
  <c r="R806" i="5"/>
  <c r="P806" i="5"/>
  <c r="BI804" i="5"/>
  <c r="BH804" i="5"/>
  <c r="BG804" i="5"/>
  <c r="BF804" i="5"/>
  <c r="T804" i="5"/>
  <c r="R804" i="5"/>
  <c r="P804" i="5"/>
  <c r="BI802" i="5"/>
  <c r="BH802" i="5"/>
  <c r="BG802" i="5"/>
  <c r="BF802" i="5"/>
  <c r="T802" i="5"/>
  <c r="R802" i="5"/>
  <c r="P802" i="5"/>
  <c r="BI800" i="5"/>
  <c r="BH800" i="5"/>
  <c r="BG800" i="5"/>
  <c r="BF800" i="5"/>
  <c r="T800" i="5"/>
  <c r="R800" i="5"/>
  <c r="P800" i="5"/>
  <c r="BI797" i="5"/>
  <c r="BH797" i="5"/>
  <c r="BG797" i="5"/>
  <c r="BF797" i="5"/>
  <c r="T797" i="5"/>
  <c r="R797" i="5"/>
  <c r="P797" i="5"/>
  <c r="BI795" i="5"/>
  <c r="BH795" i="5"/>
  <c r="BG795" i="5"/>
  <c r="BF795" i="5"/>
  <c r="T795" i="5"/>
  <c r="R795" i="5"/>
  <c r="P795" i="5"/>
  <c r="BI792" i="5"/>
  <c r="BH792" i="5"/>
  <c r="BG792" i="5"/>
  <c r="BF792" i="5"/>
  <c r="T792" i="5"/>
  <c r="R792" i="5"/>
  <c r="P792" i="5"/>
  <c r="BI789" i="5"/>
  <c r="BH789" i="5"/>
  <c r="BG789" i="5"/>
  <c r="BF789" i="5"/>
  <c r="T789" i="5"/>
  <c r="R789" i="5"/>
  <c r="P789" i="5"/>
  <c r="BI787" i="5"/>
  <c r="BH787" i="5"/>
  <c r="BG787" i="5"/>
  <c r="BF787" i="5"/>
  <c r="T787" i="5"/>
  <c r="R787" i="5"/>
  <c r="P787" i="5"/>
  <c r="BI784" i="5"/>
  <c r="BH784" i="5"/>
  <c r="BG784" i="5"/>
  <c r="BF784" i="5"/>
  <c r="T784" i="5"/>
  <c r="R784" i="5"/>
  <c r="P784" i="5"/>
  <c r="BI781" i="5"/>
  <c r="BH781" i="5"/>
  <c r="BG781" i="5"/>
  <c r="BF781" i="5"/>
  <c r="T781" i="5"/>
  <c r="R781" i="5"/>
  <c r="P781" i="5"/>
  <c r="BI779" i="5"/>
  <c r="BH779" i="5"/>
  <c r="BG779" i="5"/>
  <c r="BF779" i="5"/>
  <c r="T779" i="5"/>
  <c r="R779" i="5"/>
  <c r="P779" i="5"/>
  <c r="BI775" i="5"/>
  <c r="BH775" i="5"/>
  <c r="BG775" i="5"/>
  <c r="BF775" i="5"/>
  <c r="T775" i="5"/>
  <c r="R775" i="5"/>
  <c r="P775" i="5"/>
  <c r="BI771" i="5"/>
  <c r="BH771" i="5"/>
  <c r="BG771" i="5"/>
  <c r="BF771" i="5"/>
  <c r="T771" i="5"/>
  <c r="R771" i="5"/>
  <c r="P771" i="5"/>
  <c r="BI768" i="5"/>
  <c r="BH768" i="5"/>
  <c r="BG768" i="5"/>
  <c r="BF768" i="5"/>
  <c r="T768" i="5"/>
  <c r="R768" i="5"/>
  <c r="P768" i="5"/>
  <c r="BI765" i="5"/>
  <c r="BH765" i="5"/>
  <c r="BG765" i="5"/>
  <c r="BF765" i="5"/>
  <c r="T765" i="5"/>
  <c r="R765" i="5"/>
  <c r="P765" i="5"/>
  <c r="BI761" i="5"/>
  <c r="BH761" i="5"/>
  <c r="BG761" i="5"/>
  <c r="BF761" i="5"/>
  <c r="T761" i="5"/>
  <c r="R761" i="5"/>
  <c r="P761" i="5"/>
  <c r="BI758" i="5"/>
  <c r="BH758" i="5"/>
  <c r="BG758" i="5"/>
  <c r="BF758" i="5"/>
  <c r="T758" i="5"/>
  <c r="R758" i="5"/>
  <c r="P758" i="5"/>
  <c r="BI754" i="5"/>
  <c r="BH754" i="5"/>
  <c r="BG754" i="5"/>
  <c r="BF754" i="5"/>
  <c r="T754" i="5"/>
  <c r="R754" i="5"/>
  <c r="P754" i="5"/>
  <c r="BI751" i="5"/>
  <c r="BH751" i="5"/>
  <c r="BG751" i="5"/>
  <c r="BF751" i="5"/>
  <c r="T751" i="5"/>
  <c r="R751" i="5"/>
  <c r="P751" i="5"/>
  <c r="BI748" i="5"/>
  <c r="BH748" i="5"/>
  <c r="BG748" i="5"/>
  <c r="BF748" i="5"/>
  <c r="T748" i="5"/>
  <c r="R748" i="5"/>
  <c r="P748" i="5"/>
  <c r="BI745" i="5"/>
  <c r="BH745" i="5"/>
  <c r="BG745" i="5"/>
  <c r="BF745" i="5"/>
  <c r="T745" i="5"/>
  <c r="R745" i="5"/>
  <c r="P745" i="5"/>
  <c r="BI742" i="5"/>
  <c r="BH742" i="5"/>
  <c r="BG742" i="5"/>
  <c r="BF742" i="5"/>
  <c r="T742" i="5"/>
  <c r="R742" i="5"/>
  <c r="P742" i="5"/>
  <c r="BI739" i="5"/>
  <c r="BH739" i="5"/>
  <c r="BG739" i="5"/>
  <c r="BF739" i="5"/>
  <c r="T739" i="5"/>
  <c r="R739" i="5"/>
  <c r="P739" i="5"/>
  <c r="BI735" i="5"/>
  <c r="BH735" i="5"/>
  <c r="BG735" i="5"/>
  <c r="BF735" i="5"/>
  <c r="T735" i="5"/>
  <c r="R735" i="5"/>
  <c r="P735" i="5"/>
  <c r="BI732" i="5"/>
  <c r="BH732" i="5"/>
  <c r="BG732" i="5"/>
  <c r="BF732" i="5"/>
  <c r="T732" i="5"/>
  <c r="R732" i="5"/>
  <c r="P732" i="5"/>
  <c r="BI730" i="5"/>
  <c r="BH730" i="5"/>
  <c r="BG730" i="5"/>
  <c r="BF730" i="5"/>
  <c r="T730" i="5"/>
  <c r="R730" i="5"/>
  <c r="P730" i="5"/>
  <c r="BI728" i="5"/>
  <c r="BH728" i="5"/>
  <c r="BG728" i="5"/>
  <c r="BF728" i="5"/>
  <c r="T728" i="5"/>
  <c r="R728" i="5"/>
  <c r="P728" i="5"/>
  <c r="BI725" i="5"/>
  <c r="BH725" i="5"/>
  <c r="BG725" i="5"/>
  <c r="BF725" i="5"/>
  <c r="T725" i="5"/>
  <c r="R725" i="5"/>
  <c r="P725" i="5"/>
  <c r="BI723" i="5"/>
  <c r="BH723" i="5"/>
  <c r="BG723" i="5"/>
  <c r="BF723" i="5"/>
  <c r="T723" i="5"/>
  <c r="R723" i="5"/>
  <c r="P723" i="5"/>
  <c r="BI720" i="5"/>
  <c r="BH720" i="5"/>
  <c r="BG720" i="5"/>
  <c r="BF720" i="5"/>
  <c r="T720" i="5"/>
  <c r="R720" i="5"/>
  <c r="P720" i="5"/>
  <c r="BI718" i="5"/>
  <c r="BH718" i="5"/>
  <c r="BG718" i="5"/>
  <c r="BF718" i="5"/>
  <c r="T718" i="5"/>
  <c r="R718" i="5"/>
  <c r="P718" i="5"/>
  <c r="BI714" i="5"/>
  <c r="BH714" i="5"/>
  <c r="BG714" i="5"/>
  <c r="BF714" i="5"/>
  <c r="T714" i="5"/>
  <c r="R714" i="5"/>
  <c r="P714" i="5"/>
  <c r="BI711" i="5"/>
  <c r="BH711" i="5"/>
  <c r="BG711" i="5"/>
  <c r="BF711" i="5"/>
  <c r="T711" i="5"/>
  <c r="R711" i="5"/>
  <c r="P711" i="5"/>
  <c r="BI709" i="5"/>
  <c r="BH709" i="5"/>
  <c r="BG709" i="5"/>
  <c r="BF709" i="5"/>
  <c r="T709" i="5"/>
  <c r="R709" i="5"/>
  <c r="P709" i="5"/>
  <c r="BI706" i="5"/>
  <c r="BH706" i="5"/>
  <c r="BG706" i="5"/>
  <c r="BF706" i="5"/>
  <c r="T706" i="5"/>
  <c r="R706" i="5"/>
  <c r="P706" i="5"/>
  <c r="BI703" i="5"/>
  <c r="BH703" i="5"/>
  <c r="BG703" i="5"/>
  <c r="BF703" i="5"/>
  <c r="T703" i="5"/>
  <c r="R703" i="5"/>
  <c r="P703" i="5"/>
  <c r="BI699" i="5"/>
  <c r="BH699" i="5"/>
  <c r="BG699" i="5"/>
  <c r="BF699" i="5"/>
  <c r="T699" i="5"/>
  <c r="T698" i="5" s="1"/>
  <c r="R699" i="5"/>
  <c r="R698" i="5"/>
  <c r="P699" i="5"/>
  <c r="P698" i="5"/>
  <c r="BI695" i="5"/>
  <c r="BH695" i="5"/>
  <c r="BG695" i="5"/>
  <c r="BF695" i="5"/>
  <c r="T695" i="5"/>
  <c r="R695" i="5"/>
  <c r="P695" i="5"/>
  <c r="BI693" i="5"/>
  <c r="BH693" i="5"/>
  <c r="BG693" i="5"/>
  <c r="BF693" i="5"/>
  <c r="T693" i="5"/>
  <c r="R693" i="5"/>
  <c r="P693" i="5"/>
  <c r="BI690" i="5"/>
  <c r="BH690" i="5"/>
  <c r="BG690" i="5"/>
  <c r="BF690" i="5"/>
  <c r="T690" i="5"/>
  <c r="R690" i="5"/>
  <c r="P690" i="5"/>
  <c r="BI688" i="5"/>
  <c r="BH688" i="5"/>
  <c r="BG688" i="5"/>
  <c r="BF688" i="5"/>
  <c r="T688" i="5"/>
  <c r="R688" i="5"/>
  <c r="P688" i="5"/>
  <c r="BI685" i="5"/>
  <c r="BH685" i="5"/>
  <c r="BG685" i="5"/>
  <c r="BF685" i="5"/>
  <c r="T685" i="5"/>
  <c r="R685" i="5"/>
  <c r="P685" i="5"/>
  <c r="BI682" i="5"/>
  <c r="BH682" i="5"/>
  <c r="BG682" i="5"/>
  <c r="BF682" i="5"/>
  <c r="T682" i="5"/>
  <c r="R682" i="5"/>
  <c r="P682" i="5"/>
  <c r="BI679" i="5"/>
  <c r="BH679" i="5"/>
  <c r="BG679" i="5"/>
  <c r="BF679" i="5"/>
  <c r="T679" i="5"/>
  <c r="R679" i="5"/>
  <c r="P679" i="5"/>
  <c r="BI675" i="5"/>
  <c r="BH675" i="5"/>
  <c r="BG675" i="5"/>
  <c r="BF675" i="5"/>
  <c r="T675" i="5"/>
  <c r="R675" i="5"/>
  <c r="P675" i="5"/>
  <c r="BI673" i="5"/>
  <c r="BH673" i="5"/>
  <c r="BG673" i="5"/>
  <c r="BF673" i="5"/>
  <c r="T673" i="5"/>
  <c r="R673" i="5"/>
  <c r="P673" i="5"/>
  <c r="BI670" i="5"/>
  <c r="BH670" i="5"/>
  <c r="BG670" i="5"/>
  <c r="BF670" i="5"/>
  <c r="T670" i="5"/>
  <c r="R670" i="5"/>
  <c r="P670" i="5"/>
  <c r="BI667" i="5"/>
  <c r="BH667" i="5"/>
  <c r="BG667" i="5"/>
  <c r="BF667" i="5"/>
  <c r="T667" i="5"/>
  <c r="R667" i="5"/>
  <c r="P667" i="5"/>
  <c r="BI664" i="5"/>
  <c r="BH664" i="5"/>
  <c r="BG664" i="5"/>
  <c r="BF664" i="5"/>
  <c r="T664" i="5"/>
  <c r="R664" i="5"/>
  <c r="P664" i="5"/>
  <c r="BI661" i="5"/>
  <c r="BH661" i="5"/>
  <c r="BG661" i="5"/>
  <c r="BF661" i="5"/>
  <c r="T661" i="5"/>
  <c r="R661" i="5"/>
  <c r="P661" i="5"/>
  <c r="BI658" i="5"/>
  <c r="BH658" i="5"/>
  <c r="BG658" i="5"/>
  <c r="BF658" i="5"/>
  <c r="T658" i="5"/>
  <c r="R658" i="5"/>
  <c r="P658" i="5"/>
  <c r="BI645" i="5"/>
  <c r="BH645" i="5"/>
  <c r="BG645" i="5"/>
  <c r="BF645" i="5"/>
  <c r="T645" i="5"/>
  <c r="R645" i="5"/>
  <c r="P645" i="5"/>
  <c r="BI641" i="5"/>
  <c r="BH641" i="5"/>
  <c r="BG641" i="5"/>
  <c r="BF641" i="5"/>
  <c r="T641" i="5"/>
  <c r="R641" i="5"/>
  <c r="P641" i="5"/>
  <c r="BI638" i="5"/>
  <c r="BH638" i="5"/>
  <c r="BG638" i="5"/>
  <c r="BF638" i="5"/>
  <c r="T638" i="5"/>
  <c r="R638" i="5"/>
  <c r="P638" i="5"/>
  <c r="BI636" i="5"/>
  <c r="BH636" i="5"/>
  <c r="BG636" i="5"/>
  <c r="BF636" i="5"/>
  <c r="T636" i="5"/>
  <c r="R636" i="5"/>
  <c r="P636" i="5"/>
  <c r="BI633" i="5"/>
  <c r="BH633" i="5"/>
  <c r="BG633" i="5"/>
  <c r="BF633" i="5"/>
  <c r="T633" i="5"/>
  <c r="R633" i="5"/>
  <c r="P633" i="5"/>
  <c r="BI630" i="5"/>
  <c r="BH630" i="5"/>
  <c r="BG630" i="5"/>
  <c r="BF630" i="5"/>
  <c r="T630" i="5"/>
  <c r="R630" i="5"/>
  <c r="P630" i="5"/>
  <c r="BI626" i="5"/>
  <c r="BH626" i="5"/>
  <c r="BG626" i="5"/>
  <c r="BF626" i="5"/>
  <c r="T626" i="5"/>
  <c r="R626" i="5"/>
  <c r="P626" i="5"/>
  <c r="BI623" i="5"/>
  <c r="BH623" i="5"/>
  <c r="BG623" i="5"/>
  <c r="BF623" i="5"/>
  <c r="T623" i="5"/>
  <c r="R623" i="5"/>
  <c r="P623" i="5"/>
  <c r="BI621" i="5"/>
  <c r="BH621" i="5"/>
  <c r="BG621" i="5"/>
  <c r="BF621" i="5"/>
  <c r="T621" i="5"/>
  <c r="R621" i="5"/>
  <c r="P621" i="5"/>
  <c r="BI618" i="5"/>
  <c r="BH618" i="5"/>
  <c r="BG618" i="5"/>
  <c r="BF618" i="5"/>
  <c r="T618" i="5"/>
  <c r="R618" i="5"/>
  <c r="P618" i="5"/>
  <c r="BI616" i="5"/>
  <c r="BH616" i="5"/>
  <c r="BG616" i="5"/>
  <c r="BF616" i="5"/>
  <c r="T616" i="5"/>
  <c r="R616" i="5"/>
  <c r="P616" i="5"/>
  <c r="BI613" i="5"/>
  <c r="BH613" i="5"/>
  <c r="BG613" i="5"/>
  <c r="BF613" i="5"/>
  <c r="T613" i="5"/>
  <c r="R613" i="5"/>
  <c r="P613" i="5"/>
  <c r="BI611" i="5"/>
  <c r="BH611" i="5"/>
  <c r="BG611" i="5"/>
  <c r="BF611" i="5"/>
  <c r="T611" i="5"/>
  <c r="R611" i="5"/>
  <c r="P611" i="5"/>
  <c r="BI608" i="5"/>
  <c r="BH608" i="5"/>
  <c r="BG608" i="5"/>
  <c r="BF608" i="5"/>
  <c r="T608" i="5"/>
  <c r="R608" i="5"/>
  <c r="P608" i="5"/>
  <c r="BI605" i="5"/>
  <c r="BH605" i="5"/>
  <c r="BG605" i="5"/>
  <c r="BF605" i="5"/>
  <c r="T605" i="5"/>
  <c r="R605" i="5"/>
  <c r="P605" i="5"/>
  <c r="BI601" i="5"/>
  <c r="BH601" i="5"/>
  <c r="BG601" i="5"/>
  <c r="BF601" i="5"/>
  <c r="T601" i="5"/>
  <c r="R601" i="5"/>
  <c r="P601" i="5"/>
  <c r="BI598" i="5"/>
  <c r="BH598" i="5"/>
  <c r="BG598" i="5"/>
  <c r="BF598" i="5"/>
  <c r="T598" i="5"/>
  <c r="R598" i="5"/>
  <c r="P598" i="5"/>
  <c r="BI595" i="5"/>
  <c r="BH595" i="5"/>
  <c r="BG595" i="5"/>
  <c r="BF595" i="5"/>
  <c r="T595" i="5"/>
  <c r="R595" i="5"/>
  <c r="P595" i="5"/>
  <c r="BI592" i="5"/>
  <c r="BH592" i="5"/>
  <c r="BG592" i="5"/>
  <c r="BF592" i="5"/>
  <c r="T592" i="5"/>
  <c r="R592" i="5"/>
  <c r="P592" i="5"/>
  <c r="BI589" i="5"/>
  <c r="BH589" i="5"/>
  <c r="BG589" i="5"/>
  <c r="BF589" i="5"/>
  <c r="T589" i="5"/>
  <c r="R589" i="5"/>
  <c r="P589" i="5"/>
  <c r="BI587" i="5"/>
  <c r="BH587" i="5"/>
  <c r="BG587" i="5"/>
  <c r="BF587" i="5"/>
  <c r="T587" i="5"/>
  <c r="R587" i="5"/>
  <c r="P587" i="5"/>
  <c r="BI584" i="5"/>
  <c r="BH584" i="5"/>
  <c r="BG584" i="5"/>
  <c r="BF584" i="5"/>
  <c r="T584" i="5"/>
  <c r="R584" i="5"/>
  <c r="P584" i="5"/>
  <c r="BI582" i="5"/>
  <c r="BH582" i="5"/>
  <c r="BG582" i="5"/>
  <c r="BF582" i="5"/>
  <c r="T582" i="5"/>
  <c r="R582" i="5"/>
  <c r="P582" i="5"/>
  <c r="BI579" i="5"/>
  <c r="BH579" i="5"/>
  <c r="BG579" i="5"/>
  <c r="BF579" i="5"/>
  <c r="T579" i="5"/>
  <c r="R579" i="5"/>
  <c r="P579" i="5"/>
  <c r="BI577" i="5"/>
  <c r="BH577" i="5"/>
  <c r="BG577" i="5"/>
  <c r="BF577" i="5"/>
  <c r="T577" i="5"/>
  <c r="R577" i="5"/>
  <c r="P577" i="5"/>
  <c r="BI574" i="5"/>
  <c r="BH574" i="5"/>
  <c r="BG574" i="5"/>
  <c r="BF574" i="5"/>
  <c r="T574" i="5"/>
  <c r="R574" i="5"/>
  <c r="P574" i="5"/>
  <c r="BI571" i="5"/>
  <c r="BH571" i="5"/>
  <c r="BG571" i="5"/>
  <c r="BF571" i="5"/>
  <c r="T571" i="5"/>
  <c r="R571" i="5"/>
  <c r="P571" i="5"/>
  <c r="BI567" i="5"/>
  <c r="BH567" i="5"/>
  <c r="BG567" i="5"/>
  <c r="BF567" i="5"/>
  <c r="T567" i="5"/>
  <c r="R567" i="5"/>
  <c r="P567" i="5"/>
  <c r="BI564" i="5"/>
  <c r="BH564" i="5"/>
  <c r="BG564" i="5"/>
  <c r="BF564" i="5"/>
  <c r="T564" i="5"/>
  <c r="R564" i="5"/>
  <c r="P564" i="5"/>
  <c r="BI561" i="5"/>
  <c r="BH561" i="5"/>
  <c r="BG561" i="5"/>
  <c r="BF561" i="5"/>
  <c r="T561" i="5"/>
  <c r="R561" i="5"/>
  <c r="P561" i="5"/>
  <c r="BI556" i="5"/>
  <c r="BH556" i="5"/>
  <c r="BG556" i="5"/>
  <c r="BF556" i="5"/>
  <c r="T556" i="5"/>
  <c r="R556" i="5"/>
  <c r="P556" i="5"/>
  <c r="BI553" i="5"/>
  <c r="BH553" i="5"/>
  <c r="BG553" i="5"/>
  <c r="BF553" i="5"/>
  <c r="T553" i="5"/>
  <c r="R553" i="5"/>
  <c r="P553" i="5"/>
  <c r="BI550" i="5"/>
  <c r="BH550" i="5"/>
  <c r="BG550" i="5"/>
  <c r="BF550" i="5"/>
  <c r="T550" i="5"/>
  <c r="R550" i="5"/>
  <c r="P550" i="5"/>
  <c r="BI548" i="5"/>
  <c r="BH548" i="5"/>
  <c r="BG548" i="5"/>
  <c r="BF548" i="5"/>
  <c r="T548" i="5"/>
  <c r="R548" i="5"/>
  <c r="P548" i="5"/>
  <c r="BI545" i="5"/>
  <c r="BH545" i="5"/>
  <c r="BG545" i="5"/>
  <c r="BF545" i="5"/>
  <c r="T545" i="5"/>
  <c r="R545" i="5"/>
  <c r="P545" i="5"/>
  <c r="BI543" i="5"/>
  <c r="BH543" i="5"/>
  <c r="BG543" i="5"/>
  <c r="BF543" i="5"/>
  <c r="T543" i="5"/>
  <c r="R543" i="5"/>
  <c r="P543" i="5"/>
  <c r="BI540" i="5"/>
  <c r="BH540" i="5"/>
  <c r="BG540" i="5"/>
  <c r="BF540" i="5"/>
  <c r="T540" i="5"/>
  <c r="R540" i="5"/>
  <c r="P540" i="5"/>
  <c r="BI537" i="5"/>
  <c r="BH537" i="5"/>
  <c r="BG537" i="5"/>
  <c r="BF537" i="5"/>
  <c r="T537" i="5"/>
  <c r="R537" i="5"/>
  <c r="P537" i="5"/>
  <c r="BI533" i="5"/>
  <c r="BH533" i="5"/>
  <c r="BG533" i="5"/>
  <c r="BF533" i="5"/>
  <c r="T533" i="5"/>
  <c r="R533" i="5"/>
  <c r="P533" i="5"/>
  <c r="BI530" i="5"/>
  <c r="BH530" i="5"/>
  <c r="BG530" i="5"/>
  <c r="BF530" i="5"/>
  <c r="T530" i="5"/>
  <c r="R530" i="5"/>
  <c r="P530" i="5"/>
  <c r="BI527" i="5"/>
  <c r="BH527" i="5"/>
  <c r="BG527" i="5"/>
  <c r="BF527" i="5"/>
  <c r="T527" i="5"/>
  <c r="R527" i="5"/>
  <c r="P527" i="5"/>
  <c r="BI523" i="5"/>
  <c r="BH523" i="5"/>
  <c r="BG523" i="5"/>
  <c r="BF523" i="5"/>
  <c r="T523" i="5"/>
  <c r="R523" i="5"/>
  <c r="P523" i="5"/>
  <c r="BI520" i="5"/>
  <c r="BH520" i="5"/>
  <c r="BG520" i="5"/>
  <c r="BF520" i="5"/>
  <c r="T520" i="5"/>
  <c r="R520" i="5"/>
  <c r="P520" i="5"/>
  <c r="BI517" i="5"/>
  <c r="BH517" i="5"/>
  <c r="BG517" i="5"/>
  <c r="BF517" i="5"/>
  <c r="T517" i="5"/>
  <c r="R517" i="5"/>
  <c r="P517" i="5"/>
  <c r="BI514" i="5"/>
  <c r="BH514" i="5"/>
  <c r="BG514" i="5"/>
  <c r="BF514" i="5"/>
  <c r="T514" i="5"/>
  <c r="R514" i="5"/>
  <c r="P514" i="5"/>
  <c r="BI511" i="5"/>
  <c r="BH511" i="5"/>
  <c r="BG511" i="5"/>
  <c r="BF511" i="5"/>
  <c r="T511" i="5"/>
  <c r="R511" i="5"/>
  <c r="P511" i="5"/>
  <c r="BI508" i="5"/>
  <c r="BH508" i="5"/>
  <c r="BG508" i="5"/>
  <c r="BF508" i="5"/>
  <c r="T508" i="5"/>
  <c r="R508" i="5"/>
  <c r="P508" i="5"/>
  <c r="BI505" i="5"/>
  <c r="BH505" i="5"/>
  <c r="BG505" i="5"/>
  <c r="BF505" i="5"/>
  <c r="T505" i="5"/>
  <c r="R505" i="5"/>
  <c r="P505" i="5"/>
  <c r="BI502" i="5"/>
  <c r="BH502" i="5"/>
  <c r="BG502" i="5"/>
  <c r="BF502" i="5"/>
  <c r="T502" i="5"/>
  <c r="R502" i="5"/>
  <c r="P502" i="5"/>
  <c r="BI499" i="5"/>
  <c r="BH499" i="5"/>
  <c r="BG499" i="5"/>
  <c r="BF499" i="5"/>
  <c r="T499" i="5"/>
  <c r="R499" i="5"/>
  <c r="P499" i="5"/>
  <c r="BI496" i="5"/>
  <c r="BH496" i="5"/>
  <c r="BG496" i="5"/>
  <c r="BF496" i="5"/>
  <c r="T496" i="5"/>
  <c r="R496" i="5"/>
  <c r="P496" i="5"/>
  <c r="BI493" i="5"/>
  <c r="BH493" i="5"/>
  <c r="BG493" i="5"/>
  <c r="BF493" i="5"/>
  <c r="T493" i="5"/>
  <c r="R493" i="5"/>
  <c r="P493" i="5"/>
  <c r="BI490" i="5"/>
  <c r="BH490" i="5"/>
  <c r="BG490" i="5"/>
  <c r="BF490" i="5"/>
  <c r="T490" i="5"/>
  <c r="R490" i="5"/>
  <c r="P490" i="5"/>
  <c r="BI487" i="5"/>
  <c r="BH487" i="5"/>
  <c r="BG487" i="5"/>
  <c r="BF487" i="5"/>
  <c r="T487" i="5"/>
  <c r="R487" i="5"/>
  <c r="P487" i="5"/>
  <c r="BI484" i="5"/>
  <c r="BH484" i="5"/>
  <c r="BG484" i="5"/>
  <c r="BF484" i="5"/>
  <c r="T484" i="5"/>
  <c r="R484" i="5"/>
  <c r="P484" i="5"/>
  <c r="BI481" i="5"/>
  <c r="BH481" i="5"/>
  <c r="BG481" i="5"/>
  <c r="BF481" i="5"/>
  <c r="T481" i="5"/>
  <c r="R481" i="5"/>
  <c r="P481" i="5"/>
  <c r="BI478" i="5"/>
  <c r="BH478" i="5"/>
  <c r="BG478" i="5"/>
  <c r="BF478" i="5"/>
  <c r="T478" i="5"/>
  <c r="R478" i="5"/>
  <c r="P478" i="5"/>
  <c r="BI475" i="5"/>
  <c r="BH475" i="5"/>
  <c r="BG475" i="5"/>
  <c r="BF475" i="5"/>
  <c r="T475" i="5"/>
  <c r="R475" i="5"/>
  <c r="P475" i="5"/>
  <c r="BI472" i="5"/>
  <c r="BH472" i="5"/>
  <c r="BG472" i="5"/>
  <c r="BF472" i="5"/>
  <c r="T472" i="5"/>
  <c r="R472" i="5"/>
  <c r="P472" i="5"/>
  <c r="BI469" i="5"/>
  <c r="BH469" i="5"/>
  <c r="BG469" i="5"/>
  <c r="BF469" i="5"/>
  <c r="T469" i="5"/>
  <c r="R469" i="5"/>
  <c r="P469" i="5"/>
  <c r="BI465" i="5"/>
  <c r="BH465" i="5"/>
  <c r="BG465" i="5"/>
  <c r="BF465" i="5"/>
  <c r="T465" i="5"/>
  <c r="R465" i="5"/>
  <c r="P465" i="5"/>
  <c r="BI462" i="5"/>
  <c r="BH462" i="5"/>
  <c r="BG462" i="5"/>
  <c r="BF462" i="5"/>
  <c r="T462" i="5"/>
  <c r="R462" i="5"/>
  <c r="P462" i="5"/>
  <c r="BI459" i="5"/>
  <c r="BH459" i="5"/>
  <c r="BG459" i="5"/>
  <c r="BF459" i="5"/>
  <c r="T459" i="5"/>
  <c r="R459" i="5"/>
  <c r="P459" i="5"/>
  <c r="BI456" i="5"/>
  <c r="BH456" i="5"/>
  <c r="BG456" i="5"/>
  <c r="BF456" i="5"/>
  <c r="T456" i="5"/>
  <c r="R456" i="5"/>
  <c r="P456" i="5"/>
  <c r="BI453" i="5"/>
  <c r="BH453" i="5"/>
  <c r="BG453" i="5"/>
  <c r="BF453" i="5"/>
  <c r="T453" i="5"/>
  <c r="R453" i="5"/>
  <c r="P453" i="5"/>
  <c r="BI451" i="5"/>
  <c r="BH451" i="5"/>
  <c r="BG451" i="5"/>
  <c r="BF451" i="5"/>
  <c r="T451" i="5"/>
  <c r="R451" i="5"/>
  <c r="P451" i="5"/>
  <c r="BI448" i="5"/>
  <c r="BH448" i="5"/>
  <c r="BG448" i="5"/>
  <c r="BF448" i="5"/>
  <c r="T448" i="5"/>
  <c r="R448" i="5"/>
  <c r="P448" i="5"/>
  <c r="BI446" i="5"/>
  <c r="BH446" i="5"/>
  <c r="BG446" i="5"/>
  <c r="BF446" i="5"/>
  <c r="T446" i="5"/>
  <c r="R446" i="5"/>
  <c r="P446" i="5"/>
  <c r="BI444" i="5"/>
  <c r="BH444" i="5"/>
  <c r="BG444" i="5"/>
  <c r="BF444" i="5"/>
  <c r="T444" i="5"/>
  <c r="R444" i="5"/>
  <c r="P444" i="5"/>
  <c r="BI442" i="5"/>
  <c r="BH442" i="5"/>
  <c r="BG442" i="5"/>
  <c r="BF442" i="5"/>
  <c r="T442" i="5"/>
  <c r="R442" i="5"/>
  <c r="P442" i="5"/>
  <c r="BI440" i="5"/>
  <c r="BH440" i="5"/>
  <c r="BG440" i="5"/>
  <c r="BF440" i="5"/>
  <c r="T440" i="5"/>
  <c r="R440" i="5"/>
  <c r="P440" i="5"/>
  <c r="BI437" i="5"/>
  <c r="BH437" i="5"/>
  <c r="BG437" i="5"/>
  <c r="BF437" i="5"/>
  <c r="T437" i="5"/>
  <c r="R437" i="5"/>
  <c r="P437" i="5"/>
  <c r="BI434" i="5"/>
  <c r="BH434" i="5"/>
  <c r="BG434" i="5"/>
  <c r="BF434" i="5"/>
  <c r="T434" i="5"/>
  <c r="R434" i="5"/>
  <c r="P434" i="5"/>
  <c r="BI431" i="5"/>
  <c r="BH431" i="5"/>
  <c r="BG431" i="5"/>
  <c r="BF431" i="5"/>
  <c r="T431" i="5"/>
  <c r="R431" i="5"/>
  <c r="P431" i="5"/>
  <c r="BI427" i="5"/>
  <c r="BH427" i="5"/>
  <c r="BG427" i="5"/>
  <c r="BF427" i="5"/>
  <c r="T427" i="5"/>
  <c r="R427" i="5"/>
  <c r="P427" i="5"/>
  <c r="BI424" i="5"/>
  <c r="BH424" i="5"/>
  <c r="BG424" i="5"/>
  <c r="BF424" i="5"/>
  <c r="T424" i="5"/>
  <c r="R424" i="5"/>
  <c r="P424" i="5"/>
  <c r="BI421" i="5"/>
  <c r="BH421" i="5"/>
  <c r="BG421" i="5"/>
  <c r="BF421" i="5"/>
  <c r="T421" i="5"/>
  <c r="R421" i="5"/>
  <c r="P421" i="5"/>
  <c r="BI418" i="5"/>
  <c r="BH418" i="5"/>
  <c r="BG418" i="5"/>
  <c r="BF418" i="5"/>
  <c r="T418" i="5"/>
  <c r="R418" i="5"/>
  <c r="P418" i="5"/>
  <c r="BI415" i="5"/>
  <c r="BH415" i="5"/>
  <c r="BG415" i="5"/>
  <c r="BF415" i="5"/>
  <c r="T415" i="5"/>
  <c r="R415" i="5"/>
  <c r="P415" i="5"/>
  <c r="BI411" i="5"/>
  <c r="BH411" i="5"/>
  <c r="BG411" i="5"/>
  <c r="BF411" i="5"/>
  <c r="T411" i="5"/>
  <c r="R411" i="5"/>
  <c r="P411" i="5"/>
  <c r="BI408" i="5"/>
  <c r="BH408" i="5"/>
  <c r="BG408" i="5"/>
  <c r="BF408" i="5"/>
  <c r="T408" i="5"/>
  <c r="R408" i="5"/>
  <c r="P408" i="5"/>
  <c r="J107" i="5"/>
  <c r="BI403" i="5"/>
  <c r="BH403" i="5"/>
  <c r="BG403" i="5"/>
  <c r="BF403" i="5"/>
  <c r="T403" i="5"/>
  <c r="R403" i="5"/>
  <c r="P403" i="5"/>
  <c r="BI400" i="5"/>
  <c r="BH400" i="5"/>
  <c r="BG400" i="5"/>
  <c r="BF400" i="5"/>
  <c r="T400" i="5"/>
  <c r="R400" i="5"/>
  <c r="P400" i="5"/>
  <c r="BI397" i="5"/>
  <c r="BH397" i="5"/>
  <c r="BG397" i="5"/>
  <c r="BF397" i="5"/>
  <c r="T397" i="5"/>
  <c r="R397" i="5"/>
  <c r="P397" i="5"/>
  <c r="BI395" i="5"/>
  <c r="BH395" i="5"/>
  <c r="BG395" i="5"/>
  <c r="BF395" i="5"/>
  <c r="T395" i="5"/>
  <c r="R395" i="5"/>
  <c r="P395" i="5"/>
  <c r="BI393" i="5"/>
  <c r="BH393" i="5"/>
  <c r="BG393" i="5"/>
  <c r="BF393" i="5"/>
  <c r="T393" i="5"/>
  <c r="R393" i="5"/>
  <c r="P393" i="5"/>
  <c r="BI390" i="5"/>
  <c r="BH390" i="5"/>
  <c r="BG390" i="5"/>
  <c r="BF390" i="5"/>
  <c r="T390" i="5"/>
  <c r="R390" i="5"/>
  <c r="P390" i="5"/>
  <c r="BI387" i="5"/>
  <c r="BH387" i="5"/>
  <c r="BG387" i="5"/>
  <c r="BF387" i="5"/>
  <c r="T387" i="5"/>
  <c r="R387" i="5"/>
  <c r="P387" i="5"/>
  <c r="BI384" i="5"/>
  <c r="BH384" i="5"/>
  <c r="BG384" i="5"/>
  <c r="BF384" i="5"/>
  <c r="T384" i="5"/>
  <c r="R384" i="5"/>
  <c r="P384" i="5"/>
  <c r="BI380" i="5"/>
  <c r="BH380" i="5"/>
  <c r="BG380" i="5"/>
  <c r="BF380" i="5"/>
  <c r="T380" i="5"/>
  <c r="R380" i="5"/>
  <c r="P380" i="5"/>
  <c r="BI377" i="5"/>
  <c r="BH377" i="5"/>
  <c r="BG377" i="5"/>
  <c r="BF377" i="5"/>
  <c r="T377" i="5"/>
  <c r="R377" i="5"/>
  <c r="P377" i="5"/>
  <c r="BI374" i="5"/>
  <c r="BH374" i="5"/>
  <c r="BG374" i="5"/>
  <c r="BF374" i="5"/>
  <c r="T374" i="5"/>
  <c r="R374" i="5"/>
  <c r="P374" i="5"/>
  <c r="BI370" i="5"/>
  <c r="BH370" i="5"/>
  <c r="BG370" i="5"/>
  <c r="BF370" i="5"/>
  <c r="T370" i="5"/>
  <c r="R370" i="5"/>
  <c r="P370" i="5"/>
  <c r="BI366" i="5"/>
  <c r="BH366" i="5"/>
  <c r="BG366" i="5"/>
  <c r="BF366" i="5"/>
  <c r="T366" i="5"/>
  <c r="R366" i="5"/>
  <c r="P366" i="5"/>
  <c r="BI363" i="5"/>
  <c r="BH363" i="5"/>
  <c r="BG363" i="5"/>
  <c r="BF363" i="5"/>
  <c r="T363" i="5"/>
  <c r="R363" i="5"/>
  <c r="P363" i="5"/>
  <c r="BI360" i="5"/>
  <c r="BH360" i="5"/>
  <c r="BG360" i="5"/>
  <c r="BF360" i="5"/>
  <c r="T360" i="5"/>
  <c r="R360" i="5"/>
  <c r="P360" i="5"/>
  <c r="BI357" i="5"/>
  <c r="BH357" i="5"/>
  <c r="BG357" i="5"/>
  <c r="BF357" i="5"/>
  <c r="T357" i="5"/>
  <c r="R357" i="5"/>
  <c r="P357" i="5"/>
  <c r="BI354" i="5"/>
  <c r="BH354" i="5"/>
  <c r="BG354" i="5"/>
  <c r="BF354" i="5"/>
  <c r="T354" i="5"/>
  <c r="R354" i="5"/>
  <c r="P354" i="5"/>
  <c r="BI351" i="5"/>
  <c r="BH351" i="5"/>
  <c r="BG351" i="5"/>
  <c r="BF351" i="5"/>
  <c r="T351" i="5"/>
  <c r="R351" i="5"/>
  <c r="P351" i="5"/>
  <c r="BI348" i="5"/>
  <c r="BH348" i="5"/>
  <c r="BG348" i="5"/>
  <c r="BF348" i="5"/>
  <c r="T348" i="5"/>
  <c r="R348" i="5"/>
  <c r="P348" i="5"/>
  <c r="BI345" i="5"/>
  <c r="BH345" i="5"/>
  <c r="BG345" i="5"/>
  <c r="BF345" i="5"/>
  <c r="T345" i="5"/>
  <c r="R345" i="5"/>
  <c r="P345" i="5"/>
  <c r="BI342" i="5"/>
  <c r="BH342" i="5"/>
  <c r="BG342" i="5"/>
  <c r="BF342" i="5"/>
  <c r="T342" i="5"/>
  <c r="R342" i="5"/>
  <c r="P342" i="5"/>
  <c r="BI340" i="5"/>
  <c r="BH340" i="5"/>
  <c r="BG340" i="5"/>
  <c r="BF340" i="5"/>
  <c r="T340" i="5"/>
  <c r="R340" i="5"/>
  <c r="P340" i="5"/>
  <c r="BI338" i="5"/>
  <c r="BH338" i="5"/>
  <c r="BG338" i="5"/>
  <c r="BF338" i="5"/>
  <c r="T338" i="5"/>
  <c r="R338" i="5"/>
  <c r="P338" i="5"/>
  <c r="BI336" i="5"/>
  <c r="BH336" i="5"/>
  <c r="BG336" i="5"/>
  <c r="BF336" i="5"/>
  <c r="T336" i="5"/>
  <c r="R336" i="5"/>
  <c r="P336" i="5"/>
  <c r="BI334" i="5"/>
  <c r="BH334" i="5"/>
  <c r="BG334" i="5"/>
  <c r="BF334" i="5"/>
  <c r="T334" i="5"/>
  <c r="R334" i="5"/>
  <c r="P334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5" i="5"/>
  <c r="BH325" i="5"/>
  <c r="BG325" i="5"/>
  <c r="BF325" i="5"/>
  <c r="T325" i="5"/>
  <c r="R325" i="5"/>
  <c r="P325" i="5"/>
  <c r="BI322" i="5"/>
  <c r="BH322" i="5"/>
  <c r="BG322" i="5"/>
  <c r="BF322" i="5"/>
  <c r="T322" i="5"/>
  <c r="R322" i="5"/>
  <c r="P322" i="5"/>
  <c r="BI320" i="5"/>
  <c r="BH320" i="5"/>
  <c r="BG320" i="5"/>
  <c r="BF320" i="5"/>
  <c r="T320" i="5"/>
  <c r="R320" i="5"/>
  <c r="P320" i="5"/>
  <c r="BI317" i="5"/>
  <c r="BH317" i="5"/>
  <c r="BG317" i="5"/>
  <c r="BF317" i="5"/>
  <c r="T317" i="5"/>
  <c r="R317" i="5"/>
  <c r="P317" i="5"/>
  <c r="BI314" i="5"/>
  <c r="BH314" i="5"/>
  <c r="BG314" i="5"/>
  <c r="BF314" i="5"/>
  <c r="T314" i="5"/>
  <c r="R314" i="5"/>
  <c r="P314" i="5"/>
  <c r="BI311" i="5"/>
  <c r="BH311" i="5"/>
  <c r="BG311" i="5"/>
  <c r="BF311" i="5"/>
  <c r="T311" i="5"/>
  <c r="R311" i="5"/>
  <c r="P311" i="5"/>
  <c r="BI308" i="5"/>
  <c r="BH308" i="5"/>
  <c r="BG308" i="5"/>
  <c r="BF308" i="5"/>
  <c r="T308" i="5"/>
  <c r="R308" i="5"/>
  <c r="P308" i="5"/>
  <c r="BI305" i="5"/>
  <c r="BH305" i="5"/>
  <c r="BG305" i="5"/>
  <c r="BF305" i="5"/>
  <c r="T305" i="5"/>
  <c r="R305" i="5"/>
  <c r="P305" i="5"/>
  <c r="BI303" i="5"/>
  <c r="BH303" i="5"/>
  <c r="BG303" i="5"/>
  <c r="BF303" i="5"/>
  <c r="T303" i="5"/>
  <c r="R303" i="5"/>
  <c r="P303" i="5"/>
  <c r="BI300" i="5"/>
  <c r="BH300" i="5"/>
  <c r="BG300" i="5"/>
  <c r="BF300" i="5"/>
  <c r="T300" i="5"/>
  <c r="R300" i="5"/>
  <c r="P300" i="5"/>
  <c r="BI298" i="5"/>
  <c r="BH298" i="5"/>
  <c r="BG298" i="5"/>
  <c r="BF298" i="5"/>
  <c r="T298" i="5"/>
  <c r="R298" i="5"/>
  <c r="P298" i="5"/>
  <c r="BI296" i="5"/>
  <c r="BH296" i="5"/>
  <c r="BG296" i="5"/>
  <c r="BF296" i="5"/>
  <c r="T296" i="5"/>
  <c r="R296" i="5"/>
  <c r="P296" i="5"/>
  <c r="BI293" i="5"/>
  <c r="BH293" i="5"/>
  <c r="BG293" i="5"/>
  <c r="BF293" i="5"/>
  <c r="T293" i="5"/>
  <c r="R293" i="5"/>
  <c r="P293" i="5"/>
  <c r="BI289" i="5"/>
  <c r="BH289" i="5"/>
  <c r="BG289" i="5"/>
  <c r="BF289" i="5"/>
  <c r="T289" i="5"/>
  <c r="R289" i="5"/>
  <c r="P289" i="5"/>
  <c r="BI286" i="5"/>
  <c r="BH286" i="5"/>
  <c r="BG286" i="5"/>
  <c r="BF286" i="5"/>
  <c r="T286" i="5"/>
  <c r="R286" i="5"/>
  <c r="P286" i="5"/>
  <c r="BI282" i="5"/>
  <c r="BH282" i="5"/>
  <c r="BG282" i="5"/>
  <c r="BF282" i="5"/>
  <c r="T282" i="5"/>
  <c r="R282" i="5"/>
  <c r="P282" i="5"/>
  <c r="BI278" i="5"/>
  <c r="BH278" i="5"/>
  <c r="BG278" i="5"/>
  <c r="BF278" i="5"/>
  <c r="T278" i="5"/>
  <c r="R278" i="5"/>
  <c r="P278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70" i="5"/>
  <c r="BH270" i="5"/>
  <c r="BG270" i="5"/>
  <c r="BF270" i="5"/>
  <c r="T270" i="5"/>
  <c r="R270" i="5"/>
  <c r="P270" i="5"/>
  <c r="BI267" i="5"/>
  <c r="BH267" i="5"/>
  <c r="BG267" i="5"/>
  <c r="BF267" i="5"/>
  <c r="T267" i="5"/>
  <c r="R267" i="5"/>
  <c r="P267" i="5"/>
  <c r="BI265" i="5"/>
  <c r="BH265" i="5"/>
  <c r="BG265" i="5"/>
  <c r="BF265" i="5"/>
  <c r="T265" i="5"/>
  <c r="R265" i="5"/>
  <c r="P265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8" i="5"/>
  <c r="BH258" i="5"/>
  <c r="BG258" i="5"/>
  <c r="BF258" i="5"/>
  <c r="T258" i="5"/>
  <c r="R258" i="5"/>
  <c r="P258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1" i="5"/>
  <c r="BH231" i="5"/>
  <c r="BG231" i="5"/>
  <c r="BF231" i="5"/>
  <c r="T231" i="5"/>
  <c r="R231" i="5"/>
  <c r="P231" i="5"/>
  <c r="BI228" i="5"/>
  <c r="BH228" i="5"/>
  <c r="BG228" i="5"/>
  <c r="BF228" i="5"/>
  <c r="T228" i="5"/>
  <c r="R228" i="5"/>
  <c r="P228" i="5"/>
  <c r="BI224" i="5"/>
  <c r="BH224" i="5"/>
  <c r="BG224" i="5"/>
  <c r="BF224" i="5"/>
  <c r="T224" i="5"/>
  <c r="R224" i="5"/>
  <c r="P224" i="5"/>
  <c r="BI221" i="5"/>
  <c r="BH221" i="5"/>
  <c r="BG221" i="5"/>
  <c r="BF221" i="5"/>
  <c r="T221" i="5"/>
  <c r="R221" i="5"/>
  <c r="P221" i="5"/>
  <c r="BI218" i="5"/>
  <c r="BH218" i="5"/>
  <c r="BG218" i="5"/>
  <c r="BF218" i="5"/>
  <c r="T218" i="5"/>
  <c r="R218" i="5"/>
  <c r="P218" i="5"/>
  <c r="BI215" i="5"/>
  <c r="BH215" i="5"/>
  <c r="BG215" i="5"/>
  <c r="BF215" i="5"/>
  <c r="T215" i="5"/>
  <c r="R215" i="5"/>
  <c r="P215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J102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J100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J146" i="5"/>
  <c r="J145" i="5"/>
  <c r="F145" i="5"/>
  <c r="F143" i="5"/>
  <c r="E141" i="5"/>
  <c r="J92" i="5"/>
  <c r="J91" i="5"/>
  <c r="F91" i="5"/>
  <c r="F89" i="5"/>
  <c r="E87" i="5"/>
  <c r="J18" i="5"/>
  <c r="E18" i="5"/>
  <c r="F92" i="5" s="1"/>
  <c r="J17" i="5"/>
  <c r="J12" i="5"/>
  <c r="J143" i="5" s="1"/>
  <c r="E7" i="5"/>
  <c r="E139" i="5" s="1"/>
  <c r="J377" i="4"/>
  <c r="J168" i="4"/>
  <c r="J37" i="4"/>
  <c r="J36" i="4"/>
  <c r="AY97" i="1"/>
  <c r="J35" i="4"/>
  <c r="AX97" i="1" s="1"/>
  <c r="BI686" i="4"/>
  <c r="BH686" i="4"/>
  <c r="BG686" i="4"/>
  <c r="BF686" i="4"/>
  <c r="BK686" i="4"/>
  <c r="J686" i="4"/>
  <c r="BE686" i="4" s="1"/>
  <c r="BI685" i="4"/>
  <c r="BH685" i="4"/>
  <c r="BG685" i="4"/>
  <c r="BF685" i="4"/>
  <c r="BK685" i="4"/>
  <c r="J685" i="4" s="1"/>
  <c r="BE685" i="4" s="1"/>
  <c r="BI684" i="4"/>
  <c r="BH684" i="4"/>
  <c r="BG684" i="4"/>
  <c r="BF684" i="4"/>
  <c r="BK684" i="4"/>
  <c r="J684" i="4" s="1"/>
  <c r="BE684" i="4" s="1"/>
  <c r="BI683" i="4"/>
  <c r="BH683" i="4"/>
  <c r="BG683" i="4"/>
  <c r="BF683" i="4"/>
  <c r="BK683" i="4"/>
  <c r="J683" i="4" s="1"/>
  <c r="BE683" i="4" s="1"/>
  <c r="BI682" i="4"/>
  <c r="BH682" i="4"/>
  <c r="BG682" i="4"/>
  <c r="BF682" i="4"/>
  <c r="BK682" i="4"/>
  <c r="J682" i="4" s="1"/>
  <c r="BE682" i="4" s="1"/>
  <c r="BI681" i="4"/>
  <c r="BH681" i="4"/>
  <c r="BG681" i="4"/>
  <c r="BF681" i="4"/>
  <c r="BK681" i="4"/>
  <c r="J681" i="4" s="1"/>
  <c r="BE681" i="4" s="1"/>
  <c r="BI680" i="4"/>
  <c r="BH680" i="4"/>
  <c r="BG680" i="4"/>
  <c r="BF680" i="4"/>
  <c r="BK680" i="4"/>
  <c r="J680" i="4" s="1"/>
  <c r="BE680" i="4" s="1"/>
  <c r="BI679" i="4"/>
  <c r="BH679" i="4"/>
  <c r="BG679" i="4"/>
  <c r="BF679" i="4"/>
  <c r="BK679" i="4"/>
  <c r="J679" i="4" s="1"/>
  <c r="BE679" i="4" s="1"/>
  <c r="BI678" i="4"/>
  <c r="BH678" i="4"/>
  <c r="BG678" i="4"/>
  <c r="BF678" i="4"/>
  <c r="BK678" i="4"/>
  <c r="J678" i="4"/>
  <c r="BE678" i="4"/>
  <c r="BI677" i="4"/>
  <c r="BH677" i="4"/>
  <c r="BG677" i="4"/>
  <c r="BF677" i="4"/>
  <c r="BK677" i="4"/>
  <c r="J677" i="4" s="1"/>
  <c r="BE677" i="4" s="1"/>
  <c r="BI673" i="4"/>
  <c r="BH673" i="4"/>
  <c r="BG673" i="4"/>
  <c r="BF673" i="4"/>
  <c r="T673" i="4"/>
  <c r="R673" i="4"/>
  <c r="P673" i="4"/>
  <c r="BI670" i="4"/>
  <c r="BH670" i="4"/>
  <c r="BG670" i="4"/>
  <c r="BF670" i="4"/>
  <c r="T670" i="4"/>
  <c r="R670" i="4"/>
  <c r="P670" i="4"/>
  <c r="BI667" i="4"/>
  <c r="BH667" i="4"/>
  <c r="BG667" i="4"/>
  <c r="BF667" i="4"/>
  <c r="T667" i="4"/>
  <c r="R667" i="4"/>
  <c r="P667" i="4"/>
  <c r="BI663" i="4"/>
  <c r="BH663" i="4"/>
  <c r="BG663" i="4"/>
  <c r="BF663" i="4"/>
  <c r="T663" i="4"/>
  <c r="R663" i="4"/>
  <c r="P663" i="4"/>
  <c r="BI660" i="4"/>
  <c r="BH660" i="4"/>
  <c r="BG660" i="4"/>
  <c r="BF660" i="4"/>
  <c r="T660" i="4"/>
  <c r="R660" i="4"/>
  <c r="P660" i="4"/>
  <c r="BI656" i="4"/>
  <c r="BH656" i="4"/>
  <c r="BG656" i="4"/>
  <c r="BF656" i="4"/>
  <c r="T656" i="4"/>
  <c r="R656" i="4"/>
  <c r="P656" i="4"/>
  <c r="BI653" i="4"/>
  <c r="BH653" i="4"/>
  <c r="BG653" i="4"/>
  <c r="BF653" i="4"/>
  <c r="T653" i="4"/>
  <c r="R653" i="4"/>
  <c r="P653" i="4"/>
  <c r="BI650" i="4"/>
  <c r="BH650" i="4"/>
  <c r="BG650" i="4"/>
  <c r="BF650" i="4"/>
  <c r="T650" i="4"/>
  <c r="R650" i="4"/>
  <c r="P650" i="4"/>
  <c r="BI647" i="4"/>
  <c r="BH647" i="4"/>
  <c r="BG647" i="4"/>
  <c r="BF647" i="4"/>
  <c r="T647" i="4"/>
  <c r="R647" i="4"/>
  <c r="P647" i="4"/>
  <c r="BI644" i="4"/>
  <c r="BH644" i="4"/>
  <c r="BG644" i="4"/>
  <c r="BF644" i="4"/>
  <c r="T644" i="4"/>
  <c r="R644" i="4"/>
  <c r="P644" i="4"/>
  <c r="BI640" i="4"/>
  <c r="BH640" i="4"/>
  <c r="BG640" i="4"/>
  <c r="BF640" i="4"/>
  <c r="T640" i="4"/>
  <c r="R640" i="4"/>
  <c r="P640" i="4"/>
  <c r="BI637" i="4"/>
  <c r="BH637" i="4"/>
  <c r="BG637" i="4"/>
  <c r="BF637" i="4"/>
  <c r="T637" i="4"/>
  <c r="R637" i="4"/>
  <c r="P637" i="4"/>
  <c r="BI634" i="4"/>
  <c r="BH634" i="4"/>
  <c r="BG634" i="4"/>
  <c r="BF634" i="4"/>
  <c r="T634" i="4"/>
  <c r="R634" i="4"/>
  <c r="P634" i="4"/>
  <c r="BI630" i="4"/>
  <c r="BH630" i="4"/>
  <c r="BG630" i="4"/>
  <c r="BF630" i="4"/>
  <c r="T630" i="4"/>
  <c r="R630" i="4"/>
  <c r="P630" i="4"/>
  <c r="BI627" i="4"/>
  <c r="BH627" i="4"/>
  <c r="BG627" i="4"/>
  <c r="BF627" i="4"/>
  <c r="T627" i="4"/>
  <c r="R627" i="4"/>
  <c r="P627" i="4"/>
  <c r="BI625" i="4"/>
  <c r="BH625" i="4"/>
  <c r="BG625" i="4"/>
  <c r="BF625" i="4"/>
  <c r="T625" i="4"/>
  <c r="R625" i="4"/>
  <c r="P625" i="4"/>
  <c r="BI622" i="4"/>
  <c r="BH622" i="4"/>
  <c r="BG622" i="4"/>
  <c r="BF622" i="4"/>
  <c r="T622" i="4"/>
  <c r="R622" i="4"/>
  <c r="P622" i="4"/>
  <c r="BI619" i="4"/>
  <c r="BH619" i="4"/>
  <c r="BG619" i="4"/>
  <c r="BF619" i="4"/>
  <c r="T619" i="4"/>
  <c r="R619" i="4"/>
  <c r="P619" i="4"/>
  <c r="BI615" i="4"/>
  <c r="BH615" i="4"/>
  <c r="BG615" i="4"/>
  <c r="BF615" i="4"/>
  <c r="T615" i="4"/>
  <c r="T614" i="4"/>
  <c r="R615" i="4"/>
  <c r="R614" i="4"/>
  <c r="P615" i="4"/>
  <c r="P614" i="4"/>
  <c r="BI611" i="4"/>
  <c r="BH611" i="4"/>
  <c r="BG611" i="4"/>
  <c r="BF611" i="4"/>
  <c r="T611" i="4"/>
  <c r="R611" i="4"/>
  <c r="P611" i="4"/>
  <c r="BI609" i="4"/>
  <c r="BH609" i="4"/>
  <c r="BG609" i="4"/>
  <c r="BF609" i="4"/>
  <c r="T609" i="4"/>
  <c r="R609" i="4"/>
  <c r="P609" i="4"/>
  <c r="BI606" i="4"/>
  <c r="BH606" i="4"/>
  <c r="BG606" i="4"/>
  <c r="BF606" i="4"/>
  <c r="T606" i="4"/>
  <c r="R606" i="4"/>
  <c r="P606" i="4"/>
  <c r="BI604" i="4"/>
  <c r="BH604" i="4"/>
  <c r="BG604" i="4"/>
  <c r="BF604" i="4"/>
  <c r="T604" i="4"/>
  <c r="R604" i="4"/>
  <c r="P604" i="4"/>
  <c r="BI601" i="4"/>
  <c r="BH601" i="4"/>
  <c r="BG601" i="4"/>
  <c r="BF601" i="4"/>
  <c r="T601" i="4"/>
  <c r="R601" i="4"/>
  <c r="P601" i="4"/>
  <c r="BI598" i="4"/>
  <c r="BH598" i="4"/>
  <c r="BG598" i="4"/>
  <c r="BF598" i="4"/>
  <c r="T598" i="4"/>
  <c r="R598" i="4"/>
  <c r="P598" i="4"/>
  <c r="BI595" i="4"/>
  <c r="BH595" i="4"/>
  <c r="BG595" i="4"/>
  <c r="BF595" i="4"/>
  <c r="T595" i="4"/>
  <c r="R595" i="4"/>
  <c r="P595" i="4"/>
  <c r="BI591" i="4"/>
  <c r="BH591" i="4"/>
  <c r="BG591" i="4"/>
  <c r="BF591" i="4"/>
  <c r="T591" i="4"/>
  <c r="R591" i="4"/>
  <c r="P591" i="4"/>
  <c r="BI589" i="4"/>
  <c r="BH589" i="4"/>
  <c r="BG589" i="4"/>
  <c r="BF589" i="4"/>
  <c r="T589" i="4"/>
  <c r="R589" i="4"/>
  <c r="P589" i="4"/>
  <c r="BI586" i="4"/>
  <c r="BH586" i="4"/>
  <c r="BG586" i="4"/>
  <c r="BF586" i="4"/>
  <c r="T586" i="4"/>
  <c r="R586" i="4"/>
  <c r="P586" i="4"/>
  <c r="BI583" i="4"/>
  <c r="BH583" i="4"/>
  <c r="BG583" i="4"/>
  <c r="BF583" i="4"/>
  <c r="T583" i="4"/>
  <c r="R583" i="4"/>
  <c r="P583" i="4"/>
  <c r="BI580" i="4"/>
  <c r="BH580" i="4"/>
  <c r="BG580" i="4"/>
  <c r="BF580" i="4"/>
  <c r="T580" i="4"/>
  <c r="R580" i="4"/>
  <c r="P580" i="4"/>
  <c r="BI577" i="4"/>
  <c r="BH577" i="4"/>
  <c r="BG577" i="4"/>
  <c r="BF577" i="4"/>
  <c r="T577" i="4"/>
  <c r="R577" i="4"/>
  <c r="P577" i="4"/>
  <c r="BI573" i="4"/>
  <c r="BH573" i="4"/>
  <c r="BG573" i="4"/>
  <c r="BF573" i="4"/>
  <c r="T573" i="4"/>
  <c r="R573" i="4"/>
  <c r="P573" i="4"/>
  <c r="BI570" i="4"/>
  <c r="BH570" i="4"/>
  <c r="BG570" i="4"/>
  <c r="BF570" i="4"/>
  <c r="T570" i="4"/>
  <c r="R570" i="4"/>
  <c r="P570" i="4"/>
  <c r="BI568" i="4"/>
  <c r="BH568" i="4"/>
  <c r="BG568" i="4"/>
  <c r="BF568" i="4"/>
  <c r="T568" i="4"/>
  <c r="R568" i="4"/>
  <c r="P568" i="4"/>
  <c r="BI565" i="4"/>
  <c r="BH565" i="4"/>
  <c r="BG565" i="4"/>
  <c r="BF565" i="4"/>
  <c r="T565" i="4"/>
  <c r="R565" i="4"/>
  <c r="P565" i="4"/>
  <c r="BI562" i="4"/>
  <c r="BH562" i="4"/>
  <c r="BG562" i="4"/>
  <c r="BF562" i="4"/>
  <c r="T562" i="4"/>
  <c r="R562" i="4"/>
  <c r="P562" i="4"/>
  <c r="BI558" i="4"/>
  <c r="BH558" i="4"/>
  <c r="BG558" i="4"/>
  <c r="BF558" i="4"/>
  <c r="T558" i="4"/>
  <c r="R558" i="4"/>
  <c r="P558" i="4"/>
  <c r="BI555" i="4"/>
  <c r="BH555" i="4"/>
  <c r="BG555" i="4"/>
  <c r="BF555" i="4"/>
  <c r="T555" i="4"/>
  <c r="R555" i="4"/>
  <c r="P555" i="4"/>
  <c r="BI553" i="4"/>
  <c r="BH553" i="4"/>
  <c r="BG553" i="4"/>
  <c r="BF553" i="4"/>
  <c r="T553" i="4"/>
  <c r="R553" i="4"/>
  <c r="P553" i="4"/>
  <c r="BI550" i="4"/>
  <c r="BH550" i="4"/>
  <c r="BG550" i="4"/>
  <c r="BF550" i="4"/>
  <c r="T550" i="4"/>
  <c r="R550" i="4"/>
  <c r="P550" i="4"/>
  <c r="BI548" i="4"/>
  <c r="BH548" i="4"/>
  <c r="BG548" i="4"/>
  <c r="BF548" i="4"/>
  <c r="T548" i="4"/>
  <c r="R548" i="4"/>
  <c r="P548" i="4"/>
  <c r="BI545" i="4"/>
  <c r="BH545" i="4"/>
  <c r="BG545" i="4"/>
  <c r="BF545" i="4"/>
  <c r="T545" i="4"/>
  <c r="R545" i="4"/>
  <c r="P545" i="4"/>
  <c r="BI541" i="4"/>
  <c r="BH541" i="4"/>
  <c r="BG541" i="4"/>
  <c r="BF541" i="4"/>
  <c r="T541" i="4"/>
  <c r="R541" i="4"/>
  <c r="P541" i="4"/>
  <c r="BI538" i="4"/>
  <c r="BH538" i="4"/>
  <c r="BG538" i="4"/>
  <c r="BF538" i="4"/>
  <c r="T538" i="4"/>
  <c r="R538" i="4"/>
  <c r="P538" i="4"/>
  <c r="BI535" i="4"/>
  <c r="BH535" i="4"/>
  <c r="BG535" i="4"/>
  <c r="BF535" i="4"/>
  <c r="T535" i="4"/>
  <c r="R535" i="4"/>
  <c r="P535" i="4"/>
  <c r="BI532" i="4"/>
  <c r="BH532" i="4"/>
  <c r="BG532" i="4"/>
  <c r="BF532" i="4"/>
  <c r="T532" i="4"/>
  <c r="R532" i="4"/>
  <c r="P532" i="4"/>
  <c r="BI529" i="4"/>
  <c r="BH529" i="4"/>
  <c r="BG529" i="4"/>
  <c r="BF529" i="4"/>
  <c r="T529" i="4"/>
  <c r="R529" i="4"/>
  <c r="P529" i="4"/>
  <c r="BI527" i="4"/>
  <c r="BH527" i="4"/>
  <c r="BG527" i="4"/>
  <c r="BF527" i="4"/>
  <c r="T527" i="4"/>
  <c r="R527" i="4"/>
  <c r="P527" i="4"/>
  <c r="BI524" i="4"/>
  <c r="BH524" i="4"/>
  <c r="BG524" i="4"/>
  <c r="BF524" i="4"/>
  <c r="T524" i="4"/>
  <c r="R524" i="4"/>
  <c r="P524" i="4"/>
  <c r="BI522" i="4"/>
  <c r="BH522" i="4"/>
  <c r="BG522" i="4"/>
  <c r="BF522" i="4"/>
  <c r="T522" i="4"/>
  <c r="R522" i="4"/>
  <c r="P522" i="4"/>
  <c r="BI519" i="4"/>
  <c r="BH519" i="4"/>
  <c r="BG519" i="4"/>
  <c r="BF519" i="4"/>
  <c r="T519" i="4"/>
  <c r="R519" i="4"/>
  <c r="P519" i="4"/>
  <c r="BI517" i="4"/>
  <c r="BH517" i="4"/>
  <c r="BG517" i="4"/>
  <c r="BF517" i="4"/>
  <c r="T517" i="4"/>
  <c r="R517" i="4"/>
  <c r="P517" i="4"/>
  <c r="BI514" i="4"/>
  <c r="BH514" i="4"/>
  <c r="BG514" i="4"/>
  <c r="BF514" i="4"/>
  <c r="T514" i="4"/>
  <c r="R514" i="4"/>
  <c r="P514" i="4"/>
  <c r="BI511" i="4"/>
  <c r="BH511" i="4"/>
  <c r="BG511" i="4"/>
  <c r="BF511" i="4"/>
  <c r="T511" i="4"/>
  <c r="R511" i="4"/>
  <c r="P511" i="4"/>
  <c r="BI507" i="4"/>
  <c r="BH507" i="4"/>
  <c r="BG507" i="4"/>
  <c r="BF507" i="4"/>
  <c r="T507" i="4"/>
  <c r="R507" i="4"/>
  <c r="P507" i="4"/>
  <c r="BI504" i="4"/>
  <c r="BH504" i="4"/>
  <c r="BG504" i="4"/>
  <c r="BF504" i="4"/>
  <c r="T504" i="4"/>
  <c r="R504" i="4"/>
  <c r="P504" i="4"/>
  <c r="BI501" i="4"/>
  <c r="BH501" i="4"/>
  <c r="BG501" i="4"/>
  <c r="BF501" i="4"/>
  <c r="T501" i="4"/>
  <c r="R501" i="4"/>
  <c r="P501" i="4"/>
  <c r="BI496" i="4"/>
  <c r="BH496" i="4"/>
  <c r="BG496" i="4"/>
  <c r="BF496" i="4"/>
  <c r="T496" i="4"/>
  <c r="R496" i="4"/>
  <c r="P496" i="4"/>
  <c r="BI493" i="4"/>
  <c r="BH493" i="4"/>
  <c r="BG493" i="4"/>
  <c r="BF493" i="4"/>
  <c r="T493" i="4"/>
  <c r="R493" i="4"/>
  <c r="P493" i="4"/>
  <c r="BI490" i="4"/>
  <c r="BH490" i="4"/>
  <c r="BG490" i="4"/>
  <c r="BF490" i="4"/>
  <c r="T490" i="4"/>
  <c r="R490" i="4"/>
  <c r="P490" i="4"/>
  <c r="BI488" i="4"/>
  <c r="BH488" i="4"/>
  <c r="BG488" i="4"/>
  <c r="BF488" i="4"/>
  <c r="T488" i="4"/>
  <c r="R488" i="4"/>
  <c r="P488" i="4"/>
  <c r="BI485" i="4"/>
  <c r="BH485" i="4"/>
  <c r="BG485" i="4"/>
  <c r="BF485" i="4"/>
  <c r="T485" i="4"/>
  <c r="R485" i="4"/>
  <c r="P485" i="4"/>
  <c r="BI483" i="4"/>
  <c r="BH483" i="4"/>
  <c r="BG483" i="4"/>
  <c r="BF483" i="4"/>
  <c r="T483" i="4"/>
  <c r="R483" i="4"/>
  <c r="P483" i="4"/>
  <c r="BI480" i="4"/>
  <c r="BH480" i="4"/>
  <c r="BG480" i="4"/>
  <c r="BF480" i="4"/>
  <c r="T480" i="4"/>
  <c r="R480" i="4"/>
  <c r="P480" i="4"/>
  <c r="BI477" i="4"/>
  <c r="BH477" i="4"/>
  <c r="BG477" i="4"/>
  <c r="BF477" i="4"/>
  <c r="T477" i="4"/>
  <c r="R477" i="4"/>
  <c r="P477" i="4"/>
  <c r="BI473" i="4"/>
  <c r="BH473" i="4"/>
  <c r="BG473" i="4"/>
  <c r="BF473" i="4"/>
  <c r="T473" i="4"/>
  <c r="R473" i="4"/>
  <c r="P473" i="4"/>
  <c r="BI470" i="4"/>
  <c r="BH470" i="4"/>
  <c r="BG470" i="4"/>
  <c r="BF470" i="4"/>
  <c r="T470" i="4"/>
  <c r="R470" i="4"/>
  <c r="P470" i="4"/>
  <c r="BI467" i="4"/>
  <c r="BH467" i="4"/>
  <c r="BG467" i="4"/>
  <c r="BF467" i="4"/>
  <c r="T467" i="4"/>
  <c r="R467" i="4"/>
  <c r="P467" i="4"/>
  <c r="BI463" i="4"/>
  <c r="BH463" i="4"/>
  <c r="BG463" i="4"/>
  <c r="BF463" i="4"/>
  <c r="T463" i="4"/>
  <c r="R463" i="4"/>
  <c r="P463" i="4"/>
  <c r="BI460" i="4"/>
  <c r="BH460" i="4"/>
  <c r="BG460" i="4"/>
  <c r="BF460" i="4"/>
  <c r="T460" i="4"/>
  <c r="R460" i="4"/>
  <c r="P460" i="4"/>
  <c r="BI457" i="4"/>
  <c r="BH457" i="4"/>
  <c r="BG457" i="4"/>
  <c r="BF457" i="4"/>
  <c r="T457" i="4"/>
  <c r="R457" i="4"/>
  <c r="P457" i="4"/>
  <c r="BI454" i="4"/>
  <c r="BH454" i="4"/>
  <c r="BG454" i="4"/>
  <c r="BF454" i="4"/>
  <c r="T454" i="4"/>
  <c r="R454" i="4"/>
  <c r="P454" i="4"/>
  <c r="BI451" i="4"/>
  <c r="BH451" i="4"/>
  <c r="BG451" i="4"/>
  <c r="BF451" i="4"/>
  <c r="T451" i="4"/>
  <c r="R451" i="4"/>
  <c r="P451" i="4"/>
  <c r="BI448" i="4"/>
  <c r="BH448" i="4"/>
  <c r="BG448" i="4"/>
  <c r="BF448" i="4"/>
  <c r="T448" i="4"/>
  <c r="R448" i="4"/>
  <c r="P448" i="4"/>
  <c r="BI445" i="4"/>
  <c r="BH445" i="4"/>
  <c r="BG445" i="4"/>
  <c r="BF445" i="4"/>
  <c r="T445" i="4"/>
  <c r="R445" i="4"/>
  <c r="P445" i="4"/>
  <c r="BI442" i="4"/>
  <c r="BH442" i="4"/>
  <c r="BG442" i="4"/>
  <c r="BF442" i="4"/>
  <c r="T442" i="4"/>
  <c r="R442" i="4"/>
  <c r="P442" i="4"/>
  <c r="BI439" i="4"/>
  <c r="BH439" i="4"/>
  <c r="BG439" i="4"/>
  <c r="BF439" i="4"/>
  <c r="T439" i="4"/>
  <c r="R439" i="4"/>
  <c r="P439" i="4"/>
  <c r="BI436" i="4"/>
  <c r="BH436" i="4"/>
  <c r="BG436" i="4"/>
  <c r="BF436" i="4"/>
  <c r="T436" i="4"/>
  <c r="R436" i="4"/>
  <c r="P436" i="4"/>
  <c r="BI433" i="4"/>
  <c r="BH433" i="4"/>
  <c r="BG433" i="4"/>
  <c r="BF433" i="4"/>
  <c r="T433" i="4"/>
  <c r="R433" i="4"/>
  <c r="P433" i="4"/>
  <c r="BI430" i="4"/>
  <c r="BH430" i="4"/>
  <c r="BG430" i="4"/>
  <c r="BF430" i="4"/>
  <c r="T430" i="4"/>
  <c r="R430" i="4"/>
  <c r="P430" i="4"/>
  <c r="BI427" i="4"/>
  <c r="BH427" i="4"/>
  <c r="BG427" i="4"/>
  <c r="BF427" i="4"/>
  <c r="T427" i="4"/>
  <c r="R427" i="4"/>
  <c r="P427" i="4"/>
  <c r="BI424" i="4"/>
  <c r="BH424" i="4"/>
  <c r="BG424" i="4"/>
  <c r="BF424" i="4"/>
  <c r="T424" i="4"/>
  <c r="R424" i="4"/>
  <c r="P424" i="4"/>
  <c r="BI420" i="4"/>
  <c r="BH420" i="4"/>
  <c r="BG420" i="4"/>
  <c r="BF420" i="4"/>
  <c r="T420" i="4"/>
  <c r="R420" i="4"/>
  <c r="P420" i="4"/>
  <c r="BI417" i="4"/>
  <c r="BH417" i="4"/>
  <c r="BG417" i="4"/>
  <c r="BF417" i="4"/>
  <c r="T417" i="4"/>
  <c r="R417" i="4"/>
  <c r="P417" i="4"/>
  <c r="BI414" i="4"/>
  <c r="BH414" i="4"/>
  <c r="BG414" i="4"/>
  <c r="BF414" i="4"/>
  <c r="T414" i="4"/>
  <c r="R414" i="4"/>
  <c r="P414" i="4"/>
  <c r="BI412" i="4"/>
  <c r="BH412" i="4"/>
  <c r="BG412" i="4"/>
  <c r="BF412" i="4"/>
  <c r="T412" i="4"/>
  <c r="R412" i="4"/>
  <c r="P412" i="4"/>
  <c r="BI410" i="4"/>
  <c r="BH410" i="4"/>
  <c r="BG410" i="4"/>
  <c r="BF410" i="4"/>
  <c r="T410" i="4"/>
  <c r="R410" i="4"/>
  <c r="P410" i="4"/>
  <c r="BI407" i="4"/>
  <c r="BH407" i="4"/>
  <c r="BG407" i="4"/>
  <c r="BF407" i="4"/>
  <c r="T407" i="4"/>
  <c r="R407" i="4"/>
  <c r="P407" i="4"/>
  <c r="BI404" i="4"/>
  <c r="BH404" i="4"/>
  <c r="BG404" i="4"/>
  <c r="BF404" i="4"/>
  <c r="T404" i="4"/>
  <c r="R404" i="4"/>
  <c r="P404" i="4"/>
  <c r="BI401" i="4"/>
  <c r="BH401" i="4"/>
  <c r="BG401" i="4"/>
  <c r="BF401" i="4"/>
  <c r="T401" i="4"/>
  <c r="R401" i="4"/>
  <c r="P401" i="4"/>
  <c r="BI397" i="4"/>
  <c r="BH397" i="4"/>
  <c r="BG397" i="4"/>
  <c r="BF397" i="4"/>
  <c r="T397" i="4"/>
  <c r="R397" i="4"/>
  <c r="P397" i="4"/>
  <c r="BI394" i="4"/>
  <c r="BH394" i="4"/>
  <c r="BG394" i="4"/>
  <c r="BF394" i="4"/>
  <c r="T394" i="4"/>
  <c r="R394" i="4"/>
  <c r="P394" i="4"/>
  <c r="BI391" i="4"/>
  <c r="BH391" i="4"/>
  <c r="BG391" i="4"/>
  <c r="BF391" i="4"/>
  <c r="T391" i="4"/>
  <c r="R391" i="4"/>
  <c r="P391" i="4"/>
  <c r="BI388" i="4"/>
  <c r="BH388" i="4"/>
  <c r="BG388" i="4"/>
  <c r="BF388" i="4"/>
  <c r="T388" i="4"/>
  <c r="R388" i="4"/>
  <c r="P388" i="4"/>
  <c r="BI385" i="4"/>
  <c r="BH385" i="4"/>
  <c r="BG385" i="4"/>
  <c r="BF385" i="4"/>
  <c r="T385" i="4"/>
  <c r="R385" i="4"/>
  <c r="P385" i="4"/>
  <c r="BI382" i="4"/>
  <c r="BH382" i="4"/>
  <c r="BG382" i="4"/>
  <c r="BF382" i="4"/>
  <c r="T382" i="4"/>
  <c r="R382" i="4"/>
  <c r="P382" i="4"/>
  <c r="BI379" i="4"/>
  <c r="BH379" i="4"/>
  <c r="BG379" i="4"/>
  <c r="BF379" i="4"/>
  <c r="T379" i="4"/>
  <c r="R379" i="4"/>
  <c r="P379" i="4"/>
  <c r="J105" i="4"/>
  <c r="BI374" i="4"/>
  <c r="BH374" i="4"/>
  <c r="BG374" i="4"/>
  <c r="BF374" i="4"/>
  <c r="T374" i="4"/>
  <c r="R374" i="4"/>
  <c r="P374" i="4"/>
  <c r="BI371" i="4"/>
  <c r="BH371" i="4"/>
  <c r="BG371" i="4"/>
  <c r="BF371" i="4"/>
  <c r="T371" i="4"/>
  <c r="R371" i="4"/>
  <c r="P371" i="4"/>
  <c r="BI368" i="4"/>
  <c r="BH368" i="4"/>
  <c r="BG368" i="4"/>
  <c r="BF368" i="4"/>
  <c r="T368" i="4"/>
  <c r="R368" i="4"/>
  <c r="P368" i="4"/>
  <c r="BI365" i="4"/>
  <c r="BH365" i="4"/>
  <c r="BG365" i="4"/>
  <c r="BF365" i="4"/>
  <c r="T365" i="4"/>
  <c r="R365" i="4"/>
  <c r="P365" i="4"/>
  <c r="BI362" i="4"/>
  <c r="BH362" i="4"/>
  <c r="BG362" i="4"/>
  <c r="BF362" i="4"/>
  <c r="T362" i="4"/>
  <c r="R362" i="4"/>
  <c r="P362" i="4"/>
  <c r="BI359" i="4"/>
  <c r="BH359" i="4"/>
  <c r="BG359" i="4"/>
  <c r="BF359" i="4"/>
  <c r="T359" i="4"/>
  <c r="R359" i="4"/>
  <c r="P359" i="4"/>
  <c r="BI357" i="4"/>
  <c r="BH357" i="4"/>
  <c r="BG357" i="4"/>
  <c r="BF357" i="4"/>
  <c r="T357" i="4"/>
  <c r="R357" i="4"/>
  <c r="P357" i="4"/>
  <c r="BI355" i="4"/>
  <c r="BH355" i="4"/>
  <c r="BG355" i="4"/>
  <c r="BF355" i="4"/>
  <c r="T355" i="4"/>
  <c r="R355" i="4"/>
  <c r="P355" i="4"/>
  <c r="BI352" i="4"/>
  <c r="BH352" i="4"/>
  <c r="BG352" i="4"/>
  <c r="BF352" i="4"/>
  <c r="T352" i="4"/>
  <c r="R352" i="4"/>
  <c r="P352" i="4"/>
  <c r="BI349" i="4"/>
  <c r="BH349" i="4"/>
  <c r="BG349" i="4"/>
  <c r="BF349" i="4"/>
  <c r="T349" i="4"/>
  <c r="R349" i="4"/>
  <c r="P349" i="4"/>
  <c r="BI345" i="4"/>
  <c r="BH345" i="4"/>
  <c r="BG345" i="4"/>
  <c r="BF345" i="4"/>
  <c r="T345" i="4"/>
  <c r="R345" i="4"/>
  <c r="P345" i="4"/>
  <c r="BI341" i="4"/>
  <c r="BH341" i="4"/>
  <c r="BG341" i="4"/>
  <c r="BF341" i="4"/>
  <c r="T341" i="4"/>
  <c r="R341" i="4"/>
  <c r="P341" i="4"/>
  <c r="BI337" i="4"/>
  <c r="BH337" i="4"/>
  <c r="BG337" i="4"/>
  <c r="BF337" i="4"/>
  <c r="T337" i="4"/>
  <c r="R337" i="4"/>
  <c r="P337" i="4"/>
  <c r="BI334" i="4"/>
  <c r="BH334" i="4"/>
  <c r="BG334" i="4"/>
  <c r="BF334" i="4"/>
  <c r="T334" i="4"/>
  <c r="R334" i="4"/>
  <c r="P334" i="4"/>
  <c r="BI331" i="4"/>
  <c r="BH331" i="4"/>
  <c r="BG331" i="4"/>
  <c r="BF331" i="4"/>
  <c r="T331" i="4"/>
  <c r="R331" i="4"/>
  <c r="P331" i="4"/>
  <c r="BI328" i="4"/>
  <c r="BH328" i="4"/>
  <c r="BG328" i="4"/>
  <c r="BF328" i="4"/>
  <c r="T328" i="4"/>
  <c r="R328" i="4"/>
  <c r="P328" i="4"/>
  <c r="BI325" i="4"/>
  <c r="BH325" i="4"/>
  <c r="BG325" i="4"/>
  <c r="BF325" i="4"/>
  <c r="T325" i="4"/>
  <c r="R325" i="4"/>
  <c r="P325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6" i="4"/>
  <c r="BH316" i="4"/>
  <c r="BG316" i="4"/>
  <c r="BF316" i="4"/>
  <c r="T316" i="4"/>
  <c r="R316" i="4"/>
  <c r="P316" i="4"/>
  <c r="BI314" i="4"/>
  <c r="BH314" i="4"/>
  <c r="BG314" i="4"/>
  <c r="BF314" i="4"/>
  <c r="T314" i="4"/>
  <c r="R314" i="4"/>
  <c r="P314" i="4"/>
  <c r="BI312" i="4"/>
  <c r="BH312" i="4"/>
  <c r="BG312" i="4"/>
  <c r="BF312" i="4"/>
  <c r="T312" i="4"/>
  <c r="R312" i="4"/>
  <c r="P312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5" i="4"/>
  <c r="BH305" i="4"/>
  <c r="BG305" i="4"/>
  <c r="BF305" i="4"/>
  <c r="T305" i="4"/>
  <c r="R305" i="4"/>
  <c r="P305" i="4"/>
  <c r="BI302" i="4"/>
  <c r="BH302" i="4"/>
  <c r="BG302" i="4"/>
  <c r="BF302" i="4"/>
  <c r="T302" i="4"/>
  <c r="R302" i="4"/>
  <c r="P302" i="4"/>
  <c r="BI299" i="4"/>
  <c r="BH299" i="4"/>
  <c r="BG299" i="4"/>
  <c r="BF299" i="4"/>
  <c r="T299" i="4"/>
  <c r="R299" i="4"/>
  <c r="P299" i="4"/>
  <c r="BI296" i="4"/>
  <c r="BH296" i="4"/>
  <c r="BG296" i="4"/>
  <c r="BF296" i="4"/>
  <c r="T296" i="4"/>
  <c r="R296" i="4"/>
  <c r="P296" i="4"/>
  <c r="BI294" i="4"/>
  <c r="BH294" i="4"/>
  <c r="BG294" i="4"/>
  <c r="BF294" i="4"/>
  <c r="T294" i="4"/>
  <c r="R294" i="4"/>
  <c r="P294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79" i="4"/>
  <c r="BH279" i="4"/>
  <c r="BG279" i="4"/>
  <c r="BF279" i="4"/>
  <c r="T279" i="4"/>
  <c r="R279" i="4"/>
  <c r="P279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49" i="4"/>
  <c r="BH249" i="4"/>
  <c r="BG249" i="4"/>
  <c r="BF249" i="4"/>
  <c r="T249" i="4"/>
  <c r="R249" i="4"/>
  <c r="P249" i="4"/>
  <c r="BI246" i="4"/>
  <c r="BH246" i="4"/>
  <c r="BG246" i="4"/>
  <c r="BF246" i="4"/>
  <c r="T246" i="4"/>
  <c r="R246" i="4"/>
  <c r="P246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J100" i="4"/>
  <c r="BI165" i="4"/>
  <c r="BH165" i="4"/>
  <c r="BG165" i="4"/>
  <c r="BF165" i="4"/>
  <c r="T165" i="4"/>
  <c r="T164" i="4" s="1"/>
  <c r="R165" i="4"/>
  <c r="R164" i="4" s="1"/>
  <c r="P165" i="4"/>
  <c r="P164" i="4" s="1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J140" i="4"/>
  <c r="J139" i="4"/>
  <c r="F139" i="4"/>
  <c r="F137" i="4"/>
  <c r="E135" i="4"/>
  <c r="J92" i="4"/>
  <c r="J91" i="4"/>
  <c r="F91" i="4"/>
  <c r="F89" i="4"/>
  <c r="E87" i="4"/>
  <c r="J18" i="4"/>
  <c r="E18" i="4"/>
  <c r="F140" i="4" s="1"/>
  <c r="J17" i="4"/>
  <c r="J12" i="4"/>
  <c r="J89" i="4" s="1"/>
  <c r="E7" i="4"/>
  <c r="E133" i="4" s="1"/>
  <c r="J380" i="3"/>
  <c r="J208" i="3"/>
  <c r="J190" i="3"/>
  <c r="J37" i="3"/>
  <c r="J36" i="3"/>
  <c r="AY96" i="1" s="1"/>
  <c r="J35" i="3"/>
  <c r="AX96" i="1"/>
  <c r="BI897" i="3"/>
  <c r="BH897" i="3"/>
  <c r="BG897" i="3"/>
  <c r="BF897" i="3"/>
  <c r="BK897" i="3"/>
  <c r="J897" i="3" s="1"/>
  <c r="BE897" i="3" s="1"/>
  <c r="BI896" i="3"/>
  <c r="BH896" i="3"/>
  <c r="BG896" i="3"/>
  <c r="BF896" i="3"/>
  <c r="BK896" i="3"/>
  <c r="J896" i="3"/>
  <c r="BE896" i="3" s="1"/>
  <c r="BI895" i="3"/>
  <c r="BH895" i="3"/>
  <c r="BG895" i="3"/>
  <c r="BF895" i="3"/>
  <c r="BK895" i="3"/>
  <c r="J895" i="3"/>
  <c r="BE895" i="3" s="1"/>
  <c r="BI894" i="3"/>
  <c r="BH894" i="3"/>
  <c r="BG894" i="3"/>
  <c r="BF894" i="3"/>
  <c r="BK894" i="3"/>
  <c r="J894" i="3"/>
  <c r="BE894" i="3" s="1"/>
  <c r="BI893" i="3"/>
  <c r="BH893" i="3"/>
  <c r="BG893" i="3"/>
  <c r="BF893" i="3"/>
  <c r="BK893" i="3"/>
  <c r="J893" i="3"/>
  <c r="BE893" i="3" s="1"/>
  <c r="BI892" i="3"/>
  <c r="BH892" i="3"/>
  <c r="BG892" i="3"/>
  <c r="BF892" i="3"/>
  <c r="BK892" i="3"/>
  <c r="J892" i="3" s="1"/>
  <c r="BE892" i="3" s="1"/>
  <c r="BI891" i="3"/>
  <c r="BH891" i="3"/>
  <c r="BG891" i="3"/>
  <c r="BF891" i="3"/>
  <c r="BK891" i="3"/>
  <c r="J891" i="3"/>
  <c r="BE891" i="3" s="1"/>
  <c r="BI890" i="3"/>
  <c r="BH890" i="3"/>
  <c r="BG890" i="3"/>
  <c r="BF890" i="3"/>
  <c r="BK890" i="3"/>
  <c r="J890" i="3"/>
  <c r="BE890" i="3" s="1"/>
  <c r="BI889" i="3"/>
  <c r="BH889" i="3"/>
  <c r="BG889" i="3"/>
  <c r="BF889" i="3"/>
  <c r="BK889" i="3"/>
  <c r="J889" i="3" s="1"/>
  <c r="BE889" i="3" s="1"/>
  <c r="BI888" i="3"/>
  <c r="BH888" i="3"/>
  <c r="BG888" i="3"/>
  <c r="BF888" i="3"/>
  <c r="BK888" i="3"/>
  <c r="J888" i="3" s="1"/>
  <c r="BE888" i="3" s="1"/>
  <c r="BI884" i="3"/>
  <c r="BH884" i="3"/>
  <c r="BG884" i="3"/>
  <c r="BF884" i="3"/>
  <c r="T884" i="3"/>
  <c r="R884" i="3"/>
  <c r="P884" i="3"/>
  <c r="BI881" i="3"/>
  <c r="BH881" i="3"/>
  <c r="BG881" i="3"/>
  <c r="BF881" i="3"/>
  <c r="T881" i="3"/>
  <c r="R881" i="3"/>
  <c r="P881" i="3"/>
  <c r="BI878" i="3"/>
  <c r="BH878" i="3"/>
  <c r="BG878" i="3"/>
  <c r="BF878" i="3"/>
  <c r="T878" i="3"/>
  <c r="R878" i="3"/>
  <c r="P878" i="3"/>
  <c r="BI874" i="3"/>
  <c r="BH874" i="3"/>
  <c r="BG874" i="3"/>
  <c r="BF874" i="3"/>
  <c r="T874" i="3"/>
  <c r="R874" i="3"/>
  <c r="P874" i="3"/>
  <c r="BI871" i="3"/>
  <c r="BH871" i="3"/>
  <c r="BG871" i="3"/>
  <c r="BF871" i="3"/>
  <c r="T871" i="3"/>
  <c r="R871" i="3"/>
  <c r="P871" i="3"/>
  <c r="BI868" i="3"/>
  <c r="BH868" i="3"/>
  <c r="BG868" i="3"/>
  <c r="BF868" i="3"/>
  <c r="T868" i="3"/>
  <c r="R868" i="3"/>
  <c r="P868" i="3"/>
  <c r="BI864" i="3"/>
  <c r="BH864" i="3"/>
  <c r="BG864" i="3"/>
  <c r="BF864" i="3"/>
  <c r="T864" i="3"/>
  <c r="R864" i="3"/>
  <c r="P864" i="3"/>
  <c r="BI861" i="3"/>
  <c r="BH861" i="3"/>
  <c r="BG861" i="3"/>
  <c r="BF861" i="3"/>
  <c r="T861" i="3"/>
  <c r="R861" i="3"/>
  <c r="P861" i="3"/>
  <c r="BI859" i="3"/>
  <c r="BH859" i="3"/>
  <c r="BG859" i="3"/>
  <c r="BF859" i="3"/>
  <c r="T859" i="3"/>
  <c r="R859" i="3"/>
  <c r="P859" i="3"/>
  <c r="BI855" i="3"/>
  <c r="BH855" i="3"/>
  <c r="BG855" i="3"/>
  <c r="BF855" i="3"/>
  <c r="T855" i="3"/>
  <c r="R855" i="3"/>
  <c r="P855" i="3"/>
  <c r="BI852" i="3"/>
  <c r="BH852" i="3"/>
  <c r="BG852" i="3"/>
  <c r="BF852" i="3"/>
  <c r="T852" i="3"/>
  <c r="R852" i="3"/>
  <c r="P852" i="3"/>
  <c r="BI849" i="3"/>
  <c r="BH849" i="3"/>
  <c r="BG849" i="3"/>
  <c r="BF849" i="3"/>
  <c r="T849" i="3"/>
  <c r="R849" i="3"/>
  <c r="P849" i="3"/>
  <c r="BI845" i="3"/>
  <c r="BH845" i="3"/>
  <c r="BG845" i="3"/>
  <c r="BF845" i="3"/>
  <c r="T845" i="3"/>
  <c r="R845" i="3"/>
  <c r="P845" i="3"/>
  <c r="BI842" i="3"/>
  <c r="BH842" i="3"/>
  <c r="BG842" i="3"/>
  <c r="BF842" i="3"/>
  <c r="T842" i="3"/>
  <c r="R842" i="3"/>
  <c r="P842" i="3"/>
  <c r="BI838" i="3"/>
  <c r="BH838" i="3"/>
  <c r="BG838" i="3"/>
  <c r="BF838" i="3"/>
  <c r="T838" i="3"/>
  <c r="R838" i="3"/>
  <c r="P838" i="3"/>
  <c r="BI835" i="3"/>
  <c r="BH835" i="3"/>
  <c r="BG835" i="3"/>
  <c r="BF835" i="3"/>
  <c r="T835" i="3"/>
  <c r="R835" i="3"/>
  <c r="P835" i="3"/>
  <c r="BI832" i="3"/>
  <c r="BH832" i="3"/>
  <c r="BG832" i="3"/>
  <c r="BF832" i="3"/>
  <c r="T832" i="3"/>
  <c r="R832" i="3"/>
  <c r="P832" i="3"/>
  <c r="BI829" i="3"/>
  <c r="BH829" i="3"/>
  <c r="BG829" i="3"/>
  <c r="BF829" i="3"/>
  <c r="T829" i="3"/>
  <c r="R829" i="3"/>
  <c r="P829" i="3"/>
  <c r="BI826" i="3"/>
  <c r="BH826" i="3"/>
  <c r="BG826" i="3"/>
  <c r="BF826" i="3"/>
  <c r="T826" i="3"/>
  <c r="R826" i="3"/>
  <c r="P826" i="3"/>
  <c r="BI823" i="3"/>
  <c r="BH823" i="3"/>
  <c r="BG823" i="3"/>
  <c r="BF823" i="3"/>
  <c r="T823" i="3"/>
  <c r="R823" i="3"/>
  <c r="P823" i="3"/>
  <c r="BI820" i="3"/>
  <c r="BH820" i="3"/>
  <c r="BG820" i="3"/>
  <c r="BF820" i="3"/>
  <c r="T820" i="3"/>
  <c r="R820" i="3"/>
  <c r="P820" i="3"/>
  <c r="BI817" i="3"/>
  <c r="BH817" i="3"/>
  <c r="BG817" i="3"/>
  <c r="BF817" i="3"/>
  <c r="T817" i="3"/>
  <c r="R817" i="3"/>
  <c r="P817" i="3"/>
  <c r="BI814" i="3"/>
  <c r="BH814" i="3"/>
  <c r="BG814" i="3"/>
  <c r="BF814" i="3"/>
  <c r="T814" i="3"/>
  <c r="R814" i="3"/>
  <c r="P814" i="3"/>
  <c r="BI811" i="3"/>
  <c r="BH811" i="3"/>
  <c r="BG811" i="3"/>
  <c r="BF811" i="3"/>
  <c r="T811" i="3"/>
  <c r="R811" i="3"/>
  <c r="P811" i="3"/>
  <c r="BI807" i="3"/>
  <c r="BH807" i="3"/>
  <c r="BG807" i="3"/>
  <c r="BF807" i="3"/>
  <c r="T807" i="3"/>
  <c r="R807" i="3"/>
  <c r="P807" i="3"/>
  <c r="BI804" i="3"/>
  <c r="BH804" i="3"/>
  <c r="BG804" i="3"/>
  <c r="BF804" i="3"/>
  <c r="T804" i="3"/>
  <c r="R804" i="3"/>
  <c r="P804" i="3"/>
  <c r="BI800" i="3"/>
  <c r="BH800" i="3"/>
  <c r="BG800" i="3"/>
  <c r="BF800" i="3"/>
  <c r="T800" i="3"/>
  <c r="R800" i="3"/>
  <c r="P800" i="3"/>
  <c r="BI797" i="3"/>
  <c r="BH797" i="3"/>
  <c r="BG797" i="3"/>
  <c r="BF797" i="3"/>
  <c r="T797" i="3"/>
  <c r="R797" i="3"/>
  <c r="P797" i="3"/>
  <c r="BI795" i="3"/>
  <c r="BH795" i="3"/>
  <c r="BG795" i="3"/>
  <c r="BF795" i="3"/>
  <c r="T795" i="3"/>
  <c r="R795" i="3"/>
  <c r="P795" i="3"/>
  <c r="BI792" i="3"/>
  <c r="BH792" i="3"/>
  <c r="BG792" i="3"/>
  <c r="BF792" i="3"/>
  <c r="T792" i="3"/>
  <c r="R792" i="3"/>
  <c r="P792" i="3"/>
  <c r="BI790" i="3"/>
  <c r="BH790" i="3"/>
  <c r="BG790" i="3"/>
  <c r="BF790" i="3"/>
  <c r="T790" i="3"/>
  <c r="R790" i="3"/>
  <c r="P790" i="3"/>
  <c r="BI786" i="3"/>
  <c r="BH786" i="3"/>
  <c r="BG786" i="3"/>
  <c r="BF786" i="3"/>
  <c r="T786" i="3"/>
  <c r="R786" i="3"/>
  <c r="P786" i="3"/>
  <c r="BI783" i="3"/>
  <c r="BH783" i="3"/>
  <c r="BG783" i="3"/>
  <c r="BF783" i="3"/>
  <c r="T783" i="3"/>
  <c r="R783" i="3"/>
  <c r="P783" i="3"/>
  <c r="BI780" i="3"/>
  <c r="BH780" i="3"/>
  <c r="BG780" i="3"/>
  <c r="BF780" i="3"/>
  <c r="T780" i="3"/>
  <c r="R780" i="3"/>
  <c r="P780" i="3"/>
  <c r="BI776" i="3"/>
  <c r="BH776" i="3"/>
  <c r="BG776" i="3"/>
  <c r="BF776" i="3"/>
  <c r="T776" i="3"/>
  <c r="R776" i="3"/>
  <c r="P776" i="3"/>
  <c r="BI773" i="3"/>
  <c r="BH773" i="3"/>
  <c r="BG773" i="3"/>
  <c r="BF773" i="3"/>
  <c r="T773" i="3"/>
  <c r="R773" i="3"/>
  <c r="P773" i="3"/>
  <c r="BI770" i="3"/>
  <c r="BH770" i="3"/>
  <c r="BG770" i="3"/>
  <c r="BF770" i="3"/>
  <c r="T770" i="3"/>
  <c r="R770" i="3"/>
  <c r="P770" i="3"/>
  <c r="BI768" i="3"/>
  <c r="BH768" i="3"/>
  <c r="BG768" i="3"/>
  <c r="BF768" i="3"/>
  <c r="T768" i="3"/>
  <c r="R768" i="3"/>
  <c r="P768" i="3"/>
  <c r="BI765" i="3"/>
  <c r="BH765" i="3"/>
  <c r="BG765" i="3"/>
  <c r="BF765" i="3"/>
  <c r="T765" i="3"/>
  <c r="R765" i="3"/>
  <c r="P765" i="3"/>
  <c r="BI763" i="3"/>
  <c r="BH763" i="3"/>
  <c r="BG763" i="3"/>
  <c r="BF763" i="3"/>
  <c r="T763" i="3"/>
  <c r="R763" i="3"/>
  <c r="P763" i="3"/>
  <c r="BI760" i="3"/>
  <c r="BH760" i="3"/>
  <c r="BG760" i="3"/>
  <c r="BF760" i="3"/>
  <c r="T760" i="3"/>
  <c r="R760" i="3"/>
  <c r="P760" i="3"/>
  <c r="BI756" i="3"/>
  <c r="BH756" i="3"/>
  <c r="BG756" i="3"/>
  <c r="BF756" i="3"/>
  <c r="T756" i="3"/>
  <c r="T755" i="3"/>
  <c r="R756" i="3"/>
  <c r="R755" i="3"/>
  <c r="P756" i="3"/>
  <c r="P755" i="3"/>
  <c r="BI752" i="3"/>
  <c r="BH752" i="3"/>
  <c r="BG752" i="3"/>
  <c r="BF752" i="3"/>
  <c r="T752" i="3"/>
  <c r="R752" i="3"/>
  <c r="P752" i="3"/>
  <c r="BI750" i="3"/>
  <c r="BH750" i="3"/>
  <c r="BG750" i="3"/>
  <c r="BF750" i="3"/>
  <c r="T750" i="3"/>
  <c r="R750" i="3"/>
  <c r="P750" i="3"/>
  <c r="BI747" i="3"/>
  <c r="BH747" i="3"/>
  <c r="BG747" i="3"/>
  <c r="BF747" i="3"/>
  <c r="T747" i="3"/>
  <c r="R747" i="3"/>
  <c r="P747" i="3"/>
  <c r="BI745" i="3"/>
  <c r="BH745" i="3"/>
  <c r="BG745" i="3"/>
  <c r="BF745" i="3"/>
  <c r="T745" i="3"/>
  <c r="R745" i="3"/>
  <c r="P745" i="3"/>
  <c r="BI742" i="3"/>
  <c r="BH742" i="3"/>
  <c r="BG742" i="3"/>
  <c r="BF742" i="3"/>
  <c r="T742" i="3"/>
  <c r="R742" i="3"/>
  <c r="P742" i="3"/>
  <c r="BI739" i="3"/>
  <c r="BH739" i="3"/>
  <c r="BG739" i="3"/>
  <c r="BF739" i="3"/>
  <c r="T739" i="3"/>
  <c r="R739" i="3"/>
  <c r="P739" i="3"/>
  <c r="BI736" i="3"/>
  <c r="BH736" i="3"/>
  <c r="BG736" i="3"/>
  <c r="BF736" i="3"/>
  <c r="T736" i="3"/>
  <c r="R736" i="3"/>
  <c r="P736" i="3"/>
  <c r="BI732" i="3"/>
  <c r="BH732" i="3"/>
  <c r="BG732" i="3"/>
  <c r="BF732" i="3"/>
  <c r="T732" i="3"/>
  <c r="R732" i="3"/>
  <c r="P732" i="3"/>
  <c r="BI730" i="3"/>
  <c r="BH730" i="3"/>
  <c r="BG730" i="3"/>
  <c r="BF730" i="3"/>
  <c r="T730" i="3"/>
  <c r="R730" i="3"/>
  <c r="P730" i="3"/>
  <c r="BI727" i="3"/>
  <c r="BH727" i="3"/>
  <c r="BG727" i="3"/>
  <c r="BF727" i="3"/>
  <c r="T727" i="3"/>
  <c r="R727" i="3"/>
  <c r="P727" i="3"/>
  <c r="BI724" i="3"/>
  <c r="BH724" i="3"/>
  <c r="BG724" i="3"/>
  <c r="BF724" i="3"/>
  <c r="T724" i="3"/>
  <c r="R724" i="3"/>
  <c r="P724" i="3"/>
  <c r="BI721" i="3"/>
  <c r="BH721" i="3"/>
  <c r="BG721" i="3"/>
  <c r="BF721" i="3"/>
  <c r="T721" i="3"/>
  <c r="R721" i="3"/>
  <c r="P721" i="3"/>
  <c r="BI718" i="3"/>
  <c r="BH718" i="3"/>
  <c r="BG718" i="3"/>
  <c r="BF718" i="3"/>
  <c r="T718" i="3"/>
  <c r="R718" i="3"/>
  <c r="P718" i="3"/>
  <c r="BI714" i="3"/>
  <c r="BH714" i="3"/>
  <c r="BG714" i="3"/>
  <c r="BF714" i="3"/>
  <c r="T714" i="3"/>
  <c r="R714" i="3"/>
  <c r="P714" i="3"/>
  <c r="BI712" i="3"/>
  <c r="BH712" i="3"/>
  <c r="BG712" i="3"/>
  <c r="BF712" i="3"/>
  <c r="T712" i="3"/>
  <c r="R712" i="3"/>
  <c r="P712" i="3"/>
  <c r="BI710" i="3"/>
  <c r="BH710" i="3"/>
  <c r="BG710" i="3"/>
  <c r="BF710" i="3"/>
  <c r="T710" i="3"/>
  <c r="R710" i="3"/>
  <c r="P710" i="3"/>
  <c r="BI707" i="3"/>
  <c r="BH707" i="3"/>
  <c r="BG707" i="3"/>
  <c r="BF707" i="3"/>
  <c r="T707" i="3"/>
  <c r="R707" i="3"/>
  <c r="P707" i="3"/>
  <c r="BI704" i="3"/>
  <c r="BH704" i="3"/>
  <c r="BG704" i="3"/>
  <c r="BF704" i="3"/>
  <c r="T704" i="3"/>
  <c r="R704" i="3"/>
  <c r="P704" i="3"/>
  <c r="BI700" i="3"/>
  <c r="BH700" i="3"/>
  <c r="BG700" i="3"/>
  <c r="BF700" i="3"/>
  <c r="T700" i="3"/>
  <c r="R700" i="3"/>
  <c r="P700" i="3"/>
  <c r="BI697" i="3"/>
  <c r="BH697" i="3"/>
  <c r="BG697" i="3"/>
  <c r="BF697" i="3"/>
  <c r="T697" i="3"/>
  <c r="R697" i="3"/>
  <c r="P697" i="3"/>
  <c r="BI695" i="3"/>
  <c r="BH695" i="3"/>
  <c r="BG695" i="3"/>
  <c r="BF695" i="3"/>
  <c r="T695" i="3"/>
  <c r="R695" i="3"/>
  <c r="P695" i="3"/>
  <c r="BI692" i="3"/>
  <c r="BH692" i="3"/>
  <c r="BG692" i="3"/>
  <c r="BF692" i="3"/>
  <c r="T692" i="3"/>
  <c r="R692" i="3"/>
  <c r="P692" i="3"/>
  <c r="BI690" i="3"/>
  <c r="BH690" i="3"/>
  <c r="BG690" i="3"/>
  <c r="BF690" i="3"/>
  <c r="T690" i="3"/>
  <c r="R690" i="3"/>
  <c r="P690" i="3"/>
  <c r="BI688" i="3"/>
  <c r="BH688" i="3"/>
  <c r="BG688" i="3"/>
  <c r="BF688" i="3"/>
  <c r="T688" i="3"/>
  <c r="R688" i="3"/>
  <c r="P688" i="3"/>
  <c r="BI685" i="3"/>
  <c r="BH685" i="3"/>
  <c r="BG685" i="3"/>
  <c r="BF685" i="3"/>
  <c r="T685" i="3"/>
  <c r="R685" i="3"/>
  <c r="P685" i="3"/>
  <c r="BI683" i="3"/>
  <c r="BH683" i="3"/>
  <c r="BG683" i="3"/>
  <c r="BF683" i="3"/>
  <c r="T683" i="3"/>
  <c r="R683" i="3"/>
  <c r="P683" i="3"/>
  <c r="BI679" i="3"/>
  <c r="BH679" i="3"/>
  <c r="BG679" i="3"/>
  <c r="BF679" i="3"/>
  <c r="T679" i="3"/>
  <c r="R679" i="3"/>
  <c r="P679" i="3"/>
  <c r="BI676" i="3"/>
  <c r="BH676" i="3"/>
  <c r="BG676" i="3"/>
  <c r="BF676" i="3"/>
  <c r="T676" i="3"/>
  <c r="R676" i="3"/>
  <c r="P676" i="3"/>
  <c r="BI673" i="3"/>
  <c r="BH673" i="3"/>
  <c r="BG673" i="3"/>
  <c r="BF673" i="3"/>
  <c r="T673" i="3"/>
  <c r="R673" i="3"/>
  <c r="P673" i="3"/>
  <c r="BI669" i="3"/>
  <c r="BH669" i="3"/>
  <c r="BG669" i="3"/>
  <c r="BF669" i="3"/>
  <c r="T669" i="3"/>
  <c r="R669" i="3"/>
  <c r="P669" i="3"/>
  <c r="BI665" i="3"/>
  <c r="BH665" i="3"/>
  <c r="BG665" i="3"/>
  <c r="BF665" i="3"/>
  <c r="T665" i="3"/>
  <c r="R665" i="3"/>
  <c r="P665" i="3"/>
  <c r="BI662" i="3"/>
  <c r="BH662" i="3"/>
  <c r="BG662" i="3"/>
  <c r="BF662" i="3"/>
  <c r="T662" i="3"/>
  <c r="R662" i="3"/>
  <c r="P662" i="3"/>
  <c r="BI660" i="3"/>
  <c r="BH660" i="3"/>
  <c r="BG660" i="3"/>
  <c r="BF660" i="3"/>
  <c r="T660" i="3"/>
  <c r="R660" i="3"/>
  <c r="P660" i="3"/>
  <c r="BI657" i="3"/>
  <c r="BH657" i="3"/>
  <c r="BG657" i="3"/>
  <c r="BF657" i="3"/>
  <c r="T657" i="3"/>
  <c r="R657" i="3"/>
  <c r="P657" i="3"/>
  <c r="BI655" i="3"/>
  <c r="BH655" i="3"/>
  <c r="BG655" i="3"/>
  <c r="BF655" i="3"/>
  <c r="T655" i="3"/>
  <c r="R655" i="3"/>
  <c r="P655" i="3"/>
  <c r="BI653" i="3"/>
  <c r="BH653" i="3"/>
  <c r="BG653" i="3"/>
  <c r="BF653" i="3"/>
  <c r="T653" i="3"/>
  <c r="R653" i="3"/>
  <c r="P653" i="3"/>
  <c r="BI650" i="3"/>
  <c r="BH650" i="3"/>
  <c r="BG650" i="3"/>
  <c r="BF650" i="3"/>
  <c r="T650" i="3"/>
  <c r="R650" i="3"/>
  <c r="P650" i="3"/>
  <c r="BI646" i="3"/>
  <c r="BH646" i="3"/>
  <c r="BG646" i="3"/>
  <c r="BF646" i="3"/>
  <c r="T646" i="3"/>
  <c r="R646" i="3"/>
  <c r="P646" i="3"/>
  <c r="BI642" i="3"/>
  <c r="BH642" i="3"/>
  <c r="BG642" i="3"/>
  <c r="BF642" i="3"/>
  <c r="T642" i="3"/>
  <c r="R642" i="3"/>
  <c r="P642" i="3"/>
  <c r="BI640" i="3"/>
  <c r="BH640" i="3"/>
  <c r="BG640" i="3"/>
  <c r="BF640" i="3"/>
  <c r="T640" i="3"/>
  <c r="R640" i="3"/>
  <c r="P640" i="3"/>
  <c r="BI637" i="3"/>
  <c r="BH637" i="3"/>
  <c r="BG637" i="3"/>
  <c r="BF637" i="3"/>
  <c r="T637" i="3"/>
  <c r="R637" i="3"/>
  <c r="P637" i="3"/>
  <c r="BI634" i="3"/>
  <c r="BH634" i="3"/>
  <c r="BG634" i="3"/>
  <c r="BF634" i="3"/>
  <c r="T634" i="3"/>
  <c r="R634" i="3"/>
  <c r="P634" i="3"/>
  <c r="BI631" i="3"/>
  <c r="BH631" i="3"/>
  <c r="BG631" i="3"/>
  <c r="BF631" i="3"/>
  <c r="T631" i="3"/>
  <c r="R631" i="3"/>
  <c r="P631" i="3"/>
  <c r="BI629" i="3"/>
  <c r="BH629" i="3"/>
  <c r="BG629" i="3"/>
  <c r="BF629" i="3"/>
  <c r="T629" i="3"/>
  <c r="R629" i="3"/>
  <c r="P629" i="3"/>
  <c r="BI625" i="3"/>
  <c r="BH625" i="3"/>
  <c r="BG625" i="3"/>
  <c r="BF625" i="3"/>
  <c r="T625" i="3"/>
  <c r="R625" i="3"/>
  <c r="P625" i="3"/>
  <c r="BI622" i="3"/>
  <c r="BH622" i="3"/>
  <c r="BG622" i="3"/>
  <c r="BF622" i="3"/>
  <c r="T622" i="3"/>
  <c r="R622" i="3"/>
  <c r="P622" i="3"/>
  <c r="BI619" i="3"/>
  <c r="BH619" i="3"/>
  <c r="BG619" i="3"/>
  <c r="BF619" i="3"/>
  <c r="T619" i="3"/>
  <c r="R619" i="3"/>
  <c r="P619" i="3"/>
  <c r="BI616" i="3"/>
  <c r="BH616" i="3"/>
  <c r="BG616" i="3"/>
  <c r="BF616" i="3"/>
  <c r="T616" i="3"/>
  <c r="R616" i="3"/>
  <c r="P616" i="3"/>
  <c r="BI614" i="3"/>
  <c r="BH614" i="3"/>
  <c r="BG614" i="3"/>
  <c r="BF614" i="3"/>
  <c r="T614" i="3"/>
  <c r="R614" i="3"/>
  <c r="P614" i="3"/>
  <c r="BI612" i="3"/>
  <c r="BH612" i="3"/>
  <c r="BG612" i="3"/>
  <c r="BF612" i="3"/>
  <c r="T612" i="3"/>
  <c r="R612" i="3"/>
  <c r="P612" i="3"/>
  <c r="BI609" i="3"/>
  <c r="BH609" i="3"/>
  <c r="BG609" i="3"/>
  <c r="BF609" i="3"/>
  <c r="T609" i="3"/>
  <c r="R609" i="3"/>
  <c r="P609" i="3"/>
  <c r="BI607" i="3"/>
  <c r="BH607" i="3"/>
  <c r="BG607" i="3"/>
  <c r="BF607" i="3"/>
  <c r="T607" i="3"/>
  <c r="R607" i="3"/>
  <c r="P607" i="3"/>
  <c r="BI604" i="3"/>
  <c r="BH604" i="3"/>
  <c r="BG604" i="3"/>
  <c r="BF604" i="3"/>
  <c r="T604" i="3"/>
  <c r="R604" i="3"/>
  <c r="P604" i="3"/>
  <c r="BI601" i="3"/>
  <c r="BH601" i="3"/>
  <c r="BG601" i="3"/>
  <c r="BF601" i="3"/>
  <c r="T601" i="3"/>
  <c r="R601" i="3"/>
  <c r="P601" i="3"/>
  <c r="BI598" i="3"/>
  <c r="BH598" i="3"/>
  <c r="BG598" i="3"/>
  <c r="BF598" i="3"/>
  <c r="T598" i="3"/>
  <c r="R598" i="3"/>
  <c r="P598" i="3"/>
  <c r="BI594" i="3"/>
  <c r="BH594" i="3"/>
  <c r="BG594" i="3"/>
  <c r="BF594" i="3"/>
  <c r="T594" i="3"/>
  <c r="R594" i="3"/>
  <c r="P594" i="3"/>
  <c r="BI591" i="3"/>
  <c r="BH591" i="3"/>
  <c r="BG591" i="3"/>
  <c r="BF591" i="3"/>
  <c r="T591" i="3"/>
  <c r="R591" i="3"/>
  <c r="P591" i="3"/>
  <c r="BI588" i="3"/>
  <c r="BH588" i="3"/>
  <c r="BG588" i="3"/>
  <c r="BF588" i="3"/>
  <c r="T588" i="3"/>
  <c r="R588" i="3"/>
  <c r="P588" i="3"/>
  <c r="BI586" i="3"/>
  <c r="BH586" i="3"/>
  <c r="BG586" i="3"/>
  <c r="BF586" i="3"/>
  <c r="T586" i="3"/>
  <c r="R586" i="3"/>
  <c r="P586" i="3"/>
  <c r="BI583" i="3"/>
  <c r="BH583" i="3"/>
  <c r="BG583" i="3"/>
  <c r="BF583" i="3"/>
  <c r="T583" i="3"/>
  <c r="R583" i="3"/>
  <c r="P583" i="3"/>
  <c r="BI580" i="3"/>
  <c r="BH580" i="3"/>
  <c r="BG580" i="3"/>
  <c r="BF580" i="3"/>
  <c r="T580" i="3"/>
  <c r="R580" i="3"/>
  <c r="P580" i="3"/>
  <c r="BI577" i="3"/>
  <c r="BH577" i="3"/>
  <c r="BG577" i="3"/>
  <c r="BF577" i="3"/>
  <c r="T577" i="3"/>
  <c r="R577" i="3"/>
  <c r="P577" i="3"/>
  <c r="BI572" i="3"/>
  <c r="BH572" i="3"/>
  <c r="BG572" i="3"/>
  <c r="BF572" i="3"/>
  <c r="T572" i="3"/>
  <c r="R572" i="3"/>
  <c r="P572" i="3"/>
  <c r="BI569" i="3"/>
  <c r="BH569" i="3"/>
  <c r="BG569" i="3"/>
  <c r="BF569" i="3"/>
  <c r="T569" i="3"/>
  <c r="R569" i="3"/>
  <c r="P569" i="3"/>
  <c r="BI566" i="3"/>
  <c r="BH566" i="3"/>
  <c r="BG566" i="3"/>
  <c r="BF566" i="3"/>
  <c r="T566" i="3"/>
  <c r="R566" i="3"/>
  <c r="P566" i="3"/>
  <c r="BI564" i="3"/>
  <c r="BH564" i="3"/>
  <c r="BG564" i="3"/>
  <c r="BF564" i="3"/>
  <c r="T564" i="3"/>
  <c r="R564" i="3"/>
  <c r="P564" i="3"/>
  <c r="BI561" i="3"/>
  <c r="BH561" i="3"/>
  <c r="BG561" i="3"/>
  <c r="BF561" i="3"/>
  <c r="T561" i="3"/>
  <c r="R561" i="3"/>
  <c r="P561" i="3"/>
  <c r="BI558" i="3"/>
  <c r="BH558" i="3"/>
  <c r="BG558" i="3"/>
  <c r="BF558" i="3"/>
  <c r="T558" i="3"/>
  <c r="R558" i="3"/>
  <c r="P558" i="3"/>
  <c r="BI555" i="3"/>
  <c r="BH555" i="3"/>
  <c r="BG555" i="3"/>
  <c r="BF555" i="3"/>
  <c r="T555" i="3"/>
  <c r="R555" i="3"/>
  <c r="P555" i="3"/>
  <c r="BI551" i="3"/>
  <c r="BH551" i="3"/>
  <c r="BG551" i="3"/>
  <c r="BF551" i="3"/>
  <c r="T551" i="3"/>
  <c r="R551" i="3"/>
  <c r="P551" i="3"/>
  <c r="BI548" i="3"/>
  <c r="BH548" i="3"/>
  <c r="BG548" i="3"/>
  <c r="BF548" i="3"/>
  <c r="T548" i="3"/>
  <c r="R548" i="3"/>
  <c r="P548" i="3"/>
  <c r="BI545" i="3"/>
  <c r="BH545" i="3"/>
  <c r="BG545" i="3"/>
  <c r="BF545" i="3"/>
  <c r="T545" i="3"/>
  <c r="R545" i="3"/>
  <c r="P545" i="3"/>
  <c r="BI541" i="3"/>
  <c r="BH541" i="3"/>
  <c r="BG541" i="3"/>
  <c r="BF541" i="3"/>
  <c r="T541" i="3"/>
  <c r="R541" i="3"/>
  <c r="P541" i="3"/>
  <c r="BI538" i="3"/>
  <c r="BH538" i="3"/>
  <c r="BG538" i="3"/>
  <c r="BF538" i="3"/>
  <c r="T538" i="3"/>
  <c r="R538" i="3"/>
  <c r="P538" i="3"/>
  <c r="BI535" i="3"/>
  <c r="BH535" i="3"/>
  <c r="BG535" i="3"/>
  <c r="BF535" i="3"/>
  <c r="T535" i="3"/>
  <c r="R535" i="3"/>
  <c r="P535" i="3"/>
  <c r="BI532" i="3"/>
  <c r="BH532" i="3"/>
  <c r="BG532" i="3"/>
  <c r="BF532" i="3"/>
  <c r="T532" i="3"/>
  <c r="R532" i="3"/>
  <c r="P532" i="3"/>
  <c r="BI529" i="3"/>
  <c r="BH529" i="3"/>
  <c r="BG529" i="3"/>
  <c r="BF529" i="3"/>
  <c r="T529" i="3"/>
  <c r="R529" i="3"/>
  <c r="P529" i="3"/>
  <c r="BI525" i="3"/>
  <c r="BH525" i="3"/>
  <c r="BG525" i="3"/>
  <c r="BF525" i="3"/>
  <c r="T525" i="3"/>
  <c r="R525" i="3"/>
  <c r="P525" i="3"/>
  <c r="BI521" i="3"/>
  <c r="BH521" i="3"/>
  <c r="BG521" i="3"/>
  <c r="BF521" i="3"/>
  <c r="T521" i="3"/>
  <c r="R521" i="3"/>
  <c r="P521" i="3"/>
  <c r="BI518" i="3"/>
  <c r="BH518" i="3"/>
  <c r="BG518" i="3"/>
  <c r="BF518" i="3"/>
  <c r="T518" i="3"/>
  <c r="R518" i="3"/>
  <c r="P518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511" i="3"/>
  <c r="BH511" i="3"/>
  <c r="BG511" i="3"/>
  <c r="BF511" i="3"/>
  <c r="T511" i="3"/>
  <c r="R511" i="3"/>
  <c r="P511" i="3"/>
  <c r="BI508" i="3"/>
  <c r="BH508" i="3"/>
  <c r="BG508" i="3"/>
  <c r="BF508" i="3"/>
  <c r="T508" i="3"/>
  <c r="R508" i="3"/>
  <c r="P508" i="3"/>
  <c r="BI505" i="3"/>
  <c r="BH505" i="3"/>
  <c r="BG505" i="3"/>
  <c r="BF505" i="3"/>
  <c r="T505" i="3"/>
  <c r="R505" i="3"/>
  <c r="P505" i="3"/>
  <c r="BI502" i="3"/>
  <c r="BH502" i="3"/>
  <c r="BG502" i="3"/>
  <c r="BF502" i="3"/>
  <c r="T502" i="3"/>
  <c r="R502" i="3"/>
  <c r="P502" i="3"/>
  <c r="BI499" i="3"/>
  <c r="BH499" i="3"/>
  <c r="BG499" i="3"/>
  <c r="BF499" i="3"/>
  <c r="T499" i="3"/>
  <c r="R499" i="3"/>
  <c r="P499" i="3"/>
  <c r="BI496" i="3"/>
  <c r="BH496" i="3"/>
  <c r="BG496" i="3"/>
  <c r="BF496" i="3"/>
  <c r="T496" i="3"/>
  <c r="R496" i="3"/>
  <c r="P496" i="3"/>
  <c r="BI493" i="3"/>
  <c r="BH493" i="3"/>
  <c r="BG493" i="3"/>
  <c r="BF493" i="3"/>
  <c r="T493" i="3"/>
  <c r="R493" i="3"/>
  <c r="P493" i="3"/>
  <c r="BI490" i="3"/>
  <c r="BH490" i="3"/>
  <c r="BG490" i="3"/>
  <c r="BF490" i="3"/>
  <c r="T490" i="3"/>
  <c r="R490" i="3"/>
  <c r="P490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8" i="3"/>
  <c r="BH478" i="3"/>
  <c r="BG478" i="3"/>
  <c r="BF478" i="3"/>
  <c r="T478" i="3"/>
  <c r="R478" i="3"/>
  <c r="P478" i="3"/>
  <c r="BI475" i="3"/>
  <c r="BH475" i="3"/>
  <c r="BG475" i="3"/>
  <c r="BF475" i="3"/>
  <c r="T475" i="3"/>
  <c r="R475" i="3"/>
  <c r="P475" i="3"/>
  <c r="BI472" i="3"/>
  <c r="BH472" i="3"/>
  <c r="BG472" i="3"/>
  <c r="BF472" i="3"/>
  <c r="T472" i="3"/>
  <c r="R472" i="3"/>
  <c r="P472" i="3"/>
  <c r="BI469" i="3"/>
  <c r="BH469" i="3"/>
  <c r="BG469" i="3"/>
  <c r="BF469" i="3"/>
  <c r="T469" i="3"/>
  <c r="R469" i="3"/>
  <c r="P469" i="3"/>
  <c r="BI466" i="3"/>
  <c r="BH466" i="3"/>
  <c r="BG466" i="3"/>
  <c r="BF466" i="3"/>
  <c r="T466" i="3"/>
  <c r="R466" i="3"/>
  <c r="P466" i="3"/>
  <c r="BI463" i="3"/>
  <c r="BH463" i="3"/>
  <c r="BG463" i="3"/>
  <c r="BF463" i="3"/>
  <c r="T463" i="3"/>
  <c r="R463" i="3"/>
  <c r="P463" i="3"/>
  <c r="BI460" i="3"/>
  <c r="BH460" i="3"/>
  <c r="BG460" i="3"/>
  <c r="BF460" i="3"/>
  <c r="T460" i="3"/>
  <c r="R460" i="3"/>
  <c r="P460" i="3"/>
  <c r="BI457" i="3"/>
  <c r="BH457" i="3"/>
  <c r="BG457" i="3"/>
  <c r="BF457" i="3"/>
  <c r="T457" i="3"/>
  <c r="R457" i="3"/>
  <c r="P457" i="3"/>
  <c r="BI454" i="3"/>
  <c r="BH454" i="3"/>
  <c r="BG454" i="3"/>
  <c r="BF454" i="3"/>
  <c r="T454" i="3"/>
  <c r="R454" i="3"/>
  <c r="P454" i="3"/>
  <c r="BI451" i="3"/>
  <c r="BH451" i="3"/>
  <c r="BG451" i="3"/>
  <c r="BF451" i="3"/>
  <c r="T451" i="3"/>
  <c r="R451" i="3"/>
  <c r="P451" i="3"/>
  <c r="BI448" i="3"/>
  <c r="BH448" i="3"/>
  <c r="BG448" i="3"/>
  <c r="BF448" i="3"/>
  <c r="T448" i="3"/>
  <c r="R448" i="3"/>
  <c r="P448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9" i="3"/>
  <c r="BH439" i="3"/>
  <c r="BG439" i="3"/>
  <c r="BF439" i="3"/>
  <c r="T439" i="3"/>
  <c r="R439" i="3"/>
  <c r="P439" i="3"/>
  <c r="BI437" i="3"/>
  <c r="BH437" i="3"/>
  <c r="BG437" i="3"/>
  <c r="BF437" i="3"/>
  <c r="T437" i="3"/>
  <c r="R437" i="3"/>
  <c r="P437" i="3"/>
  <c r="BI435" i="3"/>
  <c r="BH435" i="3"/>
  <c r="BG435" i="3"/>
  <c r="BF435" i="3"/>
  <c r="T435" i="3"/>
  <c r="R435" i="3"/>
  <c r="P435" i="3"/>
  <c r="BI433" i="3"/>
  <c r="BH433" i="3"/>
  <c r="BG433" i="3"/>
  <c r="BF433" i="3"/>
  <c r="T433" i="3"/>
  <c r="R433" i="3"/>
  <c r="P433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5" i="3"/>
  <c r="BH425" i="3"/>
  <c r="BG425" i="3"/>
  <c r="BF425" i="3"/>
  <c r="T425" i="3"/>
  <c r="R425" i="3"/>
  <c r="P425" i="3"/>
  <c r="BI423" i="3"/>
  <c r="BH423" i="3"/>
  <c r="BG423" i="3"/>
  <c r="BF423" i="3"/>
  <c r="T423" i="3"/>
  <c r="R423" i="3"/>
  <c r="P423" i="3"/>
  <c r="BI419" i="3"/>
  <c r="BH419" i="3"/>
  <c r="BG419" i="3"/>
  <c r="BF419" i="3"/>
  <c r="T419" i="3"/>
  <c r="R419" i="3"/>
  <c r="P419" i="3"/>
  <c r="BI416" i="3"/>
  <c r="BH416" i="3"/>
  <c r="BG416" i="3"/>
  <c r="BF416" i="3"/>
  <c r="T416" i="3"/>
  <c r="R416" i="3"/>
  <c r="P416" i="3"/>
  <c r="BI413" i="3"/>
  <c r="BH413" i="3"/>
  <c r="BG413" i="3"/>
  <c r="BF413" i="3"/>
  <c r="T413" i="3"/>
  <c r="R413" i="3"/>
  <c r="P413" i="3"/>
  <c r="BI410" i="3"/>
  <c r="BH410" i="3"/>
  <c r="BG410" i="3"/>
  <c r="BF410" i="3"/>
  <c r="T410" i="3"/>
  <c r="R410" i="3"/>
  <c r="P410" i="3"/>
  <c r="BI407" i="3"/>
  <c r="BH407" i="3"/>
  <c r="BG407" i="3"/>
  <c r="BF407" i="3"/>
  <c r="T407" i="3"/>
  <c r="R407" i="3"/>
  <c r="P407" i="3"/>
  <c r="BI404" i="3"/>
  <c r="BH404" i="3"/>
  <c r="BG404" i="3"/>
  <c r="BF404" i="3"/>
  <c r="T404" i="3"/>
  <c r="R404" i="3"/>
  <c r="P404" i="3"/>
  <c r="BI401" i="3"/>
  <c r="BH401" i="3"/>
  <c r="BG401" i="3"/>
  <c r="BF401" i="3"/>
  <c r="T401" i="3"/>
  <c r="R401" i="3"/>
  <c r="P401" i="3"/>
  <c r="BI398" i="3"/>
  <c r="BH398" i="3"/>
  <c r="BG398" i="3"/>
  <c r="BF398" i="3"/>
  <c r="T398" i="3"/>
  <c r="R398" i="3"/>
  <c r="P398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J108" i="3"/>
  <c r="BI377" i="3"/>
  <c r="BH377" i="3"/>
  <c r="BG377" i="3"/>
  <c r="BF377" i="3"/>
  <c r="T377" i="3"/>
  <c r="R377" i="3"/>
  <c r="P377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4" i="3"/>
  <c r="BH344" i="3"/>
  <c r="BG344" i="3"/>
  <c r="BF344" i="3"/>
  <c r="T344" i="3"/>
  <c r="R344" i="3"/>
  <c r="P344" i="3"/>
  <c r="BI342" i="3"/>
  <c r="BH342" i="3"/>
  <c r="BG342" i="3"/>
  <c r="BF342" i="3"/>
  <c r="T342" i="3"/>
  <c r="R342" i="3"/>
  <c r="P342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2" i="3"/>
  <c r="BH322" i="3"/>
  <c r="BG322" i="3"/>
  <c r="BF322" i="3"/>
  <c r="T322" i="3"/>
  <c r="R322" i="3"/>
  <c r="P322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8" i="3"/>
  <c r="BH298" i="3"/>
  <c r="BG298" i="3"/>
  <c r="BF298" i="3"/>
  <c r="T298" i="3"/>
  <c r="R298" i="3"/>
  <c r="P298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J103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J100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J146" i="3"/>
  <c r="J145" i="3"/>
  <c r="F145" i="3"/>
  <c r="F143" i="3"/>
  <c r="E141" i="3"/>
  <c r="J92" i="3"/>
  <c r="J91" i="3"/>
  <c r="F91" i="3"/>
  <c r="F89" i="3"/>
  <c r="E87" i="3"/>
  <c r="J18" i="3"/>
  <c r="E18" i="3"/>
  <c r="F92" i="3" s="1"/>
  <c r="J17" i="3"/>
  <c r="J12" i="3"/>
  <c r="J143" i="3"/>
  <c r="E7" i="3"/>
  <c r="E85" i="3" s="1"/>
  <c r="J508" i="2"/>
  <c r="J267" i="2"/>
  <c r="J227" i="2"/>
  <c r="J37" i="2"/>
  <c r="J36" i="2"/>
  <c r="AY95" i="1"/>
  <c r="J35" i="2"/>
  <c r="AX95" i="1"/>
  <c r="BI1105" i="2"/>
  <c r="BH1105" i="2"/>
  <c r="BG1105" i="2"/>
  <c r="BF1105" i="2"/>
  <c r="BK1105" i="2"/>
  <c r="J1105" i="2"/>
  <c r="BE1105" i="2"/>
  <c r="BI1104" i="2"/>
  <c r="BH1104" i="2"/>
  <c r="BG1104" i="2"/>
  <c r="BF1104" i="2"/>
  <c r="BK1104" i="2"/>
  <c r="J1104" i="2" s="1"/>
  <c r="BE1104" i="2" s="1"/>
  <c r="BI1103" i="2"/>
  <c r="BH1103" i="2"/>
  <c r="BG1103" i="2"/>
  <c r="BF1103" i="2"/>
  <c r="BK1103" i="2"/>
  <c r="J1103" i="2"/>
  <c r="BE1103" i="2" s="1"/>
  <c r="BI1102" i="2"/>
  <c r="BH1102" i="2"/>
  <c r="BG1102" i="2"/>
  <c r="BF1102" i="2"/>
  <c r="BK1102" i="2"/>
  <c r="J1102" i="2"/>
  <c r="BE1102" i="2" s="1"/>
  <c r="BI1101" i="2"/>
  <c r="BH1101" i="2"/>
  <c r="BG1101" i="2"/>
  <c r="BF1101" i="2"/>
  <c r="BK1101" i="2"/>
  <c r="J1101" i="2"/>
  <c r="BE1101" i="2" s="1"/>
  <c r="BI1100" i="2"/>
  <c r="BH1100" i="2"/>
  <c r="BG1100" i="2"/>
  <c r="BF1100" i="2"/>
  <c r="BK1100" i="2"/>
  <c r="J1100" i="2"/>
  <c r="BE1100" i="2"/>
  <c r="BI1099" i="2"/>
  <c r="BH1099" i="2"/>
  <c r="BG1099" i="2"/>
  <c r="BF1099" i="2"/>
  <c r="BK1099" i="2"/>
  <c r="J1099" i="2"/>
  <c r="BE1099" i="2" s="1"/>
  <c r="BI1098" i="2"/>
  <c r="BH1098" i="2"/>
  <c r="BG1098" i="2"/>
  <c r="BF1098" i="2"/>
  <c r="BK1098" i="2"/>
  <c r="J1098" i="2"/>
  <c r="BE1098" i="2" s="1"/>
  <c r="BI1097" i="2"/>
  <c r="BH1097" i="2"/>
  <c r="BG1097" i="2"/>
  <c r="BF1097" i="2"/>
  <c r="BK1097" i="2"/>
  <c r="J1097" i="2"/>
  <c r="BE1097" i="2" s="1"/>
  <c r="BI1096" i="2"/>
  <c r="BH1096" i="2"/>
  <c r="BG1096" i="2"/>
  <c r="BF1096" i="2"/>
  <c r="BK1096" i="2"/>
  <c r="J1096" i="2" s="1"/>
  <c r="BE1096" i="2" s="1"/>
  <c r="BI1092" i="2"/>
  <c r="BH1092" i="2"/>
  <c r="BG1092" i="2"/>
  <c r="BF1092" i="2"/>
  <c r="T1092" i="2"/>
  <c r="R1092" i="2"/>
  <c r="P1092" i="2"/>
  <c r="BI1089" i="2"/>
  <c r="BH1089" i="2"/>
  <c r="BG1089" i="2"/>
  <c r="BF1089" i="2"/>
  <c r="T1089" i="2"/>
  <c r="R1089" i="2"/>
  <c r="P1089" i="2"/>
  <c r="BI1086" i="2"/>
  <c r="BH1086" i="2"/>
  <c r="BG1086" i="2"/>
  <c r="BF1086" i="2"/>
  <c r="T1086" i="2"/>
  <c r="R1086" i="2"/>
  <c r="P1086" i="2"/>
  <c r="BI1081" i="2"/>
  <c r="BH1081" i="2"/>
  <c r="BG1081" i="2"/>
  <c r="BF1081" i="2"/>
  <c r="T1081" i="2"/>
  <c r="T1080" i="2" s="1"/>
  <c r="R1081" i="2"/>
  <c r="R1080" i="2" s="1"/>
  <c r="P1081" i="2"/>
  <c r="P1080" i="2" s="1"/>
  <c r="BI1077" i="2"/>
  <c r="BH1077" i="2"/>
  <c r="BG1077" i="2"/>
  <c r="BF1077" i="2"/>
  <c r="T1077" i="2"/>
  <c r="R1077" i="2"/>
  <c r="P1077" i="2"/>
  <c r="BI1074" i="2"/>
  <c r="BH1074" i="2"/>
  <c r="BG1074" i="2"/>
  <c r="BF1074" i="2"/>
  <c r="T1074" i="2"/>
  <c r="R1074" i="2"/>
  <c r="P1074" i="2"/>
  <c r="BI1071" i="2"/>
  <c r="BH1071" i="2"/>
  <c r="BG1071" i="2"/>
  <c r="BF1071" i="2"/>
  <c r="T1071" i="2"/>
  <c r="R1071" i="2"/>
  <c r="P1071" i="2"/>
  <c r="BI1068" i="2"/>
  <c r="BH1068" i="2"/>
  <c r="BG1068" i="2"/>
  <c r="BF1068" i="2"/>
  <c r="T1068" i="2"/>
  <c r="R1068" i="2"/>
  <c r="P1068" i="2"/>
  <c r="BI1065" i="2"/>
  <c r="BH1065" i="2"/>
  <c r="BG1065" i="2"/>
  <c r="BF1065" i="2"/>
  <c r="T1065" i="2"/>
  <c r="R1065" i="2"/>
  <c r="P1065" i="2"/>
  <c r="BI1062" i="2"/>
  <c r="BH1062" i="2"/>
  <c r="BG1062" i="2"/>
  <c r="BF1062" i="2"/>
  <c r="T1062" i="2"/>
  <c r="R1062" i="2"/>
  <c r="P1062" i="2"/>
  <c r="BI1059" i="2"/>
  <c r="BH1059" i="2"/>
  <c r="BG1059" i="2"/>
  <c r="BF1059" i="2"/>
  <c r="T1059" i="2"/>
  <c r="R1059" i="2"/>
  <c r="P1059" i="2"/>
  <c r="BI1055" i="2"/>
  <c r="BH1055" i="2"/>
  <c r="BG1055" i="2"/>
  <c r="BF1055" i="2"/>
  <c r="T1055" i="2"/>
  <c r="R1055" i="2"/>
  <c r="P1055" i="2"/>
  <c r="BI1053" i="2"/>
  <c r="BH1053" i="2"/>
  <c r="BG1053" i="2"/>
  <c r="BF1053" i="2"/>
  <c r="T1053" i="2"/>
  <c r="R1053" i="2"/>
  <c r="P1053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6" i="2"/>
  <c r="BH1046" i="2"/>
  <c r="BG1046" i="2"/>
  <c r="BF1046" i="2"/>
  <c r="T1046" i="2"/>
  <c r="R1046" i="2"/>
  <c r="P1046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8" i="2"/>
  <c r="BH1038" i="2"/>
  <c r="BG1038" i="2"/>
  <c r="BF1038" i="2"/>
  <c r="T1038" i="2"/>
  <c r="R1038" i="2"/>
  <c r="P1038" i="2"/>
  <c r="BI1036" i="2"/>
  <c r="BH1036" i="2"/>
  <c r="BG1036" i="2"/>
  <c r="BF1036" i="2"/>
  <c r="T1036" i="2"/>
  <c r="R1036" i="2"/>
  <c r="P1036" i="2"/>
  <c r="BI1033" i="2"/>
  <c r="BH1033" i="2"/>
  <c r="BG1033" i="2"/>
  <c r="BF1033" i="2"/>
  <c r="T1033" i="2"/>
  <c r="R1033" i="2"/>
  <c r="P1033" i="2"/>
  <c r="BI1030" i="2"/>
  <c r="BH1030" i="2"/>
  <c r="BG1030" i="2"/>
  <c r="BF1030" i="2"/>
  <c r="T1030" i="2"/>
  <c r="R1030" i="2"/>
  <c r="P1030" i="2"/>
  <c r="BI1028" i="2"/>
  <c r="BH1028" i="2"/>
  <c r="BG1028" i="2"/>
  <c r="BF1028" i="2"/>
  <c r="T1028" i="2"/>
  <c r="R1028" i="2"/>
  <c r="P1028" i="2"/>
  <c r="BI1024" i="2"/>
  <c r="BH1024" i="2"/>
  <c r="BG1024" i="2"/>
  <c r="BF1024" i="2"/>
  <c r="T1024" i="2"/>
  <c r="R1024" i="2"/>
  <c r="P1024" i="2"/>
  <c r="BI1020" i="2"/>
  <c r="BH1020" i="2"/>
  <c r="BG1020" i="2"/>
  <c r="BF1020" i="2"/>
  <c r="T1020" i="2"/>
  <c r="R1020" i="2"/>
  <c r="P1020" i="2"/>
  <c r="BI1017" i="2"/>
  <c r="BH1017" i="2"/>
  <c r="BG1017" i="2"/>
  <c r="BF1017" i="2"/>
  <c r="T1017" i="2"/>
  <c r="R1017" i="2"/>
  <c r="P1017" i="2"/>
  <c r="BI1013" i="2"/>
  <c r="BH1013" i="2"/>
  <c r="BG1013" i="2"/>
  <c r="BF1013" i="2"/>
  <c r="T1013" i="2"/>
  <c r="R1013" i="2"/>
  <c r="P1013" i="2"/>
  <c r="BI1009" i="2"/>
  <c r="BH1009" i="2"/>
  <c r="BG1009" i="2"/>
  <c r="BF1009" i="2"/>
  <c r="T1009" i="2"/>
  <c r="R1009" i="2"/>
  <c r="P1009" i="2"/>
  <c r="BI1007" i="2"/>
  <c r="BH1007" i="2"/>
  <c r="BG1007" i="2"/>
  <c r="BF1007" i="2"/>
  <c r="T1007" i="2"/>
  <c r="R1007" i="2"/>
  <c r="P1007" i="2"/>
  <c r="BI1004" i="2"/>
  <c r="BH1004" i="2"/>
  <c r="BG1004" i="2"/>
  <c r="BF1004" i="2"/>
  <c r="T1004" i="2"/>
  <c r="R1004" i="2"/>
  <c r="P1004" i="2"/>
  <c r="BI1001" i="2"/>
  <c r="BH1001" i="2"/>
  <c r="BG1001" i="2"/>
  <c r="BF1001" i="2"/>
  <c r="T1001" i="2"/>
  <c r="R1001" i="2"/>
  <c r="P1001" i="2"/>
  <c r="BI997" i="2"/>
  <c r="BH997" i="2"/>
  <c r="BG997" i="2"/>
  <c r="BF997" i="2"/>
  <c r="T997" i="2"/>
  <c r="R997" i="2"/>
  <c r="P997" i="2"/>
  <c r="BI994" i="2"/>
  <c r="BH994" i="2"/>
  <c r="BG994" i="2"/>
  <c r="BF994" i="2"/>
  <c r="T994" i="2"/>
  <c r="R994" i="2"/>
  <c r="P994" i="2"/>
  <c r="BI991" i="2"/>
  <c r="BH991" i="2"/>
  <c r="BG991" i="2"/>
  <c r="BF991" i="2"/>
  <c r="T991" i="2"/>
  <c r="R991" i="2"/>
  <c r="P991" i="2"/>
  <c r="BI988" i="2"/>
  <c r="BH988" i="2"/>
  <c r="BG988" i="2"/>
  <c r="BF988" i="2"/>
  <c r="T988" i="2"/>
  <c r="R988" i="2"/>
  <c r="P988" i="2"/>
  <c r="BI985" i="2"/>
  <c r="BH985" i="2"/>
  <c r="BG985" i="2"/>
  <c r="BF985" i="2"/>
  <c r="T985" i="2"/>
  <c r="R985" i="2"/>
  <c r="P985" i="2"/>
  <c r="BI982" i="2"/>
  <c r="BH982" i="2"/>
  <c r="BG982" i="2"/>
  <c r="BF982" i="2"/>
  <c r="T982" i="2"/>
  <c r="R982" i="2"/>
  <c r="P982" i="2"/>
  <c r="BI979" i="2"/>
  <c r="BH979" i="2"/>
  <c r="BG979" i="2"/>
  <c r="BF979" i="2"/>
  <c r="T979" i="2"/>
  <c r="R979" i="2"/>
  <c r="P979" i="2"/>
  <c r="BI976" i="2"/>
  <c r="BH976" i="2"/>
  <c r="BG976" i="2"/>
  <c r="BF976" i="2"/>
  <c r="T976" i="2"/>
  <c r="R976" i="2"/>
  <c r="P976" i="2"/>
  <c r="BI973" i="2"/>
  <c r="BH973" i="2"/>
  <c r="BG973" i="2"/>
  <c r="BF973" i="2"/>
  <c r="T973" i="2"/>
  <c r="R973" i="2"/>
  <c r="P973" i="2"/>
  <c r="BI970" i="2"/>
  <c r="BH970" i="2"/>
  <c r="BG970" i="2"/>
  <c r="BF970" i="2"/>
  <c r="T970" i="2"/>
  <c r="R970" i="2"/>
  <c r="P970" i="2"/>
  <c r="BI967" i="2"/>
  <c r="BH967" i="2"/>
  <c r="BG967" i="2"/>
  <c r="BF967" i="2"/>
  <c r="T967" i="2"/>
  <c r="R967" i="2"/>
  <c r="P967" i="2"/>
  <c r="BI964" i="2"/>
  <c r="BH964" i="2"/>
  <c r="BG964" i="2"/>
  <c r="BF964" i="2"/>
  <c r="T964" i="2"/>
  <c r="R964" i="2"/>
  <c r="P964" i="2"/>
  <c r="BI960" i="2"/>
  <c r="BH960" i="2"/>
  <c r="BG960" i="2"/>
  <c r="BF960" i="2"/>
  <c r="T960" i="2"/>
  <c r="R960" i="2"/>
  <c r="P960" i="2"/>
  <c r="BI957" i="2"/>
  <c r="BH957" i="2"/>
  <c r="BG957" i="2"/>
  <c r="BF957" i="2"/>
  <c r="T957" i="2"/>
  <c r="R957" i="2"/>
  <c r="P957" i="2"/>
  <c r="BI955" i="2"/>
  <c r="BH955" i="2"/>
  <c r="BG955" i="2"/>
  <c r="BF955" i="2"/>
  <c r="T955" i="2"/>
  <c r="R955" i="2"/>
  <c r="P955" i="2"/>
  <c r="BI952" i="2"/>
  <c r="BH952" i="2"/>
  <c r="BG952" i="2"/>
  <c r="BF952" i="2"/>
  <c r="T952" i="2"/>
  <c r="R952" i="2"/>
  <c r="P952" i="2"/>
  <c r="BI950" i="2"/>
  <c r="BH950" i="2"/>
  <c r="BG950" i="2"/>
  <c r="BF950" i="2"/>
  <c r="T950" i="2"/>
  <c r="R950" i="2"/>
  <c r="P950" i="2"/>
  <c r="BI944" i="2"/>
  <c r="BH944" i="2"/>
  <c r="BG944" i="2"/>
  <c r="BF944" i="2"/>
  <c r="T944" i="2"/>
  <c r="R944" i="2"/>
  <c r="P944" i="2"/>
  <c r="BI942" i="2"/>
  <c r="BH942" i="2"/>
  <c r="BG942" i="2"/>
  <c r="BF942" i="2"/>
  <c r="T942" i="2"/>
  <c r="R942" i="2"/>
  <c r="P942" i="2"/>
  <c r="BI938" i="2"/>
  <c r="BH938" i="2"/>
  <c r="BG938" i="2"/>
  <c r="BF938" i="2"/>
  <c r="T938" i="2"/>
  <c r="R938" i="2"/>
  <c r="P938" i="2"/>
  <c r="BI935" i="2"/>
  <c r="BH935" i="2"/>
  <c r="BG935" i="2"/>
  <c r="BF935" i="2"/>
  <c r="T935" i="2"/>
  <c r="R935" i="2"/>
  <c r="P935" i="2"/>
  <c r="BI933" i="2"/>
  <c r="BH933" i="2"/>
  <c r="BG933" i="2"/>
  <c r="BF933" i="2"/>
  <c r="T933" i="2"/>
  <c r="R933" i="2"/>
  <c r="P933" i="2"/>
  <c r="BI930" i="2"/>
  <c r="BH930" i="2"/>
  <c r="BG930" i="2"/>
  <c r="BF930" i="2"/>
  <c r="T930" i="2"/>
  <c r="R930" i="2"/>
  <c r="P930" i="2"/>
  <c r="BI927" i="2"/>
  <c r="BH927" i="2"/>
  <c r="BG927" i="2"/>
  <c r="BF927" i="2"/>
  <c r="T927" i="2"/>
  <c r="R927" i="2"/>
  <c r="P927" i="2"/>
  <c r="BI923" i="2"/>
  <c r="BH923" i="2"/>
  <c r="BG923" i="2"/>
  <c r="BF923" i="2"/>
  <c r="T923" i="2"/>
  <c r="R923" i="2"/>
  <c r="P923" i="2"/>
  <c r="BI920" i="2"/>
  <c r="BH920" i="2"/>
  <c r="BG920" i="2"/>
  <c r="BF920" i="2"/>
  <c r="T920" i="2"/>
  <c r="R920" i="2"/>
  <c r="P920" i="2"/>
  <c r="BI917" i="2"/>
  <c r="BH917" i="2"/>
  <c r="BG917" i="2"/>
  <c r="BF917" i="2"/>
  <c r="T917" i="2"/>
  <c r="R917" i="2"/>
  <c r="P917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10" i="2"/>
  <c r="BH910" i="2"/>
  <c r="BG910" i="2"/>
  <c r="BF910" i="2"/>
  <c r="T910" i="2"/>
  <c r="R910" i="2"/>
  <c r="P910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2" i="2"/>
  <c r="BH902" i="2"/>
  <c r="BG902" i="2"/>
  <c r="BF902" i="2"/>
  <c r="T902" i="2"/>
  <c r="R902" i="2"/>
  <c r="P902" i="2"/>
  <c r="BI898" i="2"/>
  <c r="BH898" i="2"/>
  <c r="BG898" i="2"/>
  <c r="BF898" i="2"/>
  <c r="T898" i="2"/>
  <c r="T897" i="2" s="1"/>
  <c r="R898" i="2"/>
  <c r="R897" i="2" s="1"/>
  <c r="P898" i="2"/>
  <c r="P897" i="2" s="1"/>
  <c r="BI894" i="2"/>
  <c r="BH894" i="2"/>
  <c r="BG894" i="2"/>
  <c r="BF894" i="2"/>
  <c r="T894" i="2"/>
  <c r="R894" i="2"/>
  <c r="P894" i="2"/>
  <c r="BI892" i="2"/>
  <c r="BH892" i="2"/>
  <c r="BG892" i="2"/>
  <c r="BF892" i="2"/>
  <c r="T892" i="2"/>
  <c r="R892" i="2"/>
  <c r="P892" i="2"/>
  <c r="BI889" i="2"/>
  <c r="BH889" i="2"/>
  <c r="BG889" i="2"/>
  <c r="BF889" i="2"/>
  <c r="T889" i="2"/>
  <c r="R889" i="2"/>
  <c r="P889" i="2"/>
  <c r="BI887" i="2"/>
  <c r="BH887" i="2"/>
  <c r="BG887" i="2"/>
  <c r="BF887" i="2"/>
  <c r="T887" i="2"/>
  <c r="R887" i="2"/>
  <c r="P887" i="2"/>
  <c r="BI884" i="2"/>
  <c r="BH884" i="2"/>
  <c r="BG884" i="2"/>
  <c r="BF884" i="2"/>
  <c r="T884" i="2"/>
  <c r="R884" i="2"/>
  <c r="P884" i="2"/>
  <c r="BI882" i="2"/>
  <c r="BH882" i="2"/>
  <c r="BG882" i="2"/>
  <c r="BF882" i="2"/>
  <c r="T882" i="2"/>
  <c r="R882" i="2"/>
  <c r="P882" i="2"/>
  <c r="BI879" i="2"/>
  <c r="BH879" i="2"/>
  <c r="BG879" i="2"/>
  <c r="BF879" i="2"/>
  <c r="T879" i="2"/>
  <c r="R879" i="2"/>
  <c r="P879" i="2"/>
  <c r="BI875" i="2"/>
  <c r="BH875" i="2"/>
  <c r="BG875" i="2"/>
  <c r="BF875" i="2"/>
  <c r="T875" i="2"/>
  <c r="R875" i="2"/>
  <c r="P875" i="2"/>
  <c r="BI873" i="2"/>
  <c r="BH873" i="2"/>
  <c r="BG873" i="2"/>
  <c r="BF873" i="2"/>
  <c r="T873" i="2"/>
  <c r="R873" i="2"/>
  <c r="P873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4" i="2"/>
  <c r="BH864" i="2"/>
  <c r="BG864" i="2"/>
  <c r="BF864" i="2"/>
  <c r="T864" i="2"/>
  <c r="R864" i="2"/>
  <c r="P864" i="2"/>
  <c r="BI861" i="2"/>
  <c r="BH861" i="2"/>
  <c r="BG861" i="2"/>
  <c r="BF861" i="2"/>
  <c r="T861" i="2"/>
  <c r="R861" i="2"/>
  <c r="P861" i="2"/>
  <c r="BI858" i="2"/>
  <c r="BH858" i="2"/>
  <c r="BG858" i="2"/>
  <c r="BF858" i="2"/>
  <c r="T858" i="2"/>
  <c r="R858" i="2"/>
  <c r="P858" i="2"/>
  <c r="BI851" i="2"/>
  <c r="BH851" i="2"/>
  <c r="BG851" i="2"/>
  <c r="BF851" i="2"/>
  <c r="T851" i="2"/>
  <c r="R851" i="2"/>
  <c r="P851" i="2"/>
  <c r="BI847" i="2"/>
  <c r="BH847" i="2"/>
  <c r="BG847" i="2"/>
  <c r="BF847" i="2"/>
  <c r="T847" i="2"/>
  <c r="R847" i="2"/>
  <c r="P847" i="2"/>
  <c r="BI845" i="2"/>
  <c r="BH845" i="2"/>
  <c r="BG845" i="2"/>
  <c r="BF845" i="2"/>
  <c r="T845" i="2"/>
  <c r="R845" i="2"/>
  <c r="P845" i="2"/>
  <c r="BI843" i="2"/>
  <c r="BH843" i="2"/>
  <c r="BG843" i="2"/>
  <c r="BF843" i="2"/>
  <c r="T843" i="2"/>
  <c r="R843" i="2"/>
  <c r="P843" i="2"/>
  <c r="BI840" i="2"/>
  <c r="BH840" i="2"/>
  <c r="BG840" i="2"/>
  <c r="BF840" i="2"/>
  <c r="T840" i="2"/>
  <c r="R840" i="2"/>
  <c r="P840" i="2"/>
  <c r="BI838" i="2"/>
  <c r="BH838" i="2"/>
  <c r="BG838" i="2"/>
  <c r="BF838" i="2"/>
  <c r="T838" i="2"/>
  <c r="R838" i="2"/>
  <c r="P838" i="2"/>
  <c r="BI834" i="2"/>
  <c r="BH834" i="2"/>
  <c r="BG834" i="2"/>
  <c r="BF834" i="2"/>
  <c r="T834" i="2"/>
  <c r="R834" i="2"/>
  <c r="P834" i="2"/>
  <c r="BI831" i="2"/>
  <c r="BH831" i="2"/>
  <c r="BG831" i="2"/>
  <c r="BF831" i="2"/>
  <c r="T831" i="2"/>
  <c r="R831" i="2"/>
  <c r="P831" i="2"/>
  <c r="BI829" i="2"/>
  <c r="BH829" i="2"/>
  <c r="BG829" i="2"/>
  <c r="BF829" i="2"/>
  <c r="T829" i="2"/>
  <c r="R829" i="2"/>
  <c r="P829" i="2"/>
  <c r="BI826" i="2"/>
  <c r="BH826" i="2"/>
  <c r="BG826" i="2"/>
  <c r="BF826" i="2"/>
  <c r="T826" i="2"/>
  <c r="R826" i="2"/>
  <c r="P826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800" i="2"/>
  <c r="BH800" i="2"/>
  <c r="BG800" i="2"/>
  <c r="BF800" i="2"/>
  <c r="T800" i="2"/>
  <c r="R800" i="2"/>
  <c r="P800" i="2"/>
  <c r="BI797" i="2"/>
  <c r="BH797" i="2"/>
  <c r="BG797" i="2"/>
  <c r="BF797" i="2"/>
  <c r="T797" i="2"/>
  <c r="R797" i="2"/>
  <c r="P797" i="2"/>
  <c r="BI795" i="2"/>
  <c r="BH795" i="2"/>
  <c r="BG795" i="2"/>
  <c r="BF795" i="2"/>
  <c r="T795" i="2"/>
  <c r="R795" i="2"/>
  <c r="P795" i="2"/>
  <c r="BI792" i="2"/>
  <c r="BH792" i="2"/>
  <c r="BG792" i="2"/>
  <c r="BF792" i="2"/>
  <c r="T792" i="2"/>
  <c r="R792" i="2"/>
  <c r="P792" i="2"/>
  <c r="BI790" i="2"/>
  <c r="BH790" i="2"/>
  <c r="BG790" i="2"/>
  <c r="BF790" i="2"/>
  <c r="T790" i="2"/>
  <c r="R790" i="2"/>
  <c r="P790" i="2"/>
  <c r="BI787" i="2"/>
  <c r="BH787" i="2"/>
  <c r="BG787" i="2"/>
  <c r="BF787" i="2"/>
  <c r="T787" i="2"/>
  <c r="R787" i="2"/>
  <c r="P787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79" i="2"/>
  <c r="BH779" i="2"/>
  <c r="BG779" i="2"/>
  <c r="BF779" i="2"/>
  <c r="T779" i="2"/>
  <c r="R779" i="2"/>
  <c r="P779" i="2"/>
  <c r="BI775" i="2"/>
  <c r="BH775" i="2"/>
  <c r="BG775" i="2"/>
  <c r="BF775" i="2"/>
  <c r="T775" i="2"/>
  <c r="R775" i="2"/>
  <c r="P775" i="2"/>
  <c r="BI772" i="2"/>
  <c r="BH772" i="2"/>
  <c r="BG772" i="2"/>
  <c r="BF772" i="2"/>
  <c r="T772" i="2"/>
  <c r="R772" i="2"/>
  <c r="P772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4" i="2"/>
  <c r="BH764" i="2"/>
  <c r="BG764" i="2"/>
  <c r="BF764" i="2"/>
  <c r="T764" i="2"/>
  <c r="R764" i="2"/>
  <c r="P764" i="2"/>
  <c r="BI761" i="2"/>
  <c r="BH761" i="2"/>
  <c r="BG761" i="2"/>
  <c r="BF761" i="2"/>
  <c r="T761" i="2"/>
  <c r="R761" i="2"/>
  <c r="P761" i="2"/>
  <c r="BI758" i="2"/>
  <c r="BH758" i="2"/>
  <c r="BG758" i="2"/>
  <c r="BF758" i="2"/>
  <c r="T758" i="2"/>
  <c r="R758" i="2"/>
  <c r="P758" i="2"/>
  <c r="BI753" i="2"/>
  <c r="BH753" i="2"/>
  <c r="BG753" i="2"/>
  <c r="BF753" i="2"/>
  <c r="T753" i="2"/>
  <c r="R753" i="2"/>
  <c r="P753" i="2"/>
  <c r="BI750" i="2"/>
  <c r="BH750" i="2"/>
  <c r="BG750" i="2"/>
  <c r="BF750" i="2"/>
  <c r="T750" i="2"/>
  <c r="R750" i="2"/>
  <c r="P750" i="2"/>
  <c r="BI747" i="2"/>
  <c r="BH747" i="2"/>
  <c r="BG747" i="2"/>
  <c r="BF747" i="2"/>
  <c r="T747" i="2"/>
  <c r="R747" i="2"/>
  <c r="P747" i="2"/>
  <c r="BI745" i="2"/>
  <c r="BH745" i="2"/>
  <c r="BG745" i="2"/>
  <c r="BF745" i="2"/>
  <c r="T745" i="2"/>
  <c r="R745" i="2"/>
  <c r="P745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7" i="2"/>
  <c r="BH737" i="2"/>
  <c r="BG737" i="2"/>
  <c r="BF737" i="2"/>
  <c r="T737" i="2"/>
  <c r="R737" i="2"/>
  <c r="P737" i="2"/>
  <c r="BI734" i="2"/>
  <c r="BH734" i="2"/>
  <c r="BG734" i="2"/>
  <c r="BF734" i="2"/>
  <c r="T734" i="2"/>
  <c r="R734" i="2"/>
  <c r="P734" i="2"/>
  <c r="BI731" i="2"/>
  <c r="BH731" i="2"/>
  <c r="BG731" i="2"/>
  <c r="BF731" i="2"/>
  <c r="T731" i="2"/>
  <c r="R731" i="2"/>
  <c r="P731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1" i="2"/>
  <c r="BH721" i="2"/>
  <c r="BG721" i="2"/>
  <c r="BF721" i="2"/>
  <c r="T721" i="2"/>
  <c r="R721" i="2"/>
  <c r="P721" i="2"/>
  <c r="BI717" i="2"/>
  <c r="BH717" i="2"/>
  <c r="BG717" i="2"/>
  <c r="BF717" i="2"/>
  <c r="T717" i="2"/>
  <c r="R717" i="2"/>
  <c r="P717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8" i="2"/>
  <c r="BH708" i="2"/>
  <c r="BG708" i="2"/>
  <c r="BF708" i="2"/>
  <c r="T708" i="2"/>
  <c r="R708" i="2"/>
  <c r="P708" i="2"/>
  <c r="BI705" i="2"/>
  <c r="BH705" i="2"/>
  <c r="BG705" i="2"/>
  <c r="BF705" i="2"/>
  <c r="T705" i="2"/>
  <c r="R705" i="2"/>
  <c r="P705" i="2"/>
  <c r="BI702" i="2"/>
  <c r="BH702" i="2"/>
  <c r="BG702" i="2"/>
  <c r="BF702" i="2"/>
  <c r="T702" i="2"/>
  <c r="R702" i="2"/>
  <c r="P702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3" i="2"/>
  <c r="BH693" i="2"/>
  <c r="BG693" i="2"/>
  <c r="BF693" i="2"/>
  <c r="T693" i="2"/>
  <c r="R693" i="2"/>
  <c r="P693" i="2"/>
  <c r="BI690" i="2"/>
  <c r="BH690" i="2"/>
  <c r="BG690" i="2"/>
  <c r="BF690" i="2"/>
  <c r="T690" i="2"/>
  <c r="R690" i="2"/>
  <c r="P690" i="2"/>
  <c r="BI687" i="2"/>
  <c r="BH687" i="2"/>
  <c r="BG687" i="2"/>
  <c r="BF687" i="2"/>
  <c r="T687" i="2"/>
  <c r="R687" i="2"/>
  <c r="P687" i="2"/>
  <c r="BI683" i="2"/>
  <c r="BH683" i="2"/>
  <c r="BG683" i="2"/>
  <c r="BF683" i="2"/>
  <c r="T683" i="2"/>
  <c r="R683" i="2"/>
  <c r="P683" i="2"/>
  <c r="BI680" i="2"/>
  <c r="BH680" i="2"/>
  <c r="BG680" i="2"/>
  <c r="BF680" i="2"/>
  <c r="T680" i="2"/>
  <c r="R680" i="2"/>
  <c r="P680" i="2"/>
  <c r="BI677" i="2"/>
  <c r="BH677" i="2"/>
  <c r="BG677" i="2"/>
  <c r="BF677" i="2"/>
  <c r="T677" i="2"/>
  <c r="R677" i="2"/>
  <c r="P677" i="2"/>
  <c r="BI674" i="2"/>
  <c r="BH674" i="2"/>
  <c r="BG674" i="2"/>
  <c r="BF674" i="2"/>
  <c r="T674" i="2"/>
  <c r="R674" i="2"/>
  <c r="P674" i="2"/>
  <c r="BI671" i="2"/>
  <c r="BH671" i="2"/>
  <c r="BG671" i="2"/>
  <c r="BF671" i="2"/>
  <c r="T671" i="2"/>
  <c r="R671" i="2"/>
  <c r="P671" i="2"/>
  <c r="BI668" i="2"/>
  <c r="BH668" i="2"/>
  <c r="BG668" i="2"/>
  <c r="BF668" i="2"/>
  <c r="T668" i="2"/>
  <c r="R668" i="2"/>
  <c r="P668" i="2"/>
  <c r="BI665" i="2"/>
  <c r="BH665" i="2"/>
  <c r="BG665" i="2"/>
  <c r="BF665" i="2"/>
  <c r="T665" i="2"/>
  <c r="R665" i="2"/>
  <c r="P665" i="2"/>
  <c r="BI662" i="2"/>
  <c r="BH662" i="2"/>
  <c r="BG662" i="2"/>
  <c r="BF662" i="2"/>
  <c r="T662" i="2"/>
  <c r="R662" i="2"/>
  <c r="P662" i="2"/>
  <c r="BI660" i="2"/>
  <c r="BH660" i="2"/>
  <c r="BG660" i="2"/>
  <c r="BF660" i="2"/>
  <c r="T660" i="2"/>
  <c r="R660" i="2"/>
  <c r="P660" i="2"/>
  <c r="BI658" i="2"/>
  <c r="BH658" i="2"/>
  <c r="BG658" i="2"/>
  <c r="BF658" i="2"/>
  <c r="T658" i="2"/>
  <c r="R658" i="2"/>
  <c r="P658" i="2"/>
  <c r="BI655" i="2"/>
  <c r="BH655" i="2"/>
  <c r="BG655" i="2"/>
  <c r="BF655" i="2"/>
  <c r="T655" i="2"/>
  <c r="R655" i="2"/>
  <c r="P655" i="2"/>
  <c r="BI652" i="2"/>
  <c r="BH652" i="2"/>
  <c r="BG652" i="2"/>
  <c r="BF652" i="2"/>
  <c r="T652" i="2"/>
  <c r="R652" i="2"/>
  <c r="P652" i="2"/>
  <c r="BI649" i="2"/>
  <c r="BH649" i="2"/>
  <c r="BG649" i="2"/>
  <c r="BF649" i="2"/>
  <c r="T649" i="2"/>
  <c r="R649" i="2"/>
  <c r="P649" i="2"/>
  <c r="BI646" i="2"/>
  <c r="BH646" i="2"/>
  <c r="BG646" i="2"/>
  <c r="BF646" i="2"/>
  <c r="T646" i="2"/>
  <c r="R646" i="2"/>
  <c r="P646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1" i="2"/>
  <c r="BH631" i="2"/>
  <c r="BG631" i="2"/>
  <c r="BF631" i="2"/>
  <c r="T631" i="2"/>
  <c r="R631" i="2"/>
  <c r="P631" i="2"/>
  <c r="BI628" i="2"/>
  <c r="BH628" i="2"/>
  <c r="BG628" i="2"/>
  <c r="BF628" i="2"/>
  <c r="T628" i="2"/>
  <c r="R628" i="2"/>
  <c r="P628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7" i="2"/>
  <c r="BH617" i="2"/>
  <c r="BG617" i="2"/>
  <c r="BF617" i="2"/>
  <c r="T617" i="2"/>
  <c r="R617" i="2"/>
  <c r="P617" i="2"/>
  <c r="BI614" i="2"/>
  <c r="BH614" i="2"/>
  <c r="BG614" i="2"/>
  <c r="BF614" i="2"/>
  <c r="T614" i="2"/>
  <c r="R614" i="2"/>
  <c r="P614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5" i="2"/>
  <c r="BH595" i="2"/>
  <c r="BG595" i="2"/>
  <c r="BF595" i="2"/>
  <c r="T595" i="2"/>
  <c r="R595" i="2"/>
  <c r="P595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0" i="2"/>
  <c r="BH580" i="2"/>
  <c r="BG580" i="2"/>
  <c r="BF580" i="2"/>
  <c r="T580" i="2"/>
  <c r="R580" i="2"/>
  <c r="P580" i="2"/>
  <c r="BI578" i="2"/>
  <c r="BH578" i="2"/>
  <c r="BG578" i="2"/>
  <c r="BF578" i="2"/>
  <c r="T578" i="2"/>
  <c r="R578" i="2"/>
  <c r="P578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0" i="2"/>
  <c r="BH560" i="2"/>
  <c r="BG560" i="2"/>
  <c r="BF560" i="2"/>
  <c r="T560" i="2"/>
  <c r="R560" i="2"/>
  <c r="P560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J109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J104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J100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J150" i="2"/>
  <c r="J149" i="2"/>
  <c r="F149" i="2"/>
  <c r="F147" i="2"/>
  <c r="E145" i="2"/>
  <c r="J92" i="2"/>
  <c r="J91" i="2"/>
  <c r="F91" i="2"/>
  <c r="F89" i="2"/>
  <c r="E87" i="2"/>
  <c r="J18" i="2"/>
  <c r="E18" i="2"/>
  <c r="F92" i="2"/>
  <c r="J17" i="2"/>
  <c r="J12" i="2"/>
  <c r="J147" i="2" s="1"/>
  <c r="E7" i="2"/>
  <c r="E143" i="2" s="1"/>
  <c r="L90" i="1"/>
  <c r="AM90" i="1"/>
  <c r="AM89" i="1"/>
  <c r="L89" i="1"/>
  <c r="AM87" i="1"/>
  <c r="L87" i="1"/>
  <c r="L85" i="1"/>
  <c r="L84" i="1"/>
  <c r="J847" i="2"/>
  <c r="J668" i="2"/>
  <c r="BK578" i="2"/>
  <c r="J433" i="2"/>
  <c r="BK269" i="2"/>
  <c r="J882" i="2"/>
  <c r="J740" i="2"/>
  <c r="J583" i="2"/>
  <c r="J551" i="2"/>
  <c r="J419" i="2"/>
  <c r="BK296" i="2"/>
  <c r="J269" i="2"/>
  <c r="J162" i="2"/>
  <c r="J887" i="2"/>
  <c r="BK767" i="2"/>
  <c r="BK724" i="2"/>
  <c r="J634" i="2"/>
  <c r="BK583" i="2"/>
  <c r="BK433" i="2"/>
  <c r="J388" i="2"/>
  <c r="J329" i="2"/>
  <c r="J305" i="2"/>
  <c r="BK232" i="2"/>
  <c r="BK851" i="2"/>
  <c r="J898" i="2"/>
  <c r="BK812" i="2"/>
  <c r="J705" i="2"/>
  <c r="BK617" i="2"/>
  <c r="BK580" i="2"/>
  <c r="BK400" i="2"/>
  <c r="J380" i="2"/>
  <c r="BK244" i="2"/>
  <c r="BK174" i="2"/>
  <c r="BK790" i="2"/>
  <c r="J451" i="2"/>
  <c r="J892" i="2"/>
  <c r="J831" i="2"/>
  <c r="J439" i="2"/>
  <c r="J288" i="2"/>
  <c r="J1068" i="2"/>
  <c r="J964" i="2"/>
  <c r="J772" i="2"/>
  <c r="J565" i="2"/>
  <c r="J454" i="2"/>
  <c r="J192" i="2"/>
  <c r="BK1038" i="2"/>
  <c r="J942" i="2"/>
  <c r="BK779" i="2"/>
  <c r="J554" i="2"/>
  <c r="J445" i="2"/>
  <c r="J355" i="2"/>
  <c r="BK215" i="2"/>
  <c r="J1092" i="2"/>
  <c r="BK967" i="2"/>
  <c r="BK912" i="2"/>
  <c r="BK487" i="2"/>
  <c r="J386" i="2"/>
  <c r="J159" i="2"/>
  <c r="J1077" i="2"/>
  <c r="BK882" i="2"/>
  <c r="BK761" i="2"/>
  <c r="BK690" i="2"/>
  <c r="BK649" i="2"/>
  <c r="J513" i="2"/>
  <c r="BK377" i="2"/>
  <c r="J1055" i="2"/>
  <c r="J1007" i="2"/>
  <c r="BK944" i="2"/>
  <c r="BK838" i="2"/>
  <c r="J809" i="2"/>
  <c r="BK683" i="2"/>
  <c r="BK554" i="2"/>
  <c r="BK390" i="2"/>
  <c r="BK272" i="2"/>
  <c r="J200" i="2"/>
  <c r="BK1065" i="2"/>
  <c r="BK1007" i="2"/>
  <c r="BK809" i="2"/>
  <c r="BK640" i="2"/>
  <c r="BK510" i="2"/>
  <c r="J244" i="2"/>
  <c r="J1065" i="2"/>
  <c r="J970" i="2"/>
  <c r="J927" i="2"/>
  <c r="J840" i="2"/>
  <c r="J787" i="2"/>
  <c r="BK538" i="2"/>
  <c r="J436" i="2"/>
  <c r="BK209" i="2"/>
  <c r="BK668" i="2"/>
  <c r="J369" i="2"/>
  <c r="BK229" i="2"/>
  <c r="BK1004" i="2"/>
  <c r="BK973" i="2"/>
  <c r="J930" i="2"/>
  <c r="J817" i="2"/>
  <c r="BK740" i="2"/>
  <c r="J598" i="2"/>
  <c r="BK467" i="2"/>
  <c r="BK374" i="2"/>
  <c r="J186" i="2"/>
  <c r="J577" i="3"/>
  <c r="J513" i="3"/>
  <c r="J437" i="3"/>
  <c r="BK377" i="3"/>
  <c r="BK625" i="3"/>
  <c r="J463" i="3"/>
  <c r="J202" i="3"/>
  <c r="J721" i="3"/>
  <c r="J629" i="3"/>
  <c r="BK508" i="3"/>
  <c r="BK469" i="3"/>
  <c r="J430" i="3"/>
  <c r="J291" i="3"/>
  <c r="BK202" i="3"/>
  <c r="J572" i="3"/>
  <c r="BK298" i="3"/>
  <c r="J264" i="3"/>
  <c r="J226" i="3"/>
  <c r="J168" i="3"/>
  <c r="J354" i="3"/>
  <c r="BK306" i="3"/>
  <c r="J234" i="3"/>
  <c r="BK168" i="3"/>
  <c r="J704" i="3"/>
  <c r="J478" i="3"/>
  <c r="J800" i="3"/>
  <c r="J657" i="3"/>
  <c r="J634" i="3"/>
  <c r="J548" i="3"/>
  <c r="J427" i="3"/>
  <c r="BK368" i="3"/>
  <c r="J302" i="3"/>
  <c r="BK198" i="3"/>
  <c r="J871" i="3"/>
  <c r="BK797" i="3"/>
  <c r="J445" i="3"/>
  <c r="BK371" i="3"/>
  <c r="BK250" i="3"/>
  <c r="J835" i="3"/>
  <c r="BK811" i="3"/>
  <c r="J515" i="3"/>
  <c r="BK289" i="3"/>
  <c r="J198" i="3"/>
  <c r="BK826" i="3"/>
  <c r="J807" i="3"/>
  <c r="BK750" i="3"/>
  <c r="BK704" i="3"/>
  <c r="J642" i="3"/>
  <c r="BK604" i="3"/>
  <c r="J377" i="3"/>
  <c r="J337" i="3"/>
  <c r="BK242" i="3"/>
  <c r="BK842" i="3"/>
  <c r="J792" i="3"/>
  <c r="BK481" i="3"/>
  <c r="J159" i="3"/>
  <c r="BK829" i="3"/>
  <c r="J752" i="3"/>
  <c r="J707" i="3"/>
  <c r="J493" i="3"/>
  <c r="J247" i="3"/>
  <c r="BK177" i="3"/>
  <c r="J780" i="3"/>
  <c r="J727" i="3"/>
  <c r="BK609" i="3"/>
  <c r="J505" i="3"/>
  <c r="BK475" i="3"/>
  <c r="BK410" i="3"/>
  <c r="J697" i="3"/>
  <c r="BK616" i="3"/>
  <c r="J502" i="3"/>
  <c r="BK231" i="3"/>
  <c r="J180" i="3"/>
  <c r="BK655" i="3"/>
  <c r="BK561" i="3"/>
  <c r="J481" i="3"/>
  <c r="J344" i="3"/>
  <c r="J460" i="4"/>
  <c r="J407" i="4"/>
  <c r="J272" i="4"/>
  <c r="BK212" i="4"/>
  <c r="J555" i="4"/>
  <c r="BK362" i="4"/>
  <c r="J308" i="4"/>
  <c r="BK517" i="4"/>
  <c r="J328" i="4"/>
  <c r="BK219" i="4"/>
  <c r="BK529" i="4"/>
  <c r="J439" i="4"/>
  <c r="J312" i="4"/>
  <c r="J427" i="4"/>
  <c r="BK355" i="4"/>
  <c r="J483" i="4"/>
  <c r="BK334" i="4"/>
  <c r="J355" i="4"/>
  <c r="J179" i="4"/>
  <c r="BK609" i="4"/>
  <c r="J558" i="4"/>
  <c r="BK394" i="4"/>
  <c r="J310" i="4"/>
  <c r="BK155" i="4"/>
  <c r="BK601" i="4"/>
  <c r="J296" i="4"/>
  <c r="J204" i="4"/>
  <c r="J615" i="4"/>
  <c r="BK589" i="4"/>
  <c r="BK345" i="4"/>
  <c r="BK644" i="4"/>
  <c r="J598" i="4"/>
  <c r="J586" i="4"/>
  <c r="J442" i="4"/>
  <c r="J249" i="4"/>
  <c r="J161" i="4"/>
  <c r="BK570" i="4"/>
  <c r="BK511" i="4"/>
  <c r="BK382" i="4"/>
  <c r="BK524" i="4"/>
  <c r="BK305" i="4"/>
  <c r="J233" i="4"/>
  <c r="BK170" i="4"/>
  <c r="J457" i="4"/>
  <c r="BK430" i="4"/>
  <c r="J690" i="5"/>
  <c r="BK421" i="5"/>
  <c r="J278" i="5"/>
  <c r="J679" i="5"/>
  <c r="BK567" i="5"/>
  <c r="BK415" i="5"/>
  <c r="BK711" i="5"/>
  <c r="J357" i="5"/>
  <c r="BK699" i="5"/>
  <c r="J493" i="5"/>
  <c r="BK451" i="5"/>
  <c r="BK267" i="5"/>
  <c r="BK167" i="5"/>
  <c r="J699" i="5"/>
  <c r="BK584" i="5"/>
  <c r="BK380" i="5"/>
  <c r="J370" i="5"/>
  <c r="BK260" i="5"/>
  <c r="J688" i="5"/>
  <c r="J579" i="5"/>
  <c r="BK354" i="5"/>
  <c r="BK322" i="5"/>
  <c r="BK242" i="5"/>
  <c r="J164" i="5"/>
  <c r="J758" i="5"/>
  <c r="BK638" i="5"/>
  <c r="J481" i="5"/>
  <c r="J334" i="5"/>
  <c r="J289" i="5"/>
  <c r="BK204" i="5"/>
  <c r="J784" i="5"/>
  <c r="J810" i="5"/>
  <c r="BK779" i="5"/>
  <c r="J661" i="5"/>
  <c r="BK579" i="5"/>
  <c r="J548" i="5"/>
  <c r="BK520" i="5"/>
  <c r="BK472" i="5"/>
  <c r="J403" i="5"/>
  <c r="J272" i="5"/>
  <c r="J245" i="5"/>
  <c r="BK813" i="5"/>
  <c r="J732" i="5"/>
  <c r="BK363" i="5"/>
  <c r="BK289" i="5"/>
  <c r="BK806" i="5"/>
  <c r="J664" i="5"/>
  <c r="BK802" i="5"/>
  <c r="J768" i="5"/>
  <c r="J621" i="5"/>
  <c r="J523" i="5"/>
  <c r="BK395" i="5"/>
  <c r="J234" i="5"/>
  <c r="J730" i="5"/>
  <c r="J623" i="5"/>
  <c r="J598" i="5"/>
  <c r="J434" i="5"/>
  <c r="BK370" i="5"/>
  <c r="J253" i="5"/>
  <c r="BK209" i="5"/>
  <c r="J540" i="5"/>
  <c r="BK338" i="5"/>
  <c r="J192" i="5"/>
  <c r="J366" i="5"/>
  <c r="J392" i="6"/>
  <c r="BK154" i="6"/>
  <c r="J255" i="6"/>
  <c r="J183" i="6"/>
  <c r="J839" i="6"/>
  <c r="J761" i="6"/>
  <c r="J705" i="6"/>
  <c r="J545" i="6"/>
  <c r="J378" i="6"/>
  <c r="BK335" i="6"/>
  <c r="BK223" i="6"/>
  <c r="BK702" i="6"/>
  <c r="BK605" i="6"/>
  <c r="J501" i="6"/>
  <c r="BK416" i="6"/>
  <c r="J372" i="6"/>
  <c r="J833" i="6"/>
  <c r="BK768" i="6"/>
  <c r="J748" i="6"/>
  <c r="BK338" i="6"/>
  <c r="J661" i="6"/>
  <c r="BK496" i="6"/>
  <c r="J349" i="6"/>
  <c r="BK311" i="6"/>
  <c r="BK244" i="6"/>
  <c r="J702" i="6"/>
  <c r="J513" i="6"/>
  <c r="BK501" i="6"/>
  <c r="J470" i="6"/>
  <c r="J329" i="6"/>
  <c r="J219" i="6"/>
  <c r="BK157" i="6"/>
  <c r="J537" i="6"/>
  <c r="BK178" i="6"/>
  <c r="J830" i="6"/>
  <c r="BK798" i="6"/>
  <c r="J711" i="6"/>
  <c r="J656" i="6"/>
  <c r="BK568" i="6"/>
  <c r="BK522" i="6"/>
  <c r="BK414" i="6"/>
  <c r="BK296" i="6"/>
  <c r="J169" i="6"/>
  <c r="BK814" i="6"/>
  <c r="BK777" i="6"/>
  <c r="BK711" i="6"/>
  <c r="BK612" i="6"/>
  <c r="J493" i="6"/>
  <c r="J408" i="6"/>
  <c r="J213" i="6"/>
  <c r="J548" i="6"/>
  <c r="BK411" i="6"/>
  <c r="J321" i="6"/>
  <c r="BK274" i="6"/>
  <c r="J755" i="6"/>
  <c r="BK686" i="6"/>
  <c r="J558" i="6"/>
  <c r="BK264" i="6"/>
  <c r="J800" i="6"/>
  <c r="BK738" i="6"/>
  <c r="J443" i="6"/>
  <c r="J402" i="6"/>
  <c r="BK357" i="6"/>
  <c r="BK204" i="6"/>
  <c r="BK775" i="6"/>
  <c r="BK723" i="6"/>
  <c r="J617" i="6"/>
  <c r="BK599" i="6"/>
  <c r="J462" i="6"/>
  <c r="J207" i="6"/>
  <c r="BK186" i="6"/>
  <c r="J516" i="6"/>
  <c r="J343" i="6"/>
  <c r="J319" i="6"/>
  <c r="J232" i="6"/>
  <c r="BK510" i="7"/>
  <c r="BK381" i="7"/>
  <c r="BK286" i="7"/>
  <c r="BK696" i="7"/>
  <c r="BK538" i="7"/>
  <c r="J438" i="7"/>
  <c r="BK308" i="7"/>
  <c r="J513" i="7"/>
  <c r="J306" i="7"/>
  <c r="J275" i="7"/>
  <c r="BK616" i="7"/>
  <c r="BK462" i="7"/>
  <c r="J317" i="7"/>
  <c r="BK155" i="7"/>
  <c r="BK546" i="7"/>
  <c r="J384" i="7"/>
  <c r="BK665" i="7"/>
  <c r="BK593" i="7"/>
  <c r="BK501" i="7"/>
  <c r="J426" i="7"/>
  <c r="BK373" i="7"/>
  <c r="BK687" i="7"/>
  <c r="J459" i="7"/>
  <c r="J292" i="7"/>
  <c r="J822" i="7"/>
  <c r="BK758" i="7"/>
  <c r="J680" i="7"/>
  <c r="J656" i="7"/>
  <c r="J575" i="7"/>
  <c r="J247" i="7"/>
  <c r="BK798" i="7"/>
  <c r="BK748" i="7"/>
  <c r="BK716" i="7"/>
  <c r="BK668" i="7"/>
  <c r="J569" i="7"/>
  <c r="J469" i="7"/>
  <c r="BK314" i="7"/>
  <c r="J152" i="7"/>
  <c r="J798" i="7"/>
  <c r="BK761" i="7"/>
  <c r="BK673" i="7"/>
  <c r="J585" i="7"/>
  <c r="BK504" i="7"/>
  <c r="J342" i="7"/>
  <c r="BK822" i="7"/>
  <c r="BK783" i="7"/>
  <c r="J748" i="7"/>
  <c r="BK525" i="7"/>
  <c r="BK270" i="7"/>
  <c r="BK247" i="7"/>
  <c r="BK186" i="7"/>
  <c r="BK814" i="7"/>
  <c r="J754" i="7"/>
  <c r="J495" i="7"/>
  <c r="BK183" i="7"/>
  <c r="BK765" i="7"/>
  <c r="BK624" i="7"/>
  <c r="J446" i="7"/>
  <c r="BK332" i="7"/>
  <c r="BK258" i="7"/>
  <c r="J831" i="7"/>
  <c r="BK685" i="7"/>
  <c r="J326" i="7"/>
  <c r="BK239" i="7"/>
  <c r="BK754" i="7"/>
  <c r="BK572" i="7"/>
  <c r="J486" i="7"/>
  <c r="J368" i="7"/>
  <c r="J197" i="7"/>
  <c r="BK711" i="7"/>
  <c r="BK519" i="7"/>
  <c r="BK423" i="7"/>
  <c r="BK212" i="7"/>
  <c r="BK371" i="8"/>
  <c r="J227" i="8"/>
  <c r="BK670" i="8"/>
  <c r="BK629" i="8"/>
  <c r="BK572" i="8"/>
  <c r="BK486" i="8"/>
  <c r="J426" i="8"/>
  <c r="J301" i="8"/>
  <c r="BK641" i="8"/>
  <c r="J508" i="8"/>
  <c r="J314" i="8"/>
  <c r="J233" i="8"/>
  <c r="BK619" i="8"/>
  <c r="BK435" i="8"/>
  <c r="J176" i="8"/>
  <c r="BK636" i="8"/>
  <c r="BK542" i="8"/>
  <c r="BK374" i="8"/>
  <c r="BK211" i="8"/>
  <c r="BK560" i="8"/>
  <c r="BK410" i="8"/>
  <c r="J259" i="8"/>
  <c r="BK690" i="8"/>
  <c r="J495" i="8"/>
  <c r="J443" i="8"/>
  <c r="BK906" i="8"/>
  <c r="J862" i="8"/>
  <c r="J783" i="8"/>
  <c r="BK639" i="8"/>
  <c r="BK515" i="8"/>
  <c r="J214" i="8"/>
  <c r="BK862" i="8"/>
  <c r="BK833" i="8"/>
  <c r="J754" i="8"/>
  <c r="BK631" i="8"/>
  <c r="BK478" i="8"/>
  <c r="J887" i="8"/>
  <c r="BK823" i="8"/>
  <c r="BK741" i="8"/>
  <c r="BK647" i="8"/>
  <c r="BK533" i="8"/>
  <c r="J329" i="8"/>
  <c r="BK869" i="8"/>
  <c r="J788" i="8"/>
  <c r="J634" i="8"/>
  <c r="J416" i="8"/>
  <c r="BK912" i="8"/>
  <c r="J821" i="8"/>
  <c r="J595" i="8"/>
  <c r="J484" i="8"/>
  <c r="J362" i="8"/>
  <c r="BK227" i="8"/>
  <c r="J869" i="8"/>
  <c r="BK678" i="8"/>
  <c r="BK586" i="8"/>
  <c r="BK465" i="8"/>
  <c r="BK348" i="8"/>
  <c r="J306" i="8"/>
  <c r="BK182" i="8"/>
  <c r="J854" i="8"/>
  <c r="J644" i="8"/>
  <c r="BK406" i="8"/>
  <c r="J268" i="8"/>
  <c r="J223" i="8"/>
  <c r="BK188" i="8"/>
  <c r="BK857" i="8"/>
  <c r="J771" i="8"/>
  <c r="J598" i="8"/>
  <c r="BK421" i="8"/>
  <c r="BK248" i="8"/>
  <c r="J158" i="8"/>
  <c r="BK623" i="8"/>
  <c r="J490" i="8"/>
  <c r="J311" i="8"/>
  <c r="BK193" i="8"/>
  <c r="BK193" i="9"/>
  <c r="J180" i="9"/>
  <c r="BK210" i="9"/>
  <c r="BK165" i="9"/>
  <c r="J135" i="9"/>
  <c r="J204" i="9"/>
  <c r="J165" i="9"/>
  <c r="J190" i="9"/>
  <c r="J193" i="9"/>
  <c r="BK154" i="9"/>
  <c r="BK146" i="9"/>
  <c r="BK453" i="10"/>
  <c r="J351" i="10"/>
  <c r="J284" i="10"/>
  <c r="J225" i="10"/>
  <c r="J420" i="10"/>
  <c r="BK289" i="10"/>
  <c r="BK223" i="10"/>
  <c r="BK164" i="10"/>
  <c r="BK487" i="10"/>
  <c r="BK401" i="10"/>
  <c r="BK344" i="10"/>
  <c r="BK273" i="10"/>
  <c r="BK241" i="10"/>
  <c r="J534" i="10"/>
  <c r="BK396" i="10"/>
  <c r="J528" i="10"/>
  <c r="BK447" i="10"/>
  <c r="BK427" i="10"/>
  <c r="J314" i="10"/>
  <c r="J236" i="10"/>
  <c r="J513" i="10"/>
  <c r="J341" i="10"/>
  <c r="BK258" i="10"/>
  <c r="BK236" i="10"/>
  <c r="BK216" i="10"/>
  <c r="BK137" i="10"/>
  <c r="J524" i="10"/>
  <c r="J495" i="10"/>
  <c r="J457" i="10"/>
  <c r="J377" i="10"/>
  <c r="J414" i="10"/>
  <c r="J310" i="10"/>
  <c r="J175" i="10"/>
  <c r="BK531" i="10"/>
  <c r="BK522" i="10"/>
  <c r="BK478" i="10"/>
  <c r="BK160" i="10"/>
  <c r="BK528" i="10"/>
  <c r="BK473" i="10"/>
  <c r="J189" i="10"/>
  <c r="BK156" i="10"/>
  <c r="BK441" i="10"/>
  <c r="BK319" i="10"/>
  <c r="J210" i="10"/>
  <c r="J415" i="11"/>
  <c r="BK398" i="11"/>
  <c r="J357" i="11"/>
  <c r="BK369" i="11"/>
  <c r="BK308" i="11"/>
  <c r="BK424" i="11"/>
  <c r="BK377" i="11"/>
  <c r="BK237" i="11"/>
  <c r="BK141" i="11"/>
  <c r="J296" i="11"/>
  <c r="BK202" i="11"/>
  <c r="BK154" i="11"/>
  <c r="J412" i="11"/>
  <c r="J272" i="11"/>
  <c r="BK197" i="11"/>
  <c r="BK132" i="11"/>
  <c r="J417" i="11"/>
  <c r="BK287" i="11"/>
  <c r="J342" i="11"/>
  <c r="J212" i="11"/>
  <c r="J460" i="11"/>
  <c r="BK371" i="11"/>
  <c r="BK235" i="11"/>
  <c r="J464" i="11"/>
  <c r="BK420" i="11"/>
  <c r="BK333" i="11"/>
  <c r="BK410" i="11"/>
  <c r="J216" i="11"/>
  <c r="BK269" i="11"/>
  <c r="BK242" i="11"/>
  <c r="J147" i="11"/>
  <c r="BK408" i="11"/>
  <c r="J359" i="11"/>
  <c r="J200" i="11"/>
  <c r="J429" i="11"/>
  <c r="J371" i="11"/>
  <c r="J169" i="11"/>
  <c r="BK337" i="11"/>
  <c r="J281" i="11"/>
  <c r="J184" i="13"/>
  <c r="J192" i="13"/>
  <c r="J126" i="13"/>
  <c r="BK142" i="13"/>
  <c r="J169" i="13"/>
  <c r="J156" i="13"/>
  <c r="J150" i="13"/>
  <c r="J194" i="13"/>
  <c r="BK157" i="14"/>
  <c r="BK130" i="14"/>
  <c r="J153" i="14"/>
  <c r="J127" i="14"/>
  <c r="BK164" i="15"/>
  <c r="J164" i="15"/>
  <c r="J144" i="15"/>
  <c r="BK150" i="15"/>
  <c r="BK171" i="15"/>
  <c r="J795" i="2"/>
  <c r="J640" i="2"/>
  <c r="J482" i="2"/>
  <c r="BK183" i="2"/>
  <c r="J721" i="2"/>
  <c r="BK502" i="2"/>
  <c r="J335" i="2"/>
  <c r="BK189" i="2"/>
  <c r="BK873" i="2"/>
  <c r="BK731" i="2"/>
  <c r="J631" i="2"/>
  <c r="J448" i="2"/>
  <c r="BK380" i="2"/>
  <c r="J307" i="2"/>
  <c r="BK241" i="2"/>
  <c r="BK814" i="2"/>
  <c r="BK824" i="2"/>
  <c r="BK643" i="2"/>
  <c r="J570" i="2"/>
  <c r="J323" i="2"/>
  <c r="BK792" i="2"/>
  <c r="BK864" i="2"/>
  <c r="BK493" i="2"/>
  <c r="J390" i="2"/>
  <c r="BK1074" i="2"/>
  <c r="J979" i="2"/>
  <c r="J683" i="2"/>
  <c r="BK457" i="2"/>
  <c r="BK1053" i="2"/>
  <c r="J875" i="2"/>
  <c r="BK750" i="2"/>
  <c r="J430" i="2"/>
  <c r="BK1046" i="2"/>
  <c r="BK935" i="2"/>
  <c r="BK541" i="2"/>
  <c r="J261" i="2"/>
  <c r="BK1041" i="2"/>
  <c r="J824" i="2"/>
  <c r="BK696" i="2"/>
  <c r="BK607" i="2"/>
  <c r="BK523" i="2"/>
  <c r="BK180" i="2"/>
  <c r="BK1036" i="2"/>
  <c r="BK711" i="2"/>
  <c r="BK626" i="2"/>
  <c r="BK352" i="2"/>
  <c r="BK281" i="2"/>
  <c r="BK186" i="2"/>
  <c r="BK1009" i="2"/>
  <c r="BK745" i="2"/>
  <c r="J610" i="2"/>
  <c r="J484" i="2"/>
  <c r="BK369" i="2"/>
  <c r="J215" i="2"/>
  <c r="J933" i="2"/>
  <c r="J814" i="2"/>
  <c r="BK769" i="2"/>
  <c r="J348" i="2"/>
  <c r="J677" i="2"/>
  <c r="BK484" i="2"/>
  <c r="BK275" i="2"/>
  <c r="BK168" i="2"/>
  <c r="J991" i="2"/>
  <c r="BK845" i="2"/>
  <c r="J743" i="2"/>
  <c r="J572" i="2"/>
  <c r="J317" i="2"/>
  <c r="J688" i="3"/>
  <c r="J277" i="3"/>
  <c r="BK657" i="3"/>
  <c r="J558" i="3"/>
  <c r="J475" i="3"/>
  <c r="J736" i="3"/>
  <c r="BK171" i="3"/>
  <c r="J401" i="3"/>
  <c r="J274" i="3"/>
  <c r="BK223" i="3"/>
  <c r="BK548" i="3"/>
  <c r="J328" i="3"/>
  <c r="BK216" i="3"/>
  <c r="J614" i="3"/>
  <c r="BK884" i="3"/>
  <c r="J795" i="3"/>
  <c r="BK598" i="3"/>
  <c r="BK425" i="3"/>
  <c r="J346" i="3"/>
  <c r="BK159" i="3"/>
  <c r="J832" i="3"/>
  <c r="BK430" i="3"/>
  <c r="J331" i="3"/>
  <c r="J817" i="3"/>
  <c r="J551" i="3"/>
  <c r="BK252" i="3"/>
  <c r="BK859" i="3"/>
  <c r="BK747" i="3"/>
  <c r="BK692" i="3"/>
  <c r="BK607" i="3"/>
  <c r="BK374" i="3"/>
  <c r="BK302" i="3"/>
  <c r="J859" i="3"/>
  <c r="BK820" i="3"/>
  <c r="J511" i="3"/>
  <c r="BK868" i="3"/>
  <c r="J804" i="3"/>
  <c r="BK710" i="3"/>
  <c r="J439" i="3"/>
  <c r="J849" i="3"/>
  <c r="J745" i="3"/>
  <c r="J650" i="3"/>
  <c r="J469" i="3"/>
  <c r="BK407" i="3"/>
  <c r="BK640" i="3"/>
  <c r="BK545" i="3"/>
  <c r="BK192" i="3"/>
  <c r="BK646" i="3"/>
  <c r="BK496" i="3"/>
  <c r="BK239" i="3"/>
  <c r="J388" i="4"/>
  <c r="BK207" i="4"/>
  <c r="J524" i="4"/>
  <c r="BK568" i="4"/>
  <c r="BK483" i="4"/>
  <c r="J285" i="4"/>
  <c r="BK532" i="4"/>
  <c r="J420" i="4"/>
  <c r="BK480" i="4"/>
  <c r="J404" i="4"/>
  <c r="J550" i="4"/>
  <c r="J488" i="4"/>
  <c r="J359" i="4"/>
  <c r="J334" i="4"/>
  <c r="BK191" i="4"/>
  <c r="BK577" i="4"/>
  <c r="BK314" i="4"/>
  <c r="BK152" i="4"/>
  <c r="J365" i="4"/>
  <c r="J644" i="4"/>
  <c r="BK352" i="4"/>
  <c r="BK667" i="4"/>
  <c r="BK619" i="4"/>
  <c r="BK538" i="4"/>
  <c r="J374" i="4"/>
  <c r="BK230" i="4"/>
  <c r="J619" i="4"/>
  <c r="J385" i="4"/>
  <c r="J517" i="4"/>
  <c r="J242" i="4"/>
  <c r="J507" i="4"/>
  <c r="BK424" i="4"/>
  <c r="J442" i="5"/>
  <c r="J711" i="5"/>
  <c r="J574" i="5"/>
  <c r="J709" i="5"/>
  <c r="J338" i="5"/>
  <c r="J675" i="5"/>
  <c r="J475" i="5"/>
  <c r="J328" i="5"/>
  <c r="J703" i="5"/>
  <c r="BK537" i="5"/>
  <c r="BK340" i="5"/>
  <c r="BK695" i="5"/>
  <c r="BK478" i="5"/>
  <c r="J390" i="5"/>
  <c r="J237" i="5"/>
  <c r="BK641" i="5"/>
  <c r="J431" i="5"/>
  <c r="J275" i="5"/>
  <c r="J833" i="5"/>
  <c r="J789" i="5"/>
  <c r="BK664" i="5"/>
  <c r="BK571" i="5"/>
  <c r="J533" i="5"/>
  <c r="J440" i="5"/>
  <c r="BK258" i="5"/>
  <c r="BK833" i="5"/>
  <c r="BK493" i="5"/>
  <c r="BK348" i="5"/>
  <c r="J771" i="5"/>
  <c r="BK784" i="5"/>
  <c r="J645" i="5"/>
  <c r="BK499" i="5"/>
  <c r="BK357" i="5"/>
  <c r="BK158" i="5"/>
  <c r="J584" i="5"/>
  <c r="J267" i="5"/>
  <c r="J189" i="5"/>
  <c r="J530" i="5"/>
  <c r="BK234" i="5"/>
  <c r="BK387" i="5"/>
  <c r="BK665" i="6"/>
  <c r="BK341" i="6"/>
  <c r="J539" i="6"/>
  <c r="J226" i="6"/>
  <c r="BK820" i="6"/>
  <c r="J738" i="6"/>
  <c r="BK375" i="6"/>
  <c r="BK241" i="6"/>
  <c r="J626" i="6"/>
  <c r="J452" i="6"/>
  <c r="BK395" i="6"/>
  <c r="J836" i="6"/>
  <c r="BK764" i="6"/>
  <c r="J677" i="6"/>
  <c r="J166" i="6"/>
  <c r="J474" i="6"/>
  <c r="BK534" i="6"/>
  <c r="BK293" i="6"/>
  <c r="J863" i="6"/>
  <c r="J787" i="6"/>
  <c r="BK650" i="6"/>
  <c r="BK510" i="6"/>
  <c r="BK462" i="6"/>
  <c r="J241" i="6"/>
  <c r="J576" i="6"/>
  <c r="BK361" i="6"/>
  <c r="BK291" i="6"/>
  <c r="BK688" i="6"/>
  <c r="J551" i="6"/>
  <c r="J848" i="6"/>
  <c r="J779" i="6"/>
  <c r="BK459" i="6"/>
  <c r="J288" i="6"/>
  <c r="BK782" i="6"/>
  <c r="J686" i="6"/>
  <c r="J589" i="6"/>
  <c r="BK216" i="6"/>
  <c r="BK192" i="6"/>
  <c r="J346" i="6"/>
  <c r="J277" i="6"/>
  <c r="BK677" i="2"/>
  <c r="J665" i="2"/>
  <c r="BK529" i="2"/>
  <c r="J212" i="2"/>
  <c r="J843" i="2"/>
  <c r="BK568" i="2"/>
  <c r="BK496" i="2"/>
  <c r="J294" i="2"/>
  <c r="BK920" i="2"/>
  <c r="J769" i="2"/>
  <c r="J696" i="2"/>
  <c r="BK557" i="2"/>
  <c r="BK412" i="2"/>
  <c r="BK350" i="2"/>
  <c r="BK299" i="2"/>
  <c r="BK867" i="2"/>
  <c r="J902" i="2"/>
  <c r="J775" i="2"/>
  <c r="J620" i="2"/>
  <c r="J578" i="2"/>
  <c r="J352" i="2"/>
  <c r="BK192" i="2"/>
  <c r="J607" i="2"/>
  <c r="BK898" i="2"/>
  <c r="BK764" i="2"/>
  <c r="BK339" i="2"/>
  <c r="J988" i="2"/>
  <c r="BK905" i="2"/>
  <c r="BK614" i="2"/>
  <c r="J465" i="2"/>
  <c r="BK238" i="2"/>
  <c r="BK1017" i="2"/>
  <c r="BK840" i="2"/>
  <c r="BK705" i="2"/>
  <c r="BK442" i="2"/>
  <c r="J284" i="2"/>
  <c r="J1038" i="2"/>
  <c r="BK938" i="2"/>
  <c r="BK687" i="2"/>
  <c r="BK348" i="2"/>
  <c r="BK1081" i="2"/>
  <c r="J907" i="2"/>
  <c r="BK803" i="2"/>
  <c r="BK665" i="2"/>
  <c r="J547" i="2"/>
  <c r="J403" i="2"/>
  <c r="BK1089" i="2"/>
  <c r="J1043" i="2"/>
  <c r="J960" i="2"/>
  <c r="J834" i="2"/>
  <c r="J717" i="2"/>
  <c r="BK628" i="2"/>
  <c r="J342" i="2"/>
  <c r="BK284" i="2"/>
  <c r="BK1051" i="2"/>
  <c r="J838" i="2"/>
  <c r="BK634" i="2"/>
  <c r="J469" i="2"/>
  <c r="J281" i="2"/>
  <c r="BK1059" i="2"/>
  <c r="J493" i="2"/>
  <c r="BK315" i="2"/>
  <c r="J631" i="3"/>
  <c r="BK515" i="3"/>
  <c r="J416" i="3"/>
  <c r="BK760" i="3"/>
  <c r="J508" i="3"/>
  <c r="BK226" i="3"/>
  <c r="BK676" i="3"/>
  <c r="BK586" i="3"/>
  <c r="BK499" i="3"/>
  <c r="J433" i="3"/>
  <c r="BK271" i="3"/>
  <c r="BK718" i="3"/>
  <c r="J398" i="3"/>
  <c r="J258" i="3"/>
  <c r="J192" i="3"/>
  <c r="BK525" i="3"/>
  <c r="BK319" i="3"/>
  <c r="BK180" i="3"/>
  <c r="BK612" i="3"/>
  <c r="BK845" i="3"/>
  <c r="J669" i="3"/>
  <c r="BK529" i="3"/>
  <c r="BK419" i="3"/>
  <c r="J216" i="3"/>
  <c r="J884" i="3"/>
  <c r="BK511" i="3"/>
  <c r="BK351" i="3"/>
  <c r="BK184" i="3"/>
  <c r="J773" i="3"/>
  <c r="J371" i="3"/>
  <c r="J205" i="3"/>
  <c r="J823" i="3"/>
  <c r="BK776" i="3"/>
  <c r="BK739" i="3"/>
  <c r="BK631" i="3"/>
  <c r="J407" i="3"/>
  <c r="J312" i="3"/>
  <c r="J829" i="3"/>
  <c r="BK555" i="3"/>
  <c r="BK156" i="3"/>
  <c r="BK835" i="3"/>
  <c r="BK792" i="3"/>
  <c r="BK695" i="3"/>
  <c r="BK234" i="3"/>
  <c r="BK807" i="3"/>
  <c r="J760" i="3"/>
  <c r="BK724" i="3"/>
  <c r="BK564" i="3"/>
  <c r="BK437" i="3"/>
  <c r="BK732" i="3"/>
  <c r="BK558" i="3"/>
  <c r="J268" i="3"/>
  <c r="J177" i="3"/>
  <c r="BK532" i="3"/>
  <c r="J392" i="3"/>
  <c r="J473" i="4"/>
  <c r="J275" i="4"/>
  <c r="J222" i="4"/>
  <c r="J532" i="4"/>
  <c r="BK302" i="4"/>
  <c r="J485" i="4"/>
  <c r="J256" i="4"/>
  <c r="J568" i="4"/>
  <c r="J412" i="4"/>
  <c r="BK337" i="4"/>
  <c r="J511" i="4"/>
  <c r="BK308" i="4"/>
  <c r="J263" i="4"/>
  <c r="J217" i="4"/>
  <c r="J176" i="4"/>
  <c r="BK598" i="4"/>
  <c r="J305" i="4"/>
  <c r="J279" i="4"/>
  <c r="J246" i="4"/>
  <c r="BK214" i="4"/>
  <c r="BK663" i="4"/>
  <c r="J637" i="4"/>
  <c r="BK586" i="4"/>
  <c r="J436" i="4"/>
  <c r="BK328" i="4"/>
  <c r="J294" i="4"/>
  <c r="BK263" i="4"/>
  <c r="J207" i="4"/>
  <c r="BK647" i="4"/>
  <c r="J604" i="4"/>
  <c r="J580" i="4"/>
  <c r="J470" i="4"/>
  <c r="BK349" i="4"/>
  <c r="J197" i="4"/>
  <c r="BK149" i="4"/>
  <c r="J609" i="4"/>
  <c r="BK545" i="4"/>
  <c r="J224" i="4"/>
  <c r="J622" i="4"/>
  <c r="J595" i="4"/>
  <c r="J673" i="4"/>
  <c r="BK634" i="4"/>
  <c r="J606" i="4"/>
  <c r="BK555" i="4"/>
  <c r="BK445" i="4"/>
  <c r="J288" i="4"/>
  <c r="J667" i="4"/>
  <c r="J625" i="4"/>
  <c r="BK527" i="4"/>
  <c r="BK391" i="4"/>
  <c r="J269" i="4"/>
  <c r="BK300" i="5"/>
  <c r="BK688" i="5"/>
  <c r="BK490" i="5"/>
  <c r="BK444" i="5"/>
  <c r="BK250" i="5"/>
  <c r="J152" i="5"/>
  <c r="J605" i="5"/>
  <c r="J218" i="5"/>
  <c r="BK186" i="5"/>
  <c r="BK177" i="5"/>
  <c r="J745" i="5"/>
  <c r="BK670" i="5"/>
  <c r="BK636" i="5"/>
  <c r="BK633" i="5"/>
  <c r="J595" i="5"/>
  <c r="BK548" i="5"/>
  <c r="J545" i="5"/>
  <c r="J478" i="5"/>
  <c r="J325" i="5"/>
  <c r="BK616" i="5"/>
  <c r="J496" i="5"/>
  <c r="J437" i="5"/>
  <c r="BK336" i="5"/>
  <c r="BK303" i="5"/>
  <c r="J224" i="5"/>
  <c r="J819" i="5"/>
  <c r="BK739" i="5"/>
  <c r="J298" i="5"/>
  <c r="BK195" i="5"/>
  <c r="BK751" i="5"/>
  <c r="J418" i="5"/>
  <c r="BK825" i="5"/>
  <c r="J797" i="5"/>
  <c r="BK789" i="5"/>
  <c r="J728" i="5"/>
  <c r="BK613" i="5"/>
  <c r="J592" i="5"/>
  <c r="BK393" i="5"/>
  <c r="BK253" i="5"/>
  <c r="J155" i="5"/>
  <c r="BK673" i="5"/>
  <c r="J601" i="5"/>
  <c r="J469" i="5"/>
  <c r="BK296" i="5"/>
  <c r="BK248" i="5"/>
  <c r="BK212" i="5"/>
  <c r="BK553" i="5"/>
  <c r="BK334" i="5"/>
  <c r="J180" i="5"/>
  <c r="BK548" i="6"/>
  <c r="BK443" i="6"/>
  <c r="J411" i="6"/>
  <c r="BK848" i="6"/>
  <c r="BK771" i="6"/>
  <c r="BK740" i="6"/>
  <c r="J680" i="6"/>
  <c r="J296" i="6"/>
  <c r="J643" i="6"/>
  <c r="BK381" i="6"/>
  <c r="BK324" i="6"/>
  <c r="J293" i="6"/>
  <c r="BK163" i="6"/>
  <c r="J568" i="6"/>
  <c r="BK507" i="6"/>
  <c r="J496" i="6"/>
  <c r="J420" i="6"/>
  <c r="BK261" i="6"/>
  <c r="BK175" i="6"/>
  <c r="BK695" i="6"/>
  <c r="J531" i="6"/>
  <c r="BK235" i="6"/>
  <c r="BK833" i="6"/>
  <c r="BK800" i="6"/>
  <c r="BK732" i="6"/>
  <c r="BK646" i="6"/>
  <c r="BK558" i="6"/>
  <c r="J423" i="6"/>
  <c r="J361" i="6"/>
  <c r="BK226" i="6"/>
  <c r="J845" i="6"/>
  <c r="BK804" i="6"/>
  <c r="BK726" i="6"/>
  <c r="BK683" i="6"/>
  <c r="J620" i="6"/>
  <c r="BK581" i="6"/>
  <c r="BK486" i="6"/>
  <c r="BK429" i="6"/>
  <c r="J332" i="6"/>
  <c r="BK705" i="6"/>
  <c r="BK537" i="6"/>
  <c r="J440" i="6"/>
  <c r="BK343" i="6"/>
  <c r="BK301" i="6"/>
  <c r="BK790" i="6"/>
  <c r="J732" i="6"/>
  <c r="J646" i="6"/>
  <c r="BK561" i="6"/>
  <c r="BK250" i="6"/>
  <c r="J784" i="6"/>
  <c r="BK743" i="6"/>
  <c r="J478" i="6"/>
  <c r="J437" i="6"/>
  <c r="BK285" i="6"/>
  <c r="J817" i="6"/>
  <c r="BK730" i="6"/>
  <c r="J692" i="6"/>
  <c r="BK595" i="6"/>
  <c r="BK280" i="6"/>
  <c r="J196" i="6"/>
  <c r="BK620" i="6"/>
  <c r="BK321" i="6"/>
  <c r="J258" i="6"/>
  <c r="J614" i="7"/>
  <c r="J346" i="7"/>
  <c r="J222" i="7"/>
  <c r="J659" i="7"/>
  <c r="BK446" i="7"/>
  <c r="BK413" i="7"/>
  <c r="BK692" i="7"/>
  <c r="J397" i="7"/>
  <c r="BK326" i="7"/>
  <c r="J277" i="7"/>
  <c r="BK619" i="7"/>
  <c r="J587" i="7"/>
  <c r="J373" i="7"/>
  <c r="J239" i="7"/>
  <c r="J492" i="7"/>
  <c r="J338" i="7"/>
  <c r="J242" i="7"/>
  <c r="J616" i="7"/>
  <c r="BK544" i="7"/>
  <c r="BK498" i="7"/>
  <c r="J391" i="7"/>
  <c r="BK209" i="7"/>
  <c r="J554" i="7"/>
  <c r="J381" i="7"/>
  <c r="J218" i="7"/>
  <c r="J803" i="7"/>
  <c r="J779" i="7"/>
  <c r="J699" i="7"/>
  <c r="BK671" i="7"/>
  <c r="J643" i="7"/>
  <c r="BK480" i="7"/>
  <c r="J186" i="7"/>
  <c r="BK811" i="7"/>
  <c r="J788" i="7"/>
  <c r="BK739" i="7"/>
  <c r="J687" i="7"/>
  <c r="J572" i="7"/>
  <c r="J546" i="7"/>
  <c r="J394" i="7"/>
  <c r="BK320" i="7"/>
  <c r="J233" i="7"/>
  <c r="J811" i="7"/>
  <c r="BK781" i="7"/>
  <c r="BK720" i="7"/>
  <c r="J671" i="7"/>
  <c r="BK575" i="7"/>
  <c r="BK469" i="7"/>
  <c r="J314" i="7"/>
  <c r="BK834" i="7"/>
  <c r="J775" i="7"/>
  <c r="J713" i="7"/>
  <c r="BK507" i="7"/>
  <c r="BK323" i="7"/>
  <c r="BK231" i="7"/>
  <c r="BK788" i="7"/>
  <c r="BK590" i="7"/>
  <c r="BK456" i="7"/>
  <c r="BK206" i="7"/>
  <c r="J768" i="7"/>
  <c r="J705" i="7"/>
  <c r="J400" i="7"/>
  <c r="BK306" i="7"/>
  <c r="BK280" i="7"/>
  <c r="BK200" i="7"/>
  <c r="J745" i="7"/>
  <c r="BK303" i="7"/>
  <c r="J174" i="7"/>
  <c r="BK732" i="7"/>
  <c r="BK562" i="7"/>
  <c r="BK528" i="7"/>
  <c r="J371" i="7"/>
  <c r="J206" i="7"/>
  <c r="J690" i="7"/>
  <c r="J624" i="7"/>
  <c r="J580" i="7"/>
  <c r="BK489" i="7"/>
  <c r="J335" i="7"/>
  <c r="J790" i="8"/>
  <c r="J511" i="8"/>
  <c r="BK357" i="8"/>
  <c r="BK173" i="8"/>
  <c r="BK754" i="8"/>
  <c r="BK668" i="8"/>
  <c r="J602" i="8"/>
  <c r="J563" i="8"/>
  <c r="BK443" i="8"/>
  <c r="J366" i="8"/>
  <c r="BK306" i="8"/>
  <c r="BK155" i="8"/>
  <c r="J572" i="8"/>
  <c r="J492" i="8"/>
  <c r="BK292" i="8"/>
  <c r="J731" i="8"/>
  <c r="J486" i="8"/>
  <c r="J354" i="8"/>
  <c r="BK208" i="8"/>
  <c r="J631" i="8"/>
  <c r="J468" i="8"/>
  <c r="BK354" i="8"/>
  <c r="J274" i="8"/>
  <c r="BK682" i="8"/>
  <c r="J459" i="8"/>
  <c r="BK236" i="8"/>
  <c r="J641" i="8"/>
  <c r="BK492" i="8"/>
  <c r="BK386" i="8"/>
  <c r="J893" i="8"/>
  <c r="BK829" i="8"/>
  <c r="J688" i="8"/>
  <c r="BK566" i="8"/>
  <c r="BK321" i="8"/>
  <c r="BK185" i="8"/>
  <c r="J859" i="8"/>
  <c r="BK800" i="8"/>
  <c r="BK719" i="8"/>
  <c r="BK490" i="8"/>
  <c r="J317" i="8"/>
  <c r="J875" i="8"/>
  <c r="J803" i="8"/>
  <c r="BK731" i="8"/>
  <c r="BK569" i="8"/>
  <c r="J521" i="8"/>
  <c r="J277" i="8"/>
  <c r="J823" i="8"/>
  <c r="J741" i="8"/>
  <c r="J545" i="8"/>
  <c r="BK368" i="8"/>
  <c r="J878" i="8"/>
  <c r="J837" i="8"/>
  <c r="J673" i="8"/>
  <c r="J515" i="8"/>
  <c r="BK380" i="8"/>
  <c r="J251" i="8"/>
  <c r="BK859" i="8"/>
  <c r="J636" i="8"/>
  <c r="BK548" i="8"/>
  <c r="BK366" i="8"/>
  <c r="BK308" i="8"/>
  <c r="BK214" i="8"/>
  <c r="BK917" i="8"/>
  <c r="J710" i="8"/>
  <c r="J560" i="8"/>
  <c r="J337" i="8"/>
  <c r="BK265" i="8"/>
  <c r="BK205" i="8"/>
  <c r="BK923" i="8"/>
  <c r="J833" i="8"/>
  <c r="J757" i="8"/>
  <c r="BK663" i="8"/>
  <c r="J403" i="8"/>
  <c r="BK245" i="8"/>
  <c r="BK722" i="8"/>
  <c r="BK403" i="8"/>
  <c r="BK167" i="8"/>
  <c r="BK215" i="9"/>
  <c r="J156" i="9"/>
  <c r="BK180" i="9"/>
  <c r="J152" i="9"/>
  <c r="J131" i="9"/>
  <c r="BK177" i="9"/>
  <c r="BK135" i="9"/>
  <c r="J140" i="9"/>
  <c r="BK137" i="9"/>
  <c r="BK150" i="9"/>
  <c r="J177" i="9"/>
  <c r="BK144" i="9"/>
  <c r="BK371" i="10"/>
  <c r="J303" i="10"/>
  <c r="BK251" i="10"/>
  <c r="J167" i="10"/>
  <c r="J369" i="10"/>
  <c r="J279" i="10"/>
  <c r="BK208" i="10"/>
  <c r="J485" i="10"/>
  <c r="J424" i="10"/>
  <c r="BK341" i="10"/>
  <c r="BK329" i="10"/>
  <c r="J243" i="10"/>
  <c r="J144" i="10"/>
  <c r="J464" i="10"/>
  <c r="J387" i="10"/>
  <c r="J526" i="10"/>
  <c r="BK480" i="10"/>
  <c r="BK334" i="10"/>
  <c r="J253" i="10"/>
  <c r="BK199" i="10"/>
  <c r="BK377" i="10"/>
  <c r="BK323" i="10"/>
  <c r="BK279" i="10"/>
  <c r="BK227" i="10"/>
  <c r="BK167" i="10"/>
  <c r="BK339" i="10"/>
  <c r="BK262" i="10"/>
  <c r="BK158" i="10"/>
  <c r="J453" i="10"/>
  <c r="BK414" i="10"/>
  <c r="J296" i="10"/>
  <c r="BK204" i="10"/>
  <c r="BK432" i="10"/>
  <c r="J356" i="10"/>
  <c r="BK266" i="10"/>
  <c r="J187" i="10"/>
  <c r="J506" i="10"/>
  <c r="BK325" i="10"/>
  <c r="BK269" i="10"/>
  <c r="J239" i="10"/>
  <c r="BK229" i="10"/>
  <c r="J154" i="10"/>
  <c r="BK547" i="10"/>
  <c r="J501" i="10"/>
  <c r="J478" i="10"/>
  <c r="J382" i="10"/>
  <c r="J447" i="10"/>
  <c r="J327" i="10"/>
  <c r="BK177" i="10"/>
  <c r="J470" i="10"/>
  <c r="J516" i="10"/>
  <c r="BK394" i="10"/>
  <c r="J152" i="10"/>
  <c r="BK534" i="10"/>
  <c r="BK392" i="10"/>
  <c r="BK175" i="10"/>
  <c r="J135" i="10"/>
  <c r="J407" i="10"/>
  <c r="J289" i="10"/>
  <c r="J386" i="11"/>
  <c r="J141" i="11"/>
  <c r="BK364" i="11"/>
  <c r="BK220" i="11"/>
  <c r="J388" i="11"/>
  <c r="BK205" i="11"/>
  <c r="BK355" i="11"/>
  <c r="J408" i="11"/>
  <c r="BK249" i="11"/>
  <c r="BK180" i="11"/>
  <c r="J350" i="11"/>
  <c r="J242" i="11"/>
  <c r="J172" i="11"/>
  <c r="BK417" i="11"/>
  <c r="J284" i="11"/>
  <c r="BK263" i="11"/>
  <c r="BK137" i="11"/>
  <c r="BK429" i="11"/>
  <c r="J247" i="11"/>
  <c r="BK296" i="11"/>
  <c r="J158" i="11"/>
  <c r="J452" i="11"/>
  <c r="J426" i="11"/>
  <c r="J347" i="11"/>
  <c r="BK187" i="11"/>
  <c r="J433" i="11"/>
  <c r="J257" i="11"/>
  <c r="J139" i="11"/>
  <c r="BK281" i="11"/>
  <c r="J395" i="11"/>
  <c r="J251" i="11"/>
  <c r="J149" i="11"/>
  <c r="J437" i="11"/>
  <c r="BK405" i="11"/>
  <c r="J317" i="11"/>
  <c r="J466" i="11"/>
  <c r="BK437" i="11"/>
  <c r="J333" i="11"/>
  <c r="J195" i="11"/>
  <c r="BK335" i="11"/>
  <c r="BK260" i="11"/>
  <c r="J197" i="11"/>
  <c r="J191" i="12"/>
  <c r="BK131" i="12"/>
  <c r="J183" i="12"/>
  <c r="BK173" i="12"/>
  <c r="J193" i="12"/>
  <c r="BK143" i="12"/>
  <c r="J158" i="12"/>
  <c r="BK189" i="12"/>
  <c r="J181" i="12"/>
  <c r="J175" i="12"/>
  <c r="J171" i="12"/>
  <c r="J185" i="12"/>
  <c r="J163" i="12"/>
  <c r="J161" i="13"/>
  <c r="J186" i="13"/>
  <c r="J182" i="13"/>
  <c r="BK167" i="13"/>
  <c r="J178" i="13"/>
  <c r="BK154" i="13"/>
  <c r="BK128" i="13"/>
  <c r="BK158" i="13"/>
  <c r="J158" i="13"/>
  <c r="BK153" i="14"/>
  <c r="BK148" i="14"/>
  <c r="BK135" i="14"/>
  <c r="J132" i="14"/>
  <c r="J168" i="15"/>
  <c r="BK137" i="15"/>
  <c r="J160" i="15"/>
  <c r="J147" i="15"/>
  <c r="J156" i="15"/>
  <c r="BK875" i="2"/>
  <c r="BK671" i="2"/>
  <c r="BK620" i="2"/>
  <c r="J490" i="2"/>
  <c r="J209" i="2"/>
  <c r="BK870" i="2"/>
  <c r="J655" i="2"/>
  <c r="J541" i="2"/>
  <c r="BK342" i="2"/>
  <c r="BK257" i="2"/>
  <c r="J910" i="2"/>
  <c r="J761" i="2"/>
  <c r="BK660" i="2"/>
  <c r="J586" i="2"/>
  <c r="BK427" i="2"/>
  <c r="BK366" i="2"/>
  <c r="J302" i="2"/>
  <c r="J180" i="2"/>
  <c r="BK887" i="2"/>
  <c r="BK699" i="2"/>
  <c r="BK586" i="2"/>
  <c r="BK383" i="2"/>
  <c r="BK200" i="2"/>
  <c r="J797" i="2"/>
  <c r="BK345" i="2"/>
  <c r="J601" i="2"/>
  <c r="BK409" i="2"/>
  <c r="BK1086" i="2"/>
  <c r="BK985" i="2"/>
  <c r="J826" i="2"/>
  <c r="BK482" i="2"/>
  <c r="J168" i="2"/>
  <c r="BK960" i="2"/>
  <c r="BK708" i="2"/>
  <c r="BK162" i="2"/>
  <c r="J944" i="2"/>
  <c r="J626" i="2"/>
  <c r="BK288" i="2"/>
  <c r="BK892" i="2"/>
  <c r="J711" i="2"/>
  <c r="BK589" i="2"/>
  <c r="J505" i="2"/>
  <c r="J320" i="2"/>
  <c r="BK991" i="2"/>
  <c r="BK889" i="2"/>
  <c r="BK747" i="2"/>
  <c r="BK595" i="2"/>
  <c r="BK335" i="2"/>
  <c r="BK235" i="2"/>
  <c r="BK1062" i="2"/>
  <c r="J973" i="2"/>
  <c r="BK662" i="2"/>
  <c r="J487" i="2"/>
  <c r="J400" i="2"/>
  <c r="J235" i="2"/>
  <c r="BK1024" i="2"/>
  <c r="BK910" i="2"/>
  <c r="BK785" i="2"/>
  <c r="BK445" i="2"/>
  <c r="BK156" i="2"/>
  <c r="BK623" i="2"/>
  <c r="J291" i="2"/>
  <c r="J1024" i="2"/>
  <c r="BK955" i="2"/>
  <c r="BK821" i="2"/>
  <c r="BK646" i="2"/>
  <c r="BK547" i="2"/>
  <c r="BK460" i="2"/>
  <c r="J695" i="3"/>
  <c r="J545" i="3"/>
  <c r="BK442" i="3"/>
  <c r="J374" i="3"/>
  <c r="J604" i="3"/>
  <c r="BK284" i="3"/>
  <c r="BK152" i="3"/>
  <c r="BK634" i="3"/>
  <c r="J541" i="3"/>
  <c r="BK487" i="3"/>
  <c r="BK427" i="3"/>
  <c r="BK255" i="3"/>
  <c r="BK712" i="3"/>
  <c r="J395" i="3"/>
  <c r="BK268" i="3"/>
  <c r="J210" i="3"/>
  <c r="J529" i="3"/>
  <c r="BK340" i="3"/>
  <c r="BK274" i="3"/>
  <c r="BK727" i="3"/>
  <c r="BK538" i="3"/>
  <c r="J852" i="3"/>
  <c r="J676" i="3"/>
  <c r="J612" i="3"/>
  <c r="BK451" i="3"/>
  <c r="J404" i="3"/>
  <c r="J306" i="3"/>
  <c r="J195" i="3"/>
  <c r="BK852" i="3"/>
  <c r="BK752" i="3"/>
  <c r="BK413" i="3"/>
  <c r="J252" i="3"/>
  <c r="BK849" i="3"/>
  <c r="J768" i="3"/>
  <c r="J348" i="3"/>
  <c r="J239" i="3"/>
  <c r="BK773" i="3"/>
  <c r="BK742" i="3"/>
  <c r="BK685" i="3"/>
  <c r="BK389" i="3"/>
  <c r="BK328" i="3"/>
  <c r="BK874" i="3"/>
  <c r="J786" i="3"/>
  <c r="J362" i="3"/>
  <c r="J838" i="3"/>
  <c r="J770" i="3"/>
  <c r="BK690" i="3"/>
  <c r="J410" i="3"/>
  <c r="J223" i="3"/>
  <c r="J747" i="3"/>
  <c r="BK669" i="3"/>
  <c r="BK502" i="3"/>
  <c r="J425" i="3"/>
  <c r="J685" i="3"/>
  <c r="BK594" i="3"/>
  <c r="BK309" i="3"/>
  <c r="J187" i="3"/>
  <c r="J653" i="3"/>
  <c r="J451" i="3"/>
  <c r="J289" i="3"/>
  <c r="J410" i="4"/>
  <c r="BK224" i="4"/>
  <c r="J529" i="4"/>
  <c r="J299" i="4"/>
  <c r="J480" i="4"/>
  <c r="BK158" i="4"/>
  <c r="J467" i="4"/>
  <c r="J451" i="4"/>
  <c r="BK417" i="4"/>
  <c r="J146" i="4"/>
  <c r="BK490" i="4"/>
  <c r="BK269" i="4"/>
  <c r="BK186" i="4"/>
  <c r="BK580" i="4"/>
  <c r="BK299" i="4"/>
  <c r="BK272" i="4"/>
  <c r="BK227" i="4"/>
  <c r="BK673" i="4"/>
  <c r="J653" i="4"/>
  <c r="BK622" i="4"/>
  <c r="BK460" i="4"/>
  <c r="J394" i="4"/>
  <c r="BK296" i="4"/>
  <c r="BK285" i="4"/>
  <c r="BK233" i="4"/>
  <c r="J663" i="4"/>
  <c r="J589" i="4"/>
  <c r="J490" i="4"/>
  <c r="J362" i="4"/>
  <c r="J191" i="4"/>
  <c r="BK627" i="4"/>
  <c r="BK558" i="4"/>
  <c r="J266" i="4"/>
  <c r="J647" i="4"/>
  <c r="BK611" i="4"/>
  <c r="BK379" i="4"/>
  <c r="J155" i="4"/>
  <c r="J650" i="4"/>
  <c r="J573" i="4"/>
  <c r="J519" i="4"/>
  <c r="BK414" i="4"/>
  <c r="BK242" i="4"/>
  <c r="J183" i="4"/>
  <c r="BK630" i="4"/>
  <c r="BK541" i="4"/>
  <c r="BK316" i="4"/>
  <c r="BK501" i="4"/>
  <c r="J259" i="4"/>
  <c r="J173" i="4"/>
  <c r="BK485" i="4"/>
  <c r="J445" i="4"/>
  <c r="J735" i="5"/>
  <c r="J444" i="5"/>
  <c r="BK286" i="5"/>
  <c r="BK682" i="5"/>
  <c r="BK564" i="5"/>
  <c r="BK152" i="5"/>
  <c r="J577" i="5"/>
  <c r="J255" i="5"/>
  <c r="BK667" i="5"/>
  <c r="J446" i="5"/>
  <c r="BK180" i="5"/>
  <c r="BK589" i="5"/>
  <c r="J505" i="5"/>
  <c r="BK237" i="5"/>
  <c r="J633" i="5"/>
  <c r="J459" i="5"/>
  <c r="BK408" i="5"/>
  <c r="BK328" i="5"/>
  <c r="J215" i="5"/>
  <c r="J795" i="5"/>
  <c r="J487" i="5"/>
  <c r="J317" i="5"/>
  <c r="BK293" i="5"/>
  <c r="BK218" i="5"/>
  <c r="BK836" i="5"/>
  <c r="BK792" i="5"/>
  <c r="BK161" i="5"/>
  <c r="J781" i="5"/>
  <c r="J667" i="5"/>
  <c r="J630" i="5"/>
  <c r="J564" i="5"/>
  <c r="BK545" i="5"/>
  <c r="BK487" i="5"/>
  <c r="J415" i="5"/>
  <c r="BK314" i="5"/>
  <c r="BK262" i="5"/>
  <c r="BK239" i="5"/>
  <c r="J765" i="5"/>
  <c r="J490" i="5"/>
  <c r="J342" i="5"/>
  <c r="BK800" i="5"/>
  <c r="BK761" i="5"/>
  <c r="J825" i="5"/>
  <c r="BK775" i="5"/>
  <c r="BK675" i="5"/>
  <c r="BK611" i="5"/>
  <c r="BK434" i="5"/>
  <c r="J360" i="5"/>
  <c r="BK192" i="5"/>
  <c r="J636" i="5"/>
  <c r="J582" i="5"/>
  <c r="BK431" i="5"/>
  <c r="J363" i="5"/>
  <c r="J231" i="5"/>
  <c r="J161" i="5"/>
  <c r="J374" i="5"/>
  <c r="BK448" i="5"/>
  <c r="BK317" i="5"/>
  <c r="J303" i="5"/>
  <c r="BK633" i="6"/>
  <c r="J338" i="6"/>
  <c r="BK476" i="6"/>
  <c r="J201" i="6"/>
  <c r="BK812" i="6"/>
  <c r="BK715" i="6"/>
  <c r="J499" i="6"/>
  <c r="BK282" i="6"/>
  <c r="BK499" i="6"/>
  <c r="J341" i="6"/>
  <c r="J163" i="6"/>
  <c r="BK539" i="6"/>
  <c r="BK468" i="6"/>
  <c r="BK817" i="6"/>
  <c r="BK602" i="6"/>
  <c r="BK420" i="6"/>
  <c r="J304" i="6"/>
  <c r="J824" i="6"/>
  <c r="J782" i="6"/>
  <c r="J688" i="6"/>
  <c r="J561" i="6"/>
  <c r="BK449" i="6"/>
  <c r="BK326" i="6"/>
  <c r="J602" i="6"/>
  <c r="BK398" i="6"/>
  <c r="BK298" i="6"/>
  <c r="J743" i="6"/>
  <c r="J581" i="6"/>
  <c r="J852" i="6"/>
  <c r="J715" i="6"/>
  <c r="J363" i="6"/>
  <c r="J229" i="6"/>
  <c r="BK745" i="6"/>
  <c r="BK653" i="6"/>
  <c r="BK288" i="6"/>
  <c r="BK372" i="6"/>
  <c r="BK519" i="6"/>
  <c r="J324" i="6"/>
  <c r="BK255" i="6"/>
  <c r="J522" i="7"/>
  <c r="BK368" i="7"/>
  <c r="BK228" i="7"/>
  <c r="BK161" i="7"/>
  <c r="BK440" i="7"/>
  <c r="J362" i="7"/>
  <c r="BK541" i="7"/>
  <c r="J312" i="7"/>
  <c r="J634" i="7"/>
  <c r="BK416" i="7"/>
  <c r="J255" i="7"/>
  <c r="BK682" i="7"/>
  <c r="J349" i="7"/>
  <c r="BK636" i="7"/>
  <c r="BK587" i="7"/>
  <c r="J510" i="7"/>
  <c r="BK407" i="7"/>
  <c r="J203" i="7"/>
  <c r="BK434" i="7"/>
  <c r="BK826" i="7"/>
  <c r="BK662" i="7"/>
  <c r="J434" i="7"/>
  <c r="BK158" i="7"/>
  <c r="BK356" i="7"/>
  <c r="BK197" i="7"/>
  <c r="BK837" i="7"/>
  <c r="J761" i="7"/>
  <c r="BK554" i="7"/>
  <c r="BK452" i="7"/>
  <c r="BK807" i="7"/>
  <c r="BK745" i="7"/>
  <c r="BK565" i="7"/>
  <c r="BK349" i="7"/>
  <c r="BK329" i="7"/>
  <c r="J283" i="7"/>
  <c r="J783" i="7"/>
  <c r="BK471" i="7"/>
  <c r="J286" i="7"/>
  <c r="BK215" i="7"/>
  <c r="J781" i="7"/>
  <c r="BK611" i="7"/>
  <c r="J538" i="7"/>
  <c r="J407" i="7"/>
  <c r="J289" i="7"/>
  <c r="BK164" i="7"/>
  <c r="J639" i="7"/>
  <c r="J611" i="7"/>
  <c r="BK513" i="7"/>
  <c r="J440" i="7"/>
  <c r="BK174" i="7"/>
  <c r="BK783" i="8"/>
  <c r="BK505" i="8"/>
  <c r="J287" i="8"/>
  <c r="J542" i="8"/>
  <c r="J435" i="8"/>
  <c r="J331" i="8"/>
  <c r="J308" i="8"/>
  <c r="J760" i="8"/>
  <c r="BK576" i="8"/>
  <c r="J413" i="8"/>
  <c r="J295" i="8"/>
  <c r="J744" i="8"/>
  <c r="J475" i="8"/>
  <c r="BK337" i="8"/>
  <c r="J746" i="8"/>
  <c r="J554" i="8"/>
  <c r="J429" i="8"/>
  <c r="J292" i="8"/>
  <c r="BK762" i="8"/>
  <c r="J449" i="8"/>
  <c r="BK331" i="8"/>
  <c r="J220" i="8"/>
  <c r="J629" i="8"/>
  <c r="BK462" i="8"/>
  <c r="BK161" i="8"/>
  <c r="BK843" i="8"/>
  <c r="BK736" i="8"/>
  <c r="J600" i="8"/>
  <c r="BK230" i="8"/>
  <c r="J167" i="8"/>
  <c r="J849" i="8"/>
  <c r="J797" i="8"/>
  <c r="BK713" i="8"/>
  <c r="J608" i="8"/>
  <c r="J327" i="8"/>
  <c r="BK846" i="8"/>
  <c r="BK781" i="8"/>
  <c r="BK757" i="8"/>
  <c r="BK472" i="8"/>
  <c r="J908" i="8"/>
  <c r="BK887" i="8"/>
  <c r="BK793" i="8"/>
  <c r="J351" i="8"/>
  <c r="J843" i="8"/>
  <c r="J829" i="8"/>
  <c r="J713" i="8"/>
  <c r="J592" i="8"/>
  <c r="J392" i="8"/>
  <c r="J290" i="8"/>
  <c r="BK890" i="8"/>
  <c r="BK725" i="8"/>
  <c r="BK592" i="8"/>
  <c r="BK518" i="8"/>
  <c r="J377" i="8"/>
  <c r="J324" i="8"/>
  <c r="BK242" i="8"/>
  <c r="J857" i="8"/>
  <c r="BK653" i="8"/>
  <c r="BK557" i="8"/>
  <c r="BK303" i="8"/>
  <c r="J242" i="8"/>
  <c r="BK196" i="8"/>
  <c r="J871" i="8"/>
  <c r="BK810" i="8"/>
  <c r="BK734" i="8"/>
  <c r="J501" i="8"/>
  <c r="J386" i="8"/>
  <c r="J230" i="8"/>
  <c r="BK710" i="8"/>
  <c r="BK498" i="8"/>
  <c r="J440" i="8"/>
  <c r="BK254" i="8"/>
  <c r="J182" i="8"/>
  <c r="J206" i="9"/>
  <c r="BK219" i="9"/>
  <c r="BK126" i="9"/>
  <c r="BK133" i="9"/>
  <c r="BK171" i="9"/>
  <c r="J171" i="9"/>
  <c r="J199" i="9"/>
  <c r="J196" i="9"/>
  <c r="BK161" i="9"/>
  <c r="BK131" i="9"/>
  <c r="J161" i="9"/>
  <c r="BK462" i="10"/>
  <c r="BK362" i="10"/>
  <c r="BK296" i="10"/>
  <c r="BK253" i="10"/>
  <c r="BK191" i="10"/>
  <c r="BK483" i="10"/>
  <c r="J371" i="10"/>
  <c r="BK298" i="10"/>
  <c r="BK225" i="10"/>
  <c r="BK187" i="10"/>
  <c r="BK495" i="10"/>
  <c r="BK385" i="10"/>
  <c r="BK360" i="10"/>
  <c r="J339" i="10"/>
  <c r="BK234" i="10"/>
  <c r="J509" i="10"/>
  <c r="BK389" i="10"/>
  <c r="BK537" i="10"/>
  <c r="BK509" i="10"/>
  <c r="J354" i="10"/>
  <c r="BK256" i="10"/>
  <c r="J182" i="10"/>
  <c r="J147" i="10"/>
  <c r="J375" i="10"/>
  <c r="BK356" i="10"/>
  <c r="BK286" i="10"/>
  <c r="BK196" i="10"/>
  <c r="J349" i="10"/>
  <c r="J273" i="10"/>
  <c r="J208" i="10"/>
  <c r="J455" i="10"/>
  <c r="BK351" i="10"/>
  <c r="J229" i="10"/>
  <c r="J158" i="10"/>
  <c r="BK416" i="10"/>
  <c r="J439" i="10"/>
  <c r="BK513" i="10"/>
  <c r="BK346" i="10"/>
  <c r="J547" i="10"/>
  <c r="BK476" i="10"/>
  <c r="BK206" i="10"/>
  <c r="BK171" i="10"/>
  <c r="BK443" i="10"/>
  <c r="BK291" i="10"/>
  <c r="BK284" i="10"/>
  <c r="J374" i="11"/>
  <c r="J422" i="11"/>
  <c r="BK386" i="11"/>
  <c r="BK240" i="11"/>
  <c r="BK169" i="11"/>
  <c r="J244" i="11"/>
  <c r="J401" i="11"/>
  <c r="BK426" i="11"/>
  <c r="J290" i="11"/>
  <c r="J228" i="11"/>
  <c r="BK384" i="11"/>
  <c r="J260" i="11"/>
  <c r="J178" i="11"/>
  <c r="BK143" i="11"/>
  <c r="J379" i="11"/>
  <c r="BK266" i="11"/>
  <c r="BK216" i="11"/>
  <c r="BK450" i="11"/>
  <c r="BK299" i="11"/>
  <c r="BK390" i="11"/>
  <c r="BK293" i="11"/>
  <c r="BK149" i="11"/>
  <c r="J435" i="11"/>
  <c r="BK275" i="11"/>
  <c r="J174" i="11"/>
  <c r="J442" i="11"/>
  <c r="BK352" i="11"/>
  <c r="J302" i="11"/>
  <c r="BK468" i="11"/>
  <c r="BK382" i="11"/>
  <c r="BK290" i="11"/>
  <c r="BK244" i="11"/>
  <c r="BK145" i="11"/>
  <c r="J440" i="11"/>
  <c r="J390" i="11"/>
  <c r="BK172" i="11"/>
  <c r="BK448" i="11"/>
  <c r="BK379" i="11"/>
  <c r="BK311" i="11"/>
  <c r="J161" i="11"/>
  <c r="J323" i="11"/>
  <c r="J222" i="11"/>
  <c r="BK135" i="11"/>
  <c r="J156" i="12"/>
  <c r="J129" i="12"/>
  <c r="J137" i="12"/>
  <c r="BK183" i="12"/>
  <c r="J127" i="12"/>
  <c r="J160" i="12"/>
  <c r="J187" i="12"/>
  <c r="J177" i="12"/>
  <c r="J141" i="12"/>
  <c r="J124" i="12"/>
  <c r="J179" i="12"/>
  <c r="BK182" i="13"/>
  <c r="J142" i="13"/>
  <c r="BK126" i="13"/>
  <c r="J139" i="13"/>
  <c r="J130" i="13"/>
  <c r="J190" i="13"/>
  <c r="BK156" i="13"/>
  <c r="J132" i="13"/>
  <c r="BK169" i="13"/>
  <c r="J147" i="13"/>
  <c r="BK151" i="14"/>
  <c r="J135" i="14"/>
  <c r="BK132" i="14"/>
  <c r="J142" i="14"/>
  <c r="J130" i="14"/>
  <c r="J153" i="15"/>
  <c r="BK131" i="15"/>
  <c r="J134" i="15"/>
  <c r="J137" i="15"/>
  <c r="J851" i="2"/>
  <c r="J628" i="2"/>
  <c r="J526" i="2"/>
  <c r="BK278" i="2"/>
  <c r="J753" i="2"/>
  <c r="BK570" i="2"/>
  <c r="BK499" i="2"/>
  <c r="J592" i="2"/>
  <c r="BK386" i="2"/>
  <c r="J241" i="2"/>
  <c r="BK800" i="2"/>
  <c r="BK474" i="2"/>
  <c r="J845" i="2"/>
  <c r="BK471" i="2"/>
  <c r="BK323" i="2"/>
  <c r="J1041" i="2"/>
  <c r="J938" i="2"/>
  <c r="J576" i="2"/>
  <c r="J372" i="2"/>
  <c r="J1033" i="2"/>
  <c r="BK917" i="2"/>
  <c r="J767" i="2"/>
  <c r="BK526" i="2"/>
  <c r="J363" i="2"/>
  <c r="BK1049" i="2"/>
  <c r="BK927" i="2"/>
  <c r="BK544" i="2"/>
  <c r="BK221" i="2"/>
  <c r="BK979" i="2"/>
  <c r="BK734" i="2"/>
  <c r="BK576" i="2"/>
  <c r="BK406" i="2"/>
  <c r="J1071" i="2"/>
  <c r="J997" i="2"/>
  <c r="J864" i="2"/>
  <c r="J693" i="2"/>
  <c r="J502" i="2"/>
  <c r="J332" i="2"/>
  <c r="BK198" i="2"/>
  <c r="J1036" i="2"/>
  <c r="BK942" i="2"/>
  <c r="J652" i="2"/>
  <c r="BK505" i="2"/>
  <c r="BK394" i="2"/>
  <c r="BK195" i="2"/>
  <c r="J994" i="2"/>
  <c r="J889" i="2"/>
  <c r="J782" i="2"/>
  <c r="J254" i="2"/>
  <c r="J457" i="2"/>
  <c r="J177" i="2"/>
  <c r="BK957" i="2"/>
  <c r="J806" i="2"/>
  <c r="J580" i="2"/>
  <c r="J496" i="2"/>
  <c r="J415" i="2"/>
  <c r="J555" i="3"/>
  <c r="BK404" i="3"/>
  <c r="J586" i="3"/>
  <c r="J171" i="3"/>
  <c r="BK583" i="3"/>
  <c r="J442" i="3"/>
  <c r="BK294" i="3"/>
  <c r="J601" i="3"/>
  <c r="BK291" i="3"/>
  <c r="J250" i="3"/>
  <c r="BK362" i="3"/>
  <c r="BK282" i="3"/>
  <c r="J714" i="3"/>
  <c r="J561" i="3"/>
  <c r="J864" i="3"/>
  <c r="J811" i="3"/>
  <c r="BK653" i="3"/>
  <c r="BK572" i="3"/>
  <c r="BK448" i="3"/>
  <c r="J298" i="3"/>
  <c r="J184" i="3"/>
  <c r="J472" i="3"/>
  <c r="J389" i="3"/>
  <c r="BK322" i="3"/>
  <c r="BK814" i="3"/>
  <c r="BK566" i="3"/>
  <c r="BK279" i="3"/>
  <c r="J861" i="3"/>
  <c r="BK780" i="3"/>
  <c r="BK745" i="3"/>
  <c r="J665" i="3"/>
  <c r="J423" i="3"/>
  <c r="BK331" i="3"/>
  <c r="BK861" i="3"/>
  <c r="J564" i="3"/>
  <c r="BK357" i="3"/>
  <c r="J826" i="3"/>
  <c r="BK763" i="3"/>
  <c r="J683" i="3"/>
  <c r="J319" i="3"/>
  <c r="BK790" i="3"/>
  <c r="J742" i="3"/>
  <c r="BK707" i="3"/>
  <c r="J594" i="3"/>
  <c r="BK460" i="3"/>
  <c r="BK392" i="3"/>
  <c r="BK683" i="3"/>
  <c r="BK577" i="3"/>
  <c r="BK264" i="3"/>
  <c r="J162" i="3"/>
  <c r="BK535" i="3"/>
  <c r="BK312" i="3"/>
  <c r="J454" i="4"/>
  <c r="J379" i="4"/>
  <c r="BK197" i="4"/>
  <c r="J527" i="4"/>
  <c r="BK565" i="4"/>
  <c r="J325" i="4"/>
  <c r="J570" i="4"/>
  <c r="J424" i="4"/>
  <c r="BK470" i="4"/>
  <c r="BK442" i="4"/>
  <c r="J230" i="4"/>
  <c r="BK404" i="4"/>
  <c r="BK288" i="4"/>
  <c r="J352" i="4"/>
  <c r="BK246" i="4"/>
  <c r="BK173" i="4"/>
  <c r="J562" i="4"/>
  <c r="J417" i="4"/>
  <c r="BK325" i="4"/>
  <c r="BK165" i="4"/>
  <c r="J634" i="4"/>
  <c r="J337" i="4"/>
  <c r="J227" i="4"/>
  <c r="BK637" i="4"/>
  <c r="BK604" i="4"/>
  <c r="J349" i="4"/>
  <c r="BK670" i="4"/>
  <c r="J627" i="4"/>
  <c r="BK595" i="4"/>
  <c r="J565" i="4"/>
  <c r="J448" i="4"/>
  <c r="BK279" i="4"/>
  <c r="J200" i="4"/>
  <c r="BK650" i="4"/>
  <c r="BK615" i="4"/>
  <c r="BK522" i="4"/>
  <c r="BK294" i="4"/>
  <c r="J541" i="4"/>
  <c r="BK433" i="4"/>
  <c r="J236" i="4"/>
  <c r="BK183" i="4"/>
  <c r="J149" i="4"/>
  <c r="BK448" i="4"/>
  <c r="J739" i="5"/>
  <c r="J537" i="5"/>
  <c r="BK345" i="5"/>
  <c r="J714" i="5"/>
  <c r="J626" i="5"/>
  <c r="J427" i="5"/>
  <c r="BK745" i="5"/>
  <c r="J587" i="5"/>
  <c r="BK308" i="5"/>
  <c r="J718" i="5"/>
  <c r="J611" i="5"/>
  <c r="J465" i="5"/>
  <c r="BK360" i="5"/>
  <c r="J618" i="5"/>
  <c r="BK540" i="5"/>
  <c r="J331" i="5"/>
  <c r="BK224" i="5"/>
  <c r="BK272" i="5"/>
  <c r="BK626" i="5"/>
  <c r="J508" i="5"/>
  <c r="J411" i="5"/>
  <c r="J262" i="5"/>
  <c r="BK171" i="5"/>
  <c r="BK771" i="5"/>
  <c r="J543" i="5"/>
  <c r="BK440" i="5"/>
  <c r="J308" i="5"/>
  <c r="J228" i="5"/>
  <c r="BK174" i="5"/>
  <c r="J804" i="5"/>
  <c r="BK720" i="5"/>
  <c r="BK198" i="5"/>
  <c r="BK781" i="5"/>
  <c r="J685" i="5"/>
  <c r="BK608" i="5"/>
  <c r="J397" i="5"/>
  <c r="BK245" i="5"/>
  <c r="BK728" i="5"/>
  <c r="J616" i="5"/>
  <c r="BK465" i="5"/>
  <c r="BK397" i="5"/>
  <c r="J265" i="5"/>
  <c r="BK228" i="5"/>
  <c r="BK556" i="5"/>
  <c r="J377" i="5"/>
  <c r="J209" i="5"/>
  <c r="J395" i="5"/>
  <c r="BK661" i="6"/>
  <c r="J395" i="6"/>
  <c r="J235" i="6"/>
  <c r="BK555" i="6"/>
  <c r="BK247" i="6"/>
  <c r="J175" i="6"/>
  <c r="J814" i="6"/>
  <c r="BK748" i="6"/>
  <c r="BK574" i="6"/>
  <c r="J381" i="6"/>
  <c r="BK332" i="6"/>
  <c r="J172" i="6"/>
  <c r="J629" i="6"/>
  <c r="BK589" i="6"/>
  <c r="J486" i="6"/>
  <c r="BK418" i="6"/>
  <c r="BK402" i="6"/>
  <c r="J842" i="6"/>
  <c r="BK761" i="6"/>
  <c r="J723" i="6"/>
  <c r="BK196" i="6"/>
  <c r="J641" i="6"/>
  <c r="J507" i="6"/>
  <c r="BK317" i="6"/>
  <c r="J308" i="6"/>
  <c r="J186" i="6"/>
  <c r="J683" i="6"/>
  <c r="BK480" i="6"/>
  <c r="BK359" i="6"/>
  <c r="BK238" i="6"/>
  <c r="J595" i="6"/>
  <c r="J528" i="6"/>
  <c r="J264" i="6"/>
  <c r="BK852" i="6"/>
  <c r="J804" i="6"/>
  <c r="J752" i="6"/>
  <c r="J665" i="6"/>
  <c r="J571" i="6"/>
  <c r="BK440" i="6"/>
  <c r="J359" i="6"/>
  <c r="BK172" i="6"/>
  <c r="J794" i="6"/>
  <c r="BK643" i="6"/>
  <c r="J504" i="6"/>
  <c r="J432" i="6"/>
  <c r="BK329" i="6"/>
  <c r="J612" i="6"/>
  <c r="J449" i="6"/>
  <c r="BK346" i="6"/>
  <c r="BK863" i="6"/>
  <c r="J721" i="6"/>
  <c r="J584" i="6"/>
  <c r="J267" i="6"/>
  <c r="J807" i="6"/>
  <c r="BK571" i="6"/>
  <c r="J388" i="6"/>
  <c r="J282" i="6"/>
  <c r="BK822" i="6"/>
  <c r="BK758" i="6"/>
  <c r="J700" i="6"/>
  <c r="J610" i="6"/>
  <c r="J247" i="6"/>
  <c r="BK213" i="6"/>
  <c r="J650" i="6"/>
  <c r="J446" i="6"/>
  <c r="BK267" i="6"/>
  <c r="J498" i="7"/>
  <c r="J356" i="7"/>
  <c r="BK225" i="7"/>
  <c r="J189" i="7"/>
  <c r="BK614" i="7"/>
  <c r="BK426" i="7"/>
  <c r="BK677" i="7"/>
  <c r="J359" i="7"/>
  <c r="J280" i="7"/>
  <c r="J609" i="7"/>
  <c r="J474" i="7"/>
  <c r="BK365" i="7"/>
  <c r="J258" i="7"/>
  <c r="J685" i="7"/>
  <c r="BK466" i="7"/>
  <c r="J320" i="7"/>
  <c r="BK634" i="7"/>
  <c r="BK585" i="7"/>
  <c r="J504" i="7"/>
  <c r="J375" i="7"/>
  <c r="BK371" i="7"/>
  <c r="BK477" i="7"/>
  <c r="BK375" i="7"/>
  <c r="J177" i="7"/>
  <c r="BK790" i="7"/>
  <c r="BK713" i="7"/>
  <c r="BK659" i="7"/>
  <c r="BK559" i="7"/>
  <c r="J294" i="7"/>
  <c r="BK803" i="7"/>
  <c r="J751" i="7"/>
  <c r="J701" i="7"/>
  <c r="J599" i="7"/>
  <c r="J565" i="7"/>
  <c r="J525" i="7"/>
  <c r="J352" i="7"/>
  <c r="BK312" i="7"/>
  <c r="J834" i="7"/>
  <c r="BK771" i="7"/>
  <c r="BK737" i="7"/>
  <c r="J668" i="7"/>
  <c r="J516" i="7"/>
  <c r="J192" i="7"/>
  <c r="J807" i="7"/>
  <c r="J765" i="7"/>
  <c r="J519" i="7"/>
  <c r="J268" i="7"/>
  <c r="BK189" i="7"/>
  <c r="BK817" i="7"/>
  <c r="J708" i="7"/>
  <c r="BK492" i="7"/>
  <c r="J332" i="7"/>
  <c r="J758" i="7"/>
  <c r="BK701" i="7"/>
  <c r="J489" i="7"/>
  <c r="BK294" i="7"/>
  <c r="BK242" i="7"/>
  <c r="BK785" i="7"/>
  <c r="J419" i="7"/>
  <c r="BK218" i="7"/>
  <c r="J739" i="7"/>
  <c r="J628" i="7"/>
  <c r="BK535" i="7"/>
  <c r="BK449" i="7"/>
  <c r="BK236" i="7"/>
  <c r="J155" i="7"/>
  <c r="BK628" i="7"/>
  <c r="J593" i="7"/>
  <c r="BK516" i="7"/>
  <c r="J449" i="7"/>
  <c r="BK262" i="7"/>
  <c r="BK685" i="8"/>
  <c r="J380" i="8"/>
  <c r="J211" i="8"/>
  <c r="BK750" i="8"/>
  <c r="BK665" i="8"/>
  <c r="J626" i="8"/>
  <c r="J530" i="8"/>
  <c r="BK429" i="8"/>
  <c r="BK317" i="8"/>
  <c r="J303" i="8"/>
  <c r="J647" i="8"/>
  <c r="BK554" i="8"/>
  <c r="J472" i="8"/>
  <c r="J781" i="8"/>
  <c r="J678" i="8"/>
  <c r="BK449" i="8"/>
  <c r="BK284" i="8"/>
  <c r="J639" i="8"/>
  <c r="BK475" i="8"/>
  <c r="BK426" i="8"/>
  <c r="BK298" i="8"/>
  <c r="BK693" i="8"/>
  <c r="BK524" i="8"/>
  <c r="J357" i="8"/>
  <c r="BK223" i="8"/>
  <c r="J650" i="8"/>
  <c r="BK377" i="8"/>
  <c r="BK900" i="8"/>
  <c r="J807" i="8"/>
  <c r="J663" i="8"/>
  <c r="J340" i="8"/>
  <c r="J193" i="8"/>
  <c r="BK841" i="8"/>
  <c r="BK814" i="8"/>
  <c r="J716" i="8"/>
  <c r="BK563" i="8"/>
  <c r="J368" i="8"/>
  <c r="J881" i="8"/>
  <c r="J769" i="8"/>
  <c r="J725" i="8"/>
  <c r="J551" i="8"/>
  <c r="BK217" i="8"/>
  <c r="J897" i="8"/>
  <c r="J810" i="8"/>
  <c r="BK644" i="8"/>
  <c r="J280" i="8"/>
  <c r="J865" i="8"/>
  <c r="J816" i="8"/>
  <c r="BK675" i="8"/>
  <c r="J576" i="8"/>
  <c r="BK440" i="8"/>
  <c r="J360" i="8"/>
  <c r="J179" i="8"/>
  <c r="BK867" i="8"/>
  <c r="BK657" i="8"/>
  <c r="J582" i="8"/>
  <c r="BK400" i="8"/>
  <c r="J346" i="8"/>
  <c r="BK271" i="8"/>
  <c r="BK164" i="8"/>
  <c r="J852" i="8"/>
  <c r="BK589" i="8"/>
  <c r="BK360" i="8"/>
  <c r="BK262" i="8"/>
  <c r="J208" i="8"/>
  <c r="BK884" i="8"/>
  <c r="J786" i="8"/>
  <c r="J736" i="8"/>
  <c r="J579" i="8"/>
  <c r="J400" i="8"/>
  <c r="J719" i="8"/>
  <c r="BK495" i="8"/>
  <c r="J343" i="8"/>
  <c r="J236" i="8"/>
  <c r="BK212" i="9"/>
  <c r="J210" i="9"/>
  <c r="J154" i="9"/>
  <c r="J168" i="9"/>
  <c r="BK168" i="9"/>
  <c r="BK221" i="9"/>
  <c r="BK174" i="9"/>
  <c r="J183" i="9"/>
  <c r="BK152" i="9"/>
  <c r="J219" i="9"/>
  <c r="J133" i="9"/>
  <c r="J365" i="10"/>
  <c r="BK349" i="10"/>
  <c r="J281" i="10"/>
  <c r="BK189" i="10"/>
  <c r="J398" i="10"/>
  <c r="BK337" i="10"/>
  <c r="J227" i="10"/>
  <c r="J194" i="10"/>
  <c r="BK492" i="10"/>
  <c r="BK466" i="10"/>
  <c r="BK375" i="10"/>
  <c r="BK310" i="10"/>
  <c r="J531" i="10"/>
  <c r="BK420" i="10"/>
  <c r="BK541" i="10"/>
  <c r="BK516" i="10"/>
  <c r="J434" i="10"/>
  <c r="J306" i="10"/>
  <c r="BK239" i="10"/>
  <c r="J196" i="10"/>
  <c r="BK149" i="10"/>
  <c r="BK380" i="10"/>
  <c r="BK367" i="10"/>
  <c r="BK312" i="10"/>
  <c r="J277" i="10"/>
  <c r="J416" i="10"/>
  <c r="J317" i="10"/>
  <c r="J264" i="10"/>
  <c r="J483" i="10"/>
  <c r="J437" i="10"/>
  <c r="J301" i="10"/>
  <c r="J169" i="10"/>
  <c r="J411" i="10"/>
  <c r="BK358" i="10"/>
  <c r="J248" i="10"/>
  <c r="J171" i="10"/>
  <c r="J392" i="10"/>
  <c r="BK260" i="10"/>
  <c r="J219" i="10"/>
  <c r="J142" i="10"/>
  <c r="J539" i="10"/>
  <c r="J487" i="10"/>
  <c r="J385" i="10"/>
  <c r="BK501" i="10"/>
  <c r="BK407" i="10"/>
  <c r="J204" i="10"/>
  <c r="BK142" i="10"/>
  <c r="J460" i="10"/>
  <c r="BK485" i="10"/>
  <c r="J321" i="10"/>
  <c r="J137" i="10"/>
  <c r="J522" i="10"/>
  <c r="J329" i="10"/>
  <c r="J177" i="10"/>
  <c r="BK450" i="10"/>
  <c r="BK332" i="10"/>
  <c r="BK281" i="10"/>
  <c r="BK207" i="11"/>
  <c r="BK395" i="11"/>
  <c r="J269" i="11"/>
  <c r="BK165" i="11"/>
  <c r="BK328" i="11"/>
  <c r="J405" i="11"/>
  <c r="BK156" i="11"/>
  <c r="J335" i="11"/>
  <c r="J152" i="11"/>
  <c r="BK331" i="11"/>
  <c r="BK209" i="11"/>
  <c r="BK161" i="11"/>
  <c r="BK415" i="11"/>
  <c r="J339" i="11"/>
  <c r="BK251" i="11"/>
  <c r="BK212" i="11"/>
  <c r="J143" i="11"/>
  <c r="BK454" i="11"/>
  <c r="J352" i="11"/>
  <c r="J305" i="11"/>
  <c r="BK178" i="11"/>
  <c r="J445" i="11"/>
  <c r="BK374" i="11"/>
  <c r="J263" i="11"/>
  <c r="J448" i="11"/>
  <c r="BK339" i="11"/>
  <c r="J254" i="11"/>
  <c r="BK431" i="11"/>
  <c r="J355" i="11"/>
  <c r="J209" i="11"/>
  <c r="J266" i="11"/>
  <c r="BK185" i="11"/>
  <c r="J137" i="11"/>
  <c r="J431" i="11"/>
  <c r="J320" i="11"/>
  <c r="BK460" i="11"/>
  <c r="J420" i="11"/>
  <c r="BK317" i="11"/>
  <c r="J165" i="11"/>
  <c r="BK152" i="11"/>
  <c r="J299" i="11"/>
  <c r="J235" i="11"/>
  <c r="J156" i="11"/>
  <c r="J152" i="12"/>
  <c r="BK185" i="12"/>
  <c r="BK179" i="12"/>
  <c r="BK147" i="12"/>
  <c r="BK163" i="12"/>
  <c r="J167" i="12"/>
  <c r="BK154" i="12"/>
  <c r="BK187" i="12"/>
  <c r="BK158" i="12"/>
  <c r="BK175" i="12"/>
  <c r="BK192" i="13"/>
  <c r="BK139" i="13"/>
  <c r="J188" i="13"/>
  <c r="BK132" i="13"/>
  <c r="BK152" i="13"/>
  <c r="BK164" i="13"/>
  <c r="J137" i="13"/>
  <c r="BK184" i="13"/>
  <c r="J167" i="13"/>
  <c r="BK190" i="13"/>
  <c r="J125" i="14"/>
  <c r="BK139" i="14"/>
  <c r="BK155" i="14"/>
  <c r="J148" i="14"/>
  <c r="BK160" i="15"/>
  <c r="BK127" i="15"/>
  <c r="BK147" i="15"/>
  <c r="BK156" i="15"/>
  <c r="BK861" i="2"/>
  <c r="J637" i="2"/>
  <c r="J339" i="2"/>
  <c r="J884" i="2"/>
  <c r="J649" i="2"/>
  <c r="J523" i="2"/>
  <c r="BK302" i="2"/>
  <c r="J203" i="2"/>
  <c r="BK923" i="2"/>
  <c r="BK787" i="2"/>
  <c r="J699" i="2"/>
  <c r="BK610" i="2"/>
  <c r="J560" i="2"/>
  <c r="BK439" i="2"/>
  <c r="BK598" i="2"/>
  <c r="BK436" i="2"/>
  <c r="J183" i="2"/>
  <c r="BK1030" i="2"/>
  <c r="J745" i="2"/>
  <c r="J529" i="2"/>
  <c r="J312" i="2"/>
  <c r="J952" i="2"/>
  <c r="BK831" i="2"/>
  <c r="J747" i="2"/>
  <c r="J423" i="2"/>
  <c r="BK254" i="2"/>
  <c r="BK1013" i="2"/>
  <c r="BK806" i="2"/>
  <c r="J412" i="2"/>
  <c r="J1046" i="2"/>
  <c r="J731" i="2"/>
  <c r="BK601" i="2"/>
  <c r="J442" i="2"/>
  <c r="BK224" i="2"/>
  <c r="J1009" i="2"/>
  <c r="BK902" i="2"/>
  <c r="J708" i="2"/>
  <c r="BK463" i="2"/>
  <c r="BK317" i="2"/>
  <c r="BK171" i="2"/>
  <c r="J976" i="2"/>
  <c r="J660" i="2"/>
  <c r="J568" i="2"/>
  <c r="BK403" i="2"/>
  <c r="J232" i="2"/>
  <c r="BK1020" i="2"/>
  <c r="BK858" i="2"/>
  <c r="BK721" i="2"/>
  <c r="BK212" i="2"/>
  <c r="J646" i="2"/>
  <c r="BK448" i="2"/>
  <c r="J221" i="2"/>
  <c r="J1017" i="2"/>
  <c r="BK950" i="2"/>
  <c r="J785" i="2"/>
  <c r="BK560" i="2"/>
  <c r="J474" i="2"/>
  <c r="BK312" i="2"/>
  <c r="J580" i="3"/>
  <c r="J382" i="3"/>
  <c r="BK588" i="3"/>
  <c r="J237" i="3"/>
  <c r="J690" i="3"/>
  <c r="BK580" i="3"/>
  <c r="J496" i="3"/>
  <c r="BK334" i="3"/>
  <c r="J213" i="3"/>
  <c r="BK277" i="3"/>
  <c r="BK237" i="3"/>
  <c r="BK714" i="3"/>
  <c r="BK337" i="3"/>
  <c r="BK220" i="3"/>
  <c r="J700" i="3"/>
  <c r="BK518" i="3"/>
  <c r="J814" i="3"/>
  <c r="J655" i="3"/>
  <c r="BK591" i="3"/>
  <c r="BK439" i="3"/>
  <c r="BK344" i="3"/>
  <c r="J165" i="3"/>
  <c r="J842" i="3"/>
  <c r="BK416" i="3"/>
  <c r="J316" i="3"/>
  <c r="J874" i="3"/>
  <c r="BK756" i="3"/>
  <c r="J284" i="3"/>
  <c r="BK165" i="3"/>
  <c r="BK804" i="3"/>
  <c r="J712" i="3"/>
  <c r="BK637" i="3"/>
  <c r="BK359" i="3"/>
  <c r="BK881" i="3"/>
  <c r="J790" i="3"/>
  <c r="J484" i="3"/>
  <c r="J607" i="3"/>
  <c r="J325" i="3"/>
  <c r="BK679" i="3"/>
  <c r="J490" i="3"/>
  <c r="BK346" i="3"/>
  <c r="J463" i="4"/>
  <c r="J302" i="4"/>
  <c r="J219" i="4"/>
  <c r="J186" i="4"/>
  <c r="BK310" i="4"/>
  <c r="J504" i="4"/>
  <c r="J282" i="4"/>
  <c r="BK553" i="4"/>
  <c r="BK397" i="4"/>
  <c r="BK410" i="4"/>
  <c r="BK341" i="4"/>
  <c r="BK519" i="4"/>
  <c r="J397" i="4"/>
  <c r="BK322" i="4"/>
  <c r="J189" i="4"/>
  <c r="BK467" i="4"/>
  <c r="BK200" i="4"/>
  <c r="BK591" i="4"/>
  <c r="J214" i="4"/>
  <c r="BK374" i="4"/>
  <c r="BK653" i="4"/>
  <c r="J591" i="4"/>
  <c r="BK507" i="4"/>
  <c r="J357" i="4"/>
  <c r="BK176" i="4"/>
  <c r="J545" i="4"/>
  <c r="J371" i="4"/>
  <c r="J345" i="4"/>
  <c r="BK222" i="4"/>
  <c r="BK504" i="4"/>
  <c r="BK427" i="4"/>
  <c r="J571" i="5"/>
  <c r="BK342" i="5"/>
  <c r="BK709" i="5"/>
  <c r="J527" i="5"/>
  <c r="J695" i="5"/>
  <c r="BK221" i="5"/>
  <c r="BK821" i="5"/>
  <c r="J693" i="5"/>
  <c r="BK453" i="5"/>
  <c r="BK298" i="5"/>
  <c r="J158" i="5"/>
  <c r="BK804" i="5"/>
  <c r="BK693" i="5"/>
  <c r="BK574" i="5"/>
  <c r="BK543" i="5"/>
  <c r="BK456" i="5"/>
  <c r="J296" i="5"/>
  <c r="J201" i="5"/>
  <c r="J761" i="5"/>
  <c r="BK437" i="5"/>
  <c r="J813" i="5"/>
  <c r="J830" i="5"/>
  <c r="J748" i="5"/>
  <c r="J502" i="5"/>
  <c r="BK278" i="5"/>
  <c r="BK754" i="5"/>
  <c r="J375" i="6"/>
  <c r="BK474" i="6"/>
  <c r="J178" i="6"/>
  <c r="BK809" i="6"/>
  <c r="J695" i="6"/>
  <c r="J426" i="6"/>
  <c r="BK277" i="6"/>
  <c r="BK617" i="6"/>
  <c r="J480" i="6"/>
  <c r="BK308" i="6"/>
  <c r="J764" i="6"/>
  <c r="J555" i="6"/>
  <c r="BK830" i="6"/>
  <c r="J777" i="6"/>
  <c r="J468" i="6"/>
  <c r="J429" i="6"/>
  <c r="BK207" i="6"/>
  <c r="BK656" i="6"/>
  <c r="BK483" i="6"/>
  <c r="J633" i="6"/>
  <c r="BK531" i="6"/>
  <c r="J357" i="6"/>
  <c r="J301" i="6"/>
  <c r="BK169" i="6"/>
  <c r="J403" i="7"/>
  <c r="BK272" i="7"/>
  <c r="J200" i="7"/>
  <c r="BK656" i="7"/>
  <c r="BK429" i="7"/>
  <c r="BK265" i="7"/>
  <c r="J386" i="7"/>
  <c r="J297" i="7"/>
  <c r="BK252" i="7"/>
  <c r="J483" i="7"/>
  <c r="J329" i="7"/>
  <c r="J158" i="7"/>
  <c r="J462" i="7"/>
  <c r="BK599" i="7"/>
  <c r="BK548" i="7"/>
  <c r="BK443" i="7"/>
  <c r="BK394" i="7"/>
  <c r="J582" i="7"/>
  <c r="J423" i="7"/>
  <c r="BK222" i="7"/>
  <c r="J817" i="7"/>
  <c r="J732" i="7"/>
  <c r="J677" i="7"/>
  <c r="J603" i="7"/>
  <c r="J300" i="7"/>
  <c r="BK167" i="7"/>
  <c r="J793" i="7"/>
  <c r="J741" i="7"/>
  <c r="BK596" i="7"/>
  <c r="J562" i="7"/>
  <c r="J507" i="7"/>
  <c r="BK317" i="7"/>
  <c r="J236" i="7"/>
  <c r="J785" i="7"/>
  <c r="BK734" i="7"/>
  <c r="BK606" i="7"/>
  <c r="BK391" i="7"/>
  <c r="J814" i="7"/>
  <c r="J771" i="7"/>
  <c r="BK522" i="7"/>
  <c r="BK690" i="7"/>
  <c r="BK474" i="7"/>
  <c r="J225" i="7"/>
  <c r="J801" i="7"/>
  <c r="BK708" i="7"/>
  <c r="BK532" i="7"/>
  <c r="BK335" i="7"/>
  <c r="J244" i="7"/>
  <c r="BK801" i="7"/>
  <c r="J737" i="7"/>
  <c r="BK410" i="7"/>
  <c r="J249" i="7"/>
  <c r="BK768" i="7"/>
  <c r="J606" i="7"/>
  <c r="J551" i="7"/>
  <c r="BK386" i="7"/>
  <c r="J231" i="7"/>
  <c r="BK722" i="7"/>
  <c r="J621" i="7"/>
  <c r="BK577" i="7"/>
  <c r="BK483" i="7"/>
  <c r="BK419" i="7"/>
  <c r="BK171" i="7"/>
  <c r="BK688" i="8"/>
  <c r="J452" i="8"/>
  <c r="BK277" i="8"/>
  <c r="J675" i="8"/>
  <c r="J657" i="8"/>
  <c r="BK582" i="8"/>
  <c r="BK334" i="8"/>
  <c r="BK179" i="8"/>
  <c r="J605" i="8"/>
  <c r="J498" i="8"/>
  <c r="J298" i="8"/>
  <c r="BK769" i="8"/>
  <c r="BK650" i="8"/>
  <c r="BK413" i="8"/>
  <c r="J161" i="8"/>
  <c r="J586" i="8"/>
  <c r="J465" i="8"/>
  <c r="BK340" i="8"/>
  <c r="J665" i="8"/>
  <c r="BK452" i="8"/>
  <c r="BK364" i="8"/>
  <c r="J262" i="8"/>
  <c r="J164" i="8"/>
  <c r="BK579" i="8"/>
  <c r="BK389" i="8"/>
  <c r="J920" i="8"/>
  <c r="BK865" i="8"/>
  <c r="J814" i="8"/>
  <c r="J685" i="8"/>
  <c r="J518" i="8"/>
  <c r="J254" i="8"/>
  <c r="J173" i="8"/>
  <c r="BK852" i="8"/>
  <c r="BK821" i="8"/>
  <c r="BK744" i="8"/>
  <c r="J619" i="8"/>
  <c r="BK259" i="8"/>
  <c r="BK854" i="8"/>
  <c r="BK790" i="8"/>
  <c r="J762" i="8"/>
  <c r="BK660" i="8"/>
  <c r="J481" i="8"/>
  <c r="J906" i="8"/>
  <c r="J846" i="8"/>
  <c r="BK746" i="8"/>
  <c r="BK626" i="8"/>
  <c r="BK158" i="8"/>
  <c r="BK871" i="8"/>
  <c r="BK797" i="8"/>
  <c r="BK608" i="8"/>
  <c r="J456" i="8"/>
  <c r="J389" i="8"/>
  <c r="J248" i="8"/>
  <c r="J884" i="8"/>
  <c r="J670" i="8"/>
  <c r="J566" i="8"/>
  <c r="BK392" i="8"/>
  <c r="BK327" i="8"/>
  <c r="J199" i="8"/>
  <c r="BK881" i="8"/>
  <c r="J690" i="8"/>
  <c r="J527" i="8"/>
  <c r="BK239" i="8"/>
  <c r="BK199" i="8"/>
  <c r="J903" i="8"/>
  <c r="BK807" i="8"/>
  <c r="BK739" i="8"/>
  <c r="BK511" i="8"/>
  <c r="BK383" i="8"/>
  <c r="J196" i="8"/>
  <c r="J548" i="8"/>
  <c r="BK419" i="8"/>
  <c r="J265" i="8"/>
  <c r="J185" i="8"/>
  <c r="J202" i="9"/>
  <c r="BK188" i="9"/>
  <c r="J126" i="9"/>
  <c r="J174" i="9"/>
  <c r="BK204" i="9"/>
  <c r="BK217" i="9"/>
  <c r="J144" i="9"/>
  <c r="BK202" i="9"/>
  <c r="BK140" i="9"/>
  <c r="BK156" i="9"/>
  <c r="J450" i="10"/>
  <c r="J358" i="10"/>
  <c r="J325" i="10"/>
  <c r="J256" i="10"/>
  <c r="BK210" i="10"/>
  <c r="BK373" i="10"/>
  <c r="J258" i="10"/>
  <c r="J184" i="10"/>
  <c r="J291" i="10"/>
  <c r="J223" i="10"/>
  <c r="BK464" i="10"/>
  <c r="J394" i="10"/>
  <c r="J266" i="10"/>
  <c r="BK182" i="10"/>
  <c r="BK439" i="10"/>
  <c r="BK306" i="10"/>
  <c r="J206" i="10"/>
  <c r="J473" i="10"/>
  <c r="J409" i="10"/>
  <c r="BK277" i="10"/>
  <c r="J216" i="10"/>
  <c r="J462" i="10"/>
  <c r="BK314" i="10"/>
  <c r="BK293" i="10"/>
  <c r="BK248" i="10"/>
  <c r="BK173" i="10"/>
  <c r="J139" i="10"/>
  <c r="J334" i="10"/>
  <c r="BK147" i="10"/>
  <c r="J214" i="11"/>
  <c r="J190" i="11"/>
  <c r="J462" i="11"/>
  <c r="BK345" i="11"/>
  <c r="BK174" i="11"/>
  <c r="J218" i="11"/>
  <c r="BK464" i="11"/>
  <c r="J393" i="11"/>
  <c r="BK231" i="11"/>
  <c r="BK422" i="11"/>
  <c r="J287" i="11"/>
  <c r="J450" i="11"/>
  <c r="BK257" i="11"/>
  <c r="BK305" i="11"/>
  <c r="J237" i="11"/>
  <c r="BK139" i="11"/>
  <c r="J410" i="11"/>
  <c r="J345" i="11"/>
  <c r="J468" i="11"/>
  <c r="BK442" i="11"/>
  <c r="BK366" i="11"/>
  <c r="J220" i="11"/>
  <c r="J457" i="11"/>
  <c r="J311" i="11"/>
  <c r="BK200" i="11"/>
  <c r="BK176" i="11"/>
  <c r="BK137" i="12"/>
  <c r="BK139" i="12"/>
  <c r="BK191" i="12"/>
  <c r="BK181" i="12"/>
  <c r="J133" i="12"/>
  <c r="J165" i="12"/>
  <c r="BK156" i="12"/>
  <c r="J149" i="12"/>
  <c r="BK167" i="12"/>
  <c r="BK177" i="12"/>
  <c r="BK186" i="13"/>
  <c r="BK188" i="13"/>
  <c r="J196" i="13"/>
  <c r="J135" i="13"/>
  <c r="BK135" i="13"/>
  <c r="BK171" i="13"/>
  <c r="J152" i="13"/>
  <c r="BK194" i="13"/>
  <c r="J144" i="13"/>
  <c r="BK180" i="13"/>
  <c r="BK142" i="14"/>
  <c r="J155" i="14"/>
  <c r="BK145" i="14"/>
  <c r="J145" i="14"/>
  <c r="BK144" i="15"/>
  <c r="BK153" i="15"/>
  <c r="BK168" i="15"/>
  <c r="BK140" i="15"/>
  <c r="J127" i="15"/>
  <c r="J299" i="2"/>
  <c r="J171" i="2"/>
  <c r="J861" i="2"/>
  <c r="BK727" i="2"/>
  <c r="BK592" i="2"/>
  <c r="BK513" i="2"/>
  <c r="J397" i="2"/>
  <c r="BK326" i="2"/>
  <c r="BK251" i="2"/>
  <c r="J792" i="2"/>
  <c r="BK714" i="2"/>
  <c r="J614" i="2"/>
  <c r="BK563" i="2"/>
  <c r="BK372" i="2"/>
  <c r="BK894" i="2"/>
  <c r="BK702" i="2"/>
  <c r="BK261" i="2"/>
  <c r="J812" i="2"/>
  <c r="J310" i="2"/>
  <c r="J1049" i="2"/>
  <c r="J950" i="2"/>
  <c r="BK574" i="2"/>
  <c r="BK397" i="2"/>
  <c r="J1062" i="2"/>
  <c r="J935" i="2"/>
  <c r="BK775" i="2"/>
  <c r="BK480" i="2"/>
  <c r="BK291" i="2"/>
  <c r="BK1068" i="2"/>
  <c r="BK952" i="2"/>
  <c r="BK717" i="2"/>
  <c r="J463" i="2"/>
  <c r="BK165" i="2"/>
  <c r="BK988" i="2"/>
  <c r="J870" i="2"/>
  <c r="BK652" i="2"/>
  <c r="BK520" i="2"/>
  <c r="J229" i="2"/>
  <c r="BK1028" i="2"/>
  <c r="J915" i="2"/>
  <c r="J727" i="2"/>
  <c r="J643" i="2"/>
  <c r="BK355" i="2"/>
  <c r="BK247" i="2"/>
  <c r="J1074" i="2"/>
  <c r="BK1001" i="2"/>
  <c r="BK680" i="2"/>
  <c r="J563" i="2"/>
  <c r="J467" i="2"/>
  <c r="J257" i="2"/>
  <c r="BK1043" i="2"/>
  <c r="J955" i="2"/>
  <c r="J800" i="2"/>
  <c r="J520" i="2"/>
  <c r="BK658" i="2"/>
  <c r="BK307" i="2"/>
  <c r="J189" i="2"/>
  <c r="BK997" i="2"/>
  <c r="BK843" i="2"/>
  <c r="J734" i="2"/>
  <c r="BK551" i="2"/>
  <c r="BK454" i="2"/>
  <c r="J251" i="2"/>
  <c r="J518" i="3"/>
  <c r="BK864" i="3"/>
  <c r="J756" i="3"/>
  <c r="J419" i="3"/>
  <c r="BK261" i="3"/>
  <c r="J878" i="3"/>
  <c r="J763" i="3"/>
  <c r="J282" i="3"/>
  <c r="BK878" i="3"/>
  <c r="BK770" i="3"/>
  <c r="J724" i="3"/>
  <c r="BK662" i="3"/>
  <c r="J413" i="3"/>
  <c r="J334" i="3"/>
  <c r="J868" i="3"/>
  <c r="J776" i="3"/>
  <c r="BK466" i="3"/>
  <c r="J845" i="3"/>
  <c r="J739" i="3"/>
  <c r="J646" i="3"/>
  <c r="J359" i="3"/>
  <c r="J156" i="3"/>
  <c r="BK768" i="3"/>
  <c r="BK721" i="3"/>
  <c r="BK521" i="3"/>
  <c r="BK454" i="3"/>
  <c r="BK382" i="3"/>
  <c r="BK622" i="3"/>
  <c r="BK541" i="3"/>
  <c r="J228" i="3"/>
  <c r="J640" i="3"/>
  <c r="J448" i="3"/>
  <c r="BK228" i="3"/>
  <c r="J382" i="4"/>
  <c r="BK217" i="4"/>
  <c r="BK146" i="4"/>
  <c r="J522" i="4"/>
  <c r="J553" i="4"/>
  <c r="BK368" i="4"/>
  <c r="J212" i="4"/>
  <c r="BK488" i="4"/>
  <c r="BK473" i="4"/>
  <c r="BK388" i="4"/>
  <c r="J548" i="4"/>
  <c r="J401" i="4"/>
  <c r="J277" i="4"/>
  <c r="J252" i="4"/>
  <c r="J202" i="4"/>
  <c r="J577" i="4"/>
  <c r="J660" i="4"/>
  <c r="J640" i="4"/>
  <c r="BK583" i="4"/>
  <c r="BK407" i="4"/>
  <c r="J239" i="4"/>
  <c r="BK514" i="4"/>
  <c r="BK291" i="4"/>
  <c r="BK209" i="4"/>
  <c r="BK161" i="4"/>
  <c r="BK454" i="4"/>
  <c r="BK742" i="5"/>
  <c r="BK484" i="5"/>
  <c r="J348" i="5"/>
  <c r="J250" i="5"/>
  <c r="BK630" i="5"/>
  <c r="BK523" i="5"/>
  <c r="BK155" i="5"/>
  <c r="J638" i="5"/>
  <c r="BK527" i="5"/>
  <c r="J258" i="5"/>
  <c r="BK517" i="5"/>
  <c r="BK462" i="5"/>
  <c r="J408" i="5"/>
  <c r="J177" i="5"/>
  <c r="BK706" i="5"/>
  <c r="BK508" i="5"/>
  <c r="J520" i="5"/>
  <c r="J354" i="5"/>
  <c r="J300" i="5"/>
  <c r="BK658" i="5"/>
  <c r="BK582" i="5"/>
  <c r="J456" i="5"/>
  <c r="J387" i="5"/>
  <c r="J320" i="5"/>
  <c r="BK189" i="5"/>
  <c r="BK787" i="5"/>
  <c r="J723" i="5"/>
  <c r="BK577" i="5"/>
  <c r="J462" i="5"/>
  <c r="BK320" i="5"/>
  <c r="J286" i="5"/>
  <c r="BK215" i="5"/>
  <c r="J821" i="5"/>
  <c r="BK748" i="5"/>
  <c r="BK830" i="5"/>
  <c r="BK723" i="5"/>
  <c r="J658" i="5"/>
  <c r="BK601" i="5"/>
  <c r="J550" i="5"/>
  <c r="J514" i="5"/>
  <c r="J421" i="5"/>
  <c r="J322" i="5"/>
  <c r="J270" i="5"/>
  <c r="J836" i="5"/>
  <c r="J775" i="5"/>
  <c r="J499" i="5"/>
  <c r="BK366" i="5"/>
  <c r="J816" i="5"/>
  <c r="BK768" i="5"/>
  <c r="BK819" i="5"/>
  <c r="BK758" i="5"/>
  <c r="J670" i="5"/>
  <c r="BK598" i="5"/>
  <c r="BK377" i="5"/>
  <c r="J171" i="5"/>
  <c r="BK714" i="5"/>
  <c r="J613" i="5"/>
  <c r="J472" i="5"/>
  <c r="J400" i="5"/>
  <c r="J293" i="5"/>
  <c r="J242" i="5"/>
  <c r="BK164" i="5"/>
  <c r="BK390" i="5"/>
  <c r="J451" i="5"/>
  <c r="J314" i="5"/>
  <c r="BK626" i="6"/>
  <c r="J238" i="6"/>
  <c r="BK493" i="6"/>
  <c r="BK229" i="6"/>
  <c r="BK845" i="6"/>
  <c r="J798" i="6"/>
  <c r="BK680" i="6"/>
  <c r="J280" i="6"/>
  <c r="BK615" i="6"/>
  <c r="BK446" i="6"/>
  <c r="J384" i="6"/>
  <c r="BK794" i="6"/>
  <c r="BK752" i="6"/>
  <c r="J455" i="6"/>
  <c r="J154" i="6"/>
  <c r="J592" i="6"/>
  <c r="BK319" i="6"/>
  <c r="J261" i="6"/>
  <c r="BK700" i="6"/>
  <c r="J510" i="6"/>
  <c r="BK472" i="6"/>
  <c r="BK388" i="6"/>
  <c r="BK210" i="6"/>
  <c r="BK578" i="6"/>
  <c r="J472" i="6"/>
  <c r="J189" i="6"/>
  <c r="BK842" i="6"/>
  <c r="BK779" i="6"/>
  <c r="BK565" i="6"/>
  <c r="J418" i="6"/>
  <c r="J285" i="6"/>
  <c r="BK755" i="6"/>
  <c r="J674" i="6"/>
  <c r="J578" i="6"/>
  <c r="J476" i="6"/>
  <c r="J414" i="6"/>
  <c r="J216" i="6"/>
  <c r="BK408" i="6"/>
  <c r="BK304" i="6"/>
  <c r="J210" i="6"/>
  <c r="BK166" i="6"/>
  <c r="BK432" i="6"/>
  <c r="J244" i="6"/>
  <c r="J436" i="7"/>
  <c r="BK359" i="7"/>
  <c r="J212" i="7"/>
  <c r="J665" i="7"/>
  <c r="J410" i="7"/>
  <c r="BK643" i="7"/>
  <c r="J323" i="7"/>
  <c r="J209" i="7"/>
  <c r="J452" i="7"/>
  <c r="BK277" i="7"/>
  <c r="J477" i="7"/>
  <c r="BK177" i="7"/>
  <c r="J590" i="7"/>
  <c r="J535" i="7"/>
  <c r="BK403" i="7"/>
  <c r="J270" i="7"/>
  <c r="BK400" i="7"/>
  <c r="BK831" i="7"/>
  <c r="BK741" i="7"/>
  <c r="J673" i="7"/>
  <c r="BK621" i="7"/>
  <c r="J171" i="7"/>
  <c r="J790" i="7"/>
  <c r="J720" i="7"/>
  <c r="BK569" i="7"/>
  <c r="J544" i="7"/>
  <c r="BK342" i="7"/>
  <c r="BK203" i="7"/>
  <c r="BK795" i="7"/>
  <c r="BK680" i="7"/>
  <c r="J577" i="7"/>
  <c r="BK352" i="7"/>
  <c r="BK820" i="7"/>
  <c r="J716" i="7"/>
  <c r="BK275" i="7"/>
  <c r="J228" i="7"/>
  <c r="J805" i="7"/>
  <c r="J596" i="7"/>
  <c r="J443" i="7"/>
  <c r="J722" i="7"/>
  <c r="BK436" i="7"/>
  <c r="BK297" i="7"/>
  <c r="BK249" i="7"/>
  <c r="J826" i="7"/>
  <c r="J548" i="7"/>
  <c r="BK300" i="7"/>
  <c r="BK152" i="7"/>
  <c r="J734" i="7"/>
  <c r="BK580" i="7"/>
  <c r="J532" i="7"/>
  <c r="BK397" i="7"/>
  <c r="BK292" i="7"/>
  <c r="J161" i="7"/>
  <c r="J636" i="7"/>
  <c r="BK609" i="7"/>
  <c r="J501" i="7"/>
  <c r="BK338" i="7"/>
  <c r="J164" i="7"/>
  <c r="BK530" i="8"/>
  <c r="BK343" i="8"/>
  <c r="BK786" i="8"/>
  <c r="J660" i="8"/>
  <c r="BK600" i="8"/>
  <c r="J446" i="8"/>
  <c r="J423" i="8"/>
  <c r="BK314" i="8"/>
  <c r="J170" i="8"/>
  <c r="BK539" i="8"/>
  <c r="J488" i="8"/>
  <c r="BK268" i="8"/>
  <c r="J668" i="8"/>
  <c r="BK468" i="8"/>
  <c r="BK329" i="8"/>
  <c r="BK765" i="8"/>
  <c r="BK634" i="8"/>
  <c r="BK508" i="8"/>
  <c r="BK346" i="8"/>
  <c r="J205" i="8"/>
  <c r="BK527" i="8"/>
  <c r="J374" i="8"/>
  <c r="BK280" i="8"/>
  <c r="J217" i="8"/>
  <c r="J524" i="8"/>
  <c r="BK459" i="8"/>
  <c r="J371" i="8"/>
  <c r="BK878" i="8"/>
  <c r="BK818" i="8"/>
  <c r="J693" i="8"/>
  <c r="BK521" i="8"/>
  <c r="BK251" i="8"/>
  <c r="BK176" i="8"/>
  <c r="J890" i="8"/>
  <c r="J839" i="8"/>
  <c r="BK788" i="8"/>
  <c r="BK697" i="8"/>
  <c r="BK481" i="8"/>
  <c r="J912" i="8"/>
  <c r="J818" i="8"/>
  <c r="BK760" i="8"/>
  <c r="BK602" i="8"/>
  <c r="BK432" i="8"/>
  <c r="BK903" i="8"/>
  <c r="BK839" i="8"/>
  <c r="J734" i="8"/>
  <c r="J421" i="8"/>
  <c r="J284" i="8"/>
  <c r="J841" i="8"/>
  <c r="J800" i="8"/>
  <c r="J613" i="8"/>
  <c r="BK551" i="8"/>
  <c r="J396" i="8"/>
  <c r="J533" i="8"/>
  <c r="BK351" i="8"/>
  <c r="J155" i="8"/>
  <c r="J616" i="8"/>
  <c r="BK488" i="8"/>
  <c r="J271" i="8"/>
  <c r="J215" i="9"/>
  <c r="BK190" i="9"/>
  <c r="J129" i="9"/>
  <c r="BK183" i="9"/>
  <c r="J188" i="9"/>
  <c r="BK196" i="9"/>
  <c r="BK129" i="9"/>
  <c r="BK142" i="9"/>
  <c r="BK185" i="9"/>
  <c r="J142" i="9"/>
  <c r="J159" i="9"/>
  <c r="BK387" i="10"/>
  <c r="J337" i="10"/>
  <c r="BK264" i="10"/>
  <c r="BK246" i="10"/>
  <c r="J427" i="10"/>
  <c r="J360" i="10"/>
  <c r="J221" i="10"/>
  <c r="J162" i="10"/>
  <c r="J476" i="10"/>
  <c r="BK382" i="10"/>
  <c r="BK308" i="10"/>
  <c r="BK212" i="10"/>
  <c r="BK506" i="10"/>
  <c r="BK409" i="10"/>
  <c r="J545" i="10"/>
  <c r="BK498" i="10"/>
  <c r="J389" i="10"/>
  <c r="BK243" i="10"/>
  <c r="J214" i="10"/>
  <c r="J179" i="10"/>
  <c r="BK457" i="10"/>
  <c r="J362" i="10"/>
  <c r="J293" i="10"/>
  <c r="J260" i="10"/>
  <c r="J432" i="10"/>
  <c r="J275" i="10"/>
  <c r="BK214" i="10"/>
  <c r="BK470" i="10"/>
  <c r="BK430" i="10"/>
  <c r="BK221" i="10"/>
  <c r="J160" i="10"/>
  <c r="BK424" i="10"/>
  <c r="J396" i="10"/>
  <c r="J234" i="10"/>
  <c r="J149" i="10"/>
  <c r="J323" i="10"/>
  <c r="J298" i="10"/>
  <c r="J231" i="10"/>
  <c r="J156" i="10"/>
  <c r="BK543" i="10"/>
  <c r="J492" i="10"/>
  <c r="BK455" i="10"/>
  <c r="J504" i="10"/>
  <c r="BK434" i="10"/>
  <c r="J312" i="10"/>
  <c r="BK194" i="10"/>
  <c r="J543" i="10"/>
  <c r="BK539" i="10"/>
  <c r="J404" i="10"/>
  <c r="BK154" i="10"/>
  <c r="BK524" i="10"/>
  <c r="BK369" i="10"/>
  <c r="BK184" i="10"/>
  <c r="BK144" i="10"/>
  <c r="J344" i="10"/>
  <c r="J286" i="10"/>
  <c r="BK139" i="10"/>
  <c r="BK147" i="11"/>
  <c r="J366" i="11"/>
  <c r="BK222" i="11"/>
  <c r="BK163" i="11"/>
  <c r="J207" i="11"/>
  <c r="J403" i="11"/>
  <c r="BK193" i="11"/>
  <c r="BK347" i="11"/>
  <c r="J185" i="11"/>
  <c r="BK357" i="11"/>
  <c r="J231" i="11"/>
  <c r="J163" i="11"/>
  <c r="J424" i="11"/>
  <c r="BK388" i="11"/>
  <c r="J275" i="11"/>
  <c r="BK218" i="11"/>
  <c r="J193" i="11"/>
  <c r="BK361" i="11"/>
  <c r="J233" i="11"/>
  <c r="BK302" i="11"/>
  <c r="J182" i="11"/>
  <c r="J454" i="11"/>
  <c r="BK403" i="11"/>
  <c r="J249" i="11"/>
  <c r="BK466" i="11"/>
  <c r="J364" i="11"/>
  <c r="J293" i="11"/>
  <c r="BK471" i="11"/>
  <c r="J384" i="11"/>
  <c r="J308" i="11"/>
  <c r="BK254" i="11"/>
  <c r="BK182" i="11"/>
  <c r="BK452" i="11"/>
  <c r="J377" i="11"/>
  <c r="J314" i="11"/>
  <c r="BK457" i="11"/>
  <c r="BK401" i="11"/>
  <c r="J331" i="11"/>
  <c r="J187" i="11"/>
  <c r="BK158" i="11"/>
  <c r="BK314" i="11"/>
  <c r="BK228" i="11"/>
  <c r="BK190" i="11"/>
  <c r="BK171" i="12"/>
  <c r="BK135" i="12"/>
  <c r="BK160" i="12"/>
  <c r="J147" i="12"/>
  <c r="J131" i="12"/>
  <c r="BK165" i="12"/>
  <c r="J145" i="12"/>
  <c r="BK193" i="12"/>
  <c r="J143" i="12"/>
  <c r="BK133" i="12"/>
  <c r="BK145" i="12"/>
  <c r="J128" i="13"/>
  <c r="BK147" i="13"/>
  <c r="J173" i="13"/>
  <c r="BK137" i="13"/>
  <c r="BK130" i="13"/>
  <c r="BK173" i="13"/>
  <c r="BK175" i="13"/>
  <c r="BK178" i="13"/>
  <c r="BK797" i="2"/>
  <c r="BK674" i="2"/>
  <c r="J532" i="2"/>
  <c r="J460" i="2"/>
  <c r="BK320" i="2"/>
  <c r="J873" i="2"/>
  <c r="J737" i="2"/>
  <c r="BK637" i="2"/>
  <c r="J544" i="2"/>
  <c r="J360" i="2"/>
  <c r="J275" i="2"/>
  <c r="BK177" i="2"/>
  <c r="BK159" i="2"/>
  <c r="J879" i="2"/>
  <c r="BK758" i="2"/>
  <c r="J690" i="2"/>
  <c r="J589" i="2"/>
  <c r="J517" i="2"/>
  <c r="BK430" i="2"/>
  <c r="J394" i="2"/>
  <c r="BK360" i="2"/>
  <c r="BK310" i="2"/>
  <c r="J278" i="2"/>
  <c r="AS94" i="1"/>
  <c r="J247" i="2"/>
  <c r="J198" i="2"/>
  <c r="J829" i="2"/>
  <c r="J674" i="2"/>
  <c r="J471" i="2"/>
  <c r="BK879" i="2"/>
  <c r="BK834" i="2"/>
  <c r="J557" i="2"/>
  <c r="BK423" i="2"/>
  <c r="BK294" i="2"/>
  <c r="J1059" i="2"/>
  <c r="BK976" i="2"/>
  <c r="BK829" i="2"/>
  <c r="BK743" i="2"/>
  <c r="BK477" i="2"/>
  <c r="BK329" i="2"/>
  <c r="BK1077" i="2"/>
  <c r="J1001" i="2"/>
  <c r="J894" i="2"/>
  <c r="J758" i="2"/>
  <c r="J724" i="2"/>
  <c r="J510" i="2"/>
  <c r="BK415" i="2"/>
  <c r="BK206" i="2"/>
  <c r="J1051" i="2"/>
  <c r="J957" i="2"/>
  <c r="J917" i="2"/>
  <c r="J538" i="2"/>
  <c r="J350" i="2"/>
  <c r="J1086" i="2"/>
  <c r="BK1071" i="2"/>
  <c r="BK915" i="2"/>
  <c r="BK817" i="2"/>
  <c r="J702" i="2"/>
  <c r="J604" i="2"/>
  <c r="BK532" i="2"/>
  <c r="BK388" i="2"/>
  <c r="BK218" i="2"/>
  <c r="J1053" i="2"/>
  <c r="J967" i="2"/>
  <c r="J905" i="2"/>
  <c r="J714" i="2"/>
  <c r="J680" i="2"/>
  <c r="J409" i="2"/>
  <c r="J296" i="2"/>
  <c r="J224" i="2"/>
  <c r="J1081" i="2"/>
  <c r="BK1055" i="2"/>
  <c r="J982" i="2"/>
  <c r="BK782" i="2"/>
  <c r="BK631" i="2"/>
  <c r="BK490" i="2"/>
  <c r="BK465" i="2"/>
  <c r="BK357" i="2"/>
  <c r="J206" i="2"/>
  <c r="J1030" i="2"/>
  <c r="BK930" i="2"/>
  <c r="J912" i="2"/>
  <c r="BK772" i="2"/>
  <c r="J345" i="2"/>
  <c r="J195" i="2"/>
  <c r="J671" i="2"/>
  <c r="J595" i="2"/>
  <c r="BK305" i="2"/>
  <c r="J218" i="2"/>
  <c r="J1028" i="2"/>
  <c r="BK970" i="2"/>
  <c r="BK933" i="2"/>
  <c r="BK826" i="2"/>
  <c r="BK737" i="2"/>
  <c r="J574" i="2"/>
  <c r="J499" i="2"/>
  <c r="BK469" i="2"/>
  <c r="BK363" i="2"/>
  <c r="J673" i="3"/>
  <c r="J525" i="3"/>
  <c r="BK457" i="3"/>
  <c r="BK401" i="3"/>
  <c r="BK354" i="3"/>
  <c r="BK619" i="3"/>
  <c r="BK493" i="3"/>
  <c r="J242" i="3"/>
  <c r="BK730" i="3"/>
  <c r="J637" i="3"/>
  <c r="J569" i="3"/>
  <c r="BK505" i="3"/>
  <c r="J454" i="3"/>
  <c r="BK423" i="3"/>
  <c r="J220" i="3"/>
  <c r="J598" i="3"/>
  <c r="J294" i="3"/>
  <c r="J271" i="3"/>
  <c r="J231" i="3"/>
  <c r="BK187" i="3"/>
  <c r="BK435" i="3"/>
  <c r="BK325" i="3"/>
  <c r="BK258" i="3"/>
  <c r="BK174" i="3"/>
  <c r="J616" i="3"/>
  <c r="J532" i="3"/>
  <c r="BK490" i="3"/>
  <c r="J820" i="3"/>
  <c r="J679" i="3"/>
  <c r="BK660" i="3"/>
  <c r="BK650" i="3"/>
  <c r="BK569" i="3"/>
  <c r="BK445" i="3"/>
  <c r="BK365" i="3"/>
  <c r="BK316" i="3"/>
  <c r="BK205" i="3"/>
  <c r="BK162" i="3"/>
  <c r="BK823" i="3"/>
  <c r="J466" i="3"/>
  <c r="BK398" i="3"/>
  <c r="BK342" i="3"/>
  <c r="BK795" i="3"/>
  <c r="BK513" i="3"/>
  <c r="BK478" i="3"/>
  <c r="J855" i="3"/>
  <c r="BK817" i="3"/>
  <c r="BK765" i="3"/>
  <c r="BK700" i="3"/>
  <c r="J619" i="3"/>
  <c r="J244" i="3"/>
  <c r="BK210" i="3"/>
  <c r="J783" i="3"/>
  <c r="J730" i="3"/>
  <c r="J662" i="3"/>
  <c r="J566" i="3"/>
  <c r="J457" i="3"/>
  <c r="BK395" i="3"/>
  <c r="J710" i="3"/>
  <c r="BK629" i="3"/>
  <c r="J591" i="3"/>
  <c r="J365" i="3"/>
  <c r="BK195" i="3"/>
  <c r="J660" i="3"/>
  <c r="BK614" i="3"/>
  <c r="BK484" i="3"/>
  <c r="J368" i="3"/>
  <c r="BK286" i="3"/>
  <c r="J433" i="4"/>
  <c r="BK385" i="4"/>
  <c r="BK239" i="4"/>
  <c r="J165" i="4"/>
  <c r="J331" i="4"/>
  <c r="BK548" i="4"/>
  <c r="J391" i="4"/>
  <c r="BK266" i="4"/>
  <c r="BK573" i="4"/>
  <c r="J514" i="4"/>
  <c r="J341" i="4"/>
  <c r="BK457" i="4"/>
  <c r="BK420" i="4"/>
  <c r="J316" i="4"/>
  <c r="J535" i="4"/>
  <c r="J414" i="4"/>
  <c r="BK357" i="4"/>
  <c r="BK249" i="4"/>
  <c r="BK194" i="4"/>
  <c r="J152" i="4"/>
  <c r="BK282" i="4"/>
  <c r="BK252" i="4"/>
  <c r="J670" i="4"/>
  <c r="J601" i="4"/>
  <c r="BK371" i="4"/>
  <c r="BK319" i="4"/>
  <c r="BK275" i="4"/>
  <c r="J194" i="4"/>
  <c r="BK463" i="4"/>
  <c r="BK656" i="4"/>
  <c r="J314" i="4"/>
  <c r="BK625" i="4"/>
  <c r="J583" i="4"/>
  <c r="J656" i="4"/>
  <c r="J611" i="4"/>
  <c r="BK550" i="4"/>
  <c r="BK439" i="4"/>
  <c r="BK236" i="4"/>
  <c r="BK660" i="4"/>
  <c r="BK606" i="4"/>
  <c r="J501" i="4"/>
  <c r="BK277" i="4"/>
  <c r="BK477" i="4"/>
  <c r="BK179" i="4"/>
  <c r="J496" i="4"/>
  <c r="BK436" i="4"/>
  <c r="BK623" i="5"/>
  <c r="BK505" i="5"/>
  <c r="J589" i="5"/>
  <c r="J212" i="5"/>
  <c r="J511" i="5"/>
  <c r="BK424" i="5"/>
  <c r="BK231" i="5"/>
  <c r="BK735" i="5"/>
  <c r="BK690" i="5"/>
  <c r="J567" i="5"/>
  <c r="BK502" i="5"/>
  <c r="J424" i="5"/>
  <c r="J720" i="5"/>
  <c r="BK621" i="5"/>
  <c r="BK511" i="5"/>
  <c r="BK446" i="5"/>
  <c r="BK384" i="5"/>
  <c r="BK325" i="5"/>
  <c r="J260" i="5"/>
  <c r="J167" i="5"/>
  <c r="J800" i="5"/>
  <c r="BK679" i="5"/>
  <c r="BK459" i="5"/>
  <c r="BK311" i="5"/>
  <c r="J282" i="5"/>
  <c r="BK201" i="5"/>
  <c r="BK810" i="5"/>
  <c r="BK732" i="5"/>
  <c r="BK797" i="5"/>
  <c r="BK730" i="5"/>
  <c r="BK645" i="5"/>
  <c r="J561" i="5"/>
  <c r="BK530" i="5"/>
  <c r="BK475" i="5"/>
  <c r="BK418" i="5"/>
  <c r="J311" i="5"/>
  <c r="J248" i="5"/>
  <c r="J779" i="5"/>
  <c r="BK725" i="5"/>
  <c r="BK442" i="5"/>
  <c r="J195" i="5"/>
  <c r="BK795" i="5"/>
  <c r="J553" i="5"/>
  <c r="J787" i="5"/>
  <c r="BK765" i="5"/>
  <c r="J706" i="5"/>
  <c r="BK658" i="6"/>
  <c r="J398" i="6"/>
  <c r="J204" i="6"/>
  <c r="BK525" i="6"/>
  <c r="BK232" i="6"/>
  <c r="BK181" i="6"/>
  <c r="J860" i="6"/>
  <c r="BK784" i="6"/>
  <c r="BK489" i="6"/>
  <c r="J314" i="6"/>
  <c r="BK692" i="6"/>
  <c r="J623" i="6"/>
  <c r="BK528" i="6"/>
  <c r="BK437" i="6"/>
  <c r="BK405" i="6"/>
  <c r="J369" i="6"/>
  <c r="J809" i="6"/>
  <c r="J758" i="6"/>
  <c r="BK674" i="6"/>
  <c r="BK201" i="6"/>
  <c r="J607" i="6"/>
  <c r="BK355" i="6"/>
  <c r="BK314" i="6"/>
  <c r="J274" i="6"/>
  <c r="BK707" i="6"/>
  <c r="J565" i="6"/>
  <c r="J483" i="6"/>
  <c r="J416" i="6"/>
  <c r="J326" i="6"/>
  <c r="BK189" i="6"/>
  <c r="J697" i="6"/>
  <c r="J574" i="6"/>
  <c r="BK470" i="6"/>
  <c r="BK857" i="6"/>
  <c r="J820" i="6"/>
  <c r="J768" i="6"/>
  <c r="J671" i="6"/>
  <c r="BK542" i="6"/>
  <c r="BK366" i="6"/>
  <c r="BK270" i="6"/>
  <c r="J822" i="6"/>
  <c r="J740" i="6"/>
  <c r="BK671" i="6"/>
  <c r="BK584" i="6"/>
  <c r="J489" i="6"/>
  <c r="BK423" i="6"/>
  <c r="BK219" i="6"/>
  <c r="J599" i="6"/>
  <c r="J355" i="6"/>
  <c r="BK860" i="6"/>
  <c r="BK697" i="6"/>
  <c r="J605" i="6"/>
  <c r="BK516" i="6"/>
  <c r="BK824" i="6"/>
  <c r="J775" i="6"/>
  <c r="BK452" i="6"/>
  <c r="BK369" i="6"/>
  <c r="BK258" i="6"/>
  <c r="J790" i="6"/>
  <c r="J707" i="6"/>
  <c r="J615" i="6"/>
  <c r="BK513" i="6"/>
  <c r="BK455" i="6"/>
  <c r="BK623" i="6"/>
  <c r="BK378" i="6"/>
  <c r="J298" i="6"/>
  <c r="J480" i="7"/>
  <c r="J365" i="7"/>
  <c r="BK233" i="7"/>
  <c r="J692" i="7"/>
  <c r="BK346" i="7"/>
  <c r="J528" i="7"/>
  <c r="J303" i="7"/>
  <c r="BK268" i="7"/>
  <c r="BK432" i="7"/>
  <c r="BK289" i="7"/>
  <c r="BK495" i="7"/>
  <c r="J308" i="7"/>
  <c r="BK603" i="7"/>
  <c r="J541" i="7"/>
  <c r="BK438" i="7"/>
  <c r="BK384" i="7"/>
  <c r="BK699" i="7"/>
  <c r="BK551" i="7"/>
  <c r="BK378" i="7"/>
  <c r="J779" i="2"/>
  <c r="J617" i="2"/>
  <c r="J383" i="2"/>
  <c r="BK907" i="2"/>
  <c r="J658" i="2"/>
  <c r="BK565" i="2"/>
  <c r="J357" i="2"/>
  <c r="J272" i="2"/>
  <c r="J156" i="2"/>
  <c r="J858" i="2"/>
  <c r="J662" i="2"/>
  <c r="BK572" i="2"/>
  <c r="BK419" i="2"/>
  <c r="J315" i="2"/>
  <c r="J264" i="2"/>
  <c r="BK795" i="2"/>
  <c r="BK847" i="2"/>
  <c r="J687" i="2"/>
  <c r="J406" i="2"/>
  <c r="J374" i="2"/>
  <c r="J238" i="2"/>
  <c r="J480" i="2"/>
  <c r="BK332" i="2"/>
  <c r="BK693" i="2"/>
  <c r="BK392" i="2"/>
  <c r="J174" i="2"/>
  <c r="BK982" i="2"/>
  <c r="BK884" i="2"/>
  <c r="BK535" i="2"/>
  <c r="BK451" i="2"/>
  <c r="BK1092" i="2"/>
  <c r="J1013" i="2"/>
  <c r="J867" i="2"/>
  <c r="BK753" i="2"/>
  <c r="J427" i="2"/>
  <c r="J165" i="2"/>
  <c r="J985" i="2"/>
  <c r="J764" i="2"/>
  <c r="J392" i="2"/>
  <c r="J1089" i="2"/>
  <c r="J1004" i="2"/>
  <c r="J821" i="2"/>
  <c r="BK994" i="2"/>
  <c r="J750" i="2"/>
  <c r="J623" i="2"/>
  <c r="J477" i="2"/>
  <c r="J366" i="2"/>
  <c r="BK1033" i="2"/>
  <c r="J923" i="2"/>
  <c r="J790" i="2"/>
  <c r="BK517" i="2"/>
  <c r="BK203" i="2"/>
  <c r="BK655" i="2"/>
  <c r="J377" i="2"/>
  <c r="BK264" i="2"/>
  <c r="J1020" i="2"/>
  <c r="BK964" i="2"/>
  <c r="J920" i="2"/>
  <c r="J803" i="2"/>
  <c r="BK604" i="2"/>
  <c r="J535" i="2"/>
  <c r="J326" i="2"/>
  <c r="BK665" i="3"/>
  <c r="J521" i="3"/>
  <c r="J435" i="3"/>
  <c r="BK642" i="3"/>
  <c r="J286" i="3"/>
  <c r="J692" i="3"/>
  <c r="J588" i="3"/>
  <c r="J538" i="3"/>
  <c r="BK472" i="3"/>
  <c r="J322" i="3"/>
  <c r="J152" i="3"/>
  <c r="BK385" i="3"/>
  <c r="J255" i="3"/>
  <c r="BK551" i="3"/>
  <c r="J342" i="3"/>
  <c r="J261" i="3"/>
  <c r="J750" i="3"/>
  <c r="J535" i="3"/>
  <c r="BK838" i="3"/>
  <c r="BK673" i="3"/>
  <c r="BK601" i="3"/>
  <c r="J460" i="3"/>
  <c r="J385" i="3"/>
  <c r="BK213" i="3"/>
  <c r="J881" i="3"/>
  <c r="BK783" i="3"/>
  <c r="BK433" i="3"/>
  <c r="BK348" i="3"/>
  <c r="J174" i="3"/>
  <c r="BK786" i="3"/>
  <c r="J351" i="3"/>
  <c r="BK244" i="3"/>
  <c r="BK832" i="3"/>
  <c r="J765" i="3"/>
  <c r="BK697" i="3"/>
  <c r="J609" i="3"/>
  <c r="J357" i="3"/>
  <c r="J279" i="3"/>
  <c r="BK855" i="3"/>
  <c r="J487" i="3"/>
  <c r="BK871" i="3"/>
  <c r="J797" i="3"/>
  <c r="BK736" i="3"/>
  <c r="J622" i="3"/>
  <c r="J340" i="3"/>
  <c r="BK800" i="3"/>
  <c r="J732" i="3"/>
  <c r="J583" i="3"/>
  <c r="BK463" i="3"/>
  <c r="J718" i="3"/>
  <c r="J625" i="3"/>
  <c r="BK247" i="3"/>
  <c r="BK688" i="3"/>
  <c r="J499" i="3"/>
  <c r="J309" i="3"/>
  <c r="BK412" i="4"/>
  <c r="BK259" i="4"/>
  <c r="J209" i="4"/>
  <c r="J538" i="4"/>
  <c r="BK312" i="4"/>
  <c r="BK535" i="4"/>
  <c r="J322" i="4"/>
  <c r="BK189" i="4"/>
  <c r="J430" i="4"/>
  <c r="J477" i="4"/>
  <c r="BK359" i="4"/>
  <c r="BK562" i="4"/>
  <c r="J493" i="4"/>
  <c r="BK331" i="4"/>
  <c r="BK401" i="4"/>
  <c r="J291" i="4"/>
  <c r="J630" i="4"/>
  <c r="BK493" i="4"/>
  <c r="BK365" i="4"/>
  <c r="J319" i="4"/>
  <c r="J170" i="4"/>
  <c r="BK640" i="4"/>
  <c r="J368" i="4"/>
  <c r="BK204" i="4"/>
  <c r="BK496" i="4"/>
  <c r="BK256" i="4"/>
  <c r="BK202" i="4"/>
  <c r="J158" i="4"/>
  <c r="BK451" i="4"/>
  <c r="BK592" i="5"/>
  <c r="J384" i="5"/>
  <c r="BK718" i="5"/>
  <c r="BK661" i="5"/>
  <c r="J556" i="5"/>
  <c r="BK411" i="5"/>
  <c r="J608" i="5"/>
  <c r="J351" i="5"/>
  <c r="J204" i="5"/>
  <c r="BK514" i="5"/>
  <c r="J453" i="5"/>
  <c r="BK255" i="5"/>
  <c r="J725" i="5"/>
  <c r="BK587" i="5"/>
  <c r="J517" i="5"/>
  <c r="BK305" i="5"/>
  <c r="BK481" i="5"/>
  <c r="J336" i="5"/>
  <c r="BK703" i="5"/>
  <c r="BK595" i="5"/>
  <c r="J448" i="5"/>
  <c r="J345" i="5"/>
  <c r="BK275" i="5"/>
  <c r="J174" i="5"/>
  <c r="J802" i="5"/>
  <c r="J682" i="5"/>
  <c r="BK533" i="5"/>
  <c r="J393" i="5"/>
  <c r="J305" i="5"/>
  <c r="J221" i="5"/>
  <c r="J198" i="5"/>
  <c r="J751" i="5"/>
  <c r="BK816" i="5"/>
  <c r="J742" i="5"/>
  <c r="BK685" i="5"/>
  <c r="J641" i="5"/>
  <c r="BK496" i="5"/>
  <c r="BK469" i="5"/>
  <c r="BK400" i="5"/>
  <c r="BK265" i="5"/>
  <c r="J186" i="5"/>
  <c r="J754" i="5"/>
  <c r="BK374" i="5"/>
  <c r="J340" i="5"/>
  <c r="J792" i="5"/>
  <c r="BK550" i="5"/>
  <c r="J806" i="5"/>
  <c r="J673" i="5"/>
  <c r="BK605" i="5"/>
  <c r="J484" i="5"/>
  <c r="BK351" i="5"/>
  <c r="BK618" i="5"/>
  <c r="BK403" i="5"/>
  <c r="BK270" i="5"/>
  <c r="J239" i="5"/>
  <c r="BK561" i="5"/>
  <c r="J380" i="5"/>
  <c r="BK331" i="5"/>
  <c r="BK427" i="5"/>
  <c r="BK282" i="5"/>
  <c r="J638" i="6"/>
  <c r="J157" i="6"/>
  <c r="BK802" i="6"/>
  <c r="BK721" i="6"/>
  <c r="J542" i="6"/>
  <c r="J366" i="6"/>
  <c r="BK677" i="6"/>
  <c r="BK607" i="6"/>
  <c r="J525" i="6"/>
  <c r="BK392" i="6"/>
  <c r="BK352" i="6"/>
  <c r="J802" i="6"/>
  <c r="J730" i="6"/>
  <c r="BK636" i="6"/>
  <c r="J192" i="6"/>
  <c r="BK638" i="6"/>
  <c r="BK478" i="6"/>
  <c r="J352" i="6"/>
  <c r="J291" i="6"/>
  <c r="BK160" i="6"/>
  <c r="BK545" i="6"/>
  <c r="BK504" i="6"/>
  <c r="BK426" i="6"/>
  <c r="BK384" i="6"/>
  <c r="J250" i="6"/>
  <c r="J160" i="6"/>
  <c r="BK592" i="6"/>
  <c r="J522" i="6"/>
  <c r="J181" i="6"/>
  <c r="J826" i="6"/>
  <c r="BK787" i="6"/>
  <c r="J745" i="6"/>
  <c r="J653" i="6"/>
  <c r="BK551" i="6"/>
  <c r="BK363" i="6"/>
  <c r="J223" i="6"/>
  <c r="BK836" i="6"/>
  <c r="BK807" i="6"/>
  <c r="J718" i="6"/>
  <c r="BK629" i="6"/>
  <c r="BK576" i="6"/>
  <c r="BK465" i="6"/>
  <c r="J335" i="6"/>
  <c r="J636" i="6"/>
  <c r="J459" i="6"/>
  <c r="J311" i="6"/>
  <c r="BK826" i="6"/>
  <c r="BK718" i="6"/>
  <c r="BK641" i="6"/>
  <c r="J519" i="6"/>
  <c r="J857" i="6"/>
  <c r="J812" i="6"/>
  <c r="J726" i="6"/>
  <c r="J405" i="6"/>
  <c r="J317" i="6"/>
  <c r="BK839" i="6"/>
  <c r="J771" i="6"/>
  <c r="J658" i="6"/>
  <c r="J534" i="6"/>
  <c r="J465" i="6"/>
  <c r="BK183" i="6"/>
  <c r="BK610" i="6"/>
  <c r="BK349" i="6"/>
  <c r="J270" i="6"/>
  <c r="J416" i="7"/>
  <c r="J252" i="7"/>
  <c r="J682" i="7"/>
  <c r="BK486" i="7"/>
  <c r="BK310" i="7"/>
  <c r="BK639" i="7"/>
  <c r="BK362" i="7"/>
  <c r="BK283" i="7"/>
  <c r="J711" i="7"/>
  <c r="J413" i="7"/>
  <c r="BK244" i="7"/>
  <c r="J471" i="7"/>
  <c r="J310" i="7"/>
  <c r="BK582" i="7"/>
  <c r="J429" i="7"/>
  <c r="BK192" i="7"/>
  <c r="J466" i="7"/>
  <c r="J265" i="7"/>
  <c r="BK793" i="7"/>
  <c r="BK705" i="7"/>
  <c r="J631" i="7"/>
  <c r="J378" i="7"/>
  <c r="J820" i="7"/>
  <c r="BK779" i="7"/>
  <c r="J662" i="7"/>
  <c r="J559" i="7"/>
  <c r="J432" i="7"/>
  <c r="J262" i="7"/>
  <c r="BK805" i="7"/>
  <c r="BK751" i="7"/>
  <c r="J619" i="7"/>
  <c r="J837" i="7"/>
  <c r="J795" i="7"/>
  <c r="J456" i="7"/>
  <c r="BK255" i="7"/>
  <c r="J183" i="7"/>
  <c r="J696" i="7"/>
  <c r="BK459" i="7"/>
  <c r="J215" i="7"/>
  <c r="BK775" i="7"/>
  <c r="BK631" i="7"/>
  <c r="J272" i="7"/>
  <c r="J167" i="7"/>
  <c r="J682" i="8"/>
  <c r="J364" i="8"/>
  <c r="BK233" i="8"/>
  <c r="BK673" i="8"/>
  <c r="J623" i="8"/>
  <c r="J569" i="8"/>
  <c r="BK501" i="8"/>
  <c r="J410" i="8"/>
  <c r="BK311" i="8"/>
  <c r="BK771" i="8"/>
  <c r="J536" i="8"/>
  <c r="J321" i="8"/>
  <c r="BK290" i="8"/>
  <c r="J727" i="8"/>
  <c r="BK446" i="8"/>
  <c r="BK287" i="8"/>
  <c r="BK716" i="8"/>
  <c r="J557" i="8"/>
  <c r="J432" i="8"/>
  <c r="BK301" i="8"/>
  <c r="BK170" i="8"/>
  <c r="J462" i="8"/>
  <c r="BK324" i="8"/>
  <c r="J653" i="8"/>
  <c r="BK484" i="8"/>
  <c r="J917" i="8"/>
  <c r="BK875" i="8"/>
  <c r="J739" i="8"/>
  <c r="BK598" i="8"/>
  <c r="J419" i="8"/>
  <c r="J239" i="8"/>
  <c r="J923" i="8"/>
  <c r="BK826" i="8"/>
  <c r="BK727" i="8"/>
  <c r="BK616" i="8"/>
  <c r="J383" i="8"/>
  <c r="BK908" i="8"/>
  <c r="J826" i="8"/>
  <c r="J765" i="8"/>
  <c r="J697" i="8"/>
  <c r="BK545" i="8"/>
  <c r="BK396" i="8"/>
  <c r="BK893" i="8"/>
  <c r="BK816" i="8"/>
  <c r="J722" i="8"/>
  <c r="J406" i="8"/>
  <c r="J900" i="8"/>
  <c r="J793" i="8"/>
  <c r="BK605" i="8"/>
  <c r="J539" i="8"/>
  <c r="BK416" i="8"/>
  <c r="J348" i="8"/>
  <c r="BK897" i="8"/>
  <c r="BK849" i="8"/>
  <c r="J589" i="8"/>
  <c r="J505" i="8"/>
  <c r="BK362" i="8"/>
  <c r="J245" i="8"/>
  <c r="BK920" i="8"/>
  <c r="BK837" i="8"/>
  <c r="BK613" i="8"/>
  <c r="BK456" i="8"/>
  <c r="BK295" i="8"/>
  <c r="BK220" i="8"/>
  <c r="J867" i="8"/>
  <c r="J750" i="8"/>
  <c r="BK595" i="8"/>
  <c r="BK423" i="8"/>
  <c r="J334" i="8"/>
  <c r="BK803" i="8"/>
  <c r="BK536" i="8"/>
  <c r="J478" i="8"/>
  <c r="BK274" i="8"/>
  <c r="J188" i="8"/>
  <c r="J185" i="9"/>
  <c r="J163" i="9"/>
  <c r="BK206" i="9"/>
  <c r="BK163" i="9"/>
  <c r="BK199" i="9"/>
  <c r="J137" i="9"/>
  <c r="J150" i="9"/>
  <c r="J217" i="9"/>
  <c r="J212" i="9"/>
  <c r="BK159" i="9"/>
  <c r="J221" i="9"/>
  <c r="J146" i="9"/>
  <c r="BK437" i="10"/>
  <c r="BK354" i="10"/>
  <c r="J271" i="10"/>
  <c r="J212" i="10"/>
  <c r="J430" i="10"/>
  <c r="J269" i="10"/>
  <c r="J201" i="10"/>
  <c r="J489" i="10"/>
  <c r="BK404" i="10"/>
  <c r="J367" i="10"/>
  <c r="J319" i="10"/>
  <c r="J262" i="10"/>
  <c r="BK545" i="10"/>
  <c r="J498" i="10"/>
  <c r="BK327" i="10"/>
  <c r="BK519" i="10"/>
  <c r="J441" i="10"/>
  <c r="J332" i="10"/>
  <c r="J246" i="10"/>
  <c r="BK201" i="10"/>
  <c r="BK152" i="10"/>
  <c r="J401" i="10"/>
  <c r="J373" i="10"/>
  <c r="BK321" i="10"/>
  <c r="BK275" i="10"/>
  <c r="J199" i="10"/>
  <c r="BK411" i="10"/>
  <c r="BK271" i="10"/>
  <c r="J191" i="10"/>
  <c r="J466" i="10"/>
  <c r="J418" i="10"/>
  <c r="BK303" i="10"/>
  <c r="BK179" i="10"/>
  <c r="BK398" i="10"/>
  <c r="BK219" i="10"/>
  <c r="BK169" i="10"/>
  <c r="J380" i="10"/>
  <c r="BK301" i="10"/>
  <c r="J251" i="10"/>
  <c r="BK135" i="10"/>
  <c r="J519" i="10"/>
  <c r="BK489" i="10"/>
  <c r="BK418" i="10"/>
  <c r="BK365" i="10"/>
  <c r="J443" i="10"/>
  <c r="BK231" i="10"/>
  <c r="J164" i="10"/>
  <c r="BK504" i="10"/>
  <c r="J537" i="10"/>
  <c r="J480" i="10"/>
  <c r="J308" i="10"/>
  <c r="J541" i="10"/>
  <c r="BK460" i="10"/>
  <c r="J241" i="10"/>
  <c r="J173" i="10"/>
  <c r="BK526" i="10"/>
  <c r="J346" i="10"/>
  <c r="BK317" i="10"/>
  <c r="BK162" i="10"/>
  <c r="BK284" i="11"/>
  <c r="BK393" i="11"/>
  <c r="J225" i="11"/>
  <c r="BK350" i="11"/>
  <c r="J369" i="11"/>
  <c r="BK320" i="11"/>
  <c r="J205" i="11"/>
  <c r="J145" i="11"/>
  <c r="J382" i="11"/>
  <c r="BK278" i="11"/>
  <c r="BK233" i="11"/>
  <c r="BK195" i="11"/>
  <c r="J135" i="11"/>
  <c r="BK440" i="11"/>
  <c r="BK323" i="11"/>
  <c r="J154" i="11"/>
  <c r="BK272" i="11"/>
  <c r="J471" i="11"/>
  <c r="BK433" i="11"/>
  <c r="BK359" i="11"/>
  <c r="J180" i="11"/>
  <c r="BK435" i="11"/>
  <c r="J337" i="11"/>
  <c r="BK225" i="11"/>
  <c r="J398" i="11"/>
  <c r="BK214" i="11"/>
  <c r="J278" i="11"/>
  <c r="J240" i="11"/>
  <c r="BK462" i="11"/>
  <c r="BK412" i="11"/>
  <c r="BK342" i="11"/>
  <c r="J176" i="11"/>
  <c r="BK445" i="11"/>
  <c r="J361" i="11"/>
  <c r="J202" i="11"/>
  <c r="J328" i="11"/>
  <c r="BK247" i="11"/>
  <c r="J132" i="11"/>
  <c r="J139" i="12"/>
  <c r="BK141" i="12"/>
  <c r="BK129" i="12"/>
  <c r="BK127" i="12"/>
  <c r="BK124" i="12"/>
  <c r="BK149" i="12"/>
  <c r="J154" i="12"/>
  <c r="J189" i="12"/>
  <c r="J135" i="12"/>
  <c r="BK152" i="12"/>
  <c r="J173" i="12"/>
  <c r="J164" i="13"/>
  <c r="J171" i="13"/>
  <c r="J154" i="13"/>
  <c r="BK144" i="13"/>
  <c r="J180" i="13"/>
  <c r="J175" i="13"/>
  <c r="BK150" i="13"/>
  <c r="BK196" i="13"/>
  <c r="BK161" i="13"/>
  <c r="BK127" i="14"/>
  <c r="J151" i="14"/>
  <c r="J157" i="14"/>
  <c r="J139" i="14"/>
  <c r="BK125" i="14"/>
  <c r="J171" i="15"/>
  <c r="J150" i="15"/>
  <c r="J140" i="15"/>
  <c r="BK134" i="15"/>
  <c r="J131" i="15"/>
  <c r="T202" i="2" l="1"/>
  <c r="R250" i="2"/>
  <c r="P268" i="2"/>
  <c r="P426" i="2"/>
  <c r="R516" i="2"/>
  <c r="T720" i="2"/>
  <c r="R749" i="2"/>
  <c r="T757" i="2"/>
  <c r="P850" i="2"/>
  <c r="T850" i="2"/>
  <c r="T901" i="2"/>
  <c r="R963" i="2"/>
  <c r="BK1058" i="2"/>
  <c r="J1058" i="2"/>
  <c r="J130" i="2"/>
  <c r="P1085" i="2"/>
  <c r="BK219" i="3"/>
  <c r="J219" i="3" s="1"/>
  <c r="J105" i="3" s="1"/>
  <c r="P315" i="3"/>
  <c r="P381" i="3"/>
  <c r="BK422" i="3"/>
  <c r="J422" i="3"/>
  <c r="J111" i="3"/>
  <c r="T597" i="3"/>
  <c r="R735" i="3"/>
  <c r="P810" i="3"/>
  <c r="BK887" i="3"/>
  <c r="J887" i="3" s="1"/>
  <c r="J129" i="3" s="1"/>
  <c r="T227" i="5"/>
  <c r="P407" i="5"/>
  <c r="T526" i="5"/>
  <c r="R560" i="5"/>
  <c r="R644" i="5"/>
  <c r="R717" i="5"/>
  <c r="T757" i="5"/>
  <c r="R153" i="6"/>
  <c r="BK222" i="6"/>
  <c r="J222" i="6" s="1"/>
  <c r="J103" i="6" s="1"/>
  <c r="R365" i="6"/>
  <c r="P436" i="6"/>
  <c r="T554" i="6"/>
  <c r="T588" i="6"/>
  <c r="R664" i="6"/>
  <c r="T729" i="6"/>
  <c r="T829" i="6"/>
  <c r="P221" i="7"/>
  <c r="T355" i="7"/>
  <c r="T422" i="7"/>
  <c r="R568" i="7"/>
  <c r="BK658" i="7"/>
  <c r="J658" i="7" s="1"/>
  <c r="J118" i="7" s="1"/>
  <c r="R695" i="7"/>
  <c r="R764" i="7"/>
  <c r="R830" i="7"/>
  <c r="P181" i="8"/>
  <c r="T204" i="8"/>
  <c r="P370" i="8"/>
  <c r="T439" i="8"/>
  <c r="BK656" i="8"/>
  <c r="J656" i="8" s="1"/>
  <c r="J118" i="8" s="1"/>
  <c r="T730" i="8"/>
  <c r="BK753" i="8"/>
  <c r="J753" i="8"/>
  <c r="J123" i="8" s="1"/>
  <c r="P796" i="8"/>
  <c r="P874" i="8"/>
  <c r="P125" i="9"/>
  <c r="R149" i="9"/>
  <c r="T238" i="10"/>
  <c r="BK429" i="10"/>
  <c r="J429" i="10" s="1"/>
  <c r="J105" i="10" s="1"/>
  <c r="BK497" i="10"/>
  <c r="J497" i="10"/>
  <c r="J108" i="10" s="1"/>
  <c r="P253" i="11"/>
  <c r="BK397" i="11"/>
  <c r="J397" i="11" s="1"/>
  <c r="J107" i="11" s="1"/>
  <c r="R170" i="12"/>
  <c r="BK144" i="14"/>
  <c r="J144" i="14"/>
  <c r="J101" i="14" s="1"/>
  <c r="T151" i="3"/>
  <c r="BK201" i="3"/>
  <c r="J201" i="3"/>
  <c r="J102" i="3" s="1"/>
  <c r="T315" i="3"/>
  <c r="T381" i="3"/>
  <c r="BK544" i="3"/>
  <c r="J544" i="3" s="1"/>
  <c r="J113" i="3" s="1"/>
  <c r="BK576" i="3"/>
  <c r="J576" i="3" s="1"/>
  <c r="J116" i="3" s="1"/>
  <c r="T717" i="3"/>
  <c r="R810" i="3"/>
  <c r="T877" i="3"/>
  <c r="P168" i="11"/>
  <c r="P227" i="11"/>
  <c r="T327" i="11"/>
  <c r="BK373" i="11"/>
  <c r="J373" i="11" s="1"/>
  <c r="J106" i="11" s="1"/>
  <c r="BK473" i="11"/>
  <c r="J473" i="11"/>
  <c r="J109" i="11" s="1"/>
  <c r="P151" i="12"/>
  <c r="P125" i="13"/>
  <c r="R163" i="13"/>
  <c r="T124" i="14"/>
  <c r="T123" i="14" s="1"/>
  <c r="BK155" i="2"/>
  <c r="J155" i="2"/>
  <c r="J98" i="2" s="1"/>
  <c r="P202" i="2"/>
  <c r="T228" i="2"/>
  <c r="T250" i="2"/>
  <c r="R260" i="2"/>
  <c r="T268" i="2"/>
  <c r="R426" i="2"/>
  <c r="P509" i="2"/>
  <c r="T509" i="2"/>
  <c r="P550" i="2"/>
  <c r="P720" i="2"/>
  <c r="BK757" i="2"/>
  <c r="J757" i="2"/>
  <c r="J117" i="2" s="1"/>
  <c r="T820" i="2"/>
  <c r="R860" i="2"/>
  <c r="R901" i="2"/>
  <c r="BK963" i="2"/>
  <c r="J963" i="2" s="1"/>
  <c r="J127" i="2" s="1"/>
  <c r="BK1000" i="2"/>
  <c r="J1000" i="2" s="1"/>
  <c r="J128" i="2" s="1"/>
  <c r="T1058" i="2"/>
  <c r="P183" i="3"/>
  <c r="P201" i="3"/>
  <c r="T444" i="3"/>
  <c r="P576" i="3"/>
  <c r="R717" i="3"/>
  <c r="BK810" i="3"/>
  <c r="J810" i="3" s="1"/>
  <c r="J125" i="3" s="1"/>
  <c r="P841" i="3"/>
  <c r="P877" i="3"/>
  <c r="BK169" i="4"/>
  <c r="J169" i="4"/>
  <c r="J101" i="4" s="1"/>
  <c r="P318" i="4"/>
  <c r="BK416" i="4"/>
  <c r="J416" i="4"/>
  <c r="J108" i="4" s="1"/>
  <c r="P492" i="4"/>
  <c r="R544" i="4"/>
  <c r="T594" i="4"/>
  <c r="T643" i="4"/>
  <c r="R151" i="5"/>
  <c r="P185" i="5"/>
  <c r="P344" i="5"/>
  <c r="P570" i="5"/>
  <c r="P678" i="5"/>
  <c r="BK764" i="5"/>
  <c r="J764" i="5"/>
  <c r="J125" i="5" s="1"/>
  <c r="R829" i="5"/>
  <c r="T273" i="6"/>
  <c r="P482" i="6"/>
  <c r="T598" i="6"/>
  <c r="BK691" i="6"/>
  <c r="J691" i="6"/>
  <c r="J121" i="6" s="1"/>
  <c r="P729" i="6"/>
  <c r="R182" i="7"/>
  <c r="T196" i="7"/>
  <c r="P355" i="7"/>
  <c r="BK422" i="7"/>
  <c r="J422" i="7"/>
  <c r="J109" i="7" s="1"/>
  <c r="T521" i="7"/>
  <c r="P602" i="7"/>
  <c r="R658" i="7"/>
  <c r="T695" i="7"/>
  <c r="P744" i="7"/>
  <c r="R757" i="7"/>
  <c r="R283" i="8"/>
  <c r="P439" i="8"/>
  <c r="R575" i="8"/>
  <c r="T612" i="8"/>
  <c r="P712" i="8"/>
  <c r="T768" i="8"/>
  <c r="P896" i="8"/>
  <c r="P167" i="9"/>
  <c r="R238" i="10"/>
  <c r="R429" i="10"/>
  <c r="R406" i="10"/>
  <c r="BK515" i="10"/>
  <c r="J515" i="10" s="1"/>
  <c r="J110" i="10" s="1"/>
  <c r="R227" i="11"/>
  <c r="P373" i="11"/>
  <c r="R146" i="13"/>
  <c r="R155" i="2"/>
  <c r="P228" i="2"/>
  <c r="BK268" i="2"/>
  <c r="J268" i="2" s="1"/>
  <c r="J105" i="2" s="1"/>
  <c r="BK582" i="2"/>
  <c r="J582" i="2" s="1"/>
  <c r="J113" i="2" s="1"/>
  <c r="BK778" i="2"/>
  <c r="R850" i="2"/>
  <c r="BK901" i="2"/>
  <c r="J901" i="2" s="1"/>
  <c r="J124" i="2" s="1"/>
  <c r="T941" i="2"/>
  <c r="R1000" i="2"/>
  <c r="BK1095" i="2"/>
  <c r="J1095" i="2"/>
  <c r="J133" i="2" s="1"/>
  <c r="P219" i="3"/>
  <c r="T388" i="3"/>
  <c r="BK597" i="3"/>
  <c r="J597" i="3"/>
  <c r="J117" i="3" s="1"/>
  <c r="BK759" i="3"/>
  <c r="J759" i="3" s="1"/>
  <c r="J122" i="3" s="1"/>
  <c r="BK238" i="10"/>
  <c r="J238" i="10" s="1"/>
  <c r="J100" i="10" s="1"/>
  <c r="T384" i="10"/>
  <c r="R497" i="10"/>
  <c r="BK549" i="10"/>
  <c r="J549" i="10"/>
  <c r="J112" i="10" s="1"/>
  <c r="BK287" i="2"/>
  <c r="J287" i="2" s="1"/>
  <c r="J106" i="2" s="1"/>
  <c r="P582" i="2"/>
  <c r="T778" i="2"/>
  <c r="R878" i="2"/>
  <c r="P926" i="2"/>
  <c r="BK1012" i="2"/>
  <c r="J1012" i="2" s="1"/>
  <c r="J129" i="2" s="1"/>
  <c r="BK151" i="3"/>
  <c r="J151" i="3"/>
  <c r="J98" i="3" s="1"/>
  <c r="T219" i="3"/>
  <c r="BK444" i="3"/>
  <c r="J444" i="3" s="1"/>
  <c r="J112" i="3" s="1"/>
  <c r="BK568" i="3"/>
  <c r="J568" i="3" s="1"/>
  <c r="J114" i="3" s="1"/>
  <c r="R568" i="3"/>
  <c r="P668" i="3"/>
  <c r="T735" i="3"/>
  <c r="R779" i="3"/>
  <c r="P803" i="3"/>
  <c r="T848" i="3"/>
  <c r="T145" i="4"/>
  <c r="P169" i="4"/>
  <c r="T318" i="4"/>
  <c r="P378" i="4"/>
  <c r="BK466" i="4"/>
  <c r="J466" i="4" s="1"/>
  <c r="J109" i="4" s="1"/>
  <c r="T544" i="4"/>
  <c r="T618" i="4"/>
  <c r="BK676" i="4"/>
  <c r="J676" i="4" s="1"/>
  <c r="J123" i="4" s="1"/>
  <c r="P227" i="5"/>
  <c r="T383" i="5"/>
  <c r="P430" i="5"/>
  <c r="BK526" i="5"/>
  <c r="J526" i="5"/>
  <c r="J111" i="5"/>
  <c r="R552" i="5"/>
  <c r="P604" i="5"/>
  <c r="BK678" i="5"/>
  <c r="J678" i="5" s="1"/>
  <c r="J119" i="5" s="1"/>
  <c r="P717" i="5"/>
  <c r="BK757" i="5"/>
  <c r="J757" i="5"/>
  <c r="J124" i="5" s="1"/>
  <c r="P809" i="5"/>
  <c r="T829" i="5"/>
  <c r="R185" i="6"/>
  <c r="R200" i="6"/>
  <c r="BK254" i="6"/>
  <c r="J254" i="6"/>
  <c r="J105" i="6"/>
  <c r="BK365" i="6"/>
  <c r="J365" i="6" s="1"/>
  <c r="J107" i="6" s="1"/>
  <c r="R482" i="6"/>
  <c r="BK588" i="6"/>
  <c r="J588" i="6" s="1"/>
  <c r="J116" i="6" s="1"/>
  <c r="R588" i="6"/>
  <c r="BK664" i="6"/>
  <c r="J664" i="6"/>
  <c r="J119" i="6" s="1"/>
  <c r="R691" i="6"/>
  <c r="R714" i="6"/>
  <c r="R729" i="6"/>
  <c r="BK767" i="6"/>
  <c r="J767" i="6"/>
  <c r="J126" i="6" s="1"/>
  <c r="R829" i="6"/>
  <c r="T856" i="6"/>
  <c r="R221" i="7"/>
  <c r="T390" i="7"/>
  <c r="BK283" i="8"/>
  <c r="J283" i="8" s="1"/>
  <c r="J106" i="8" s="1"/>
  <c r="BK409" i="8"/>
  <c r="J409" i="8"/>
  <c r="J108" i="8" s="1"/>
  <c r="BK471" i="8"/>
  <c r="J471" i="8" s="1"/>
  <c r="J111" i="8" s="1"/>
  <c r="BK622" i="8"/>
  <c r="J622" i="8"/>
  <c r="J117" i="8" s="1"/>
  <c r="R696" i="8"/>
  <c r="T813" i="8"/>
  <c r="R916" i="8"/>
  <c r="BK149" i="9"/>
  <c r="J149" i="9" s="1"/>
  <c r="J100" i="9" s="1"/>
  <c r="T209" i="9"/>
  <c r="P134" i="10"/>
  <c r="T288" i="10"/>
  <c r="R452" i="10"/>
  <c r="P515" i="10"/>
  <c r="BK168" i="11"/>
  <c r="J168" i="11" s="1"/>
  <c r="J99" i="11" s="1"/>
  <c r="BK227" i="11"/>
  <c r="BK130" i="11" s="1"/>
  <c r="J130" i="11" s="1"/>
  <c r="J97" i="11" s="1"/>
  <c r="R327" i="11"/>
  <c r="R373" i="11"/>
  <c r="T170" i="12"/>
  <c r="T177" i="13"/>
  <c r="T155" i="2"/>
  <c r="R228" i="2"/>
  <c r="P260" i="2"/>
  <c r="BK396" i="2"/>
  <c r="J396" i="2" s="1"/>
  <c r="J107" i="2" s="1"/>
  <c r="R582" i="2"/>
  <c r="P749" i="2"/>
  <c r="P820" i="2"/>
  <c r="P878" i="2"/>
  <c r="R926" i="2"/>
  <c r="P1012" i="2"/>
  <c r="R191" i="3"/>
  <c r="T209" i="3"/>
  <c r="BK297" i="3"/>
  <c r="J297" i="3" s="1"/>
  <c r="J106" i="3" s="1"/>
  <c r="T297" i="3"/>
  <c r="BK381" i="3"/>
  <c r="J381" i="3"/>
  <c r="J109" i="3" s="1"/>
  <c r="T422" i="3"/>
  <c r="BK668" i="3"/>
  <c r="J668" i="3" s="1"/>
  <c r="J118" i="3" s="1"/>
  <c r="P759" i="3"/>
  <c r="BK848" i="3"/>
  <c r="J848" i="3" s="1"/>
  <c r="J127" i="3" s="1"/>
  <c r="R318" i="4"/>
  <c r="T378" i="4"/>
  <c r="R466" i="4"/>
  <c r="P544" i="4"/>
  <c r="BK618" i="4"/>
  <c r="J618" i="4" s="1"/>
  <c r="J118" i="4" s="1"/>
  <c r="T633" i="4"/>
  <c r="T659" i="4"/>
  <c r="R227" i="5"/>
  <c r="BK407" i="5"/>
  <c r="J407" i="5"/>
  <c r="J108" i="5"/>
  <c r="R430" i="5"/>
  <c r="BK552" i="5"/>
  <c r="J552" i="5"/>
  <c r="J112" i="5" s="1"/>
  <c r="T560" i="5"/>
  <c r="T644" i="5"/>
  <c r="P764" i="5"/>
  <c r="P829" i="5"/>
  <c r="P153" i="6"/>
  <c r="T222" i="6"/>
  <c r="BK401" i="6"/>
  <c r="J401" i="6"/>
  <c r="J108" i="6" s="1"/>
  <c r="R458" i="6"/>
  <c r="BK580" i="6"/>
  <c r="J580" i="6"/>
  <c r="J114" i="6" s="1"/>
  <c r="P588" i="6"/>
  <c r="P664" i="6"/>
  <c r="P774" i="6"/>
  <c r="P151" i="7"/>
  <c r="T170" i="7"/>
  <c r="T316" i="7"/>
  <c r="P390" i="7"/>
  <c r="R521" i="7"/>
  <c r="BK602" i="7"/>
  <c r="J602" i="7" s="1"/>
  <c r="J116" i="7" s="1"/>
  <c r="T676" i="7"/>
  <c r="BK764" i="7"/>
  <c r="J764" i="7"/>
  <c r="J125" i="7"/>
  <c r="T830" i="7"/>
  <c r="T181" i="8"/>
  <c r="R226" i="8"/>
  <c r="R494" i="8"/>
  <c r="T604" i="8"/>
  <c r="BK696" i="8"/>
  <c r="J696" i="8" s="1"/>
  <c r="J119" i="8" s="1"/>
  <c r="R813" i="8"/>
  <c r="BK916" i="8"/>
  <c r="J916" i="8" s="1"/>
  <c r="J131" i="8" s="1"/>
  <c r="BK125" i="9"/>
  <c r="T139" i="9"/>
  <c r="R209" i="9"/>
  <c r="BK288" i="10"/>
  <c r="J288" i="10" s="1"/>
  <c r="J101" i="10" s="1"/>
  <c r="T429" i="10"/>
  <c r="R515" i="10"/>
  <c r="T131" i="11"/>
  <c r="T227" i="11"/>
  <c r="BK151" i="12"/>
  <c r="J151" i="12" s="1"/>
  <c r="J99" i="12" s="1"/>
  <c r="BK125" i="13"/>
  <c r="J125" i="13"/>
  <c r="J98" i="13" s="1"/>
  <c r="BK177" i="13"/>
  <c r="J177" i="13"/>
  <c r="J102" i="13"/>
  <c r="R124" i="14"/>
  <c r="R123" i="14" s="1"/>
  <c r="BK182" i="4"/>
  <c r="J182" i="4" s="1"/>
  <c r="J102" i="4" s="1"/>
  <c r="R348" i="4"/>
  <c r="R400" i="4"/>
  <c r="P466" i="4"/>
  <c r="BK500" i="4"/>
  <c r="J500" i="4"/>
  <c r="J112" i="4" s="1"/>
  <c r="BK544" i="4"/>
  <c r="J544" i="4" s="1"/>
  <c r="J114" i="4" s="1"/>
  <c r="P594" i="4"/>
  <c r="P643" i="4"/>
  <c r="BK666" i="4"/>
  <c r="J666" i="4" s="1"/>
  <c r="J122" i="4" s="1"/>
  <c r="P151" i="5"/>
  <c r="P170" i="5"/>
  <c r="BK208" i="5"/>
  <c r="J208" i="5" s="1"/>
  <c r="J103" i="5" s="1"/>
  <c r="T208" i="5"/>
  <c r="BK383" i="5"/>
  <c r="J383" i="5" s="1"/>
  <c r="J106" i="5" s="1"/>
  <c r="T455" i="5"/>
  <c r="P552" i="5"/>
  <c r="T604" i="5"/>
  <c r="P660" i="5"/>
  <c r="R702" i="5"/>
  <c r="P738" i="5"/>
  <c r="P757" i="5"/>
  <c r="BK839" i="5"/>
  <c r="J839" i="5"/>
  <c r="J129" i="5" s="1"/>
  <c r="P185" i="6"/>
  <c r="T200" i="6"/>
  <c r="R254" i="6"/>
  <c r="P365" i="6"/>
  <c r="T482" i="6"/>
  <c r="R580" i="6"/>
  <c r="P632" i="6"/>
  <c r="BK673" i="6"/>
  <c r="J673" i="6"/>
  <c r="J120" i="6"/>
  <c r="BK714" i="6"/>
  <c r="J714" i="6" s="1"/>
  <c r="J123" i="6" s="1"/>
  <c r="T774" i="6"/>
  <c r="R856" i="6"/>
  <c r="R151" i="7"/>
  <c r="T182" i="7"/>
  <c r="R196" i="7"/>
  <c r="BK442" i="7"/>
  <c r="J442" i="7"/>
  <c r="J110" i="7" s="1"/>
  <c r="T568" i="7"/>
  <c r="P658" i="7"/>
  <c r="P695" i="7"/>
  <c r="P764" i="7"/>
  <c r="BK830" i="7"/>
  <c r="J830" i="7" s="1"/>
  <c r="J128" i="7" s="1"/>
  <c r="P283" i="8"/>
  <c r="BK439" i="8"/>
  <c r="J439" i="8"/>
  <c r="J110" i="8" s="1"/>
  <c r="T575" i="8"/>
  <c r="R612" i="8"/>
  <c r="BK712" i="8"/>
  <c r="J712" i="8"/>
  <c r="J120" i="8" s="1"/>
  <c r="R796" i="8"/>
  <c r="R874" i="8"/>
  <c r="P916" i="8"/>
  <c r="T125" i="9"/>
  <c r="BK223" i="9"/>
  <c r="J223" i="9" s="1"/>
  <c r="J103" i="9" s="1"/>
  <c r="T186" i="10"/>
  <c r="BK384" i="10"/>
  <c r="J384" i="10"/>
  <c r="J103" i="10" s="1"/>
  <c r="P475" i="10"/>
  <c r="P123" i="12"/>
  <c r="P122" i="12" s="1"/>
  <c r="R177" i="13"/>
  <c r="P138" i="14"/>
  <c r="P137" i="14"/>
  <c r="P287" i="2"/>
  <c r="R396" i="2"/>
  <c r="BK516" i="2"/>
  <c r="J516" i="2"/>
  <c r="J111" i="2" s="1"/>
  <c r="R550" i="2"/>
  <c r="P778" i="2"/>
  <c r="T860" i="2"/>
  <c r="BK926" i="2"/>
  <c r="J926" i="2" s="1"/>
  <c r="J125" i="2" s="1"/>
  <c r="T963" i="2"/>
  <c r="P1058" i="2"/>
  <c r="T1085" i="2"/>
  <c r="R183" i="3"/>
  <c r="BK209" i="3"/>
  <c r="BK150" i="3" s="1"/>
  <c r="J150" i="3" s="1"/>
  <c r="J97" i="3" s="1"/>
  <c r="P297" i="3"/>
  <c r="P388" i="3"/>
  <c r="T544" i="3"/>
  <c r="R668" i="3"/>
  <c r="R759" i="3"/>
  <c r="P848" i="3"/>
  <c r="BK192" i="11"/>
  <c r="J192" i="11" s="1"/>
  <c r="J100" i="11" s="1"/>
  <c r="BK341" i="11"/>
  <c r="J341" i="11" s="1"/>
  <c r="J105" i="11" s="1"/>
  <c r="T373" i="11"/>
  <c r="R151" i="3"/>
  <c r="BK191" i="3"/>
  <c r="J191" i="3" s="1"/>
  <c r="J101" i="3" s="1"/>
  <c r="R201" i="3"/>
  <c r="BK315" i="3"/>
  <c r="J315" i="3" s="1"/>
  <c r="J107" i="3" s="1"/>
  <c r="R381" i="3"/>
  <c r="P422" i="3"/>
  <c r="R597" i="3"/>
  <c r="P735" i="3"/>
  <c r="T779" i="3"/>
  <c r="R848" i="3"/>
  <c r="P154" i="8"/>
  <c r="R204" i="8"/>
  <c r="BK258" i="8"/>
  <c r="J258" i="8" s="1"/>
  <c r="J105" i="8" s="1"/>
  <c r="T494" i="8"/>
  <c r="R622" i="8"/>
  <c r="P730" i="8"/>
  <c r="P753" i="8"/>
  <c r="BK796" i="8"/>
  <c r="J796" i="8" s="1"/>
  <c r="J125" i="8" s="1"/>
  <c r="T896" i="8"/>
  <c r="R125" i="9"/>
  <c r="T149" i="9"/>
  <c r="BK134" i="10"/>
  <c r="P288" i="10"/>
  <c r="P429" i="10"/>
  <c r="P406" i="10"/>
  <c r="T497" i="10"/>
  <c r="BK131" i="11"/>
  <c r="J131" i="11"/>
  <c r="J98" i="11"/>
  <c r="T253" i="11"/>
  <c r="T397" i="11"/>
  <c r="BK123" i="12"/>
  <c r="J123" i="12" s="1"/>
  <c r="J98" i="12" s="1"/>
  <c r="T151" i="12"/>
  <c r="T146" i="13"/>
  <c r="BK198" i="13"/>
  <c r="J198" i="13" s="1"/>
  <c r="J103" i="13" s="1"/>
  <c r="T144" i="14"/>
  <c r="T287" i="2"/>
  <c r="T396" i="2"/>
  <c r="P516" i="2"/>
  <c r="T550" i="2"/>
  <c r="R778" i="2"/>
  <c r="T878" i="2"/>
  <c r="BK941" i="2"/>
  <c r="J941" i="2"/>
  <c r="J126" i="2" s="1"/>
  <c r="R1012" i="2"/>
  <c r="BK183" i="3"/>
  <c r="J183" i="3" s="1"/>
  <c r="J99" i="3" s="1"/>
  <c r="T201" i="3"/>
  <c r="R297" i="3"/>
  <c r="BK388" i="3"/>
  <c r="J388" i="3"/>
  <c r="J110" i="3" s="1"/>
  <c r="P544" i="3"/>
  <c r="R576" i="3"/>
  <c r="BK735" i="3"/>
  <c r="BK575" i="3" s="1"/>
  <c r="J575" i="3" s="1"/>
  <c r="J115" i="3" s="1"/>
  <c r="P779" i="3"/>
  <c r="T803" i="3"/>
  <c r="T841" i="3"/>
  <c r="BK145" i="4"/>
  <c r="BK318" i="4"/>
  <c r="J318" i="4"/>
  <c r="J103" i="4" s="1"/>
  <c r="P416" i="4"/>
  <c r="P510" i="4"/>
  <c r="R594" i="4"/>
  <c r="BK643" i="4"/>
  <c r="J643" i="4" s="1"/>
  <c r="J120" i="4" s="1"/>
  <c r="BK659" i="4"/>
  <c r="J659" i="4" s="1"/>
  <c r="J121" i="4" s="1"/>
  <c r="BK170" i="5"/>
  <c r="J170" i="5" s="1"/>
  <c r="J99" i="5" s="1"/>
  <c r="R185" i="5"/>
  <c r="R344" i="5"/>
  <c r="T407" i="5"/>
  <c r="P526" i="5"/>
  <c r="BK570" i="5"/>
  <c r="J570" i="5" s="1"/>
  <c r="J115" i="5" s="1"/>
  <c r="BK644" i="5"/>
  <c r="J644" i="5" s="1"/>
  <c r="J117" i="5" s="1"/>
  <c r="T660" i="5"/>
  <c r="BK717" i="5"/>
  <c r="J717" i="5" s="1"/>
  <c r="J122" i="5" s="1"/>
  <c r="T738" i="5"/>
  <c r="T809" i="5"/>
  <c r="BK153" i="6"/>
  <c r="J153" i="6" s="1"/>
  <c r="J98" i="6" s="1"/>
  <c r="BK200" i="6"/>
  <c r="J200" i="6" s="1"/>
  <c r="J102" i="6" s="1"/>
  <c r="P200" i="6"/>
  <c r="P254" i="6"/>
  <c r="T254" i="6"/>
  <c r="R401" i="6"/>
  <c r="T436" i="6"/>
  <c r="BK554" i="6"/>
  <c r="J554" i="6" s="1"/>
  <c r="J113" i="6" s="1"/>
  <c r="P580" i="6"/>
  <c r="R632" i="6"/>
  <c r="T673" i="6"/>
  <c r="BK729" i="6"/>
  <c r="J729" i="6"/>
  <c r="J124" i="6" s="1"/>
  <c r="P751" i="6"/>
  <c r="P829" i="6"/>
  <c r="BK866" i="6"/>
  <c r="J866" i="6" s="1"/>
  <c r="J131" i="6" s="1"/>
  <c r="T151" i="7"/>
  <c r="R170" i="7"/>
  <c r="BK196" i="7"/>
  <c r="J196" i="7" s="1"/>
  <c r="J103" i="7" s="1"/>
  <c r="P196" i="7"/>
  <c r="BK355" i="7"/>
  <c r="J355" i="7" s="1"/>
  <c r="J106" i="7" s="1"/>
  <c r="BK390" i="7"/>
  <c r="J390" i="7" s="1"/>
  <c r="J108" i="7" s="1"/>
  <c r="P422" i="7"/>
  <c r="P521" i="7"/>
  <c r="BK550" i="7"/>
  <c r="J550" i="7" s="1"/>
  <c r="J112" i="7" s="1"/>
  <c r="BK558" i="7"/>
  <c r="BK557" i="7" s="1"/>
  <c r="J557" i="7" s="1"/>
  <c r="J113" i="7" s="1"/>
  <c r="R602" i="7"/>
  <c r="T658" i="7"/>
  <c r="BK704" i="7"/>
  <c r="J704" i="7" s="1"/>
  <c r="J121" i="7" s="1"/>
  <c r="P719" i="7"/>
  <c r="T744" i="7"/>
  <c r="BK810" i="7"/>
  <c r="J810" i="7" s="1"/>
  <c r="J126" i="7" s="1"/>
  <c r="T154" i="8"/>
  <c r="P192" i="8"/>
  <c r="BK226" i="8"/>
  <c r="J226" i="8"/>
  <c r="J103" i="8" s="1"/>
  <c r="BK370" i="8"/>
  <c r="J370" i="8"/>
  <c r="J107" i="8" s="1"/>
  <c r="BK494" i="8"/>
  <c r="J494" i="8" s="1"/>
  <c r="J112" i="8" s="1"/>
  <c r="P604" i="8"/>
  <c r="T622" i="8"/>
  <c r="R712" i="8"/>
  <c r="P768" i="8"/>
  <c r="P806" i="8"/>
  <c r="T806" i="8"/>
  <c r="BK896" i="8"/>
  <c r="J896" i="8"/>
  <c r="J129" i="8"/>
  <c r="T916" i="8"/>
  <c r="P139" i="9"/>
  <c r="BK186" i="10"/>
  <c r="J186" i="10" s="1"/>
  <c r="J99" i="10" s="1"/>
  <c r="P336" i="10"/>
  <c r="P452" i="10"/>
  <c r="BK533" i="10"/>
  <c r="J533" i="10" s="1"/>
  <c r="J111" i="10" s="1"/>
  <c r="R192" i="11"/>
  <c r="P341" i="11"/>
  <c r="T444" i="11"/>
  <c r="R151" i="12"/>
  <c r="T125" i="13"/>
  <c r="P163" i="13"/>
  <c r="R144" i="14"/>
  <c r="T130" i="15"/>
  <c r="P155" i="2"/>
  <c r="R287" i="2"/>
  <c r="P396" i="2"/>
  <c r="T582" i="2"/>
  <c r="BK749" i="2"/>
  <c r="J749" i="2"/>
  <c r="J115" i="2" s="1"/>
  <c r="T749" i="2"/>
  <c r="R757" i="2"/>
  <c r="BK850" i="2"/>
  <c r="J850" i="2"/>
  <c r="J120" i="2"/>
  <c r="BK878" i="2"/>
  <c r="J878" i="2" s="1"/>
  <c r="J122" i="2" s="1"/>
  <c r="T926" i="2"/>
  <c r="P963" i="2"/>
  <c r="P1000" i="2"/>
  <c r="R1058" i="2"/>
  <c r="R1085" i="2"/>
  <c r="P151" i="3"/>
  <c r="T183" i="3"/>
  <c r="P209" i="3"/>
  <c r="R444" i="3"/>
  <c r="P568" i="3"/>
  <c r="T568" i="3"/>
  <c r="BK717" i="3"/>
  <c r="J717" i="3"/>
  <c r="J119" i="3" s="1"/>
  <c r="BK779" i="3"/>
  <c r="J779" i="3"/>
  <c r="J123" i="3" s="1"/>
  <c r="BK803" i="3"/>
  <c r="J803" i="3" s="1"/>
  <c r="J124" i="3" s="1"/>
  <c r="BK841" i="3"/>
  <c r="J841" i="3" s="1"/>
  <c r="J126" i="3" s="1"/>
  <c r="R877" i="3"/>
  <c r="P182" i="4"/>
  <c r="T348" i="4"/>
  <c r="R378" i="4"/>
  <c r="T400" i="4"/>
  <c r="R492" i="4"/>
  <c r="T510" i="4"/>
  <c r="BK594" i="4"/>
  <c r="J594" i="4"/>
  <c r="J116" i="4" s="1"/>
  <c r="P618" i="4"/>
  <c r="R633" i="4"/>
  <c r="T666" i="4"/>
  <c r="BK227" i="5"/>
  <c r="J227" i="5" s="1"/>
  <c r="J104" i="5" s="1"/>
  <c r="R383" i="5"/>
  <c r="BK430" i="5"/>
  <c r="J430" i="5" s="1"/>
  <c r="J109" i="5" s="1"/>
  <c r="T430" i="5"/>
  <c r="BK560" i="5"/>
  <c r="BK559" i="5" s="1"/>
  <c r="J559" i="5" s="1"/>
  <c r="J113" i="5" s="1"/>
  <c r="R604" i="5"/>
  <c r="R678" i="5"/>
  <c r="T702" i="5"/>
  <c r="R738" i="5"/>
  <c r="BK809" i="5"/>
  <c r="J809" i="5"/>
  <c r="J126" i="5" s="1"/>
  <c r="BK829" i="5"/>
  <c r="J829" i="5" s="1"/>
  <c r="J128" i="5" s="1"/>
  <c r="T185" i="6"/>
  <c r="BK273" i="6"/>
  <c r="J273" i="6"/>
  <c r="J106" i="6"/>
  <c r="P401" i="6"/>
  <c r="R436" i="6"/>
  <c r="R554" i="6"/>
  <c r="BK632" i="6"/>
  <c r="J632" i="6"/>
  <c r="J118" i="6" s="1"/>
  <c r="P673" i="6"/>
  <c r="P714" i="6"/>
  <c r="R774" i="6"/>
  <c r="BK182" i="7"/>
  <c r="J182" i="7" s="1"/>
  <c r="J101" i="7" s="1"/>
  <c r="R316" i="7"/>
  <c r="R390" i="7"/>
  <c r="BK521" i="7"/>
  <c r="J521" i="7"/>
  <c r="J111" i="7" s="1"/>
  <c r="R550" i="7"/>
  <c r="R558" i="7"/>
  <c r="BK695" i="7"/>
  <c r="J695" i="7"/>
  <c r="J120" i="7" s="1"/>
  <c r="R719" i="7"/>
  <c r="P810" i="7"/>
  <c r="BK154" i="8"/>
  <c r="J154" i="8"/>
  <c r="J98" i="8" s="1"/>
  <c r="R192" i="8"/>
  <c r="R258" i="8"/>
  <c r="P409" i="8"/>
  <c r="BK575" i="8"/>
  <c r="J575" i="8"/>
  <c r="J113" i="8" s="1"/>
  <c r="BK612" i="8"/>
  <c r="J612" i="8"/>
  <c r="J116" i="8" s="1"/>
  <c r="P696" i="8"/>
  <c r="BK813" i="8"/>
  <c r="J813" i="8" s="1"/>
  <c r="J127" i="8" s="1"/>
  <c r="BK926" i="8"/>
  <c r="J926" i="8" s="1"/>
  <c r="J132" i="8" s="1"/>
  <c r="P149" i="9"/>
  <c r="P209" i="9"/>
  <c r="R288" i="10"/>
  <c r="BK452" i="10"/>
  <c r="J452" i="10" s="1"/>
  <c r="J106" i="10" s="1"/>
  <c r="T192" i="11"/>
  <c r="R341" i="11"/>
  <c r="BK444" i="11"/>
  <c r="J444" i="11"/>
  <c r="J108" i="11" s="1"/>
  <c r="R123" i="12"/>
  <c r="R122" i="12" s="1"/>
  <c r="R121" i="12" s="1"/>
  <c r="BK195" i="12"/>
  <c r="J195" i="12" s="1"/>
  <c r="J101" i="12" s="1"/>
  <c r="BK146" i="13"/>
  <c r="J146" i="13"/>
  <c r="J99" i="13" s="1"/>
  <c r="P177" i="13"/>
  <c r="P124" i="14"/>
  <c r="P123" i="14"/>
  <c r="T138" i="14"/>
  <c r="T137" i="14" s="1"/>
  <c r="T143" i="15"/>
  <c r="T125" i="15" s="1"/>
  <c r="T124" i="15" s="1"/>
  <c r="R182" i="4"/>
  <c r="BK378" i="4"/>
  <c r="J378" i="4" s="1"/>
  <c r="J106" i="4" s="1"/>
  <c r="P400" i="4"/>
  <c r="BK510" i="4"/>
  <c r="P576" i="4"/>
  <c r="R618" i="4"/>
  <c r="R659" i="4"/>
  <c r="BK151" i="5"/>
  <c r="J151" i="5" s="1"/>
  <c r="J98" i="5" s="1"/>
  <c r="BK185" i="5"/>
  <c r="BK150" i="5" s="1"/>
  <c r="J150" i="5" s="1"/>
  <c r="J97" i="5" s="1"/>
  <c r="R208" i="5"/>
  <c r="BK455" i="5"/>
  <c r="J455" i="5"/>
  <c r="J110" i="5" s="1"/>
  <c r="T570" i="5"/>
  <c r="R660" i="5"/>
  <c r="T717" i="5"/>
  <c r="R757" i="5"/>
  <c r="R222" i="6"/>
  <c r="BK482" i="6"/>
  <c r="BK152" i="6" s="1"/>
  <c r="J152" i="6" s="1"/>
  <c r="J97" i="6" s="1"/>
  <c r="R598" i="6"/>
  <c r="P691" i="6"/>
  <c r="P587" i="6" s="1"/>
  <c r="BK774" i="6"/>
  <c r="J774" i="6" s="1"/>
  <c r="J127" i="6" s="1"/>
  <c r="BK151" i="7"/>
  <c r="P170" i="7"/>
  <c r="BK316" i="7"/>
  <c r="J316" i="7" s="1"/>
  <c r="J105" i="7" s="1"/>
  <c r="R442" i="7"/>
  <c r="T550" i="7"/>
  <c r="T602" i="7"/>
  <c r="P676" i="7"/>
  <c r="T704" i="7"/>
  <c r="T764" i="7"/>
  <c r="BK840" i="7"/>
  <c r="J840" i="7"/>
  <c r="J129" i="7" s="1"/>
  <c r="R181" i="8"/>
  <c r="P204" i="8"/>
  <c r="T226" i="8"/>
  <c r="R370" i="8"/>
  <c r="R439" i="8"/>
  <c r="P575" i="8"/>
  <c r="T656" i="8"/>
  <c r="R730" i="8"/>
  <c r="BK768" i="8"/>
  <c r="J768" i="8" s="1"/>
  <c r="J124" i="8" s="1"/>
  <c r="BK806" i="8"/>
  <c r="J806" i="8" s="1"/>
  <c r="J126" i="8" s="1"/>
  <c r="R806" i="8"/>
  <c r="T874" i="8"/>
  <c r="BK167" i="9"/>
  <c r="J167" i="9"/>
  <c r="J101" i="9" s="1"/>
  <c r="R186" i="10"/>
  <c r="P384" i="10"/>
  <c r="T475" i="10"/>
  <c r="R533" i="10"/>
  <c r="BK253" i="11"/>
  <c r="J253" i="11" s="1"/>
  <c r="J102" i="11" s="1"/>
  <c r="BK170" i="12"/>
  <c r="J170" i="12" s="1"/>
  <c r="J100" i="12" s="1"/>
  <c r="BK124" i="14"/>
  <c r="BK123" i="14" s="1"/>
  <c r="J123" i="14" s="1"/>
  <c r="J97" i="14" s="1"/>
  <c r="J124" i="14"/>
  <c r="J98" i="14" s="1"/>
  <c r="R138" i="14"/>
  <c r="R137" i="14"/>
  <c r="R130" i="15"/>
  <c r="P145" i="4"/>
  <c r="R169" i="4"/>
  <c r="P348" i="4"/>
  <c r="BK400" i="4"/>
  <c r="J400" i="4" s="1"/>
  <c r="J107" i="4" s="1"/>
  <c r="T466" i="4"/>
  <c r="R500" i="4"/>
  <c r="BK576" i="4"/>
  <c r="J576" i="4"/>
  <c r="J115" i="4" s="1"/>
  <c r="P633" i="4"/>
  <c r="R666" i="4"/>
  <c r="R170" i="5"/>
  <c r="P208" i="5"/>
  <c r="P383" i="5"/>
  <c r="R455" i="5"/>
  <c r="T552" i="5"/>
  <c r="BK604" i="5"/>
  <c r="J604" i="5" s="1"/>
  <c r="J116" i="5" s="1"/>
  <c r="BK660" i="5"/>
  <c r="J660" i="5" s="1"/>
  <c r="J118" i="5" s="1"/>
  <c r="P702" i="5"/>
  <c r="R764" i="5"/>
  <c r="BK185" i="6"/>
  <c r="J185" i="6" s="1"/>
  <c r="J99" i="6" s="1"/>
  <c r="P273" i="6"/>
  <c r="T401" i="6"/>
  <c r="BK458" i="6"/>
  <c r="J458" i="6" s="1"/>
  <c r="J111" i="6" s="1"/>
  <c r="P554" i="6"/>
  <c r="T580" i="6"/>
  <c r="T632" i="6"/>
  <c r="T691" i="6"/>
  <c r="T714" i="6"/>
  <c r="R751" i="6"/>
  <c r="BK829" i="6"/>
  <c r="J829" i="6"/>
  <c r="J128" i="6" s="1"/>
  <c r="T221" i="7"/>
  <c r="T442" i="7"/>
  <c r="P550" i="7"/>
  <c r="P558" i="7"/>
  <c r="T558" i="7"/>
  <c r="R676" i="7"/>
  <c r="BK719" i="7"/>
  <c r="J719" i="7"/>
  <c r="J122" i="7" s="1"/>
  <c r="BK744" i="7"/>
  <c r="J744" i="7"/>
  <c r="J123" i="7" s="1"/>
  <c r="P757" i="7"/>
  <c r="T810" i="7"/>
  <c r="BK181" i="8"/>
  <c r="J181" i="8" s="1"/>
  <c r="J99" i="8" s="1"/>
  <c r="T192" i="8"/>
  <c r="T258" i="8"/>
  <c r="R409" i="8"/>
  <c r="T471" i="8"/>
  <c r="P622" i="8"/>
  <c r="T712" i="8"/>
  <c r="R753" i="8"/>
  <c r="R139" i="9"/>
  <c r="P186" i="10"/>
  <c r="R336" i="10"/>
  <c r="R475" i="10"/>
  <c r="P131" i="11"/>
  <c r="R253" i="11"/>
  <c r="P397" i="11"/>
  <c r="T163" i="13"/>
  <c r="BK159" i="14"/>
  <c r="J159" i="14"/>
  <c r="J102" i="14" s="1"/>
  <c r="P130" i="15"/>
  <c r="P125" i="15" s="1"/>
  <c r="P124" i="15" s="1"/>
  <c r="AU108" i="1" s="1"/>
  <c r="R202" i="2"/>
  <c r="BK250" i="2"/>
  <c r="J250" i="2" s="1"/>
  <c r="J102" i="2" s="1"/>
  <c r="BK426" i="2"/>
  <c r="J426" i="2" s="1"/>
  <c r="J108" i="2" s="1"/>
  <c r="BK509" i="2"/>
  <c r="BK154" i="2" s="1"/>
  <c r="BK550" i="2"/>
  <c r="J550" i="2" s="1"/>
  <c r="J112" i="2" s="1"/>
  <c r="R720" i="2"/>
  <c r="BK820" i="2"/>
  <c r="J820" i="2"/>
  <c r="J119" i="2"/>
  <c r="BK860" i="2"/>
  <c r="J860" i="2" s="1"/>
  <c r="J121" i="2" s="1"/>
  <c r="R941" i="2"/>
  <c r="T1000" i="2"/>
  <c r="R219" i="3"/>
  <c r="R388" i="3"/>
  <c r="R544" i="3"/>
  <c r="T668" i="3"/>
  <c r="BK192" i="8"/>
  <c r="J192" i="8" s="1"/>
  <c r="J100" i="8" s="1"/>
  <c r="P226" i="8"/>
  <c r="T370" i="8"/>
  <c r="P471" i="8"/>
  <c r="BK604" i="8"/>
  <c r="J604" i="8" s="1"/>
  <c r="J114" i="8" s="1"/>
  <c r="P612" i="8"/>
  <c r="T696" i="8"/>
  <c r="R768" i="8"/>
  <c r="BK874" i="8"/>
  <c r="J874" i="8"/>
  <c r="J128" i="8" s="1"/>
  <c r="R167" i="9"/>
  <c r="R134" i="10"/>
  <c r="BK336" i="10"/>
  <c r="J336" i="10"/>
  <c r="J102" i="10" s="1"/>
  <c r="T452" i="10"/>
  <c r="T406" i="10" s="1"/>
  <c r="T515" i="10"/>
  <c r="R131" i="11"/>
  <c r="T168" i="11"/>
  <c r="BK327" i="11"/>
  <c r="BK326" i="11"/>
  <c r="J326" i="11" s="1"/>
  <c r="J103" i="11" s="1"/>
  <c r="R397" i="11"/>
  <c r="P170" i="12"/>
  <c r="P146" i="13"/>
  <c r="BK163" i="13"/>
  <c r="J163" i="13"/>
  <c r="J101" i="13" s="1"/>
  <c r="P144" i="14"/>
  <c r="P143" i="15"/>
  <c r="BK202" i="2"/>
  <c r="J202" i="2"/>
  <c r="J99" i="2"/>
  <c r="BK228" i="2"/>
  <c r="J228" i="2" s="1"/>
  <c r="J101" i="2" s="1"/>
  <c r="P250" i="2"/>
  <c r="BK260" i="2"/>
  <c r="J260" i="2"/>
  <c r="J103" i="2"/>
  <c r="T260" i="2"/>
  <c r="R268" i="2"/>
  <c r="T426" i="2"/>
  <c r="R509" i="2"/>
  <c r="T516" i="2"/>
  <c r="BK720" i="2"/>
  <c r="J720" i="2" s="1"/>
  <c r="J114" i="2" s="1"/>
  <c r="P757" i="2"/>
  <c r="R820" i="2"/>
  <c r="P860" i="2"/>
  <c r="P901" i="2"/>
  <c r="P941" i="2"/>
  <c r="T1012" i="2"/>
  <c r="BK1085" i="2"/>
  <c r="J1085" i="2"/>
  <c r="J132" i="2" s="1"/>
  <c r="P191" i="3"/>
  <c r="R209" i="3"/>
  <c r="P444" i="3"/>
  <c r="T576" i="3"/>
  <c r="P717" i="3"/>
  <c r="T810" i="3"/>
  <c r="BK877" i="3"/>
  <c r="J877" i="3"/>
  <c r="J128" i="3" s="1"/>
  <c r="R145" i="4"/>
  <c r="T169" i="4"/>
  <c r="BK348" i="4"/>
  <c r="J348" i="4" s="1"/>
  <c r="J104" i="4" s="1"/>
  <c r="R416" i="4"/>
  <c r="BK492" i="4"/>
  <c r="J492" i="4" s="1"/>
  <c r="J110" i="4" s="1"/>
  <c r="P500" i="4"/>
  <c r="T500" i="4"/>
  <c r="T576" i="4"/>
  <c r="BK633" i="4"/>
  <c r="J633" i="4"/>
  <c r="J119" i="4"/>
  <c r="P659" i="4"/>
  <c r="T151" i="5"/>
  <c r="T185" i="5"/>
  <c r="T344" i="5"/>
  <c r="P455" i="5"/>
  <c r="R570" i="5"/>
  <c r="T678" i="5"/>
  <c r="T764" i="5"/>
  <c r="R273" i="6"/>
  <c r="BK436" i="6"/>
  <c r="J436" i="6" s="1"/>
  <c r="J110" i="6" s="1"/>
  <c r="T458" i="6"/>
  <c r="P598" i="6"/>
  <c r="R673" i="6"/>
  <c r="BK751" i="6"/>
  <c r="J751" i="6" s="1"/>
  <c r="J125" i="6" s="1"/>
  <c r="P767" i="6"/>
  <c r="T767" i="6"/>
  <c r="P856" i="6"/>
  <c r="BK170" i="7"/>
  <c r="J170" i="7" s="1"/>
  <c r="J99" i="7" s="1"/>
  <c r="P182" i="7"/>
  <c r="P316" i="7"/>
  <c r="P442" i="7"/>
  <c r="P568" i="7"/>
  <c r="BK676" i="7"/>
  <c r="J676" i="7"/>
  <c r="J119" i="7"/>
  <c r="R704" i="7"/>
  <c r="T719" i="7"/>
  <c r="BK757" i="7"/>
  <c r="J757" i="7" s="1"/>
  <c r="J124" i="7" s="1"/>
  <c r="R810" i="7"/>
  <c r="R154" i="8"/>
  <c r="T283" i="8"/>
  <c r="P494" i="8"/>
  <c r="R604" i="8"/>
  <c r="R656" i="8"/>
  <c r="BK730" i="8"/>
  <c r="J730" i="8" s="1"/>
  <c r="J121" i="8" s="1"/>
  <c r="T753" i="8"/>
  <c r="T796" i="8"/>
  <c r="R896" i="8"/>
  <c r="BK139" i="9"/>
  <c r="J139" i="9"/>
  <c r="J99" i="9" s="1"/>
  <c r="BK209" i="9"/>
  <c r="J209" i="9"/>
  <c r="J102" i="9"/>
  <c r="P238" i="10"/>
  <c r="R384" i="10"/>
  <c r="P497" i="10"/>
  <c r="T533" i="10"/>
  <c r="R168" i="11"/>
  <c r="P327" i="11"/>
  <c r="P326" i="11" s="1"/>
  <c r="P444" i="11"/>
  <c r="R125" i="13"/>
  <c r="R124" i="13" s="1"/>
  <c r="R123" i="13" s="1"/>
  <c r="BK138" i="14"/>
  <c r="J138" i="14" s="1"/>
  <c r="J100" i="14" s="1"/>
  <c r="BK143" i="15"/>
  <c r="J143" i="15"/>
  <c r="J100" i="15" s="1"/>
  <c r="T167" i="15"/>
  <c r="T191" i="3"/>
  <c r="R315" i="3"/>
  <c r="R422" i="3"/>
  <c r="P597" i="3"/>
  <c r="P575" i="3" s="1"/>
  <c r="T759" i="3"/>
  <c r="R803" i="3"/>
  <c r="R841" i="3"/>
  <c r="T182" i="4"/>
  <c r="T416" i="4"/>
  <c r="T492" i="4"/>
  <c r="R510" i="4"/>
  <c r="R576" i="4"/>
  <c r="R499" i="4" s="1"/>
  <c r="R643" i="4"/>
  <c r="P666" i="4"/>
  <c r="T170" i="5"/>
  <c r="BK344" i="5"/>
  <c r="J344" i="5"/>
  <c r="J105" i="5" s="1"/>
  <c r="R407" i="5"/>
  <c r="R526" i="5"/>
  <c r="P560" i="5"/>
  <c r="P559" i="5" s="1"/>
  <c r="P644" i="5"/>
  <c r="BK702" i="5"/>
  <c r="J702" i="5" s="1"/>
  <c r="J121" i="5" s="1"/>
  <c r="BK738" i="5"/>
  <c r="J738" i="5"/>
  <c r="J123" i="5" s="1"/>
  <c r="R809" i="5"/>
  <c r="T153" i="6"/>
  <c r="T152" i="6" s="1"/>
  <c r="P222" i="6"/>
  <c r="T365" i="6"/>
  <c r="P458" i="6"/>
  <c r="BK598" i="6"/>
  <c r="J598" i="6"/>
  <c r="J117" i="6" s="1"/>
  <c r="T664" i="6"/>
  <c r="T751" i="6"/>
  <c r="R767" i="6"/>
  <c r="BK856" i="6"/>
  <c r="J856" i="6"/>
  <c r="J130" i="6"/>
  <c r="BK221" i="7"/>
  <c r="J221" i="7" s="1"/>
  <c r="J104" i="7" s="1"/>
  <c r="R355" i="7"/>
  <c r="R422" i="7"/>
  <c r="BK568" i="7"/>
  <c r="J568" i="7" s="1"/>
  <c r="J115" i="7" s="1"/>
  <c r="P704" i="7"/>
  <c r="R744" i="7"/>
  <c r="T757" i="7"/>
  <c r="P830" i="7"/>
  <c r="BK204" i="8"/>
  <c r="J204" i="8" s="1"/>
  <c r="J102" i="8" s="1"/>
  <c r="P258" i="8"/>
  <c r="T409" i="8"/>
  <c r="R471" i="8"/>
  <c r="P656" i="8"/>
  <c r="P813" i="8"/>
  <c r="T167" i="9"/>
  <c r="T134" i="10"/>
  <c r="T133" i="10" s="1"/>
  <c r="T336" i="10"/>
  <c r="BK475" i="10"/>
  <c r="J475" i="10" s="1"/>
  <c r="J107" i="10" s="1"/>
  <c r="P533" i="10"/>
  <c r="P192" i="11"/>
  <c r="T341" i="11"/>
  <c r="R444" i="11"/>
  <c r="T123" i="12"/>
  <c r="T122" i="12" s="1"/>
  <c r="T121" i="12" s="1"/>
  <c r="BK130" i="15"/>
  <c r="J130" i="15" s="1"/>
  <c r="J99" i="15" s="1"/>
  <c r="R143" i="15"/>
  <c r="R125" i="15" s="1"/>
  <c r="R124" i="15" s="1"/>
  <c r="BK167" i="15"/>
  <c r="J167" i="15"/>
  <c r="J103" i="15"/>
  <c r="P167" i="15"/>
  <c r="R167" i="15"/>
  <c r="BK174" i="15"/>
  <c r="J174" i="15" s="1"/>
  <c r="J104" i="15" s="1"/>
  <c r="BK698" i="5"/>
  <c r="J698" i="5"/>
  <c r="J120" i="5" s="1"/>
  <c r="BK825" i="7"/>
  <c r="J825" i="7"/>
  <c r="J127" i="7" s="1"/>
  <c r="BK1080" i="2"/>
  <c r="J1080" i="2" s="1"/>
  <c r="J131" i="2" s="1"/>
  <c r="BK164" i="4"/>
  <c r="J164" i="4"/>
  <c r="J99" i="4" s="1"/>
  <c r="BK710" i="6"/>
  <c r="J710" i="6"/>
  <c r="J122" i="6" s="1"/>
  <c r="BK851" i="6"/>
  <c r="J851" i="6"/>
  <c r="J129" i="6"/>
  <c r="BK749" i="8"/>
  <c r="J749" i="8" s="1"/>
  <c r="J122" i="8" s="1"/>
  <c r="BK755" i="3"/>
  <c r="J755" i="3"/>
  <c r="J121" i="3" s="1"/>
  <c r="BK195" i="6"/>
  <c r="J195" i="6"/>
  <c r="J100" i="6"/>
  <c r="BK824" i="5"/>
  <c r="J824" i="5" s="1"/>
  <c r="J127" i="5" s="1"/>
  <c r="BK512" i="10"/>
  <c r="J512" i="10" s="1"/>
  <c r="J109" i="10" s="1"/>
  <c r="BK126" i="15"/>
  <c r="J126" i="15" s="1"/>
  <c r="J98" i="15" s="1"/>
  <c r="BK897" i="2"/>
  <c r="J897" i="2" s="1"/>
  <c r="J123" i="2" s="1"/>
  <c r="BK642" i="7"/>
  <c r="J642" i="7" s="1"/>
  <c r="J117" i="7" s="1"/>
  <c r="BK160" i="13"/>
  <c r="J160" i="13" s="1"/>
  <c r="J100" i="13" s="1"/>
  <c r="BK159" i="15"/>
  <c r="J159" i="15" s="1"/>
  <c r="J101" i="15" s="1"/>
  <c r="BK614" i="4"/>
  <c r="J614" i="4"/>
  <c r="J117" i="4" s="1"/>
  <c r="BK911" i="8"/>
  <c r="J911" i="8"/>
  <c r="J130" i="8" s="1"/>
  <c r="BK163" i="15"/>
  <c r="J163" i="15" s="1"/>
  <c r="J102" i="15" s="1"/>
  <c r="BE131" i="15"/>
  <c r="BE160" i="15"/>
  <c r="BE171" i="15"/>
  <c r="J118" i="15"/>
  <c r="BE147" i="15"/>
  <c r="BE156" i="15"/>
  <c r="E114" i="15"/>
  <c r="BE127" i="15"/>
  <c r="BE137" i="15"/>
  <c r="BE168" i="15"/>
  <c r="F121" i="15"/>
  <c r="BE153" i="15"/>
  <c r="BE164" i="15"/>
  <c r="BE150" i="15"/>
  <c r="BE134" i="15"/>
  <c r="BE144" i="15"/>
  <c r="BE140" i="15"/>
  <c r="BK137" i="14"/>
  <c r="J137" i="14" s="1"/>
  <c r="J99" i="14" s="1"/>
  <c r="E85" i="14"/>
  <c r="BE148" i="14"/>
  <c r="BE155" i="14"/>
  <c r="J89" i="14"/>
  <c r="BE127" i="14"/>
  <c r="BE139" i="14"/>
  <c r="BE157" i="14"/>
  <c r="BE132" i="14"/>
  <c r="F119" i="14"/>
  <c r="BE130" i="14"/>
  <c r="BE145" i="14"/>
  <c r="BE151" i="14"/>
  <c r="BE135" i="14"/>
  <c r="BE142" i="14"/>
  <c r="BE125" i="14"/>
  <c r="BE153" i="14"/>
  <c r="BK122" i="12"/>
  <c r="BK121" i="12"/>
  <c r="J121" i="12" s="1"/>
  <c r="J96" i="12" s="1"/>
  <c r="BE150" i="13"/>
  <c r="BE156" i="13"/>
  <c r="F92" i="13"/>
  <c r="BE164" i="13"/>
  <c r="BE196" i="13"/>
  <c r="BE139" i="13"/>
  <c r="BE169" i="13"/>
  <c r="BE173" i="13"/>
  <c r="BE180" i="13"/>
  <c r="BE144" i="13"/>
  <c r="BE154" i="13"/>
  <c r="J89" i="13"/>
  <c r="BE161" i="13"/>
  <c r="BE186" i="13"/>
  <c r="E85" i="13"/>
  <c r="BE142" i="13"/>
  <c r="BE147" i="13"/>
  <c r="BE171" i="13"/>
  <c r="BE182" i="13"/>
  <c r="BE137" i="13"/>
  <c r="BE192" i="13"/>
  <c r="BE194" i="13"/>
  <c r="BE158" i="13"/>
  <c r="BE128" i="13"/>
  <c r="BE132" i="13"/>
  <c r="BE135" i="13"/>
  <c r="BE167" i="13"/>
  <c r="BE175" i="13"/>
  <c r="BE126" i="13"/>
  <c r="BE130" i="13"/>
  <c r="BE152" i="13"/>
  <c r="BE184" i="13"/>
  <c r="BE188" i="13"/>
  <c r="BE178" i="13"/>
  <c r="BE190" i="13"/>
  <c r="BE145" i="12"/>
  <c r="J327" i="11"/>
  <c r="J104" i="11"/>
  <c r="E111" i="12"/>
  <c r="BE135" i="12"/>
  <c r="BE141" i="12"/>
  <c r="BE160" i="12"/>
  <c r="BE163" i="12"/>
  <c r="BE185" i="12"/>
  <c r="BE139" i="12"/>
  <c r="BE177" i="12"/>
  <c r="BE167" i="12"/>
  <c r="BE193" i="12"/>
  <c r="BE133" i="12"/>
  <c r="BE137" i="12"/>
  <c r="BE129" i="12"/>
  <c r="J89" i="12"/>
  <c r="BE147" i="12"/>
  <c r="BE179" i="12"/>
  <c r="BE189" i="12"/>
  <c r="BE124" i="12"/>
  <c r="BE152" i="12"/>
  <c r="BE175" i="12"/>
  <c r="F118" i="12"/>
  <c r="BE127" i="12"/>
  <c r="BE156" i="12"/>
  <c r="BE149" i="12"/>
  <c r="BE187" i="12"/>
  <c r="BE131" i="12"/>
  <c r="BE171" i="12"/>
  <c r="BE191" i="12"/>
  <c r="BE143" i="12"/>
  <c r="BE154" i="12"/>
  <c r="BE181" i="12"/>
  <c r="BE158" i="12"/>
  <c r="BE165" i="12"/>
  <c r="BE173" i="12"/>
  <c r="BE183" i="12"/>
  <c r="E85" i="11"/>
  <c r="BE145" i="11"/>
  <c r="BE149" i="11"/>
  <c r="BE165" i="11"/>
  <c r="BE178" i="11"/>
  <c r="BE242" i="11"/>
  <c r="BE342" i="11"/>
  <c r="BE352" i="11"/>
  <c r="BE182" i="11"/>
  <c r="BE190" i="11"/>
  <c r="BE205" i="11"/>
  <c r="BE233" i="11"/>
  <c r="BE281" i="11"/>
  <c r="BE305" i="11"/>
  <c r="BE335" i="11"/>
  <c r="BE347" i="11"/>
  <c r="BE364" i="11"/>
  <c r="BE384" i="11"/>
  <c r="BE395" i="11"/>
  <c r="BE424" i="11"/>
  <c r="BE426" i="11"/>
  <c r="BE440" i="11"/>
  <c r="BE454" i="11"/>
  <c r="BE207" i="11"/>
  <c r="BE323" i="11"/>
  <c r="BE331" i="11"/>
  <c r="BE415" i="11"/>
  <c r="BE429" i="11"/>
  <c r="BE433" i="11"/>
  <c r="BE435" i="11"/>
  <c r="BE442" i="11"/>
  <c r="BE448" i="11"/>
  <c r="BE450" i="11"/>
  <c r="BE460" i="11"/>
  <c r="BE471" i="11"/>
  <c r="BE132" i="11"/>
  <c r="BE154" i="11"/>
  <c r="BE169" i="11"/>
  <c r="BE216" i="11"/>
  <c r="BE218" i="11"/>
  <c r="BE247" i="11"/>
  <c r="BE317" i="11"/>
  <c r="BE359" i="11"/>
  <c r="BE374" i="11"/>
  <c r="BE390" i="11"/>
  <c r="BE185" i="11"/>
  <c r="BE225" i="11"/>
  <c r="BE284" i="11"/>
  <c r="BE345" i="11"/>
  <c r="BE350" i="11"/>
  <c r="BE386" i="11"/>
  <c r="BE401" i="11"/>
  <c r="BE412" i="11"/>
  <c r="BE464" i="11"/>
  <c r="BE466" i="11"/>
  <c r="BE141" i="11"/>
  <c r="BE193" i="11"/>
  <c r="BE195" i="11"/>
  <c r="BE209" i="11"/>
  <c r="BE214" i="11"/>
  <c r="BE244" i="11"/>
  <c r="BE299" i="11"/>
  <c r="BE462" i="11"/>
  <c r="BE468" i="11"/>
  <c r="BE147" i="11"/>
  <c r="BE152" i="11"/>
  <c r="BE158" i="11"/>
  <c r="BE176" i="11"/>
  <c r="BE254" i="11"/>
  <c r="BE278" i="11"/>
  <c r="BE355" i="11"/>
  <c r="BE405" i="11"/>
  <c r="BE408" i="11"/>
  <c r="BE431" i="11"/>
  <c r="BE457" i="11"/>
  <c r="F92" i="11"/>
  <c r="BE137" i="11"/>
  <c r="BE139" i="11"/>
  <c r="BE161" i="11"/>
  <c r="BE163" i="11"/>
  <c r="BE172" i="11"/>
  <c r="BE222" i="11"/>
  <c r="BE228" i="11"/>
  <c r="BE237" i="11"/>
  <c r="BE337" i="11"/>
  <c r="BE357" i="11"/>
  <c r="BE393" i="11"/>
  <c r="BE398" i="11"/>
  <c r="BE251" i="11"/>
  <c r="BE266" i="11"/>
  <c r="BE272" i="11"/>
  <c r="BE328" i="11"/>
  <c r="BE333" i="11"/>
  <c r="BE403" i="11"/>
  <c r="BE422" i="11"/>
  <c r="BE437" i="11"/>
  <c r="BE445" i="11"/>
  <c r="BE452" i="11"/>
  <c r="J134" i="10"/>
  <c r="J98" i="10" s="1"/>
  <c r="J89" i="11"/>
  <c r="BE187" i="11"/>
  <c r="BE240" i="11"/>
  <c r="BE296" i="11"/>
  <c r="BE302" i="11"/>
  <c r="BE314" i="11"/>
  <c r="BE220" i="11"/>
  <c r="BE235" i="11"/>
  <c r="BE135" i="11"/>
  <c r="BE143" i="11"/>
  <c r="BE269" i="11"/>
  <c r="BE275" i="11"/>
  <c r="BE293" i="11"/>
  <c r="BE339" i="11"/>
  <c r="BE379" i="11"/>
  <c r="BE417" i="11"/>
  <c r="BE174" i="11"/>
  <c r="BE180" i="11"/>
  <c r="BE249" i="11"/>
  <c r="BE257" i="11"/>
  <c r="BE311" i="11"/>
  <c r="BE320" i="11"/>
  <c r="BE388" i="11"/>
  <c r="BE420" i="11"/>
  <c r="BE200" i="11"/>
  <c r="BE212" i="11"/>
  <c r="BE361" i="11"/>
  <c r="BE366" i="11"/>
  <c r="BE369" i="11"/>
  <c r="BE371" i="11"/>
  <c r="BE377" i="11"/>
  <c r="BE382" i="11"/>
  <c r="BE156" i="11"/>
  <c r="BE197" i="11"/>
  <c r="BE202" i="11"/>
  <c r="BE231" i="11"/>
  <c r="BE287" i="11"/>
  <c r="BE260" i="11"/>
  <c r="BE263" i="11"/>
  <c r="BE290" i="11"/>
  <c r="BE308" i="11"/>
  <c r="BE410" i="11"/>
  <c r="BE154" i="10"/>
  <c r="BE212" i="10"/>
  <c r="BE321" i="10"/>
  <c r="BE427" i="10"/>
  <c r="BE434" i="10"/>
  <c r="BE513" i="10"/>
  <c r="BE531" i="10"/>
  <c r="J89" i="10"/>
  <c r="BE149" i="10"/>
  <c r="BE158" i="10"/>
  <c r="BE201" i="10"/>
  <c r="BE216" i="10"/>
  <c r="BE273" i="10"/>
  <c r="BE332" i="10"/>
  <c r="BE371" i="10"/>
  <c r="BE407" i="10"/>
  <c r="BE439" i="10"/>
  <c r="BE443" i="10"/>
  <c r="BE480" i="10"/>
  <c r="BE139" i="10"/>
  <c r="BE144" i="10"/>
  <c r="BE156" i="10"/>
  <c r="BE199" i="10"/>
  <c r="BE208" i="10"/>
  <c r="BE260" i="10"/>
  <c r="BE269" i="10"/>
  <c r="BE277" i="10"/>
  <c r="BE317" i="10"/>
  <c r="BE365" i="10"/>
  <c r="BE416" i="10"/>
  <c r="BE432" i="10"/>
  <c r="BE501" i="10"/>
  <c r="BE504" i="10"/>
  <c r="BE528" i="10"/>
  <c r="BE541" i="10"/>
  <c r="BE543" i="10"/>
  <c r="BE545" i="10"/>
  <c r="BE462" i="10"/>
  <c r="BE524" i="10"/>
  <c r="BE534" i="10"/>
  <c r="BE537" i="10"/>
  <c r="BE539" i="10"/>
  <c r="BE179" i="10"/>
  <c r="BE191" i="10"/>
  <c r="BE214" i="10"/>
  <c r="BE239" i="10"/>
  <c r="BE319" i="10"/>
  <c r="BE323" i="10"/>
  <c r="BE394" i="10"/>
  <c r="BE498" i="10"/>
  <c r="BE516" i="10"/>
  <c r="BE519" i="10"/>
  <c r="BE526" i="10"/>
  <c r="BE447" i="10"/>
  <c r="BE464" i="10"/>
  <c r="BE466" i="10"/>
  <c r="BE483" i="10"/>
  <c r="BE485" i="10"/>
  <c r="BE489" i="10"/>
  <c r="BE492" i="10"/>
  <c r="BE495" i="10"/>
  <c r="BE506" i="10"/>
  <c r="BE509" i="10"/>
  <c r="F129" i="10"/>
  <c r="BE147" i="10"/>
  <c r="BE160" i="10"/>
  <c r="BE164" i="10"/>
  <c r="BE177" i="10"/>
  <c r="BE182" i="10"/>
  <c r="BE223" i="10"/>
  <c r="BE256" i="10"/>
  <c r="BE303" i="10"/>
  <c r="BE327" i="10"/>
  <c r="BE450" i="10"/>
  <c r="BE522" i="10"/>
  <c r="BE135" i="10"/>
  <c r="BE221" i="10"/>
  <c r="BE253" i="10"/>
  <c r="BE293" i="10"/>
  <c r="BE301" i="10"/>
  <c r="BE349" i="10"/>
  <c r="BE367" i="10"/>
  <c r="BE380" i="10"/>
  <c r="BE476" i="10"/>
  <c r="J125" i="9"/>
  <c r="J98" i="9" s="1"/>
  <c r="BE137" i="10"/>
  <c r="BE194" i="10"/>
  <c r="BE248" i="10"/>
  <c r="BE289" i="10"/>
  <c r="BE314" i="10"/>
  <c r="BE325" i="10"/>
  <c r="BE362" i="10"/>
  <c r="BE396" i="10"/>
  <c r="BE420" i="10"/>
  <c r="BE152" i="10"/>
  <c r="BE162" i="10"/>
  <c r="BE210" i="10"/>
  <c r="BE251" i="10"/>
  <c r="BE279" i="10"/>
  <c r="BE298" i="10"/>
  <c r="BE308" i="10"/>
  <c r="BE337" i="10"/>
  <c r="BE354" i="10"/>
  <c r="BE360" i="10"/>
  <c r="BE418" i="10"/>
  <c r="BE460" i="10"/>
  <c r="BE169" i="10"/>
  <c r="BE229" i="10"/>
  <c r="BE241" i="10"/>
  <c r="BE262" i="10"/>
  <c r="BE284" i="10"/>
  <c r="BE296" i="10"/>
  <c r="BE306" i="10"/>
  <c r="BE334" i="10"/>
  <c r="BE358" i="10"/>
  <c r="BE389" i="10"/>
  <c r="BE414" i="10"/>
  <c r="BE424" i="10"/>
  <c r="BE430" i="10"/>
  <c r="BE441" i="10"/>
  <c r="BE142" i="10"/>
  <c r="BE184" i="10"/>
  <c r="BE187" i="10"/>
  <c r="BE189" i="10"/>
  <c r="BE204" i="10"/>
  <c r="BE219" i="10"/>
  <c r="BE231" i="10"/>
  <c r="BE234" i="10"/>
  <c r="BE258" i="10"/>
  <c r="BE264" i="10"/>
  <c r="BE341" i="10"/>
  <c r="BE356" i="10"/>
  <c r="BE385" i="10"/>
  <c r="BE398" i="10"/>
  <c r="BE401" i="10"/>
  <c r="BE437" i="10"/>
  <c r="BE339" i="10"/>
  <c r="BE404" i="10"/>
  <c r="BE411" i="10"/>
  <c r="BE455" i="10"/>
  <c r="BE547" i="10"/>
  <c r="BE225" i="10"/>
  <c r="BE266" i="10"/>
  <c r="BE312" i="10"/>
  <c r="BE346" i="10"/>
  <c r="BE351" i="10"/>
  <c r="BE369" i="10"/>
  <c r="BE377" i="10"/>
  <c r="BE387" i="10"/>
  <c r="BE392" i="10"/>
  <c r="BE409" i="10"/>
  <c r="BE478" i="10"/>
  <c r="BE487" i="10"/>
  <c r="E85" i="10"/>
  <c r="BE167" i="10"/>
  <c r="BE173" i="10"/>
  <c r="BE196" i="10"/>
  <c r="BE246" i="10"/>
  <c r="BE271" i="10"/>
  <c r="BE281" i="10"/>
  <c r="BE286" i="10"/>
  <c r="BE291" i="10"/>
  <c r="BE375" i="10"/>
  <c r="BE382" i="10"/>
  <c r="BE453" i="10"/>
  <c r="BE473" i="10"/>
  <c r="BE171" i="10"/>
  <c r="BE175" i="10"/>
  <c r="BE206" i="10"/>
  <c r="BE227" i="10"/>
  <c r="BE236" i="10"/>
  <c r="BE243" i="10"/>
  <c r="BE275" i="10"/>
  <c r="BE310" i="10"/>
  <c r="BE329" i="10"/>
  <c r="BE344" i="10"/>
  <c r="BE373" i="10"/>
  <c r="BE457" i="10"/>
  <c r="BE470" i="10"/>
  <c r="F92" i="9"/>
  <c r="BE202" i="9"/>
  <c r="J89" i="9"/>
  <c r="BE133" i="9"/>
  <c r="BE142" i="9"/>
  <c r="BE161" i="9"/>
  <c r="BE177" i="9"/>
  <c r="BE204" i="9"/>
  <c r="BE215" i="9"/>
  <c r="BE126" i="9"/>
  <c r="BE168" i="9"/>
  <c r="BE193" i="9"/>
  <c r="BE146" i="9"/>
  <c r="BE217" i="9"/>
  <c r="E85" i="9"/>
  <c r="BE129" i="9"/>
  <c r="BE183" i="9"/>
  <c r="BE221" i="9"/>
  <c r="BE159" i="9"/>
  <c r="BE165" i="9"/>
  <c r="BE180" i="9"/>
  <c r="BE185" i="9"/>
  <c r="BK611" i="8"/>
  <c r="J611" i="8" s="1"/>
  <c r="J115" i="8" s="1"/>
  <c r="BE156" i="9"/>
  <c r="BE150" i="9"/>
  <c r="BE163" i="9"/>
  <c r="BE210" i="9"/>
  <c r="BE206" i="9"/>
  <c r="BE219" i="9"/>
  <c r="BE135" i="9"/>
  <c r="BE154" i="9"/>
  <c r="BE131" i="9"/>
  <c r="BE137" i="9"/>
  <c r="BE188" i="9"/>
  <c r="BE190" i="9"/>
  <c r="BE212" i="9"/>
  <c r="BE140" i="9"/>
  <c r="BE171" i="9"/>
  <c r="BE199" i="9"/>
  <c r="BE144" i="9"/>
  <c r="BE152" i="9"/>
  <c r="BE174" i="9"/>
  <c r="BE196" i="9"/>
  <c r="E85" i="8"/>
  <c r="BE287" i="8"/>
  <c r="BE429" i="8"/>
  <c r="BE435" i="8"/>
  <c r="BE551" i="8"/>
  <c r="BE557" i="8"/>
  <c r="BE818" i="8"/>
  <c r="BE833" i="8"/>
  <c r="BE167" i="8"/>
  <c r="BE170" i="8"/>
  <c r="BE188" i="8"/>
  <c r="BE199" i="8"/>
  <c r="BE205" i="8"/>
  <c r="BE254" i="8"/>
  <c r="BE265" i="8"/>
  <c r="BE284" i="8"/>
  <c r="BE329" i="8"/>
  <c r="BE413" i="8"/>
  <c r="BE481" i="8"/>
  <c r="BE488" i="8"/>
  <c r="BE515" i="8"/>
  <c r="BE629" i="8"/>
  <c r="BE713" i="8"/>
  <c r="BE731" i="8"/>
  <c r="BE803" i="8"/>
  <c r="BE826" i="8"/>
  <c r="BE881" i="8"/>
  <c r="BE887" i="8"/>
  <c r="BE211" i="8"/>
  <c r="BE233" i="8"/>
  <c r="BE280" i="8"/>
  <c r="BE317" i="8"/>
  <c r="BE389" i="8"/>
  <c r="BE396" i="8"/>
  <c r="BE410" i="8"/>
  <c r="BE490" i="8"/>
  <c r="BE569" i="8"/>
  <c r="BE600" i="8"/>
  <c r="BE619" i="8"/>
  <c r="BE636" i="8"/>
  <c r="BE647" i="8"/>
  <c r="BE660" i="8"/>
  <c r="BE693" i="8"/>
  <c r="BE722" i="8"/>
  <c r="BE739" i="8"/>
  <c r="BE741" i="8"/>
  <c r="BE744" i="8"/>
  <c r="BE746" i="8"/>
  <c r="BE754" i="8"/>
  <c r="BE786" i="8"/>
  <c r="BE823" i="8"/>
  <c r="BE829" i="8"/>
  <c r="BE843" i="8"/>
  <c r="BE846" i="8"/>
  <c r="BE869" i="8"/>
  <c r="BE871" i="8"/>
  <c r="BE903" i="8"/>
  <c r="BE906" i="8"/>
  <c r="BE176" i="8"/>
  <c r="BE230" i="8"/>
  <c r="BE314" i="8"/>
  <c r="BE371" i="8"/>
  <c r="BE416" i="8"/>
  <c r="BE508" i="8"/>
  <c r="BE530" i="8"/>
  <c r="BE576" i="8"/>
  <c r="BE595" i="8"/>
  <c r="BE639" i="8"/>
  <c r="BE673" i="8"/>
  <c r="BE807" i="8"/>
  <c r="BE816" i="8"/>
  <c r="BE875" i="8"/>
  <c r="BE893" i="8"/>
  <c r="BE242" i="8"/>
  <c r="BE354" i="8"/>
  <c r="BE403" i="8"/>
  <c r="BE426" i="8"/>
  <c r="BE432" i="8"/>
  <c r="BE443" i="8"/>
  <c r="BE518" i="8"/>
  <c r="BE582" i="8"/>
  <c r="BE716" i="8"/>
  <c r="BE719" i="8"/>
  <c r="BE750" i="8"/>
  <c r="BE783" i="8"/>
  <c r="BE814" i="8"/>
  <c r="BE859" i="8"/>
  <c r="BE862" i="8"/>
  <c r="F92" i="8"/>
  <c r="BE161" i="8"/>
  <c r="BE268" i="8"/>
  <c r="BE331" i="8"/>
  <c r="BE340" i="8"/>
  <c r="BE598" i="8"/>
  <c r="BE602" i="8"/>
  <c r="BE727" i="8"/>
  <c r="BE800" i="8"/>
  <c r="BE852" i="8"/>
  <c r="BE890" i="8"/>
  <c r="BE917" i="8"/>
  <c r="BE923" i="8"/>
  <c r="BE193" i="8"/>
  <c r="BE271" i="8"/>
  <c r="BE343" i="8"/>
  <c r="BE362" i="8"/>
  <c r="BE364" i="8"/>
  <c r="BE366" i="8"/>
  <c r="BE386" i="8"/>
  <c r="BE421" i="8"/>
  <c r="BE440" i="8"/>
  <c r="BE495" i="8"/>
  <c r="BE536" i="8"/>
  <c r="BE554" i="8"/>
  <c r="BE572" i="8"/>
  <c r="BE650" i="8"/>
  <c r="BE678" i="8"/>
  <c r="BE685" i="8"/>
  <c r="BE734" i="8"/>
  <c r="BE736" i="8"/>
  <c r="BE771" i="8"/>
  <c r="BE841" i="8"/>
  <c r="BE849" i="8"/>
  <c r="BE897" i="8"/>
  <c r="BE900" i="8"/>
  <c r="BE920" i="8"/>
  <c r="BE155" i="8"/>
  <c r="BE227" i="8"/>
  <c r="BE239" i="8"/>
  <c r="BE298" i="8"/>
  <c r="BE321" i="8"/>
  <c r="BE468" i="8"/>
  <c r="BE539" i="8"/>
  <c r="BE545" i="8"/>
  <c r="BE566" i="8"/>
  <c r="BE757" i="8"/>
  <c r="BE810" i="8"/>
  <c r="BE854" i="8"/>
  <c r="BE865" i="8"/>
  <c r="BE867" i="8"/>
  <c r="BE878" i="8"/>
  <c r="BE217" i="8"/>
  <c r="BE259" i="8"/>
  <c r="BE308" i="8"/>
  <c r="BE337" i="8"/>
  <c r="BE368" i="8"/>
  <c r="BE406" i="8"/>
  <c r="BE498" i="8"/>
  <c r="BE579" i="8"/>
  <c r="BE592" i="8"/>
  <c r="BE616" i="8"/>
  <c r="BE634" i="8"/>
  <c r="BE665" i="8"/>
  <c r="BE788" i="8"/>
  <c r="BE790" i="8"/>
  <c r="BE793" i="8"/>
  <c r="BE797" i="8"/>
  <c r="BE821" i="8"/>
  <c r="BE837" i="8"/>
  <c r="BE839" i="8"/>
  <c r="BE857" i="8"/>
  <c r="BE884" i="8"/>
  <c r="BE908" i="8"/>
  <c r="BE912" i="8"/>
  <c r="BE164" i="8"/>
  <c r="BE208" i="8"/>
  <c r="BE295" i="8"/>
  <c r="BE311" i="8"/>
  <c r="BE360" i="8"/>
  <c r="BE380" i="8"/>
  <c r="BE392" i="8"/>
  <c r="BE400" i="8"/>
  <c r="BE465" i="8"/>
  <c r="BE475" i="8"/>
  <c r="BE486" i="8"/>
  <c r="BE675" i="8"/>
  <c r="BE251" i="8"/>
  <c r="BE274" i="8"/>
  <c r="BE346" i="8"/>
  <c r="BE351" i="8"/>
  <c r="BE377" i="8"/>
  <c r="BE383" i="8"/>
  <c r="BE478" i="8"/>
  <c r="BE484" i="8"/>
  <c r="BE501" i="8"/>
  <c r="BE542" i="8"/>
  <c r="BE781" i="8"/>
  <c r="BE179" i="8"/>
  <c r="BE327" i="8"/>
  <c r="BE456" i="8"/>
  <c r="BE511" i="8"/>
  <c r="BE521" i="8"/>
  <c r="BE524" i="8"/>
  <c r="BE533" i="8"/>
  <c r="BE560" i="8"/>
  <c r="BE623" i="8"/>
  <c r="BE644" i="8"/>
  <c r="BE668" i="8"/>
  <c r="BE682" i="8"/>
  <c r="BE688" i="8"/>
  <c r="J151" i="7"/>
  <c r="J98" i="7" s="1"/>
  <c r="BE214" i="8"/>
  <c r="BE223" i="8"/>
  <c r="BE248" i="8"/>
  <c r="BE262" i="8"/>
  <c r="BE277" i="8"/>
  <c r="BE348" i="8"/>
  <c r="BE452" i="8"/>
  <c r="BE462" i="8"/>
  <c r="BE608" i="8"/>
  <c r="BE641" i="8"/>
  <c r="BE653" i="8"/>
  <c r="BE670" i="8"/>
  <c r="BE690" i="8"/>
  <c r="BE173" i="8"/>
  <c r="BE220" i="8"/>
  <c r="BE301" i="8"/>
  <c r="BE357" i="8"/>
  <c r="BE419" i="8"/>
  <c r="BE423" i="8"/>
  <c r="BE446" i="8"/>
  <c r="BE527" i="8"/>
  <c r="BE563" i="8"/>
  <c r="BE589" i="8"/>
  <c r="BE626" i="8"/>
  <c r="BE631" i="8"/>
  <c r="BE657" i="8"/>
  <c r="BE663" i="8"/>
  <c r="BE765" i="8"/>
  <c r="BE769" i="8"/>
  <c r="BE158" i="8"/>
  <c r="BE182" i="8"/>
  <c r="BE196" i="8"/>
  <c r="BE236" i="8"/>
  <c r="BE292" i="8"/>
  <c r="BE449" i="8"/>
  <c r="BE472" i="8"/>
  <c r="BE492" i="8"/>
  <c r="BE505" i="8"/>
  <c r="BE586" i="8"/>
  <c r="BE605" i="8"/>
  <c r="BE613" i="8"/>
  <c r="BE710" i="8"/>
  <c r="BE725" i="8"/>
  <c r="BE760" i="8"/>
  <c r="J89" i="8"/>
  <c r="BE185" i="8"/>
  <c r="BE245" i="8"/>
  <c r="BE290" i="8"/>
  <c r="BE303" i="8"/>
  <c r="BE306" i="8"/>
  <c r="BE324" i="8"/>
  <c r="BE334" i="8"/>
  <c r="BE374" i="8"/>
  <c r="BE459" i="8"/>
  <c r="BE548" i="8"/>
  <c r="BE697" i="8"/>
  <c r="BE762" i="8"/>
  <c r="BE244" i="7"/>
  <c r="BE265" i="7"/>
  <c r="BE320" i="7"/>
  <c r="BE391" i="7"/>
  <c r="BE429" i="7"/>
  <c r="BE436" i="7"/>
  <c r="BE471" i="7"/>
  <c r="BE492" i="7"/>
  <c r="BE587" i="7"/>
  <c r="BE603" i="7"/>
  <c r="BE616" i="7"/>
  <c r="BE659" i="7"/>
  <c r="BE701" i="7"/>
  <c r="BE713" i="7"/>
  <c r="BE732" i="7"/>
  <c r="BE209" i="7"/>
  <c r="BE239" i="7"/>
  <c r="BE280" i="7"/>
  <c r="BE326" i="7"/>
  <c r="BE400" i="7"/>
  <c r="BE423" i="7"/>
  <c r="BE562" i="7"/>
  <c r="BE565" i="7"/>
  <c r="BE569" i="7"/>
  <c r="BE636" i="7"/>
  <c r="BE662" i="7"/>
  <c r="BE741" i="7"/>
  <c r="BE758" i="7"/>
  <c r="BE158" i="7"/>
  <c r="BE164" i="7"/>
  <c r="BE177" i="7"/>
  <c r="BE189" i="7"/>
  <c r="BE252" i="7"/>
  <c r="BE258" i="7"/>
  <c r="BE292" i="7"/>
  <c r="BE306" i="7"/>
  <c r="BE310" i="7"/>
  <c r="BE317" i="7"/>
  <c r="BE329" i="7"/>
  <c r="BE338" i="7"/>
  <c r="BE359" i="7"/>
  <c r="BE365" i="7"/>
  <c r="BE434" i="7"/>
  <c r="BE474" i="7"/>
  <c r="BE480" i="7"/>
  <c r="BE483" i="7"/>
  <c r="BE486" i="7"/>
  <c r="BE501" i="7"/>
  <c r="BE525" i="7"/>
  <c r="BE544" i="7"/>
  <c r="BE551" i="7"/>
  <c r="BE673" i="7"/>
  <c r="BE720" i="7"/>
  <c r="BE739" i="7"/>
  <c r="BE754" i="7"/>
  <c r="BE765" i="7"/>
  <c r="BE768" i="7"/>
  <c r="BE771" i="7"/>
  <c r="BE779" i="7"/>
  <c r="BE811" i="7"/>
  <c r="E85" i="7"/>
  <c r="BE356" i="7"/>
  <c r="BE554" i="7"/>
  <c r="BE585" i="7"/>
  <c r="BE614" i="7"/>
  <c r="BE656" i="7"/>
  <c r="BE711" i="7"/>
  <c r="BE748" i="7"/>
  <c r="BE751" i="7"/>
  <c r="BE781" i="7"/>
  <c r="BE805" i="7"/>
  <c r="BE820" i="7"/>
  <c r="BE822" i="7"/>
  <c r="J143" i="7"/>
  <c r="BE186" i="7"/>
  <c r="BE262" i="7"/>
  <c r="BE303" i="7"/>
  <c r="BE397" i="7"/>
  <c r="BE438" i="7"/>
  <c r="BE519" i="7"/>
  <c r="BE546" i="7"/>
  <c r="BE599" i="7"/>
  <c r="BE671" i="7"/>
  <c r="BE677" i="7"/>
  <c r="BE680" i="7"/>
  <c r="BE775" i="7"/>
  <c r="BE798" i="7"/>
  <c r="BE801" i="7"/>
  <c r="BE826" i="7"/>
  <c r="BE831" i="7"/>
  <c r="BE171" i="7"/>
  <c r="BE200" i="7"/>
  <c r="BE218" i="7"/>
  <c r="BE233" i="7"/>
  <c r="BE249" i="7"/>
  <c r="BE283" i="7"/>
  <c r="BE289" i="7"/>
  <c r="BE371" i="7"/>
  <c r="BE375" i="7"/>
  <c r="BE384" i="7"/>
  <c r="BE407" i="7"/>
  <c r="BE446" i="7"/>
  <c r="BE469" i="7"/>
  <c r="BE477" i="7"/>
  <c r="BE510" i="7"/>
  <c r="BE572" i="7"/>
  <c r="BE722" i="7"/>
  <c r="BE734" i="7"/>
  <c r="BE737" i="7"/>
  <c r="F92" i="7"/>
  <c r="BE335" i="7"/>
  <c r="BE413" i="7"/>
  <c r="BE459" i="7"/>
  <c r="BE507" i="7"/>
  <c r="BE611" i="7"/>
  <c r="BE628" i="7"/>
  <c r="BE634" i="7"/>
  <c r="BE682" i="7"/>
  <c r="BE716" i="7"/>
  <c r="BE788" i="7"/>
  <c r="BE790" i="7"/>
  <c r="BE793" i="7"/>
  <c r="BE803" i="7"/>
  <c r="BE807" i="7"/>
  <c r="BE837" i="7"/>
  <c r="BE155" i="7"/>
  <c r="BE247" i="7"/>
  <c r="BE268" i="7"/>
  <c r="BE378" i="7"/>
  <c r="BE410" i="7"/>
  <c r="BE443" i="7"/>
  <c r="BE449" i="7"/>
  <c r="BE528" i="7"/>
  <c r="BE577" i="7"/>
  <c r="BE580" i="7"/>
  <c r="BE619" i="7"/>
  <c r="BE624" i="7"/>
  <c r="BE696" i="7"/>
  <c r="BE708" i="7"/>
  <c r="BE761" i="7"/>
  <c r="BE783" i="7"/>
  <c r="BE785" i="7"/>
  <c r="BE795" i="7"/>
  <c r="BE814" i="7"/>
  <c r="BE834" i="7"/>
  <c r="BE174" i="7"/>
  <c r="BE192" i="7"/>
  <c r="BE242" i="7"/>
  <c r="BE362" i="7"/>
  <c r="BE456" i="7"/>
  <c r="BE462" i="7"/>
  <c r="BE532" i="7"/>
  <c r="BE541" i="7"/>
  <c r="BE582" i="7"/>
  <c r="BE590" i="7"/>
  <c r="BE596" i="7"/>
  <c r="BE609" i="7"/>
  <c r="BE687" i="7"/>
  <c r="BE745" i="7"/>
  <c r="BE817" i="7"/>
  <c r="BE206" i="7"/>
  <c r="BE373" i="7"/>
  <c r="BE394" i="7"/>
  <c r="BE403" i="7"/>
  <c r="BE440" i="7"/>
  <c r="BE559" i="7"/>
  <c r="BE575" i="7"/>
  <c r="BE705" i="7"/>
  <c r="BE161" i="7"/>
  <c r="BE183" i="7"/>
  <c r="BE197" i="7"/>
  <c r="BE225" i="7"/>
  <c r="BE231" i="7"/>
  <c r="BE236" i="7"/>
  <c r="BE297" i="7"/>
  <c r="BE386" i="7"/>
  <c r="BE489" i="7"/>
  <c r="BE516" i="7"/>
  <c r="BE538" i="7"/>
  <c r="BE606" i="7"/>
  <c r="BE685" i="7"/>
  <c r="BE690" i="7"/>
  <c r="BE215" i="7"/>
  <c r="BE228" i="7"/>
  <c r="BE323" i="7"/>
  <c r="BE352" i="7"/>
  <c r="BE535" i="7"/>
  <c r="BK587" i="6"/>
  <c r="J587" i="6" s="1"/>
  <c r="J115" i="6" s="1"/>
  <c r="BE272" i="7"/>
  <c r="BE308" i="7"/>
  <c r="BE332" i="7"/>
  <c r="BE342" i="7"/>
  <c r="BE346" i="7"/>
  <c r="BE349" i="7"/>
  <c r="BE368" i="7"/>
  <c r="BE426" i="7"/>
  <c r="BE466" i="7"/>
  <c r="BE498" i="7"/>
  <c r="BE643" i="7"/>
  <c r="BE692" i="7"/>
  <c r="BE699" i="7"/>
  <c r="BE152" i="7"/>
  <c r="BE286" i="7"/>
  <c r="BE314" i="7"/>
  <c r="BE381" i="7"/>
  <c r="BE432" i="7"/>
  <c r="BE522" i="7"/>
  <c r="BE621" i="7"/>
  <c r="BE665" i="7"/>
  <c r="BE203" i="7"/>
  <c r="BE212" i="7"/>
  <c r="BE222" i="7"/>
  <c r="BE275" i="7"/>
  <c r="BE300" i="7"/>
  <c r="BE312" i="7"/>
  <c r="BE416" i="7"/>
  <c r="BE495" i="7"/>
  <c r="BE548" i="7"/>
  <c r="BE631" i="7"/>
  <c r="BE639" i="7"/>
  <c r="BE668" i="7"/>
  <c r="BE167" i="7"/>
  <c r="BE255" i="7"/>
  <c r="BE270" i="7"/>
  <c r="BE277" i="7"/>
  <c r="BE294" i="7"/>
  <c r="BE419" i="7"/>
  <c r="BE452" i="7"/>
  <c r="BE504" i="7"/>
  <c r="BE513" i="7"/>
  <c r="BE593" i="7"/>
  <c r="BE154" i="6"/>
  <c r="BE338" i="6"/>
  <c r="BE352" i="6"/>
  <c r="BE363" i="6"/>
  <c r="BE384" i="6"/>
  <c r="BE414" i="6"/>
  <c r="BE513" i="6"/>
  <c r="BE605" i="6"/>
  <c r="BE204" i="6"/>
  <c r="BE357" i="6"/>
  <c r="BE378" i="6"/>
  <c r="BE411" i="6"/>
  <c r="BE462" i="6"/>
  <c r="BE636" i="6"/>
  <c r="F148" i="6"/>
  <c r="BE163" i="6"/>
  <c r="BE181" i="6"/>
  <c r="BE274" i="6"/>
  <c r="BE282" i="6"/>
  <c r="BE311" i="6"/>
  <c r="BE324" i="6"/>
  <c r="BE468" i="6"/>
  <c r="BE507" i="6"/>
  <c r="BE542" i="6"/>
  <c r="BE574" i="6"/>
  <c r="BE643" i="6"/>
  <c r="BE738" i="6"/>
  <c r="BE740" i="6"/>
  <c r="BE748" i="6"/>
  <c r="BE798" i="6"/>
  <c r="BE807" i="6"/>
  <c r="BE824" i="6"/>
  <c r="BE826" i="6"/>
  <c r="BE830" i="6"/>
  <c r="BE196" i="6"/>
  <c r="BE210" i="6"/>
  <c r="BE223" i="6"/>
  <c r="BE232" i="6"/>
  <c r="BE298" i="6"/>
  <c r="BE308" i="6"/>
  <c r="BE319" i="6"/>
  <c r="BE355" i="6"/>
  <c r="BE392" i="6"/>
  <c r="BE446" i="6"/>
  <c r="BE449" i="6"/>
  <c r="BE496" i="6"/>
  <c r="BE555" i="6"/>
  <c r="BE584" i="6"/>
  <c r="BE589" i="6"/>
  <c r="BE602" i="6"/>
  <c r="BE615" i="6"/>
  <c r="BE697" i="6"/>
  <c r="BE718" i="6"/>
  <c r="BE730" i="6"/>
  <c r="BE732" i="6"/>
  <c r="BE768" i="6"/>
  <c r="BE790" i="6"/>
  <c r="BE794" i="6"/>
  <c r="BE814" i="6"/>
  <c r="BE822" i="6"/>
  <c r="BE833" i="6"/>
  <c r="BE836" i="6"/>
  <c r="BE845" i="6"/>
  <c r="E141" i="6"/>
  <c r="BE293" i="6"/>
  <c r="BE612" i="6"/>
  <c r="BE626" i="6"/>
  <c r="BE650" i="6"/>
  <c r="BE665" i="6"/>
  <c r="BE702" i="6"/>
  <c r="BE707" i="6"/>
  <c r="BE711" i="6"/>
  <c r="BE779" i="6"/>
  <c r="BE782" i="6"/>
  <c r="BE802" i="6"/>
  <c r="BE804" i="6"/>
  <c r="BE857" i="6"/>
  <c r="BE241" i="6"/>
  <c r="BE250" i="6"/>
  <c r="BE255" i="6"/>
  <c r="BE277" i="6"/>
  <c r="BE332" i="6"/>
  <c r="BE432" i="6"/>
  <c r="BE437" i="6"/>
  <c r="BE474" i="6"/>
  <c r="BE499" i="6"/>
  <c r="BE551" i="6"/>
  <c r="BE565" i="6"/>
  <c r="BE620" i="6"/>
  <c r="BE207" i="6"/>
  <c r="BE226" i="6"/>
  <c r="BE261" i="6"/>
  <c r="BE304" i="6"/>
  <c r="BE346" i="6"/>
  <c r="BE381" i="6"/>
  <c r="BE418" i="6"/>
  <c r="BE426" i="6"/>
  <c r="BE522" i="6"/>
  <c r="BE568" i="6"/>
  <c r="BE595" i="6"/>
  <c r="BE661" i="6"/>
  <c r="BE695" i="6"/>
  <c r="BE700" i="6"/>
  <c r="BE721" i="6"/>
  <c r="BE752" i="6"/>
  <c r="BE761" i="6"/>
  <c r="BE764" i="6"/>
  <c r="BE784" i="6"/>
  <c r="BE809" i="6"/>
  <c r="BE812" i="6"/>
  <c r="BE817" i="6"/>
  <c r="BE820" i="6"/>
  <c r="BE842" i="6"/>
  <c r="BE852" i="6"/>
  <c r="BE860" i="6"/>
  <c r="BE166" i="6"/>
  <c r="BE175" i="6"/>
  <c r="BE183" i="6"/>
  <c r="BE201" i="6"/>
  <c r="BE216" i="6"/>
  <c r="BE229" i="6"/>
  <c r="BE238" i="6"/>
  <c r="BE264" i="6"/>
  <c r="BE288" i="6"/>
  <c r="BE341" i="6"/>
  <c r="BE369" i="6"/>
  <c r="BE388" i="6"/>
  <c r="BE395" i="6"/>
  <c r="BE504" i="6"/>
  <c r="BE525" i="6"/>
  <c r="BE561" i="6"/>
  <c r="BE576" i="6"/>
  <c r="BE578" i="6"/>
  <c r="BE610" i="6"/>
  <c r="BE617" i="6"/>
  <c r="BE641" i="6"/>
  <c r="BE715" i="6"/>
  <c r="BE723" i="6"/>
  <c r="BE726" i="6"/>
  <c r="BE755" i="6"/>
  <c r="BE758" i="6"/>
  <c r="BE777" i="6"/>
  <c r="BE848" i="6"/>
  <c r="BE169" i="6"/>
  <c r="BE558" i="6"/>
  <c r="BE581" i="6"/>
  <c r="BE607" i="6"/>
  <c r="BE623" i="6"/>
  <c r="BE646" i="6"/>
  <c r="BE653" i="6"/>
  <c r="BE658" i="6"/>
  <c r="BE680" i="6"/>
  <c r="J89" i="6"/>
  <c r="BE296" i="6"/>
  <c r="BE301" i="6"/>
  <c r="BE366" i="6"/>
  <c r="BE405" i="6"/>
  <c r="BE423" i="6"/>
  <c r="BE429" i="6"/>
  <c r="BE440" i="6"/>
  <c r="BE443" i="6"/>
  <c r="BE452" i="6"/>
  <c r="BE459" i="6"/>
  <c r="BE519" i="6"/>
  <c r="BE548" i="6"/>
  <c r="BE677" i="6"/>
  <c r="BE213" i="6"/>
  <c r="BE247" i="6"/>
  <c r="BE267" i="6"/>
  <c r="BE335" i="6"/>
  <c r="BE372" i="6"/>
  <c r="BE465" i="6"/>
  <c r="BE489" i="6"/>
  <c r="BE531" i="6"/>
  <c r="BE539" i="6"/>
  <c r="BE545" i="6"/>
  <c r="BE692" i="6"/>
  <c r="BE157" i="6"/>
  <c r="BE172" i="6"/>
  <c r="BE178" i="6"/>
  <c r="BE235" i="6"/>
  <c r="BE314" i="6"/>
  <c r="BE321" i="6"/>
  <c r="BE326" i="6"/>
  <c r="BE329" i="6"/>
  <c r="BE343" i="6"/>
  <c r="BE638" i="6"/>
  <c r="BE688" i="6"/>
  <c r="BE775" i="6"/>
  <c r="BE800" i="6"/>
  <c r="BE839" i="6"/>
  <c r="BE863" i="6"/>
  <c r="BE359" i="6"/>
  <c r="BE375" i="6"/>
  <c r="BE398" i="6"/>
  <c r="BE420" i="6"/>
  <c r="BE478" i="6"/>
  <c r="BE480" i="6"/>
  <c r="BE516" i="6"/>
  <c r="BE537" i="6"/>
  <c r="BE571" i="6"/>
  <c r="BE599" i="6"/>
  <c r="BE633" i="6"/>
  <c r="BE656" i="6"/>
  <c r="BE189" i="6"/>
  <c r="BE244" i="6"/>
  <c r="BE291" i="6"/>
  <c r="BE317" i="6"/>
  <c r="BE349" i="6"/>
  <c r="BE361" i="6"/>
  <c r="BE402" i="6"/>
  <c r="BE408" i="6"/>
  <c r="BE416" i="6"/>
  <c r="BE455" i="6"/>
  <c r="BE470" i="6"/>
  <c r="BE472" i="6"/>
  <c r="BE476" i="6"/>
  <c r="BE483" i="6"/>
  <c r="BE493" i="6"/>
  <c r="BE592" i="6"/>
  <c r="BE683" i="6"/>
  <c r="BE743" i="6"/>
  <c r="BE745" i="6"/>
  <c r="BE771" i="6"/>
  <c r="BE787" i="6"/>
  <c r="BE160" i="6"/>
  <c r="BE186" i="6"/>
  <c r="BE219" i="6"/>
  <c r="BE258" i="6"/>
  <c r="BE270" i="6"/>
  <c r="BE280" i="6"/>
  <c r="BE285" i="6"/>
  <c r="BE486" i="6"/>
  <c r="BE501" i="6"/>
  <c r="BE510" i="6"/>
  <c r="BE528" i="6"/>
  <c r="BE534" i="6"/>
  <c r="BE192" i="6"/>
  <c r="BE629" i="6"/>
  <c r="BE671" i="6"/>
  <c r="BE674" i="6"/>
  <c r="BE686" i="6"/>
  <c r="BE705" i="6"/>
  <c r="BE270" i="5"/>
  <c r="BE278" i="5"/>
  <c r="BE320" i="5"/>
  <c r="BE345" i="5"/>
  <c r="BE351" i="5"/>
  <c r="BE357" i="5"/>
  <c r="BE370" i="5"/>
  <c r="BE453" i="5"/>
  <c r="F146" i="5"/>
  <c r="BE158" i="5"/>
  <c r="BE174" i="5"/>
  <c r="BE195" i="5"/>
  <c r="BE212" i="5"/>
  <c r="BE314" i="5"/>
  <c r="BE348" i="5"/>
  <c r="BE354" i="5"/>
  <c r="BE360" i="5"/>
  <c r="BE393" i="5"/>
  <c r="BE403" i="5"/>
  <c r="BE543" i="5"/>
  <c r="E85" i="5"/>
  <c r="BE272" i="5"/>
  <c r="BE275" i="5"/>
  <c r="BE282" i="5"/>
  <c r="BE317" i="5"/>
  <c r="BE459" i="5"/>
  <c r="BE487" i="5"/>
  <c r="BE564" i="5"/>
  <c r="BE571" i="5"/>
  <c r="BE577" i="5"/>
  <c r="BE605" i="5"/>
  <c r="BE718" i="5"/>
  <c r="BE758" i="5"/>
  <c r="BE765" i="5"/>
  <c r="J89" i="5"/>
  <c r="BE218" i="5"/>
  <c r="BE239" i="5"/>
  <c r="BE289" i="5"/>
  <c r="BE298" i="5"/>
  <c r="BE363" i="5"/>
  <c r="BE408" i="5"/>
  <c r="BE437" i="5"/>
  <c r="BE462" i="5"/>
  <c r="BE472" i="5"/>
  <c r="BE517" i="5"/>
  <c r="BE582" i="5"/>
  <c r="BE630" i="5"/>
  <c r="BE636" i="5"/>
  <c r="BE771" i="5"/>
  <c r="BE792" i="5"/>
  <c r="BE800" i="5"/>
  <c r="BE821" i="5"/>
  <c r="BE836" i="5"/>
  <c r="BE192" i="5"/>
  <c r="BE262" i="5"/>
  <c r="BE537" i="5"/>
  <c r="BE579" i="5"/>
  <c r="BE589" i="5"/>
  <c r="BE611" i="5"/>
  <c r="BE781" i="5"/>
  <c r="BE784" i="5"/>
  <c r="BE787" i="5"/>
  <c r="BE804" i="5"/>
  <c r="BE833" i="5"/>
  <c r="J145" i="4"/>
  <c r="J98" i="4"/>
  <c r="BE164" i="5"/>
  <c r="BE180" i="5"/>
  <c r="BE186" i="5"/>
  <c r="BE198" i="5"/>
  <c r="BE201" i="5"/>
  <c r="BE245" i="5"/>
  <c r="BE331" i="5"/>
  <c r="BE336" i="5"/>
  <c r="BE377" i="5"/>
  <c r="BE421" i="5"/>
  <c r="BE444" i="5"/>
  <c r="BE502" i="5"/>
  <c r="BE511" i="5"/>
  <c r="BE545" i="5"/>
  <c r="BE682" i="5"/>
  <c r="BE685" i="5"/>
  <c r="BE693" i="5"/>
  <c r="BE695" i="5"/>
  <c r="BE706" i="5"/>
  <c r="BE735" i="5"/>
  <c r="BE745" i="5"/>
  <c r="BE768" i="5"/>
  <c r="BE797" i="5"/>
  <c r="BE810" i="5"/>
  <c r="BE209" i="5"/>
  <c r="BE242" i="5"/>
  <c r="BE390" i="5"/>
  <c r="BE395" i="5"/>
  <c r="BE424" i="5"/>
  <c r="BE478" i="5"/>
  <c r="BE490" i="5"/>
  <c r="BE595" i="5"/>
  <c r="BE709" i="5"/>
  <c r="BE732" i="5"/>
  <c r="BE775" i="5"/>
  <c r="BE795" i="5"/>
  <c r="BE802" i="5"/>
  <c r="BE806" i="5"/>
  <c r="BE813" i="5"/>
  <c r="BE711" i="5"/>
  <c r="BE723" i="5"/>
  <c r="BE754" i="5"/>
  <c r="BE779" i="5"/>
  <c r="BE789" i="5"/>
  <c r="BE816" i="5"/>
  <c r="BE819" i="5"/>
  <c r="BE830" i="5"/>
  <c r="J510" i="4"/>
  <c r="J113" i="4"/>
  <c r="BE152" i="5"/>
  <c r="BE167" i="5"/>
  <c r="BE255" i="5"/>
  <c r="BE258" i="5"/>
  <c r="BE260" i="5"/>
  <c r="BE325" i="5"/>
  <c r="BE338" i="5"/>
  <c r="BE342" i="5"/>
  <c r="BE380" i="5"/>
  <c r="BE469" i="5"/>
  <c r="BE561" i="5"/>
  <c r="BE592" i="5"/>
  <c r="BE621" i="5"/>
  <c r="BE664" i="5"/>
  <c r="BE699" i="5"/>
  <c r="BE728" i="5"/>
  <c r="BE761" i="5"/>
  <c r="BE825" i="5"/>
  <c r="BE177" i="5"/>
  <c r="BE204" i="5"/>
  <c r="BE228" i="5"/>
  <c r="BE248" i="5"/>
  <c r="BE267" i="5"/>
  <c r="BE305" i="5"/>
  <c r="BE374" i="5"/>
  <c r="BE431" i="5"/>
  <c r="BE442" i="5"/>
  <c r="BE481" i="5"/>
  <c r="BE514" i="5"/>
  <c r="BE523" i="5"/>
  <c r="BE533" i="5"/>
  <c r="BE548" i="5"/>
  <c r="BE567" i="5"/>
  <c r="BE587" i="5"/>
  <c r="BE638" i="5"/>
  <c r="BE670" i="5"/>
  <c r="BE673" i="5"/>
  <c r="BE690" i="5"/>
  <c r="BE742" i="5"/>
  <c r="BE751" i="5"/>
  <c r="BE265" i="5"/>
  <c r="BE286" i="5"/>
  <c r="BE303" i="5"/>
  <c r="BE384" i="5"/>
  <c r="BE400" i="5"/>
  <c r="BE418" i="5"/>
  <c r="BE446" i="5"/>
  <c r="BE451" i="5"/>
  <c r="BE456" i="5"/>
  <c r="BE484" i="5"/>
  <c r="BE496" i="5"/>
  <c r="BE550" i="5"/>
  <c r="BE623" i="5"/>
  <c r="BE645" i="5"/>
  <c r="BE661" i="5"/>
  <c r="BE189" i="5"/>
  <c r="BE234" i="5"/>
  <c r="BE253" i="5"/>
  <c r="BE300" i="5"/>
  <c r="BE411" i="5"/>
  <c r="BE527" i="5"/>
  <c r="BE675" i="5"/>
  <c r="BE714" i="5"/>
  <c r="BE224" i="5"/>
  <c r="BE308" i="5"/>
  <c r="BE366" i="5"/>
  <c r="BE427" i="5"/>
  <c r="BE434" i="5"/>
  <c r="BE440" i="5"/>
  <c r="BE520" i="5"/>
  <c r="BE679" i="5"/>
  <c r="BE720" i="5"/>
  <c r="BE730" i="5"/>
  <c r="BE739" i="5"/>
  <c r="BE221" i="5"/>
  <c r="BE237" i="5"/>
  <c r="BE250" i="5"/>
  <c r="BE293" i="5"/>
  <c r="BE311" i="5"/>
  <c r="BE328" i="5"/>
  <c r="BE340" i="5"/>
  <c r="BE505" i="5"/>
  <c r="BE540" i="5"/>
  <c r="BE553" i="5"/>
  <c r="BE601" i="5"/>
  <c r="BE613" i="5"/>
  <c r="BE618" i="5"/>
  <c r="BE626" i="5"/>
  <c r="BE667" i="5"/>
  <c r="BE725" i="5"/>
  <c r="BE161" i="5"/>
  <c r="BE493" i="5"/>
  <c r="BE499" i="5"/>
  <c r="BE508" i="5"/>
  <c r="BE584" i="5"/>
  <c r="BE616" i="5"/>
  <c r="BE641" i="5"/>
  <c r="BE658" i="5"/>
  <c r="BE688" i="5"/>
  <c r="BE703" i="5"/>
  <c r="BE155" i="5"/>
  <c r="BE171" i="5"/>
  <c r="BE215" i="5"/>
  <c r="BE231" i="5"/>
  <c r="BE296" i="5"/>
  <c r="BE322" i="5"/>
  <c r="BE334" i="5"/>
  <c r="BE387" i="5"/>
  <c r="BE397" i="5"/>
  <c r="BE415" i="5"/>
  <c r="BE448" i="5"/>
  <c r="BE465" i="5"/>
  <c r="BE475" i="5"/>
  <c r="BE530" i="5"/>
  <c r="BE556" i="5"/>
  <c r="BE574" i="5"/>
  <c r="BE598" i="5"/>
  <c r="BE608" i="5"/>
  <c r="BE633" i="5"/>
  <c r="BE748" i="5"/>
  <c r="BE420" i="4"/>
  <c r="BE524" i="4"/>
  <c r="E85" i="4"/>
  <c r="J137" i="4"/>
  <c r="BE152" i="4"/>
  <c r="BE197" i="4"/>
  <c r="BE204" i="4"/>
  <c r="BE212" i="4"/>
  <c r="BE224" i="4"/>
  <c r="BE230" i="4"/>
  <c r="BE337" i="4"/>
  <c r="BE436" i="4"/>
  <c r="BE448" i="4"/>
  <c r="BE460" i="4"/>
  <c r="BE463" i="4"/>
  <c r="BE488" i="4"/>
  <c r="BE519" i="4"/>
  <c r="BE527" i="4"/>
  <c r="BE146" i="4"/>
  <c r="BE288" i="4"/>
  <c r="BE296" i="4"/>
  <c r="BE308" i="4"/>
  <c r="BE319" i="4"/>
  <c r="BE331" i="4"/>
  <c r="BE379" i="4"/>
  <c r="BE401" i="4"/>
  <c r="BE477" i="4"/>
  <c r="BE493" i="4"/>
  <c r="BE565" i="4"/>
  <c r="BE604" i="4"/>
  <c r="BE627" i="4"/>
  <c r="BE634" i="4"/>
  <c r="BE647" i="4"/>
  <c r="BE670" i="4"/>
  <c r="BE149" i="4"/>
  <c r="BE202" i="4"/>
  <c r="BE207" i="4"/>
  <c r="BE252" i="4"/>
  <c r="BE256" i="4"/>
  <c r="BE275" i="4"/>
  <c r="BE302" i="4"/>
  <c r="BE352" i="4"/>
  <c r="BE391" i="4"/>
  <c r="BE404" i="4"/>
  <c r="BE417" i="4"/>
  <c r="BE473" i="4"/>
  <c r="BE485" i="4"/>
  <c r="BE511" i="4"/>
  <c r="BE609" i="4"/>
  <c r="BE615" i="4"/>
  <c r="BE622" i="4"/>
  <c r="BE625" i="4"/>
  <c r="BE663" i="4"/>
  <c r="F92" i="4"/>
  <c r="BE170" i="4"/>
  <c r="BE176" i="4"/>
  <c r="BE355" i="4"/>
  <c r="BE362" i="4"/>
  <c r="BE580" i="4"/>
  <c r="BE586" i="4"/>
  <c r="BE591" i="4"/>
  <c r="BE598" i="4"/>
  <c r="BE601" i="4"/>
  <c r="BE606" i="4"/>
  <c r="BE619" i="4"/>
  <c r="BE640" i="4"/>
  <c r="BE219" i="4"/>
  <c r="BE242" i="4"/>
  <c r="BE272" i="4"/>
  <c r="BE305" i="4"/>
  <c r="BE312" i="4"/>
  <c r="BE349" i="4"/>
  <c r="BE368" i="4"/>
  <c r="BE532" i="4"/>
  <c r="BE538" i="4"/>
  <c r="BE550" i="4"/>
  <c r="BE589" i="4"/>
  <c r="BE630" i="4"/>
  <c r="BE637" i="4"/>
  <c r="BE653" i="4"/>
  <c r="BE667" i="4"/>
  <c r="BE209" i="4"/>
  <c r="BE388" i="4"/>
  <c r="BE397" i="4"/>
  <c r="BE427" i="4"/>
  <c r="BE451" i="4"/>
  <c r="BE517" i="4"/>
  <c r="BE611" i="4"/>
  <c r="BE644" i="4"/>
  <c r="BE656" i="4"/>
  <c r="BE673" i="4"/>
  <c r="BE161" i="4"/>
  <c r="BE214" i="4"/>
  <c r="BE359" i="4"/>
  <c r="BE385" i="4"/>
  <c r="BE439" i="4"/>
  <c r="BE573" i="4"/>
  <c r="BE583" i="4"/>
  <c r="BE595" i="4"/>
  <c r="BE650" i="4"/>
  <c r="BE660" i="4"/>
  <c r="BE194" i="4"/>
  <c r="BE266" i="4"/>
  <c r="BE285" i="4"/>
  <c r="BE291" i="4"/>
  <c r="BE158" i="4"/>
  <c r="BE165" i="4"/>
  <c r="BE233" i="4"/>
  <c r="BE246" i="4"/>
  <c r="BE294" i="4"/>
  <c r="BE310" i="4"/>
  <c r="BE341" i="4"/>
  <c r="BE365" i="4"/>
  <c r="BE371" i="4"/>
  <c r="BE410" i="4"/>
  <c r="BE496" i="4"/>
  <c r="BE501" i="4"/>
  <c r="BE529" i="4"/>
  <c r="BE553" i="4"/>
  <c r="BE263" i="4"/>
  <c r="BE277" i="4"/>
  <c r="BE282" i="4"/>
  <c r="BE328" i="4"/>
  <c r="BE345" i="4"/>
  <c r="BE430" i="4"/>
  <c r="BE457" i="4"/>
  <c r="BE483" i="4"/>
  <c r="BE504" i="4"/>
  <c r="BE514" i="4"/>
  <c r="BE325" i="4"/>
  <c r="BE374" i="4"/>
  <c r="BE382" i="4"/>
  <c r="BE442" i="4"/>
  <c r="BE454" i="4"/>
  <c r="BE480" i="4"/>
  <c r="BE535" i="4"/>
  <c r="BE541" i="4"/>
  <c r="BE555" i="4"/>
  <c r="BE183" i="4"/>
  <c r="BE186" i="4"/>
  <c r="BE191" i="4"/>
  <c r="BE217" i="4"/>
  <c r="BE222" i="4"/>
  <c r="BE236" i="4"/>
  <c r="BE239" i="4"/>
  <c r="BE259" i="4"/>
  <c r="BE269" i="4"/>
  <c r="BE279" i="4"/>
  <c r="BE299" i="4"/>
  <c r="BE316" i="4"/>
  <c r="BE334" i="4"/>
  <c r="BE394" i="4"/>
  <c r="BE407" i="4"/>
  <c r="BE424" i="4"/>
  <c r="BE433" i="4"/>
  <c r="BE445" i="4"/>
  <c r="BE470" i="4"/>
  <c r="BE490" i="4"/>
  <c r="BE507" i="4"/>
  <c r="BE522" i="4"/>
  <c r="BE570" i="4"/>
  <c r="BE577" i="4"/>
  <c r="BE314" i="4"/>
  <c r="BE357" i="4"/>
  <c r="BE412" i="4"/>
  <c r="BE545" i="4"/>
  <c r="BE558" i="4"/>
  <c r="BE562" i="4"/>
  <c r="BE568" i="4"/>
  <c r="BE155" i="4"/>
  <c r="BE173" i="4"/>
  <c r="BE179" i="4"/>
  <c r="BE189" i="4"/>
  <c r="BE200" i="4"/>
  <c r="BE227" i="4"/>
  <c r="BE249" i="4"/>
  <c r="BE322" i="4"/>
  <c r="BE414" i="4"/>
  <c r="BE467" i="4"/>
  <c r="BE548" i="4"/>
  <c r="J89" i="3"/>
  <c r="BE174" i="3"/>
  <c r="BE192" i="3"/>
  <c r="BE279" i="3"/>
  <c r="BE294" i="3"/>
  <c r="BE302" i="3"/>
  <c r="BE362" i="3"/>
  <c r="BE407" i="3"/>
  <c r="BE427" i="3"/>
  <c r="BE442" i="3"/>
  <c r="BE513" i="3"/>
  <c r="BE538" i="3"/>
  <c r="BE545" i="3"/>
  <c r="BE555" i="3"/>
  <c r="BE580" i="3"/>
  <c r="BE629" i="3"/>
  <c r="BE642" i="3"/>
  <c r="BE673" i="3"/>
  <c r="BE683" i="3"/>
  <c r="BE171" i="3"/>
  <c r="BE198" i="3"/>
  <c r="BE210" i="3"/>
  <c r="BE216" i="3"/>
  <c r="BE258" i="3"/>
  <c r="BE271" i="3"/>
  <c r="BE291" i="3"/>
  <c r="BE346" i="3"/>
  <c r="BE359" i="3"/>
  <c r="BE371" i="3"/>
  <c r="BE377" i="3"/>
  <c r="BE493" i="3"/>
  <c r="BE515" i="3"/>
  <c r="BE518" i="3"/>
  <c r="BE532" i="3"/>
  <c r="BE551" i="3"/>
  <c r="BE564" i="3"/>
  <c r="BE583" i="3"/>
  <c r="BE588" i="3"/>
  <c r="BE653" i="3"/>
  <c r="BE655" i="3"/>
  <c r="BE660" i="3"/>
  <c r="BE662" i="3"/>
  <c r="BE736" i="3"/>
  <c r="BE385" i="3"/>
  <c r="BE451" i="3"/>
  <c r="BE569" i="3"/>
  <c r="BE676" i="3"/>
  <c r="BE714" i="3"/>
  <c r="BE750" i="3"/>
  <c r="BE756" i="3"/>
  <c r="BE786" i="3"/>
  <c r="BE811" i="3"/>
  <c r="BE817" i="3"/>
  <c r="BE820" i="3"/>
  <c r="BE832" i="3"/>
  <c r="BE838" i="3"/>
  <c r="E139" i="3"/>
  <c r="BE226" i="3"/>
  <c r="BE237" i="3"/>
  <c r="BE255" i="3"/>
  <c r="BE419" i="3"/>
  <c r="BE423" i="3"/>
  <c r="BE433" i="3"/>
  <c r="BE475" i="3"/>
  <c r="BE481" i="3"/>
  <c r="BE496" i="3"/>
  <c r="BE548" i="3"/>
  <c r="BE607" i="3"/>
  <c r="BE612" i="3"/>
  <c r="BE616" i="3"/>
  <c r="BE631" i="3"/>
  <c r="BE634" i="3"/>
  <c r="BE657" i="3"/>
  <c r="BE665" i="3"/>
  <c r="BE721" i="3"/>
  <c r="BE724" i="3"/>
  <c r="BE768" i="3"/>
  <c r="BE790" i="3"/>
  <c r="BE807" i="3"/>
  <c r="BE823" i="3"/>
  <c r="BE842" i="3"/>
  <c r="BE864" i="3"/>
  <c r="F146" i="3"/>
  <c r="BE351" i="3"/>
  <c r="BE365" i="3"/>
  <c r="BE382" i="3"/>
  <c r="BE410" i="3"/>
  <c r="BE416" i="3"/>
  <c r="BE425" i="3"/>
  <c r="BE435" i="3"/>
  <c r="BE448" i="3"/>
  <c r="BE469" i="3"/>
  <c r="BE505" i="3"/>
  <c r="BE521" i="3"/>
  <c r="BE535" i="3"/>
  <c r="BE773" i="3"/>
  <c r="BE783" i="3"/>
  <c r="BE826" i="3"/>
  <c r="BE871" i="3"/>
  <c r="BE184" i="3"/>
  <c r="BE205" i="3"/>
  <c r="BE234" i="3"/>
  <c r="BE244" i="3"/>
  <c r="BE282" i="3"/>
  <c r="BE289" i="3"/>
  <c r="BE395" i="3"/>
  <c r="BE430" i="3"/>
  <c r="BE439" i="3"/>
  <c r="BE445" i="3"/>
  <c r="BE472" i="3"/>
  <c r="BE490" i="3"/>
  <c r="BE700" i="3"/>
  <c r="BE707" i="3"/>
  <c r="BE727" i="3"/>
  <c r="BE763" i="3"/>
  <c r="BE797" i="3"/>
  <c r="BE800" i="3"/>
  <c r="BE814" i="3"/>
  <c r="BE829" i="3"/>
  <c r="BE849" i="3"/>
  <c r="BE852" i="3"/>
  <c r="BE855" i="3"/>
  <c r="BE874" i="3"/>
  <c r="BE881" i="3"/>
  <c r="BE168" i="3"/>
  <c r="BE187" i="3"/>
  <c r="BE247" i="3"/>
  <c r="BE261" i="3"/>
  <c r="BE331" i="3"/>
  <c r="BE340" i="3"/>
  <c r="BE529" i="3"/>
  <c r="BE561" i="3"/>
  <c r="BE760" i="3"/>
  <c r="BE770" i="3"/>
  <c r="BE776" i="3"/>
  <c r="BE845" i="3"/>
  <c r="BE165" i="3"/>
  <c r="BE213" i="3"/>
  <c r="BE239" i="3"/>
  <c r="BE264" i="3"/>
  <c r="BE274" i="3"/>
  <c r="BE437" i="3"/>
  <c r="BE457" i="3"/>
  <c r="BE646" i="3"/>
  <c r="BE747" i="3"/>
  <c r="BE765" i="3"/>
  <c r="BE780" i="3"/>
  <c r="BE795" i="3"/>
  <c r="BE859" i="3"/>
  <c r="BE861" i="3"/>
  <c r="BE878" i="3"/>
  <c r="BE884" i="3"/>
  <c r="J778" i="2"/>
  <c r="J118" i="2"/>
  <c r="BE231" i="3"/>
  <c r="BE334" i="3"/>
  <c r="BE354" i="3"/>
  <c r="BE392" i="3"/>
  <c r="BE398" i="3"/>
  <c r="BE454" i="3"/>
  <c r="BE566" i="3"/>
  <c r="BE594" i="3"/>
  <c r="BE637" i="3"/>
  <c r="BE792" i="3"/>
  <c r="BE804" i="3"/>
  <c r="BE835" i="3"/>
  <c r="BE868" i="3"/>
  <c r="BE298" i="3"/>
  <c r="BE460" i="3"/>
  <c r="BE572" i="3"/>
  <c r="BE577" i="3"/>
  <c r="BE586" i="3"/>
  <c r="BE679" i="3"/>
  <c r="BE685" i="3"/>
  <c r="BE690" i="3"/>
  <c r="BE695" i="3"/>
  <c r="BE710" i="3"/>
  <c r="BE742" i="3"/>
  <c r="BE152" i="3"/>
  <c r="BE159" i="3"/>
  <c r="BE202" i="3"/>
  <c r="BE223" i="3"/>
  <c r="BE242" i="3"/>
  <c r="BE284" i="3"/>
  <c r="BE309" i="3"/>
  <c r="BE344" i="3"/>
  <c r="BE401" i="3"/>
  <c r="BE511" i="3"/>
  <c r="BE541" i="3"/>
  <c r="BE162" i="3"/>
  <c r="BE180" i="3"/>
  <c r="BE195" i="3"/>
  <c r="BE306" i="3"/>
  <c r="BE319" i="3"/>
  <c r="BE322" i="3"/>
  <c r="BE342" i="3"/>
  <c r="BE368" i="3"/>
  <c r="BE374" i="3"/>
  <c r="BE404" i="3"/>
  <c r="BE413" i="3"/>
  <c r="BE604" i="3"/>
  <c r="BE609" i="3"/>
  <c r="BE688" i="3"/>
  <c r="BE692" i="3"/>
  <c r="BE704" i="3"/>
  <c r="BE177" i="3"/>
  <c r="BE268" i="3"/>
  <c r="BE277" i="3"/>
  <c r="BE286" i="3"/>
  <c r="BE312" i="3"/>
  <c r="BE316" i="3"/>
  <c r="BE325" i="3"/>
  <c r="BE328" i="3"/>
  <c r="BE337" i="3"/>
  <c r="BE739" i="3"/>
  <c r="BE478" i="3"/>
  <c r="BE502" i="3"/>
  <c r="BE525" i="3"/>
  <c r="BE591" i="3"/>
  <c r="BE650" i="3"/>
  <c r="BE669" i="3"/>
  <c r="BE156" i="3"/>
  <c r="BE220" i="3"/>
  <c r="BE228" i="3"/>
  <c r="BE250" i="3"/>
  <c r="BE252" i="3"/>
  <c r="BE466" i="3"/>
  <c r="BE622" i="3"/>
  <c r="BE745" i="3"/>
  <c r="BE752" i="3"/>
  <c r="BE348" i="3"/>
  <c r="BE357" i="3"/>
  <c r="BE389" i="3"/>
  <c r="BE463" i="3"/>
  <c r="BE484" i="3"/>
  <c r="BE487" i="3"/>
  <c r="BE499" i="3"/>
  <c r="BE508" i="3"/>
  <c r="BE558" i="3"/>
  <c r="BE598" i="3"/>
  <c r="BE601" i="3"/>
  <c r="BE614" i="3"/>
  <c r="BE619" i="3"/>
  <c r="BE625" i="3"/>
  <c r="BE640" i="3"/>
  <c r="BE697" i="3"/>
  <c r="BE712" i="3"/>
  <c r="BE718" i="3"/>
  <c r="BE730" i="3"/>
  <c r="BE732" i="3"/>
  <c r="BE218" i="2"/>
  <c r="BE241" i="2"/>
  <c r="BE332" i="2"/>
  <c r="BE345" i="2"/>
  <c r="BE366" i="2"/>
  <c r="BE369" i="2"/>
  <c r="BE377" i="2"/>
  <c r="BE386" i="2"/>
  <c r="BE448" i="2"/>
  <c r="BE477" i="2"/>
  <c r="BE523" i="2"/>
  <c r="BE538" i="2"/>
  <c r="BE563" i="2"/>
  <c r="BE779" i="2"/>
  <c r="BE792" i="2"/>
  <c r="BE873" i="2"/>
  <c r="BE982" i="2"/>
  <c r="BE985" i="2"/>
  <c r="BE171" i="2"/>
  <c r="BE433" i="2"/>
  <c r="BE436" i="2"/>
  <c r="BE490" i="2"/>
  <c r="BE496" i="2"/>
  <c r="BE505" i="2"/>
  <c r="BE598" i="2"/>
  <c r="BE640" i="2"/>
  <c r="BE660" i="2"/>
  <c r="BE696" i="2"/>
  <c r="BE714" i="2"/>
  <c r="BE731" i="2"/>
  <c r="BE198" i="2"/>
  <c r="BE229" i="2"/>
  <c r="BE232" i="2"/>
  <c r="BE244" i="2"/>
  <c r="BE415" i="2"/>
  <c r="BE430" i="2"/>
  <c r="BE457" i="2"/>
  <c r="BE570" i="2"/>
  <c r="BE574" i="2"/>
  <c r="BE631" i="2"/>
  <c r="BE646" i="2"/>
  <c r="BE652" i="2"/>
  <c r="BE658" i="2"/>
  <c r="BE680" i="2"/>
  <c r="BE803" i="2"/>
  <c r="BE834" i="2"/>
  <c r="BE847" i="2"/>
  <c r="BE915" i="2"/>
  <c r="BE917" i="2"/>
  <c r="BE935" i="2"/>
  <c r="BE938" i="2"/>
  <c r="BE942" i="2"/>
  <c r="BE1009" i="2"/>
  <c r="BE1036" i="2"/>
  <c r="BE1038" i="2"/>
  <c r="BE1041" i="2"/>
  <c r="BE1046" i="2"/>
  <c r="BE1055" i="2"/>
  <c r="BE1074" i="2"/>
  <c r="BE1089" i="2"/>
  <c r="BE183" i="2"/>
  <c r="BE209" i="2"/>
  <c r="BE247" i="2"/>
  <c r="BE261" i="2"/>
  <c r="BE317" i="2"/>
  <c r="BE412" i="2"/>
  <c r="BE451" i="2"/>
  <c r="BE460" i="2"/>
  <c r="BE761" i="2"/>
  <c r="BE772" i="2"/>
  <c r="BE790" i="2"/>
  <c r="BE795" i="2"/>
  <c r="BE831" i="2"/>
  <c r="BE840" i="2"/>
  <c r="BE930" i="2"/>
  <c r="BE950" i="2"/>
  <c r="BE967" i="2"/>
  <c r="BE1013" i="2"/>
  <c r="BE1017" i="2"/>
  <c r="BE1020" i="2"/>
  <c r="BE1028" i="2"/>
  <c r="BE1081" i="2"/>
  <c r="BE1092" i="2"/>
  <c r="J89" i="2"/>
  <c r="F150" i="2"/>
  <c r="BE162" i="2"/>
  <c r="BE174" i="2"/>
  <c r="BE212" i="2"/>
  <c r="BE221" i="2"/>
  <c r="BE310" i="2"/>
  <c r="BE320" i="2"/>
  <c r="BE392" i="2"/>
  <c r="BE419" i="2"/>
  <c r="BE510" i="2"/>
  <c r="BE557" i="2"/>
  <c r="BE586" i="2"/>
  <c r="BE589" i="2"/>
  <c r="BE737" i="2"/>
  <c r="BE750" i="2"/>
  <c r="BE826" i="2"/>
  <c r="BE829" i="2"/>
  <c r="BE875" i="2"/>
  <c r="BE979" i="2"/>
  <c r="BE1033" i="2"/>
  <c r="BE1062" i="2"/>
  <c r="BE200" i="2"/>
  <c r="BE294" i="2"/>
  <c r="BE360" i="2"/>
  <c r="BE374" i="2"/>
  <c r="BE394" i="2"/>
  <c r="BE409" i="2"/>
  <c r="BE493" i="2"/>
  <c r="BE526" i="2"/>
  <c r="BE568" i="2"/>
  <c r="BE592" i="2"/>
  <c r="BE617" i="2"/>
  <c r="BE623" i="2"/>
  <c r="BE626" i="2"/>
  <c r="BE634" i="2"/>
  <c r="BE655" i="2"/>
  <c r="BE671" i="2"/>
  <c r="BE721" i="2"/>
  <c r="BE727" i="2"/>
  <c r="BE740" i="2"/>
  <c r="BE764" i="2"/>
  <c r="BE797" i="2"/>
  <c r="BE858" i="2"/>
  <c r="BE902" i="2"/>
  <c r="BE910" i="2"/>
  <c r="BE944" i="2"/>
  <c r="BE952" i="2"/>
  <c r="BE957" i="2"/>
  <c r="BE960" i="2"/>
  <c r="BE1065" i="2"/>
  <c r="BE168" i="2"/>
  <c r="BE278" i="2"/>
  <c r="BE335" i="2"/>
  <c r="BE388" i="2"/>
  <c r="BE397" i="2"/>
  <c r="BE406" i="2"/>
  <c r="BE482" i="2"/>
  <c r="BE583" i="2"/>
  <c r="BE610" i="2"/>
  <c r="BE690" i="2"/>
  <c r="BE705" i="2"/>
  <c r="BE711" i="2"/>
  <c r="BE769" i="2"/>
  <c r="BE867" i="2"/>
  <c r="BE889" i="2"/>
  <c r="BE894" i="2"/>
  <c r="BE955" i="2"/>
  <c r="BE973" i="2"/>
  <c r="BE976" i="2"/>
  <c r="BE988" i="2"/>
  <c r="BE1001" i="2"/>
  <c r="BE1007" i="2"/>
  <c r="BE1024" i="2"/>
  <c r="BE1030" i="2"/>
  <c r="BE1043" i="2"/>
  <c r="BE1059" i="2"/>
  <c r="BE1086" i="2"/>
  <c r="BE350" i="2"/>
  <c r="BE372" i="2"/>
  <c r="BE454" i="2"/>
  <c r="BE467" i="2"/>
  <c r="BE469" i="2"/>
  <c r="BE499" i="2"/>
  <c r="BE502" i="2"/>
  <c r="BE745" i="2"/>
  <c r="BE843" i="2"/>
  <c r="BE870" i="2"/>
  <c r="BE879" i="2"/>
  <c r="BE964" i="2"/>
  <c r="BE991" i="2"/>
  <c r="BE994" i="2"/>
  <c r="BE1049" i="2"/>
  <c r="BE1068" i="2"/>
  <c r="BE1071" i="2"/>
  <c r="BE165" i="2"/>
  <c r="BE195" i="2"/>
  <c r="BE215" i="2"/>
  <c r="BE291" i="2"/>
  <c r="BE299" i="2"/>
  <c r="BE302" i="2"/>
  <c r="BE307" i="2"/>
  <c r="BE439" i="2"/>
  <c r="BE442" i="2"/>
  <c r="BE520" i="2"/>
  <c r="BE541" i="2"/>
  <c r="BE560" i="2"/>
  <c r="BE578" i="2"/>
  <c r="BE607" i="2"/>
  <c r="BE637" i="2"/>
  <c r="BE649" i="2"/>
  <c r="BE677" i="2"/>
  <c r="BE806" i="2"/>
  <c r="BE814" i="2"/>
  <c r="BE898" i="2"/>
  <c r="BE920" i="2"/>
  <c r="BE923" i="2"/>
  <c r="BE927" i="2"/>
  <c r="BE933" i="2"/>
  <c r="BE970" i="2"/>
  <c r="BE997" i="2"/>
  <c r="BE1004" i="2"/>
  <c r="BE1051" i="2"/>
  <c r="BE1053" i="2"/>
  <c r="BE1077" i="2"/>
  <c r="BE177" i="2"/>
  <c r="BE224" i="2"/>
  <c r="BE238" i="2"/>
  <c r="BE257" i="2"/>
  <c r="BE275" i="2"/>
  <c r="BE296" i="2"/>
  <c r="BE312" i="2"/>
  <c r="BE315" i="2"/>
  <c r="BE329" i="2"/>
  <c r="BE348" i="2"/>
  <c r="BE383" i="2"/>
  <c r="BE427" i="2"/>
  <c r="BE465" i="2"/>
  <c r="BE529" i="2"/>
  <c r="BE628" i="2"/>
  <c r="BE662" i="2"/>
  <c r="BE753" i="2"/>
  <c r="BE882" i="2"/>
  <c r="BE269" i="2"/>
  <c r="BE323" i="2"/>
  <c r="BE445" i="2"/>
  <c r="BE463" i="2"/>
  <c r="BE484" i="2"/>
  <c r="BE565" i="2"/>
  <c r="BE576" i="2"/>
  <c r="BE687" i="2"/>
  <c r="BE747" i="2"/>
  <c r="BE782" i="2"/>
  <c r="BE817" i="2"/>
  <c r="BE884" i="2"/>
  <c r="BE251" i="2"/>
  <c r="BE339" i="2"/>
  <c r="BE474" i="2"/>
  <c r="BE513" i="2"/>
  <c r="BE532" i="2"/>
  <c r="BE572" i="2"/>
  <c r="BE595" i="2"/>
  <c r="BE674" i="2"/>
  <c r="BE693" i="2"/>
  <c r="BE708" i="2"/>
  <c r="BE775" i="2"/>
  <c r="BE785" i="2"/>
  <c r="BE821" i="2"/>
  <c r="BE907" i="2"/>
  <c r="BE156" i="2"/>
  <c r="BE159" i="2"/>
  <c r="BE186" i="2"/>
  <c r="BE189" i="2"/>
  <c r="BE192" i="2"/>
  <c r="BE235" i="2"/>
  <c r="BE281" i="2"/>
  <c r="BE284" i="2"/>
  <c r="BE288" i="2"/>
  <c r="BE355" i="2"/>
  <c r="BE357" i="2"/>
  <c r="BE380" i="2"/>
  <c r="BE390" i="2"/>
  <c r="BE400" i="2"/>
  <c r="BE535" i="2"/>
  <c r="BE544" i="2"/>
  <c r="BE551" i="2"/>
  <c r="BE601" i="2"/>
  <c r="BE614" i="2"/>
  <c r="BE620" i="2"/>
  <c r="BE668" i="2"/>
  <c r="BE683" i="2"/>
  <c r="BE702" i="2"/>
  <c r="BE734" i="2"/>
  <c r="BE845" i="2"/>
  <c r="BE905" i="2"/>
  <c r="E85" i="2"/>
  <c r="BE180" i="2"/>
  <c r="BE206" i="2"/>
  <c r="BE264" i="2"/>
  <c r="BE305" i="2"/>
  <c r="BE326" i="2"/>
  <c r="BE363" i="2"/>
  <c r="BE403" i="2"/>
  <c r="BE423" i="2"/>
  <c r="BE480" i="2"/>
  <c r="BE487" i="2"/>
  <c r="BE517" i="2"/>
  <c r="BE554" i="2"/>
  <c r="BE665" i="2"/>
  <c r="BE717" i="2"/>
  <c r="BE724" i="2"/>
  <c r="BE743" i="2"/>
  <c r="BE758" i="2"/>
  <c r="BE767" i="2"/>
  <c r="BE812" i="2"/>
  <c r="BE838" i="2"/>
  <c r="BE851" i="2"/>
  <c r="BE861" i="2"/>
  <c r="BE887" i="2"/>
  <c r="BE892" i="2"/>
  <c r="BE203" i="2"/>
  <c r="BE254" i="2"/>
  <c r="BE272" i="2"/>
  <c r="BE342" i="2"/>
  <c r="BE352" i="2"/>
  <c r="BE471" i="2"/>
  <c r="BE547" i="2"/>
  <c r="BE580" i="2"/>
  <c r="BE604" i="2"/>
  <c r="BE643" i="2"/>
  <c r="BE699" i="2"/>
  <c r="BE787" i="2"/>
  <c r="BE800" i="2"/>
  <c r="BE809" i="2"/>
  <c r="BE824" i="2"/>
  <c r="BE864" i="2"/>
  <c r="BE912" i="2"/>
  <c r="F36" i="2"/>
  <c r="BC95" i="1" s="1"/>
  <c r="F35" i="7"/>
  <c r="BB100" i="1"/>
  <c r="F35" i="10"/>
  <c r="BB103" i="1" s="1"/>
  <c r="F37" i="13"/>
  <c r="BD106" i="1" s="1"/>
  <c r="F34" i="15"/>
  <c r="BA108" i="1" s="1"/>
  <c r="F37" i="3"/>
  <c r="BD96" i="1" s="1"/>
  <c r="F36" i="5"/>
  <c r="BC98" i="1"/>
  <c r="F34" i="8"/>
  <c r="BA101" i="1"/>
  <c r="J34" i="14"/>
  <c r="AW107" i="1" s="1"/>
  <c r="F37" i="15"/>
  <c r="BD108" i="1"/>
  <c r="F35" i="2"/>
  <c r="BB95" i="1" s="1"/>
  <c r="F34" i="7"/>
  <c r="BA100" i="1" s="1"/>
  <c r="F35" i="11"/>
  <c r="BB104" i="1" s="1"/>
  <c r="J34" i="3"/>
  <c r="AW96" i="1" s="1"/>
  <c r="J34" i="6"/>
  <c r="AW99" i="1" s="1"/>
  <c r="J34" i="9"/>
  <c r="AW102" i="1"/>
  <c r="F36" i="10"/>
  <c r="BC103" i="1" s="1"/>
  <c r="F36" i="12"/>
  <c r="BC105" i="1"/>
  <c r="J34" i="12"/>
  <c r="AW105" i="1" s="1"/>
  <c r="J34" i="13"/>
  <c r="AW106" i="1" s="1"/>
  <c r="F34" i="2"/>
  <c r="BA95" i="1" s="1"/>
  <c r="F35" i="6"/>
  <c r="BB99" i="1" s="1"/>
  <c r="F37" i="9"/>
  <c r="BD102" i="1"/>
  <c r="J34" i="10"/>
  <c r="AW103" i="1"/>
  <c r="F35" i="12"/>
  <c r="BB105" i="1" s="1"/>
  <c r="F34" i="12"/>
  <c r="BA105" i="1"/>
  <c r="F35" i="13"/>
  <c r="BB106" i="1" s="1"/>
  <c r="F34" i="4"/>
  <c r="BA97" i="1" s="1"/>
  <c r="J34" i="5"/>
  <c r="AW98" i="1" s="1"/>
  <c r="J34" i="8"/>
  <c r="AW101" i="1" s="1"/>
  <c r="F34" i="14"/>
  <c r="BA107" i="1"/>
  <c r="J34" i="4"/>
  <c r="AW97" i="1"/>
  <c r="F35" i="5"/>
  <c r="BB98" i="1" s="1"/>
  <c r="F35" i="8"/>
  <c r="BB101" i="1"/>
  <c r="F34" i="13"/>
  <c r="BA106" i="1" s="1"/>
  <c r="F36" i="4"/>
  <c r="BC97" i="1" s="1"/>
  <c r="F37" i="4"/>
  <c r="BD97" i="1" s="1"/>
  <c r="F36" i="6"/>
  <c r="BC99" i="1" s="1"/>
  <c r="F37" i="8"/>
  <c r="BD101" i="1" s="1"/>
  <c r="F35" i="14"/>
  <c r="BB107" i="1"/>
  <c r="J34" i="15"/>
  <c r="AW108" i="1" s="1"/>
  <c r="F37" i="2"/>
  <c r="BD95" i="1"/>
  <c r="J34" i="7"/>
  <c r="AW100" i="1" s="1"/>
  <c r="J34" i="11"/>
  <c r="AW104" i="1" s="1"/>
  <c r="J34" i="2"/>
  <c r="AW95" i="1" s="1"/>
  <c r="F37" i="7"/>
  <c r="BD100" i="1" s="1"/>
  <c r="F36" i="11"/>
  <c r="BC104" i="1" s="1"/>
  <c r="F36" i="3"/>
  <c r="BC96" i="1"/>
  <c r="F37" i="6"/>
  <c r="BD99" i="1" s="1"/>
  <c r="F36" i="9"/>
  <c r="BC102" i="1"/>
  <c r="F37" i="10"/>
  <c r="BD103" i="1" s="1"/>
  <c r="F37" i="11"/>
  <c r="BD104" i="1" s="1"/>
  <c r="F34" i="3"/>
  <c r="BA96" i="1" s="1"/>
  <c r="F37" i="5"/>
  <c r="BD98" i="1" s="1"/>
  <c r="F36" i="7"/>
  <c r="BC100" i="1" s="1"/>
  <c r="F34" i="11"/>
  <c r="BA104" i="1"/>
  <c r="F35" i="4"/>
  <c r="BB97" i="1" s="1"/>
  <c r="F34" i="5"/>
  <c r="BA98" i="1"/>
  <c r="F36" i="8"/>
  <c r="BC101" i="1" s="1"/>
  <c r="F36" i="14"/>
  <c r="BC107" i="1" s="1"/>
  <c r="F35" i="15"/>
  <c r="BB108" i="1" s="1"/>
  <c r="F35" i="3"/>
  <c r="BB96" i="1" s="1"/>
  <c r="F34" i="6"/>
  <c r="BA99" i="1" s="1"/>
  <c r="F35" i="9"/>
  <c r="BB102" i="1"/>
  <c r="F34" i="9"/>
  <c r="BA102" i="1" s="1"/>
  <c r="F34" i="10"/>
  <c r="BA103" i="1"/>
  <c r="F37" i="12"/>
  <c r="BD105" i="1" s="1"/>
  <c r="F36" i="13"/>
  <c r="BC106" i="1" s="1"/>
  <c r="F37" i="14"/>
  <c r="BD107" i="1" s="1"/>
  <c r="F36" i="15"/>
  <c r="BC108" i="1" s="1"/>
  <c r="BK153" i="8" l="1"/>
  <c r="J153" i="8" s="1"/>
  <c r="J97" i="8" s="1"/>
  <c r="J509" i="2"/>
  <c r="J110" i="2" s="1"/>
  <c r="J185" i="5"/>
  <c r="J101" i="5" s="1"/>
  <c r="J560" i="5"/>
  <c r="J114" i="5" s="1"/>
  <c r="J558" i="7"/>
  <c r="J114" i="7" s="1"/>
  <c r="J735" i="3"/>
  <c r="J120" i="3" s="1"/>
  <c r="J227" i="11"/>
  <c r="J101" i="11" s="1"/>
  <c r="J482" i="6"/>
  <c r="J112" i="6" s="1"/>
  <c r="J209" i="3"/>
  <c r="J104" i="3" s="1"/>
  <c r="P557" i="7"/>
  <c r="P150" i="3"/>
  <c r="P149" i="3" s="1"/>
  <c r="AU96" i="1" s="1"/>
  <c r="T124" i="13"/>
  <c r="T123" i="13"/>
  <c r="T153" i="8"/>
  <c r="R150" i="3"/>
  <c r="T124" i="9"/>
  <c r="T123" i="9"/>
  <c r="T587" i="6"/>
  <c r="T151" i="6" s="1"/>
  <c r="T557" i="7"/>
  <c r="P154" i="2"/>
  <c r="P124" i="9"/>
  <c r="P123" i="9"/>
  <c r="AU102" i="1"/>
  <c r="R144" i="4"/>
  <c r="R143" i="4" s="1"/>
  <c r="P130" i="11"/>
  <c r="P129" i="11"/>
  <c r="AU104" i="1"/>
  <c r="T499" i="4"/>
  <c r="P499" i="4"/>
  <c r="T154" i="2"/>
  <c r="R153" i="8"/>
  <c r="R557" i="7"/>
  <c r="BK133" i="10"/>
  <c r="J133" i="10"/>
  <c r="J97" i="10"/>
  <c r="T150" i="5"/>
  <c r="R122" i="14"/>
  <c r="T144" i="4"/>
  <c r="T143" i="4"/>
  <c r="BK756" i="2"/>
  <c r="J756" i="2" s="1"/>
  <c r="J116" i="2" s="1"/>
  <c r="R133" i="10"/>
  <c r="R132" i="10" s="1"/>
  <c r="R124" i="9"/>
  <c r="R123" i="9" s="1"/>
  <c r="P756" i="2"/>
  <c r="P150" i="5"/>
  <c r="P149" i="5" s="1"/>
  <c r="AU98" i="1" s="1"/>
  <c r="BK124" i="9"/>
  <c r="J124" i="9"/>
  <c r="J97" i="9"/>
  <c r="R154" i="2"/>
  <c r="BK499" i="4"/>
  <c r="J499" i="4" s="1"/>
  <c r="J111" i="4" s="1"/>
  <c r="T611" i="8"/>
  <c r="T575" i="3"/>
  <c r="T149" i="3" s="1"/>
  <c r="R587" i="6"/>
  <c r="P133" i="10"/>
  <c r="P132" i="10" s="1"/>
  <c r="AU103" i="1" s="1"/>
  <c r="P124" i="13"/>
  <c r="P123" i="13" s="1"/>
  <c r="AU106" i="1" s="1"/>
  <c r="R756" i="2"/>
  <c r="P152" i="6"/>
  <c r="P151" i="6" s="1"/>
  <c r="AU99" i="1" s="1"/>
  <c r="R150" i="7"/>
  <c r="R149" i="7" s="1"/>
  <c r="R326" i="11"/>
  <c r="R130" i="11"/>
  <c r="R129" i="11"/>
  <c r="R559" i="5"/>
  <c r="T150" i="7"/>
  <c r="T149" i="7" s="1"/>
  <c r="P153" i="8"/>
  <c r="P121" i="12"/>
  <c r="AU105" i="1" s="1"/>
  <c r="P122" i="14"/>
  <c r="AU107" i="1"/>
  <c r="R611" i="8"/>
  <c r="P150" i="7"/>
  <c r="P149" i="7"/>
  <c r="AU100" i="1"/>
  <c r="T326" i="11"/>
  <c r="T130" i="11" s="1"/>
  <c r="T129" i="11" s="1"/>
  <c r="BK406" i="10"/>
  <c r="J406" i="10" s="1"/>
  <c r="J104" i="10" s="1"/>
  <c r="R575" i="3"/>
  <c r="T756" i="2"/>
  <c r="R150" i="5"/>
  <c r="R149" i="5" s="1"/>
  <c r="P611" i="8"/>
  <c r="P144" i="4"/>
  <c r="P143" i="4"/>
  <c r="AU97" i="1" s="1"/>
  <c r="BK150" i="7"/>
  <c r="J150" i="7"/>
  <c r="J97" i="7" s="1"/>
  <c r="BK144" i="4"/>
  <c r="T122" i="14"/>
  <c r="R152" i="6"/>
  <c r="R151" i="6" s="1"/>
  <c r="T132" i="10"/>
  <c r="T559" i="5"/>
  <c r="T150" i="3"/>
  <c r="BK124" i="13"/>
  <c r="J124" i="13" s="1"/>
  <c r="J97" i="13" s="1"/>
  <c r="BK123" i="13"/>
  <c r="J123" i="13" s="1"/>
  <c r="BK125" i="15"/>
  <c r="BK124" i="15" s="1"/>
  <c r="J124" i="15" s="1"/>
  <c r="J96" i="15" s="1"/>
  <c r="BK122" i="14"/>
  <c r="J122" i="14" s="1"/>
  <c r="J96" i="14" s="1"/>
  <c r="J122" i="12"/>
  <c r="J97" i="12" s="1"/>
  <c r="BK129" i="11"/>
  <c r="J129" i="11"/>
  <c r="J96" i="11"/>
  <c r="BK152" i="8"/>
  <c r="J152" i="8"/>
  <c r="J30" i="8" s="1"/>
  <c r="AG101" i="1" s="1"/>
  <c r="BK149" i="7"/>
  <c r="J149" i="7" s="1"/>
  <c r="J96" i="7" s="1"/>
  <c r="BK151" i="6"/>
  <c r="J151" i="6"/>
  <c r="J96" i="6" s="1"/>
  <c r="BK149" i="5"/>
  <c r="J149" i="5" s="1"/>
  <c r="J96" i="5" s="1"/>
  <c r="BK149" i="3"/>
  <c r="J149" i="3" s="1"/>
  <c r="J30" i="3" s="1"/>
  <c r="AG96" i="1" s="1"/>
  <c r="J154" i="2"/>
  <c r="J97" i="2"/>
  <c r="J33" i="4"/>
  <c r="AV97" i="1" s="1"/>
  <c r="AT97" i="1" s="1"/>
  <c r="F33" i="11"/>
  <c r="AZ104" i="1" s="1"/>
  <c r="F33" i="5"/>
  <c r="AZ98" i="1" s="1"/>
  <c r="F33" i="13"/>
  <c r="AZ106" i="1" s="1"/>
  <c r="F33" i="9"/>
  <c r="AZ102" i="1" s="1"/>
  <c r="J33" i="10"/>
  <c r="AV103" i="1" s="1"/>
  <c r="AT103" i="1" s="1"/>
  <c r="J33" i="3"/>
  <c r="AV96" i="1" s="1"/>
  <c r="AT96" i="1" s="1"/>
  <c r="BA94" i="1"/>
  <c r="W30" i="1" s="1"/>
  <c r="F33" i="3"/>
  <c r="AZ96" i="1" s="1"/>
  <c r="J33" i="8"/>
  <c r="AV101" i="1" s="1"/>
  <c r="AT101" i="1" s="1"/>
  <c r="F33" i="15"/>
  <c r="AZ108" i="1"/>
  <c r="F33" i="2"/>
  <c r="AZ95" i="1" s="1"/>
  <c r="F33" i="4"/>
  <c r="AZ97" i="1" s="1"/>
  <c r="J33" i="11"/>
  <c r="AV104" i="1" s="1"/>
  <c r="AT104" i="1" s="1"/>
  <c r="J33" i="5"/>
  <c r="AV98" i="1" s="1"/>
  <c r="AT98" i="1" s="1"/>
  <c r="J30" i="12"/>
  <c r="AG105" i="1"/>
  <c r="J33" i="14"/>
  <c r="AV107" i="1"/>
  <c r="AT107" i="1"/>
  <c r="J33" i="15"/>
  <c r="AV108" i="1" s="1"/>
  <c r="AT108" i="1" s="1"/>
  <c r="F33" i="8"/>
  <c r="AZ101" i="1" s="1"/>
  <c r="F33" i="14"/>
  <c r="AZ107" i="1"/>
  <c r="BB94" i="1"/>
  <c r="AX94" i="1"/>
  <c r="J33" i="6"/>
  <c r="AV99" i="1" s="1"/>
  <c r="AT99" i="1" s="1"/>
  <c r="F33" i="7"/>
  <c r="AZ100" i="1" s="1"/>
  <c r="F33" i="12"/>
  <c r="AZ105" i="1"/>
  <c r="BC94" i="1"/>
  <c r="W32" i="1"/>
  <c r="J33" i="7"/>
  <c r="AV100" i="1" s="1"/>
  <c r="AT100" i="1" s="1"/>
  <c r="J33" i="12"/>
  <c r="AV105" i="1"/>
  <c r="AT105" i="1" s="1"/>
  <c r="BD94" i="1"/>
  <c r="W33" i="1" s="1"/>
  <c r="J33" i="2"/>
  <c r="AV95" i="1" s="1"/>
  <c r="AT95" i="1" s="1"/>
  <c r="F33" i="6"/>
  <c r="AZ99" i="1" s="1"/>
  <c r="J33" i="13"/>
  <c r="AV106" i="1" s="1"/>
  <c r="AT106" i="1" s="1"/>
  <c r="J33" i="9"/>
  <c r="AV102" i="1" s="1"/>
  <c r="AT102" i="1" s="1"/>
  <c r="F33" i="10"/>
  <c r="AZ103" i="1"/>
  <c r="J96" i="13" l="1"/>
  <c r="J30" i="13"/>
  <c r="AG106" i="1" s="1"/>
  <c r="BK143" i="4"/>
  <c r="J143" i="4" s="1"/>
  <c r="J30" i="4" s="1"/>
  <c r="AG97" i="1" s="1"/>
  <c r="T153" i="2"/>
  <c r="P152" i="8"/>
  <c r="AU101" i="1"/>
  <c r="T149" i="5"/>
  <c r="R153" i="2"/>
  <c r="R152" i="8"/>
  <c r="P153" i="2"/>
  <c r="AU95" i="1"/>
  <c r="R149" i="3"/>
  <c r="T152" i="8"/>
  <c r="BK123" i="9"/>
  <c r="J123" i="9" s="1"/>
  <c r="J96" i="9" s="1"/>
  <c r="BK132" i="10"/>
  <c r="J132" i="10"/>
  <c r="J96" i="10"/>
  <c r="J144" i="4"/>
  <c r="J97" i="4"/>
  <c r="J125" i="15"/>
  <c r="J97" i="15"/>
  <c r="J96" i="4"/>
  <c r="BK153" i="2"/>
  <c r="J153" i="2"/>
  <c r="J96" i="2"/>
  <c r="AN106" i="1"/>
  <c r="AN105" i="1"/>
  <c r="J39" i="13"/>
  <c r="J39" i="12"/>
  <c r="AN101" i="1"/>
  <c r="J96" i="8"/>
  <c r="J39" i="8"/>
  <c r="AN96" i="1"/>
  <c r="J96" i="3"/>
  <c r="J39" i="4"/>
  <c r="J39" i="3"/>
  <c r="AN97" i="1"/>
  <c r="J30" i="5"/>
  <c r="AG98" i="1"/>
  <c r="AN98" i="1"/>
  <c r="W31" i="1"/>
  <c r="AU94" i="1"/>
  <c r="J30" i="6"/>
  <c r="AG99" i="1"/>
  <c r="AN99" i="1"/>
  <c r="AY94" i="1"/>
  <c r="J30" i="7"/>
  <c r="AG100" i="1"/>
  <c r="AN100" i="1"/>
  <c r="AZ94" i="1"/>
  <c r="AV94" i="1"/>
  <c r="AK29" i="1" s="1"/>
  <c r="J30" i="15"/>
  <c r="AG108" i="1"/>
  <c r="AW94" i="1"/>
  <c r="AK30" i="1"/>
  <c r="J30" i="11"/>
  <c r="AG104" i="1"/>
  <c r="AN104" i="1" s="1"/>
  <c r="J30" i="14"/>
  <c r="AG107" i="1"/>
  <c r="AN107" i="1"/>
  <c r="J39" i="15" l="1"/>
  <c r="J39" i="14"/>
  <c r="J39" i="11"/>
  <c r="J39" i="7"/>
  <c r="J39" i="6"/>
  <c r="J39" i="5"/>
  <c r="AN108" i="1"/>
  <c r="J30" i="10"/>
  <c r="AG103" i="1" s="1"/>
  <c r="AN103" i="1" s="1"/>
  <c r="J30" i="2"/>
  <c r="AG95" i="1" s="1"/>
  <c r="AN95" i="1" s="1"/>
  <c r="J30" i="9"/>
  <c r="AG102" i="1"/>
  <c r="AN102" i="1" s="1"/>
  <c r="AT94" i="1"/>
  <c r="W29" i="1"/>
  <c r="J39" i="2" l="1"/>
  <c r="J39" i="10"/>
  <c r="J39" i="9"/>
  <c r="AG94" i="1"/>
  <c r="AK26" i="1"/>
  <c r="AK35" i="1" s="1"/>
  <c r="AN94" i="1" l="1"/>
</calcChain>
</file>

<file path=xl/sharedStrings.xml><?xml version="1.0" encoding="utf-8"?>
<sst xmlns="http://schemas.openxmlformats.org/spreadsheetml/2006/main" count="52904" uniqueCount="3315">
  <si>
    <t>Export Komplet</t>
  </si>
  <si>
    <t/>
  </si>
  <si>
    <t>2.0</t>
  </si>
  <si>
    <t>ZAMOK</t>
  </si>
  <si>
    <t>False</t>
  </si>
  <si>
    <t>{b82b33c9-4886-42e3-9dac-844ae96cf93b}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</si>
  <si>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</si>
  <si>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</si>
  <si>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</si>
  <si>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</si>
  <si>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</si>
  <si>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</si>
  <si>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</si>
  <si>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</si>
  <si>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4067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</si>
  <si>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</si>
  <si>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</si>
  <si>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4067 - ZŠ Mírová - úspora energií (metoda EPC a OPŽP) DPS 12-03-2025</t>
  </si>
  <si>
    <t>KSO:</t>
  </si>
  <si>
    <t>CC-CZ:</t>
  </si>
  <si>
    <t>Místo:</t>
  </si>
  <si>
    <t>Mírová 2734/4, Ústí nad Labem</t>
  </si>
  <si>
    <t>Datum:</t>
  </si>
  <si>
    <t>2. 4. 2024</t>
  </si>
  <si>
    <t>Zadavatel:</t>
  </si>
  <si>
    <t>IČ:</t>
  </si>
  <si>
    <t>00081531</t>
  </si>
  <si>
    <t>Statutární město Ústí nad Labem</t>
  </si>
  <si>
    <t>DIČ:</t>
  </si>
  <si>
    <t>Uchazeč:</t>
  </si>
  <si>
    <t>Vyplň údaj</t>
  </si>
  <si>
    <t>Projektant:</t>
  </si>
  <si>
    <t>15725138</t>
  </si>
  <si>
    <t>Projektová kancelář PS, Oto Szakos</t>
  </si>
  <si>
    <t>True</t>
  </si>
  <si>
    <t>Zpracovatel:</t>
  </si>
  <si>
    <t>Digitronic CZ s.r.o.</t>
  </si>
  <si>
    <t>Poznámka:</t>
  </si>
  <si>
    <t xml:space="preserve">Soupis prací je sestaven za využití položek Cenové soustavy ÚRS. Cenové a technické podmínky položek Cenové soustavy ÚRS, které nejsou uvedeny v soupisu prací (tzv. úvodní části katalogů) jsou neomezeně dálkově k dispozici na www.cs-urs.cz . Položky soupisu prací, které nemají ve sloupci "Cenová soustava" uveden žádný údaj (nebo R-položka), nepocházá z Cenové soustavy ÚRS. Nedílnou součástí Rozpočtu a Výkazu výměr je projektová dokumentace. Nabídkové ceny mohou být vytvářeny dle Výkazu výměr pouze s projektem a jeho Výkazem výměr.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</si>
  <si>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</si>
  <si>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</si>
  <si>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</si>
  <si>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</si>
  <si>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</si>
  <si>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</si>
  <si>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</si>
  <si>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</si>
  <si>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</si>
  <si>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</si>
  <si>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</si>
  <si>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</si>
  <si>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</si>
  <si>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</si>
  <si>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</si>
  <si>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</si>
  <si>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</si>
  <si>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</si>
  <si>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</si>
  <si>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</si>
  <si>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</si>
  <si>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</si>
  <si>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</si>
  <si>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</si>
  <si>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</si>
  <si>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</si>
  <si>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</si>
  <si>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</si>
  <si>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</si>
  <si>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</si>
  <si>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</si>
  <si>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</si>
  <si>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</si>
  <si>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</si>
  <si>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</si>
  <si>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</si>
  <si>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</si>
  <si>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</si>
  <si>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</si>
  <si>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</si>
  <si>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</si>
  <si>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</si>
  <si>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</si>
  <si>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</si>
  <si>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</si>
  <si>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D.1.1.1 (A)</t>
  </si>
  <si>
    <t xml:space="preserve"> Architektonicko - stavební řešení, Pavilon A</t>
  </si>
  <si>
    <t>STA</t>
  </si>
  <si>
    <t>1</t>
  </si>
  <si>
    <t>{d6eda609-3971-436d-89e1-e667b62d319f}</t>
  </si>
  <si>
    <t>2</t>
  </si>
  <si>
    <t>D.1.1.1 (B)</t>
  </si>
  <si>
    <t xml:space="preserve"> Architektonicko - stavební řešení, Pavilon B</t>
  </si>
  <si>
    <t>{6fa4890b-396e-40c6-a470-643bc31b30f0}</t>
  </si>
  <si>
    <t>D.1.1.1 (C)</t>
  </si>
  <si>
    <t>Architektonicko - stavební řešení, Pavilon C</t>
  </si>
  <si>
    <t>{799b1d95-d1db-43a2-b9ab-ea2ee566706c}</t>
  </si>
  <si>
    <t>D.1.1.1 (D)</t>
  </si>
  <si>
    <t>Architektonicko - stavební řešení, Pavilon D</t>
  </si>
  <si>
    <t>{7663c78a-5751-4e77-b21d-838e8cdb6ad1}</t>
  </si>
  <si>
    <t>D.1.1.1 (E)</t>
  </si>
  <si>
    <t>Architektonicko - stavební řešení, Pavilon E</t>
  </si>
  <si>
    <t>{60895125-6164-470b-9658-1d9e864d3bf1}</t>
  </si>
  <si>
    <t>D.1.1.1 (F)</t>
  </si>
  <si>
    <t>Architektonicko - stavební řešení, Pavilon F</t>
  </si>
  <si>
    <t>{136700aa-a222-4a77-ae98-cbe46601c3c1}</t>
  </si>
  <si>
    <t>D.1.1.1 (G)</t>
  </si>
  <si>
    <t>Architektonicko - stavební řešení, Pavilon G</t>
  </si>
  <si>
    <t>{616c66d8-90ad-417e-841a-7325f0560d0a}</t>
  </si>
  <si>
    <t>D.1.4.A</t>
  </si>
  <si>
    <t>Vytápění</t>
  </si>
  <si>
    <t>{320b4281-451b-4c0e-8d01-775449ca23f1}</t>
  </si>
  <si>
    <t>D.1.4.C</t>
  </si>
  <si>
    <t>Vzduchotechnika</t>
  </si>
  <si>
    <t>{29456c79-c857-4ccc-bff4-1a210ea306ce}</t>
  </si>
  <si>
    <t>D.1.4.G</t>
  </si>
  <si>
    <t>Elektroinstalace</t>
  </si>
  <si>
    <t>{16c51c1b-f594-4522-83de-8bff92e15bd2}</t>
  </si>
  <si>
    <t>D.1.4.H</t>
  </si>
  <si>
    <t>IRC</t>
  </si>
  <si>
    <t>{f659137b-b6a0-4036-a0b8-2014b9e571e2}</t>
  </si>
  <si>
    <t>D.14.I</t>
  </si>
  <si>
    <t>MaR</t>
  </si>
  <si>
    <t>{ba0c2753-0e44-4417-ab46-bd5574fce3b1}</t>
  </si>
  <si>
    <t>D.1.4.E</t>
  </si>
  <si>
    <t>Zařízení technických instalací</t>
  </si>
  <si>
    <t>{981e2826-7081-4507-9864-5a7b0b6f7c98}</t>
  </si>
  <si>
    <t>VON</t>
  </si>
  <si>
    <t>Vedlejší a ostatní náklady</t>
  </si>
  <si>
    <t>{0e42db90-2b1f-4642-8819-8304d928640a}</t>
  </si>
  <si>
    <t>KRYCÍ LIST SOUPISU PRACÍ</t>
  </si>
  <si>
    <t>Objekt:</t>
  </si>
  <si>
    <t>D.1.1.1 (A) -  Architektonicko - stavební řešení, Pavilon A</t>
  </si>
  <si>
    <t xml:space="preserve">Soupis prací je sestaven za využití položek Cenové soustavy ÚRS. Cenové a technické podmínky položek Cenové soustavy ÚRS, které nejsou uvedeny v soupisu prací (tzv. úvodní části katalogů) jsou neomezeně dálkově k dispozici na www.cs-urs.cz . Položky soupisu prací, které nemají ve sloupci "Cenová soustava" uveden žádný údaj (nebo R-položka), nepocházá z Cenové soustavy ÚRS. Nedílnou součástí Rozpočtu a Výkazu výměr je projektová dokumentace. Nabídkové ceny mohou být vytvářeny dle Výkazu výměr pouze s projektem a jeho Výkazem výměr.			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</si>
  <si>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</si>
  <si>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</si>
  <si>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</si>
  <si>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</si>
  <si>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</si>
  <si>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</si>
  <si>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</si>
  <si>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</si>
  <si>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</si>
  <si>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41 - Stropy a stropní konstrukce pozemních staveb</t>
  </si>
  <si>
    <t xml:space="preserve">    43 - Schodišťové konstrukce a rampy</t>
  </si>
  <si>
    <t xml:space="preserve">    5 - Komunikace pozemní</t>
  </si>
  <si>
    <t xml:space="preserve">    6 - Úpravy povrchů, podlahy a osazování výplní</t>
  </si>
  <si>
    <t xml:space="preserve">    61 - Úprava povrchů vnitřní</t>
  </si>
  <si>
    <t xml:space="preserve">    62 - Úprava povrchů vnější</t>
  </si>
  <si>
    <t xml:space="preserve">    63 - Podlahy a podlahové konstrukce</t>
  </si>
  <si>
    <t xml:space="preserve">    64 - Osazování výplní otvorů</t>
  </si>
  <si>
    <t xml:space="preserve">    9 - Ostatní konstrukce a práce-bourání</t>
  </si>
  <si>
    <t xml:space="preserve">    91 - Doplňující konstrukce a práce pozemních komunikací, letišť a ploch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</si>
  <si>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</si>
  <si>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</si>
  <si>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</si>
  <si>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</si>
  <si>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</si>
  <si>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</si>
  <si>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</si>
  <si>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</si>
  <si>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</si>
  <si>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</si>
  <si>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</si>
  <si>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734 - Ústřední vytápění - armatury</t>
  </si>
  <si>
    <t xml:space="preserve">    735 - Ústřední vytápění - otopná tělesa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</si>
  <si>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</si>
  <si>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</si>
  <si>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</si>
  <si>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</si>
  <si>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</si>
  <si>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</si>
  <si>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</si>
  <si>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</si>
  <si>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</si>
  <si>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</si>
  <si>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</si>
  <si>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</si>
  <si>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</si>
  <si>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</si>
  <si>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</si>
  <si>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</si>
  <si>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</si>
  <si>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</si>
  <si>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</si>
  <si>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</si>
  <si>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</si>
  <si>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</si>
  <si>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</si>
  <si>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</si>
  <si>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</si>
  <si>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</si>
  <si>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</si>
  <si>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</si>
  <si>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111251201</t>
  </si>
  <si>
    <t>Odstranění křovin a stromů průměru kmene do 100 mm i s kořeny sklonu terénu přes 1:5 z celkové plochy do 100 m2 strojně</t>
  </si>
  <si>
    <t>m2</t>
  </si>
  <si>
    <t>CS ÚRS 2024 01</t>
  </si>
  <si>
    <t>4</t>
  </si>
  <si>
    <t>PP</t>
  </si>
  <si>
    <t>Odstranění křovin a stromů s odstraněním kořenů strojně průměru kmene do 100 mm v rovině nebo ve svahu sklonu terénu přes 1:5, při celkové ploše do 100 m2</t>
  </si>
  <si>
    <t>Online PSC</t>
  </si>
  <si>
    <t>https://podminky.urs.cz/item/CS_URS_2024_01/111251201</t>
  </si>
  <si>
    <t>112101101</t>
  </si>
  <si>
    <t>Odstranění stromů listnatých průměru kmene přes 100 do 300 mm</t>
  </si>
  <si>
    <t>kus</t>
  </si>
  <si>
    <t>Odstranění stromů s odřezáním kmene a s odvětvením listnatých, průměru kmene přes 100 do 300 mm</t>
  </si>
  <si>
    <t>https://podminky.urs.cz/item/CS_URS_2024_01/112101101</t>
  </si>
  <si>
    <t>3</t>
  </si>
  <si>
    <t>122151103</t>
  </si>
  <si>
    <t>Odkopávky a prokopávky nezapažené v hornině třídy těžitelnosti I skupiny 1 a 2 objem do 100 m3 strojně</t>
  </si>
  <si>
    <t>m3</t>
  </si>
  <si>
    <t>6</t>
  </si>
  <si>
    <t>Odkopávky a prokopávky nezapažené strojně v hornině třídy těžitelnosti I skupiny 1 a 2 přes 50 do 100 m3</t>
  </si>
  <si>
    <t>https://podminky.urs.cz/item/CS_URS_2024_01/122151103</t>
  </si>
  <si>
    <t>151101102</t>
  </si>
  <si>
    <t>Zřízení příložného pažení a rozepření stěn rýh hl přes 2 do 4 m</t>
  </si>
  <si>
    <t>8</t>
  </si>
  <si>
    <t>Zřízení pažení a rozepření stěn rýh pro podzemní vedení příložné pro jakoukoliv mezerovitost, hloubky přes 2 do 4 m</t>
  </si>
  <si>
    <t>https://podminky.urs.cz/item/CS_URS_2024_01/151101102</t>
  </si>
  <si>
    <t>5</t>
  </si>
  <si>
    <t>151101112</t>
  </si>
  <si>
    <t>Odstranění příložného pažení a rozepření stěn rýh hl přes 2 do 4 m</t>
  </si>
  <si>
    <t>10</t>
  </si>
  <si>
    <t>Odstranění pažení a rozepření stěn rýh pro podzemní vedení s uložením materiálu na vzdálenost do 3 m od kraje výkopu příložné, hloubky přes 2 do 4 m</t>
  </si>
  <si>
    <t>https://podminky.urs.cz/item/CS_URS_2024_01/151101112</t>
  </si>
  <si>
    <t>151101401</t>
  </si>
  <si>
    <t>Zřízení vzepření stěn při pažení příložném hl do 4 m</t>
  </si>
  <si>
    <t>Zřízení vzepření zapažených stěn výkopů s potřebným přepažováním při pažení příložném, hloubky do 4 m</t>
  </si>
  <si>
    <t>https://podminky.urs.cz/item/CS_URS_2024_01/151101401</t>
  </si>
  <si>
    <t>7</t>
  </si>
  <si>
    <t>151101411</t>
  </si>
  <si>
    <t>Odstranění vzepření stěn při pažení příložném hl do 4 m</t>
  </si>
  <si>
    <t>14</t>
  </si>
  <si>
    <t>Odstranění vzepření stěn výkopů s uložením materiálu na vzdálenost do 3 m od kraje výkopu při pažení příložném, hloubky do 4 m</t>
  </si>
  <si>
    <t>https://podminky.urs.cz/item/CS_URS_2024_01/151101411</t>
  </si>
  <si>
    <t>167151101</t>
  </si>
  <si>
    <t>Nakládání výkopku z hornin třídy těžitelnosti I skupiny 1 až 3 do 100 m3</t>
  </si>
  <si>
    <t>16</t>
  </si>
  <si>
    <t>Nakládání, skládání a překládání neulehlého výkopku nebo sypaniny strojně nakládání, množství do 100 m3, z horniny třídy těžitelnosti I, skupiny 1 až 3</t>
  </si>
  <si>
    <t>https://podminky.urs.cz/item/CS_URS_2024_01/167151101</t>
  </si>
  <si>
    <t>9</t>
  </si>
  <si>
    <t>162251102</t>
  </si>
  <si>
    <t>Vodorovné přemístění přes 20 do 50 m výkopku/sypaniny z horniny třídy těžitelnosti I skupiny 1 až 3</t>
  </si>
  <si>
    <t>18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</si>
  <si>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</si>
  <si>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https://podminky.urs.cz/item/CS_URS_2024_01/162251102</t>
  </si>
  <si>
    <t>162751117</t>
  </si>
  <si>
    <t>Vodorovné přemístění přes 9 000 do 10000 m výkopku/sypaniny z horniny třídy těžitelnosti I skupiny 1 až 3</t>
  </si>
  <si>
    <t>20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</si>
  <si>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</si>
  <si>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</si>
  <si>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11</t>
  </si>
  <si>
    <t>162751119</t>
  </si>
  <si>
    <t>Příplatek k vodorovnému přemístění výkopku/sypaniny z horniny třídy těžitelnosti I skupiny 1 až 3 ZKD 1000 m přes 10000 m</t>
  </si>
  <si>
    <t>22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</si>
  <si>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</si>
  <si>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</si>
  <si>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171201201</t>
  </si>
  <si>
    <t>Uložení sypaniny na skládky nebo meziskládky</t>
  </si>
  <si>
    <t>24</t>
  </si>
  <si>
    <t>Uložení sypaniny na skládky nebo meziskládky bez hutnění s upravením uložené sypaniny do předepsaného tvaru</t>
  </si>
  <si>
    <t>https://podminky.urs.cz/item/CS_URS_2024_01/171201201</t>
  </si>
  <si>
    <t>13</t>
  </si>
  <si>
    <t>171201231</t>
  </si>
  <si>
    <t>Poplatek za uložení zeminy a kamení na recyklační skládce (skládkovné) kód odpadu 17 05 04</t>
  </si>
  <si>
    <t>t</t>
  </si>
  <si>
    <t>26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</si>
  <si>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</si>
  <si>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</si>
  <si>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174101101</t>
  </si>
  <si>
    <t>Zásyp jam, šachet rýh nebo kolem objektů sypaninou se zhutněním</t>
  </si>
  <si>
    <t>28</t>
  </si>
  <si>
    <t>Zásyp sypaninou z jakékoliv horniny strojně s uložením výkopku ve vrstvách se zhutněním jam, šachet, rýh nebo kolem objektů v těchto vykopávkách</t>
  </si>
  <si>
    <t>https://podminky.urs.cz/item/CS_URS_2024_01/174101101</t>
  </si>
  <si>
    <t>15</t>
  </si>
  <si>
    <t>189960001R</t>
  </si>
  <si>
    <t>Výsadba nových keřů a květin</t>
  </si>
  <si>
    <t>30</t>
  </si>
  <si>
    <t>189960002R</t>
  </si>
  <si>
    <t>Výsadba nových stromů , včetně balu, ukotvení a pěstevní údržby</t>
  </si>
  <si>
    <t>Ks</t>
  </si>
  <si>
    <t>32</t>
  </si>
  <si>
    <t>Svislé a kompletní konstrukce</t>
  </si>
  <si>
    <t>17</t>
  </si>
  <si>
    <t>311321815</t>
  </si>
  <si>
    <t>Nosná zeď ze ŽB pohledového tř. C 30/37 bez výztuže</t>
  </si>
  <si>
    <t>34</t>
  </si>
  <si>
    <t>Nadzákladové zdi z betonu železového (bez výztuže) nosné pohledového (v přírodní barvě drtí a přísad) tř. C 30/37</t>
  </si>
  <si>
    <t>https://podminky.urs.cz/item/CS_URS_2024_01/311321815</t>
  </si>
  <si>
    <t>311351411</t>
  </si>
  <si>
    <t>Zřízení kruhového oboustranného bednění nosných nadzákladových zdí r přes 1 do 2,5 m</t>
  </si>
  <si>
    <t>36</t>
  </si>
  <si>
    <t>Bednění nadzákladových zdí nosných kruhové nebo obloukové oboustranné za každou stranu poloměru přes 1 do 2,5 m zřízení</t>
  </si>
  <si>
    <t>https://podminky.urs.cz/item/CS_URS_2024_01/311351411</t>
  </si>
  <si>
    <t>19</t>
  </si>
  <si>
    <t>311351412</t>
  </si>
  <si>
    <t>Odstranění kruhového oboustranného bednění nosných nadzákladových zdí r přes 1 do 2,5 m</t>
  </si>
  <si>
    <t>38</t>
  </si>
  <si>
    <t>Bednění nadzákladových zdí nosných kruhové nebo obloukové oboustranné za každou stranu poloměru přes 1 do 2,5 m odstranění</t>
  </si>
  <si>
    <t>https://podminky.urs.cz/item/CS_URS_2024_01/311351412</t>
  </si>
  <si>
    <t>311362021</t>
  </si>
  <si>
    <t>Výztuž nosných zdí svařovanými sítěmi Kari</t>
  </si>
  <si>
    <t>40</t>
  </si>
  <si>
    <t>Výztuž nadzákladových zdí nosných svislých nebo odkloněných od svislice, rovných nebo oblých ze svařovaných sítí z drátů typu KARI</t>
  </si>
  <si>
    <t>https://podminky.urs.cz/item/CS_URS_2024_01/311362021</t>
  </si>
  <si>
    <t>349231811</t>
  </si>
  <si>
    <t>Přizdívka ostění s ozubem z cihel tl přes 80 do 150 mm</t>
  </si>
  <si>
    <t>42</t>
  </si>
  <si>
    <t>Přizdívka z cihel ostění s ozubem  ve vybouraných otvorech, s vysekáním kapes pro zavázaní přes 80 do 150 mm</t>
  </si>
  <si>
    <t>https://podminky.urs.cz/item/CS_URS_2024_01/349231811</t>
  </si>
  <si>
    <t>622131121</t>
  </si>
  <si>
    <t>Penetrační nátěr vnějších stěn nanášený ručně</t>
  </si>
  <si>
    <t>44</t>
  </si>
  <si>
    <t>Podkladní a spojovací vrstva vnějších omítaných ploch  penetrace nanášená ručně stěn</t>
  </si>
  <si>
    <t>https://podminky.urs.cz/item/CS_URS_2024_01/622131121</t>
  </si>
  <si>
    <t>23</t>
  </si>
  <si>
    <t>319201321</t>
  </si>
  <si>
    <t>Vyrovnání nerovného povrchu zdiva tl do 30 mm maltou</t>
  </si>
  <si>
    <t>46</t>
  </si>
  <si>
    <t>Vyrovnání nerovného povrchu vnitřního i vnějšího zdiva  bez odsekání vadných cihel, maltou (s dodáním hmot) tl. do 30 mm</t>
  </si>
  <si>
    <t>https://podminky.urs.cz/item/CS_URS_2024_01/319201321</t>
  </si>
  <si>
    <t>319202321</t>
  </si>
  <si>
    <t>Vyrovnání nerovného povrchu zdiva tl přes 30 do 80 mm přizděním</t>
  </si>
  <si>
    <t>48</t>
  </si>
  <si>
    <t>Vyrovnání nerovného povrchu vnitřního i vnějšího zdiva  přizděním, tl. přes 30 do 80 mm</t>
  </si>
  <si>
    <t>https://podminky.urs.cz/item/CS_URS_2024_01/319202321</t>
  </si>
  <si>
    <t>Vodorovné konstrukce</t>
  </si>
  <si>
    <t>41</t>
  </si>
  <si>
    <t>Stropy a stropní konstrukce pozemních staveb</t>
  </si>
  <si>
    <t>25</t>
  </si>
  <si>
    <t>411354213</t>
  </si>
  <si>
    <t>Bednění stropů ztracené z hraněných trapézových vln v 60 mm plech lesklý tl 0,75 mm</t>
  </si>
  <si>
    <t>50</t>
  </si>
  <si>
    <t>Bednění stropů ztracené ocelové žebrované 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0,75 mm</t>
  </si>
  <si>
    <t>https://podminky.urs.cz/item/CS_URS_2024_01/411354213</t>
  </si>
  <si>
    <t>411322424</t>
  </si>
  <si>
    <t>Stropy trámové nebo kazetové ze ŽB tř. C 25/30</t>
  </si>
  <si>
    <t>52</t>
  </si>
  <si>
    <t>Stropy z betonu železového (bez výztuže)  trámových, žebrových, kazetových nebo vložkových z tvárnic nebo z hraněných či zaoblených vln zabudovaného plechového bednění tř. C 25/30</t>
  </si>
  <si>
    <t>https://podminky.urs.cz/item/CS_URS_2024_01/411322424</t>
  </si>
  <si>
    <t>27</t>
  </si>
  <si>
    <t>411361821</t>
  </si>
  <si>
    <t>Výztuž stropů betonářskou ocelí 10 505</t>
  </si>
  <si>
    <t>54</t>
  </si>
  <si>
    <t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</si>
  <si>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https://podminky.urs.cz/item/CS_URS_2024_01/411361821</t>
  </si>
  <si>
    <t>41135425.R.1</t>
  </si>
  <si>
    <t>Bednění stropů ztracené z hraněných trapézových vln v 92 mm plech pozinkovaný tl 0,88 mm</t>
  </si>
  <si>
    <t>56</t>
  </si>
  <si>
    <t>Bednění stropů ztracené ocelové žebrované 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TR 85/280/0,88</t>
  </si>
  <si>
    <t>https://podminky.urs.cz/item/CS_URS_2024_01/41135425.R.1</t>
  </si>
  <si>
    <t>29</t>
  </si>
  <si>
    <t>411322525</t>
  </si>
  <si>
    <t>Stropy trámové nebo kazetové ze ŽB tř. C 20/25</t>
  </si>
  <si>
    <t>58</t>
  </si>
  <si>
    <t>Stropy z betonu železového (bez výztuže)  trámových, žebrových, kazetových nebo vložkových z tvárnic nebo z hraněných či zaoblených vln zabudovaného plechového bednění tř. C 20/25</t>
  </si>
  <si>
    <t>https://podminky.urs.cz/item/CS_URS_2024_01/411322525</t>
  </si>
  <si>
    <t>60</t>
  </si>
  <si>
    <t>31</t>
  </si>
  <si>
    <t>411362021</t>
  </si>
  <si>
    <t>Výztuž stropů svařovanými sítěmi Kari</t>
  </si>
  <si>
    <t>62</t>
  </si>
  <si>
    <t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 drátů typu KARI</t>
  </si>
  <si>
    <t>https://podminky.urs.cz/item/CS_URS_2024_01/411362021</t>
  </si>
  <si>
    <t>43</t>
  </si>
  <si>
    <t>Schodišťové konstrukce a rampy</t>
  </si>
  <si>
    <t>434311113</t>
  </si>
  <si>
    <t>Schodišťové stupně dusané na terén z betonu tř. C 12/15 bez potěru</t>
  </si>
  <si>
    <t>m</t>
  </si>
  <si>
    <t>64</t>
  </si>
  <si>
    <t>Stupně dusané z betonu prostého nebo prokládaného kamenem  na terén nebo na desku bez potěru, se zahlazením povrchu tř. C 12/15</t>
  </si>
  <si>
    <t>https://podminky.urs.cz/item/CS_URS_2024_01/434311113</t>
  </si>
  <si>
    <t>33</t>
  </si>
  <si>
    <t>434351141</t>
  </si>
  <si>
    <t>Zřízení bednění stupňů přímočarých schodišť</t>
  </si>
  <si>
    <t>66</t>
  </si>
  <si>
    <t>Bednění stupňů  betonovaných na podstupňové desce nebo na terénu půdorysně přímočarých zřízení</t>
  </si>
  <si>
    <t>https://podminky.urs.cz/item/CS_URS_2024_01/434351141</t>
  </si>
  <si>
    <t>434351142</t>
  </si>
  <si>
    <t>Odstranění bednění stupňů přímočarých schodišť</t>
  </si>
  <si>
    <t>68</t>
  </si>
  <si>
    <t>Bednění stupňů  betonovaných na podstupňové desce nebo na terénu půdorysně přímočarých odstranění</t>
  </si>
  <si>
    <t>https://podminky.urs.cz/item/CS_URS_2024_01/434351142</t>
  </si>
  <si>
    <t>Komunikace pozemní</t>
  </si>
  <si>
    <t>35</t>
  </si>
  <si>
    <t>566901142</t>
  </si>
  <si>
    <t>Vyspravení podkladu po překopech inženýrských sítí plochy do 15 m2 kamenivem hrubým drceným tl. 150 mm</t>
  </si>
  <si>
    <t>70</t>
  </si>
  <si>
    <t>Vyspravení podkladu po překopech inženýrských sítí plochy do 15 m2 s rozprostřením a zhutněním kamenivem hrubým drceným tl. 150 mm</t>
  </si>
  <si>
    <t>https://podminky.urs.cz/item/CS_URS_2024_01/566901142</t>
  </si>
  <si>
    <t>566901171</t>
  </si>
  <si>
    <t>Vyspravení podkladu po překopech inženýrských sítí plochy do 15 m2 směsí stmelenou cementem SC 20/25 tl 100 mm</t>
  </si>
  <si>
    <t>72</t>
  </si>
  <si>
    <t>Vyspravení podkladu po překopech inženýrských sítí plochy do 15 m2 s rozprostřením a zhutněním směsí zpevněnou cementem SC C 20/25 (PB I) tl. 100 mm</t>
  </si>
  <si>
    <t>https://podminky.urs.cz/item/CS_URS_2024_01/566901171</t>
  </si>
  <si>
    <t>Úpravy povrchů, podlahy a osazování výplní</t>
  </si>
  <si>
    <t>61</t>
  </si>
  <si>
    <t>Úprava povrchů vnitřní</t>
  </si>
  <si>
    <t>37</t>
  </si>
  <si>
    <t>610991011R</t>
  </si>
  <si>
    <t>Obalení konstrukcí a prvků folií přilepenou lepící páskou</t>
  </si>
  <si>
    <t>74</t>
  </si>
  <si>
    <t>X Zakrývání výplní a obalení před znečištěním vnitřních i vnějších okenních a dveřních otvorů a obalení předmětů, konstrukcí nebo osazených dveřních zárubní před úpravami povrchu včetně pozdějšího odkrytí, prováděné folií a lepící páskou</t>
  </si>
  <si>
    <t>P</t>
  </si>
  <si>
    <t>Poznámka k položce:_x000D_
Poznámka k položce: Součást ochrany při demontáži oken přisazených k azbestovým panelům - zamezení vniknutí částic do objektu</t>
  </si>
  <si>
    <t>612325302</t>
  </si>
  <si>
    <t>Vápenocementová štuková omítka ostění nebo nadpraží</t>
  </si>
  <si>
    <t>76</t>
  </si>
  <si>
    <t>Vápenocementová omítka ostění nebo nadpraží štuková</t>
  </si>
  <si>
    <t>https://podminky.urs.cz/item/CS_URS_2024_01/612325302</t>
  </si>
  <si>
    <t>39</t>
  </si>
  <si>
    <t>619991011</t>
  </si>
  <si>
    <t>Obalení konstrukcí a prvků fólií přilepenou lepící páskou</t>
  </si>
  <si>
    <t>78</t>
  </si>
  <si>
    <t>Zakrytí vnitřních ploch před znečištěním  včetně pozdějšího odkrytí konstrukcí a prvků obalením fólií a přelepením páskou</t>
  </si>
  <si>
    <t>https://podminky.urs.cz/item/CS_URS_2024_01/619991011</t>
  </si>
  <si>
    <t>619995001</t>
  </si>
  <si>
    <t>Začištění omítek kolem oken, dveří, podlah nebo obkladů</t>
  </si>
  <si>
    <t>80</t>
  </si>
  <si>
    <t>Začištění omítek (s dodáním hmot)  kolem oken, dveří, podlah, obkladů apod.</t>
  </si>
  <si>
    <t>https://podminky.urs.cz/item/CS_URS_2024_01/619995001</t>
  </si>
  <si>
    <t>622143004</t>
  </si>
  <si>
    <t>Montáž omítkových samolepících začišťovacích profilů pro spojení s okenním rámem</t>
  </si>
  <si>
    <t>82</t>
  </si>
  <si>
    <t>Montáž omítkových profilů  plastových, pozinkovaných nebo dřevěných upevněných vtlačením do podkladní vrstvy nebo přibitím začišťovacích samolepících pro vytvoření dilatujícího spoje s okenním rámem</t>
  </si>
  <si>
    <t>https://podminky.urs.cz/item/CS_URS_2024_01/622143004</t>
  </si>
  <si>
    <t>M</t>
  </si>
  <si>
    <t>590514750R</t>
  </si>
  <si>
    <t>profil okenní začišťovací</t>
  </si>
  <si>
    <t>84</t>
  </si>
  <si>
    <t>Poznámka k položce:_x000D_
Poznámka k položce: - překrytí spáry ke stávajícímu panelu</t>
  </si>
  <si>
    <t>Úprava povrchů vnější</t>
  </si>
  <si>
    <t>629991011</t>
  </si>
  <si>
    <t>Zakrytí výplní otvorů a svislých ploch fólií přilepenou lepící páskou</t>
  </si>
  <si>
    <t>86</t>
  </si>
  <si>
    <t>Zakrytí vnějších ploch před znečištěním  včetně pozdějšího odkrytí výplní otvorů a svislých ploch fólií přilepenou lepící páskou</t>
  </si>
  <si>
    <t>https://podminky.urs.cz/item/CS_URS_2024_01/629991011</t>
  </si>
  <si>
    <t>629995101</t>
  </si>
  <si>
    <t>Očištění vnějších ploch tlakovou vodou</t>
  </si>
  <si>
    <t>88</t>
  </si>
  <si>
    <t>Očištění vnějších ploch tlakovou vodou omytím</t>
  </si>
  <si>
    <t>https://podminky.urs.cz/item/CS_URS_2024_01/629995101</t>
  </si>
  <si>
    <t>45</t>
  </si>
  <si>
    <t>629995.R.1</t>
  </si>
  <si>
    <t>Očištění vnějších ploch napadených mikroorganismy okartáčováním</t>
  </si>
  <si>
    <t>90</t>
  </si>
  <si>
    <t>622211031</t>
  </si>
  <si>
    <t>Montáž kontaktního zateplení vnějších stěn lepením a mechanickým kotvením polystyrénových desek  do betonu a zdiva tl přes 120 do 160 mm</t>
  </si>
  <si>
    <t>92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</si>
  <si>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</si>
  <si>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https://podminky.urs.cz/item/CS_URS_2024_01/622211031</t>
  </si>
  <si>
    <t>47</t>
  </si>
  <si>
    <t>8591057303.R.sokl</t>
  </si>
  <si>
    <t>Soklová deska Perimetr SD 200  - 140mm, λD = 0,034 (W·m-1·K-1),1250x600x140mm, soklové desky s nízkou nasákavostí a vysokou pevností v tlaku a mrazuvzdorností</t>
  </si>
  <si>
    <t>94</t>
  </si>
  <si>
    <t>Poznámka k položce:_x000D_
Poznámka k položce: lambda=0,034 [W / m K]</t>
  </si>
  <si>
    <t>621211011</t>
  </si>
  <si>
    <t>Montáž kontaktního zateplení vnějších podhledů lepením a mechanickým kotvením polystyrénových desek do betonu nebo zdiva tl přes 40 do 80 mm</t>
  </si>
  <si>
    <t>96</t>
  </si>
  <si>
    <t>Montáž kontaktního zateplení lepením a mechanickým kotvením z polystyrenových desek na vnější podhledy, na podklad betonový nebo z lehčeného betonu, z tvárnic keramických nebo vápenopískových, tloušťky desek přes 40 do 80 mm</t>
  </si>
  <si>
    <t>https://podminky.urs.cz/item/CS_URS_2024_01/621211011</t>
  </si>
  <si>
    <t>49</t>
  </si>
  <si>
    <t>28376033</t>
  </si>
  <si>
    <t>deska EPS grafitová fasádní λ=0,032 tl 50mm</t>
  </si>
  <si>
    <t>CS ÚRS 2024 02</t>
  </si>
  <si>
    <t>98</t>
  </si>
  <si>
    <t>100</t>
  </si>
  <si>
    <t>51</t>
  </si>
  <si>
    <t>28376078</t>
  </si>
  <si>
    <t>deska EPS grafitová fasádní λ=0,030-0,031 tl 140mm</t>
  </si>
  <si>
    <t>102</t>
  </si>
  <si>
    <t>622212001</t>
  </si>
  <si>
    <t>Montáž kontaktního zateplení vnějšího ostění, nadpraží nebo parapetu hl. špalety do 200 mm lepením desek z polystyrenu tl do 40 mm</t>
  </si>
  <si>
    <t>104</t>
  </si>
  <si>
    <t>Montáž kontaktního zateplení vnějšího ostění, nadpraží nebo parapetu lepením z polystyrenových desek hloubky špalet do 200 mm, tloušťky desek do 40 mm</t>
  </si>
  <si>
    <t>https://podminky.urs.cz/item/CS_URS_2024_01/622212001</t>
  </si>
  <si>
    <t>53</t>
  </si>
  <si>
    <t>28376072</t>
  </si>
  <si>
    <t>deska EPS grafitová fasádní λ=0,030-0,031 tl 40mm</t>
  </si>
  <si>
    <t>106</t>
  </si>
  <si>
    <t>108</t>
  </si>
  <si>
    <t>55</t>
  </si>
  <si>
    <t>28376350</t>
  </si>
  <si>
    <t>deska perimetrická pro zateplení spodních staveb 200kPa λ=0,034 tl 30mm</t>
  </si>
  <si>
    <t>110</t>
  </si>
  <si>
    <t>622511112</t>
  </si>
  <si>
    <t>Tenkovrstvá akrylátová mozaiková střednězrnná omítka vnějších stěn</t>
  </si>
  <si>
    <t>112</t>
  </si>
  <si>
    <t>Omítka tenkovrstvá akrylátová vnějších ploch  probarvená bez penetrace mozaiková střednězrnná stěn</t>
  </si>
  <si>
    <t>https://podminky.urs.cz/item/CS_URS_2024_01/622511112</t>
  </si>
  <si>
    <t>57</t>
  </si>
  <si>
    <t>622151001</t>
  </si>
  <si>
    <t>Penetrační akrylátový nátěr vnějších pastovitých tenkovrstvých omítek stěn</t>
  </si>
  <si>
    <t>114</t>
  </si>
  <si>
    <t>Penetrační nátěr vnějších pastovitých tenkovrstvých omítek akrylátový univerzální stěn</t>
  </si>
  <si>
    <t>https://podminky.urs.cz/item/CS_URS_2024_01/622151001</t>
  </si>
  <si>
    <t>621531052</t>
  </si>
  <si>
    <t>Tenkovrstvá silikonová rýhovaná omítka zrnitost 2,0 mm vnějších podhledů</t>
  </si>
  <si>
    <t>116</t>
  </si>
  <si>
    <t>Omítka tenkovrstvá silikonová vnějších ploch  probarvená bez penetrace rýhovaná, tloušťky 2,0 mm podhledů</t>
  </si>
  <si>
    <t>https://podminky.urs.cz/item/CS_URS_2024_01/621531052</t>
  </si>
  <si>
    <t>59</t>
  </si>
  <si>
    <t>621151011</t>
  </si>
  <si>
    <t>Penetrační silikátový nátěr vnějších pastovitých tenkovrstvých omítek podhledů</t>
  </si>
  <si>
    <t>118</t>
  </si>
  <si>
    <t>Penetrační nátěr vnějších pastovitých tenkovrstvých omítek silikátový paropropustný podhledů</t>
  </si>
  <si>
    <t>https://podminky.urs.cz/item/CS_URS_2024_01/621151011</t>
  </si>
  <si>
    <t>622531052</t>
  </si>
  <si>
    <t>Tenkovrstvá silikonová rýhovaná omítka zrnitost 2,0 mm vnějších stěn</t>
  </si>
  <si>
    <t>120</t>
  </si>
  <si>
    <t>Omítka tenkovrstvá silikonová vnějších ploch  probarvená bez penetrace rýhovaná, tloušťky 2,0 mm stěn</t>
  </si>
  <si>
    <t>https://podminky.urs.cz/item/CS_URS_2024_01/622531052</t>
  </si>
  <si>
    <t>Poznámka k položce:_x000D_
Poznámka k položce: - skladba S01 - silikonově pryskyřičná om. s vysokou propustností vodních par - s vysokou ochranou proti povětrnosti, řasám a plísním</t>
  </si>
  <si>
    <t>622151011</t>
  </si>
  <si>
    <t>Penetrační silikátový nátěr vnějších pastovitých tenkovrstvých omítek stěn</t>
  </si>
  <si>
    <t>122</t>
  </si>
  <si>
    <t>Penetrační nátěr vnějších pastovitých tenkovrstvých omítek silikátový paropropustný stěn</t>
  </si>
  <si>
    <t>https://podminky.urs.cz/item/CS_URS_2024_01/622151011</t>
  </si>
  <si>
    <t>622142001</t>
  </si>
  <si>
    <t>Potažení vnějších stěn sklovláknitým pletivem vtlačeným do tenkovrstvé hmoty</t>
  </si>
  <si>
    <t>124</t>
  </si>
  <si>
    <t>Potažení vnějších ploch pletivem  v ploše nebo pruzích, na plném podkladu sklovláknitým vtlačením do tmelu stěn</t>
  </si>
  <si>
    <t>https://podminky.urs.cz/item/CS_URS_2024_01/622142001</t>
  </si>
  <si>
    <t>63</t>
  </si>
  <si>
    <t>622143003</t>
  </si>
  <si>
    <t>Montáž omítkových plastových nebo pozinkovaných rohových profilů s tkaninou</t>
  </si>
  <si>
    <t>126</t>
  </si>
  <si>
    <t>Montáž omítkových profilů  plastových, pozinkovaných nebo dřevěných upevněných vtlačením do podkladní vrstvy nebo přibitím rohových s tkaninou</t>
  </si>
  <si>
    <t>https://podminky.urs.cz/item/CS_URS_2024_01/622143003</t>
  </si>
  <si>
    <t>590515.R.1</t>
  </si>
  <si>
    <t>profil ukončovací 2m nerez s okapničkou</t>
  </si>
  <si>
    <t>128</t>
  </si>
  <si>
    <t>Kontaktní zateplovací systémy příslušenství kontaktních zateplovacích systémů profil okenní s nepřiznanou okapnicí - Thermospoj profil ukončovací 2m nerez s okapničkou</t>
  </si>
  <si>
    <t>65</t>
  </si>
  <si>
    <t>63127464</t>
  </si>
  <si>
    <t>profil rohový Al 15x15mm s výztužnou tkaninou š 100mm pro ETICS</t>
  </si>
  <si>
    <t>CS ÚRS 2021 02</t>
  </si>
  <si>
    <t>130</t>
  </si>
  <si>
    <t>622252002</t>
  </si>
  <si>
    <t>Montáž profilů kontaktního zateplení lepených</t>
  </si>
  <si>
    <t>132</t>
  </si>
  <si>
    <t>Montáž profilů kontaktního zateplení ostatních stěnových, dilatačních apod. lepených do tmelu</t>
  </si>
  <si>
    <t>https://podminky.urs.cz/item/CS_URS_2024_01/622252002</t>
  </si>
  <si>
    <t>67</t>
  </si>
  <si>
    <t>59051512</t>
  </si>
  <si>
    <t>profil začišťovací s okapnicí PVC s výztužnou tkaninou pro parapet ETICS</t>
  </si>
  <si>
    <t>134</t>
  </si>
  <si>
    <t>136</t>
  </si>
  <si>
    <t>69</t>
  </si>
  <si>
    <t>59051476</t>
  </si>
  <si>
    <t>profil začišťovací PVC 9mm s výztužnou tkaninou pro ostění ETICS</t>
  </si>
  <si>
    <t>138</t>
  </si>
  <si>
    <t>Poznámka k položce:_x000D_
Poznámka k položce: délka 2,4 m, přesah tkaniny 100 mm</t>
  </si>
  <si>
    <t>622273201</t>
  </si>
  <si>
    <t>Montáž odvětrávané fasády stěn na hliníkový obousměrný rošt bez tepelné izolace</t>
  </si>
  <si>
    <t>140</t>
  </si>
  <si>
    <t>Montáž zavěšené odvětrávané fasády na hliníkové nosné konstrukci  z fasádních desek na dvousměrné nosné konstrukci opláštění připevněné mechanickým skrytým spojem, (zadní uchycení ) opláštění stěn bez tepelné izolace</t>
  </si>
  <si>
    <t>https://podminky.urs.cz/item/CS_URS_2024_01/622273201</t>
  </si>
  <si>
    <t>71</t>
  </si>
  <si>
    <t>154859601R</t>
  </si>
  <si>
    <t>Fasádní kazeta LE - čtvercový nebo obdélníkový ohýbaný prvek se systémem do sebe zapadajících zámků, který se připevňuje šrouby k nosnému roštu.</t>
  </si>
  <si>
    <t>142</t>
  </si>
  <si>
    <t>lakované ocelové pozinkované plechy plech S50-320GD+Z275 opatřený polyesterovým lakem tloušťky 25 µm</t>
  </si>
  <si>
    <t>Poznámka k položce:_x000D_
Poznámka k položce: barva dle výběru investora</t>
  </si>
  <si>
    <t>713131121</t>
  </si>
  <si>
    <t>Montáž izolace tepelné stěn přichycením dráty rohoží, pásů, dílců, desek</t>
  </si>
  <si>
    <t>144</t>
  </si>
  <si>
    <t>Montáž tepelné izolace stěn rohožemi, pásy, deskami, dílci, bloky (izolační materiál ve specifikaci) přichycením úchytnými dráty a závlačkami</t>
  </si>
  <si>
    <t>https://podminky.urs.cz/item/CS_URS_2024_01/713131121</t>
  </si>
  <si>
    <t>73</t>
  </si>
  <si>
    <t>8592248041.R.1</t>
  </si>
  <si>
    <t>Desky z čedičové vlny s univerzálním použitím tl. 100mm, λD = 0,033 (W·m-1·K-1),1200x600x100mm</t>
  </si>
  <si>
    <t>146</t>
  </si>
  <si>
    <t>713131161</t>
  </si>
  <si>
    <t>Montáž izolace tepelné stěn připevněné sponkami parotěsné reflexní tl do 5 mm</t>
  </si>
  <si>
    <t>148</t>
  </si>
  <si>
    <t>Montáž tepelné izolace stěn rohožemi, pásy, deskami, dílci, bloky (izolační materiál ve specifikaci) připevněné sponkami parotěsná reflexní, tloušťka izolace do 5 mm</t>
  </si>
  <si>
    <t>https://podminky.urs.cz/item/CS_URS_2024_01/713131161</t>
  </si>
  <si>
    <t>75</t>
  </si>
  <si>
    <t>2832932.R.1</t>
  </si>
  <si>
    <t>fólie vysoce difúzní (1,5 x 50 m)</t>
  </si>
  <si>
    <t>150</t>
  </si>
  <si>
    <t>Fólie z plastů ostatních a speciálně upravené podstřešní a parotěsné folie fólie 1,5 x 50 m   vysoce difúzní</t>
  </si>
  <si>
    <t>Poznámka k položce:_x000D_
Poznámka k položce: lepené spoje</t>
  </si>
  <si>
    <t>2832931.R.1</t>
  </si>
  <si>
    <t>fólie nehořlavá na bednění (1,5 x 50 m)</t>
  </si>
  <si>
    <t>152</t>
  </si>
  <si>
    <t>Fólie z plastů ostatních a speciálně upravené podstřešní a parotěsné folie  1,5 x 50 m  na bedněné střechy</t>
  </si>
  <si>
    <t>Poznámka k položce:_x000D_
Poznámka k položce: separační na původní část bolet.panelu</t>
  </si>
  <si>
    <t>77</t>
  </si>
  <si>
    <t>622274011</t>
  </si>
  <si>
    <t>Montáž profilů rohových nebo do spár odvětrávané fasády na kovový rošt</t>
  </si>
  <si>
    <t>154</t>
  </si>
  <si>
    <t>Montáž profilů zavěšené odvětrávané fasády  rohových nebo do spár, na rošt kovový</t>
  </si>
  <si>
    <t>https://podminky.urs.cz/item/CS_URS_2024_01/622274011</t>
  </si>
  <si>
    <t>591559601R</t>
  </si>
  <si>
    <t>Lemovací prvky okrajů klemp. - lemování otvorů - ostění, nadpraží, parapet</t>
  </si>
  <si>
    <t>156</t>
  </si>
  <si>
    <t>Desky fasádní obkladové - doplňky fasádních desek</t>
  </si>
  <si>
    <t>79</t>
  </si>
  <si>
    <t>591559602R</t>
  </si>
  <si>
    <t>Lemovací prvky okrajů klemp. - svislé ukončení - u stěny, rohové, koutové</t>
  </si>
  <si>
    <t>158</t>
  </si>
  <si>
    <t>591559603R</t>
  </si>
  <si>
    <t>Lemovací prvky okrajů klemp. - horní ukončení - rš do 125 s perf.</t>
  </si>
  <si>
    <t>160</t>
  </si>
  <si>
    <t>81</t>
  </si>
  <si>
    <t>591559604R</t>
  </si>
  <si>
    <t>Lemovací prvky okrajů klemp. - dolní ukončení - se soklovou lištou</t>
  </si>
  <si>
    <t>162</t>
  </si>
  <si>
    <t>591559605R</t>
  </si>
  <si>
    <t>Lemovací prvky okrajů klemp. - krytí meziokenního sloupku</t>
  </si>
  <si>
    <t>164</t>
  </si>
  <si>
    <t>Podlahy a podlahové konstrukce</t>
  </si>
  <si>
    <t>83</t>
  </si>
  <si>
    <t>631311115</t>
  </si>
  <si>
    <t>Mazanina tl přes 50 do 80 mm z betonu prostého bez zvýšených nároků na prostředí tř. C 20/25</t>
  </si>
  <si>
    <t>166</t>
  </si>
  <si>
    <t>Mazanina z betonu  prostého bez zvýšených nároků na prostředí tl. přes 50 do 80 mm tř. C 20/25</t>
  </si>
  <si>
    <t>https://podminky.urs.cz/item/CS_URS_2024_01/631311115</t>
  </si>
  <si>
    <t>631319171</t>
  </si>
  <si>
    <t>Příplatek k mazanině tl přes 50 do 80 mm za stržení povrchu spodní vrstvy před vložením výztuže</t>
  </si>
  <si>
    <t>168</t>
  </si>
  <si>
    <t>Příplatek k cenám mazanin  za stržení povrchu spodní vrstvy mazaniny latí před vložením výztuže nebo pletiva pro tl. obou vrstev mazaniny přes 50 do 80 mm</t>
  </si>
  <si>
    <t>https://podminky.urs.cz/item/CS_URS_2024_01/631319171</t>
  </si>
  <si>
    <t>85</t>
  </si>
  <si>
    <t>631319011</t>
  </si>
  <si>
    <t>Příplatek k mazanině tl přes 50 do 80 mm za přehlazení povrchu</t>
  </si>
  <si>
    <t>170</t>
  </si>
  <si>
    <t>Příplatek k cenám mazanin  za úpravu povrchu mazaniny přehlazením, mazanina tl. přes 50 do 80 mm</t>
  </si>
  <si>
    <t>https://podminky.urs.cz/item/CS_URS_2024_01/631319011</t>
  </si>
  <si>
    <t>631362021</t>
  </si>
  <si>
    <t>Výztuž mazanin svařovanými sítěmi Kari</t>
  </si>
  <si>
    <t>172</t>
  </si>
  <si>
    <t>Výztuž mazanin  ze svařovaných sítí z drátů typu KARI</t>
  </si>
  <si>
    <t>https://podminky.urs.cz/item/CS_URS_2024_01/631362021</t>
  </si>
  <si>
    <t>87</t>
  </si>
  <si>
    <t>634911111</t>
  </si>
  <si>
    <t>Řezání dilatačních spár š 5 mm hl do 10 mm v čerstvé betonové mazanině</t>
  </si>
  <si>
    <t>174</t>
  </si>
  <si>
    <t>Řezání dilatačních nebo smršťovacích spár  v čerstvé betonové mazanině nebo potěru šířky do 5 mm, hloubky do 10 mm</t>
  </si>
  <si>
    <t>https://podminky.urs.cz/item/CS_URS_2024_01/634911111</t>
  </si>
  <si>
    <t>634661111</t>
  </si>
  <si>
    <t>Výplň dilatačních spar šířky do 5 mm v mazaninách silikonovým tmelem</t>
  </si>
  <si>
    <t>176</t>
  </si>
  <si>
    <t>Výplň dilatačních spar mazanin silikonovým tmelem, šířka spáry do 5 mm</t>
  </si>
  <si>
    <t>https://podminky.urs.cz/item/CS_URS_2024_01/634661111</t>
  </si>
  <si>
    <t>89</t>
  </si>
  <si>
    <t>632450124</t>
  </si>
  <si>
    <t>Vyrovnávací cementový potěr tl přes 40 do 50 mm ze suchých směsí provedený v pásu</t>
  </si>
  <si>
    <t>178</t>
  </si>
  <si>
    <t>Potěr cementový vyrovnávací ze suchých směsí  v pásu o průměrné (střední) tl. přes 40 do 50 mm</t>
  </si>
  <si>
    <t>https://podminky.urs.cz/item/CS_URS_2024_01/632450124</t>
  </si>
  <si>
    <t>Poznámka k položce:_x000D_
Poznámka k položce: pod parapety</t>
  </si>
  <si>
    <t>637211122</t>
  </si>
  <si>
    <t>Okapový chodník z betonových dlaždic tl 60 mm kladených do písku se zalitím spár MC</t>
  </si>
  <si>
    <t>180</t>
  </si>
  <si>
    <t>Okapový chodník z dlaždic  betonových se zalitím spár cementovou maltou do písku, tl. dlaždic 60 mm</t>
  </si>
  <si>
    <t>https://podminky.urs.cz/item/CS_URS_2024_01/637211122</t>
  </si>
  <si>
    <t>Poznámka k položce:_x000D_
Poznámka k položce: srovnatelné pro tl. dlaždic 5cm</t>
  </si>
  <si>
    <t>91</t>
  </si>
  <si>
    <t>637111112</t>
  </si>
  <si>
    <t>Okapový chodník ze štěrkopísku tl 150 mm s udusáním</t>
  </si>
  <si>
    <t>182</t>
  </si>
  <si>
    <t>Okapový chodník z kameniva  s udusáním a urovnáním povrchu ze štěrkopísku tl. 150 mm</t>
  </si>
  <si>
    <t>https://podminky.urs.cz/item/CS_URS_2024_01/637111112</t>
  </si>
  <si>
    <t>Osazování výplní otvorů</t>
  </si>
  <si>
    <t>766622216</t>
  </si>
  <si>
    <t>Montáž plastových oken plochy do 1 m2 otevíravých s rámem do zdiva</t>
  </si>
  <si>
    <t>184</t>
  </si>
  <si>
    <t>Montáž oken plastových plochy do 1 m2 včetně montáže rámu otevíravých do zdiva</t>
  </si>
  <si>
    <t>https://podminky.urs.cz/item/CS_URS_2024_01/766622216</t>
  </si>
  <si>
    <t>93</t>
  </si>
  <si>
    <t>611430.R</t>
  </si>
  <si>
    <t>okno plastové jednodílné S 120x60 cm</t>
  </si>
  <si>
    <t>186</t>
  </si>
  <si>
    <t>Okna a dveře balkónové z plastů okna a dveře plastové z profilů okna jednodílná sklopná 120 x 60 cm</t>
  </si>
  <si>
    <t>Poznámka k položce:_x000D_
Poznámka k položce: ozn. 04  pětikomorový plast tepelně izolační trojsklo Uwmax=0,96W/m2K teplý rámeček swisspacer pákový ovladač  barva dle PD</t>
  </si>
  <si>
    <t>611430060R</t>
  </si>
  <si>
    <t>okno plastové jednodílné S 90x50 cm</t>
  </si>
  <si>
    <t>188</t>
  </si>
  <si>
    <t>Okna a dveře balkónové z plastů okna a dveře plastové z profilů okna jednodílná sklopná 90 x 50 cm</t>
  </si>
  <si>
    <t>Poznámka k položce:_x000D_
Poznámka k položce: ozn. 10  pětikomorový plast tepelně izolační trojsklo Uwmax=0,96W/m2K teplý rámeček swisspacer  pákový ovladač barva dle PD</t>
  </si>
  <si>
    <t>95</t>
  </si>
  <si>
    <t>611430.R.1</t>
  </si>
  <si>
    <t>okno plastové jednodílné S 60x60 cm</t>
  </si>
  <si>
    <t>190</t>
  </si>
  <si>
    <t>Okna a dveře balkónové z plastů okna a dveře plastové z profilů okna jednodílná sklopná 60 x 60 cm</t>
  </si>
  <si>
    <t>Poznámka k položce:_x000D_
Poznámka k položce: ozn. 9  pětikomorový plast tepelně izolační trojsklo Uwmax=0,96W/m2K teplý rámeček swisspacer  pákový ovladač barva dle PD</t>
  </si>
  <si>
    <t>766622131</t>
  </si>
  <si>
    <t>Montáž plastových oken plochy přes 1 m2 otevíravých v do 1,5 m s rámem do zdiva</t>
  </si>
  <si>
    <t>192</t>
  </si>
  <si>
    <t>Montáž oken plastových včetně montáže rámu plochy přes 1 m2 otevíravých do zdiva, výšky do 1,5 m</t>
  </si>
  <si>
    <t>https://podminky.urs.cz/item/CS_URS_2024_01/766622131</t>
  </si>
  <si>
    <t>97</t>
  </si>
  <si>
    <t>611430.R.2</t>
  </si>
  <si>
    <t>okno plastové jednodílné S 120x90 cm</t>
  </si>
  <si>
    <t>194</t>
  </si>
  <si>
    <t>Okna a dveře balkónové z plastů okna a dveře plastové z profilů okna jednodílná sklopná 120 x 90 cm</t>
  </si>
  <si>
    <t>Poznámka k položce:_x000D_
Poznámka k položce: ozn. 03  pětikomorový plast tepelně izolační trojsklo Uwmax=0,96W/m2K teplý rámeček swisspacer   barva dle PD</t>
  </si>
  <si>
    <t>766622132</t>
  </si>
  <si>
    <t>Montáž plastových oken plochy přes 1 m2 otevíravých v do 2,5 m s rámem do zdiva</t>
  </si>
  <si>
    <t>196</t>
  </si>
  <si>
    <t>Montáž oken plastových včetně montáže rámu plochy přes 1 m2 otevíravých do zdiva, výšky přes 1,5 do 2,5 m</t>
  </si>
  <si>
    <t>https://podminky.urs.cz/item/CS_URS_2024_01/766622132</t>
  </si>
  <si>
    <t>99</t>
  </si>
  <si>
    <t>611431510R</t>
  </si>
  <si>
    <t>okno plastové 2kř OS/O 120x160 cm</t>
  </si>
  <si>
    <t>198</t>
  </si>
  <si>
    <t>Okna a dveře balkónové z plastů okna a dveře plastové z profilů okna dvoudílná bez středového sloupku (STULP) jedno křídlo otevíravé a sklopné, druhé otevíravé 150 x 150 cm</t>
  </si>
  <si>
    <t>Poznámka k položce:_x000D_
Poznámka k položce: ozn. 08  pětikomorový plast tepelně izolační trojsklo Uwmax=0,96W/m2K teplý rámeček swisspacer  barva dle PD</t>
  </si>
  <si>
    <t>611400340R</t>
  </si>
  <si>
    <t>okno plastové trojkřídlé otvíravé vyklápěcí+otvíravé+otvíravé a vyklápěcí 210x160 cm</t>
  </si>
  <si>
    <t>200</t>
  </si>
  <si>
    <t>Okna a dveře balkónové z plastů okna plastová trojkřídlé otvíravé vyklápěcí +otvíravé + otvíravé a vyklápěcí 210 x 160 cm</t>
  </si>
  <si>
    <t>Poznámka k položce:_x000D_
Poznámka k položce: ozn. 07  pětikomorový plast tepelně izolační trojsklo Uwmax=0,96W/m2K teplý rámeček swisspacer  barva dle PD</t>
  </si>
  <si>
    <t>101</t>
  </si>
  <si>
    <t>766622136</t>
  </si>
  <si>
    <t>Montáž plastových oken plochy přes 1 m2 otevíravých v do 2,5 m s rámem do celostěnových panelů</t>
  </si>
  <si>
    <t>202</t>
  </si>
  <si>
    <t>Montáž oken plastových včetně montáže rámu plochy přes 1 m2 otevíravých do celostěnových panelů nebo ocelových rámů, výšky přes 1,5 do 2,5 m</t>
  </si>
  <si>
    <t>https://podminky.urs.cz/item/CS_URS_2024_01/766622136</t>
  </si>
  <si>
    <t>611400190R</t>
  </si>
  <si>
    <t>okno plastové jednokřídlé otvíravé a vyklápěcí pravé 120 x 180 cm</t>
  </si>
  <si>
    <t>204</t>
  </si>
  <si>
    <t>Okna a dveře balkónové z plastů okna plastová jednokřídlé otvíravé a vyklápěcí pravé 120 x 180 cm</t>
  </si>
  <si>
    <t>Poznámka k položce:_x000D_
Poznámka k položce: ozn 02  pětikomorový plast tepelně izolační trojsklo Uwmax=0,96W/m2K teplý rámeček swisspacer ovládací prvek horního křídla max 1,5m nad podl.  barva dle PD sítě proti hmyzu 120/180 20ks</t>
  </si>
  <si>
    <t>103</t>
  </si>
  <si>
    <t>611400310R</t>
  </si>
  <si>
    <t>okno plastové dvoukřídlé otvíravé +otvíravé a vyklápěcí 120 x 210 cm</t>
  </si>
  <si>
    <t>206</t>
  </si>
  <si>
    <t>Okna a dveře balkónové z plastů okna plastová dvoukřídlé otvíravé+otvíravé a vyklápěcí 120 x 210 cm</t>
  </si>
  <si>
    <t>Poznámka k položce:_x000D_
Poznámka k položce: ozn. 01  pětikomorový plast tepelně izolační trojsklo Uwmax=0,96W/m2K teplý rámeček swisspacer ovládací prvek horního křídla max 1,5m nad podl.  barva dle PD</t>
  </si>
  <si>
    <t>766694111</t>
  </si>
  <si>
    <t>Montáž parapetních desek dřevěných nebo plastových š do 30 cm dl do 1,0 m</t>
  </si>
  <si>
    <t>208</t>
  </si>
  <si>
    <t>Montáž ostatních truhlářských konstrukcí parapetních desek dřevěných nebo plastových šířky do 300 mm, délky do 1000 mm</t>
  </si>
  <si>
    <t>105</t>
  </si>
  <si>
    <t>766694112</t>
  </si>
  <si>
    <t>Montáž parapetních desek dřevěných nebo plastových š do 30 cm dl přes 1,0 do 1,6 m</t>
  </si>
  <si>
    <t>210</t>
  </si>
  <si>
    <t>Montáž ostatních truhlářských konstrukcí parapetních desek dřevěných nebo plastových šířky do 300 mm, délky přes 1000 do 1600 mm</t>
  </si>
  <si>
    <t>766694113</t>
  </si>
  <si>
    <t>Montáž parapetních desek dřevěných nebo plastových š do 30 cm dl přes 1,6 do 2,6 m</t>
  </si>
  <si>
    <t>212</t>
  </si>
  <si>
    <t>Montáž ostatních truhlářských konstrukcí parapetních desek dřevěných nebo plastových šířky do 300 mm, délky přes 1600 do 2600 mm</t>
  </si>
  <si>
    <t>107</t>
  </si>
  <si>
    <t>60794101</t>
  </si>
  <si>
    <t>parapet dřevotřískový vnitřní povrch laminátový š 200mm</t>
  </si>
  <si>
    <t>214</t>
  </si>
  <si>
    <t>60794121</t>
  </si>
  <si>
    <t>koncovka PVC k parapetním dřevotřískovým deskám 600mm</t>
  </si>
  <si>
    <t>216</t>
  </si>
  <si>
    <t>Poznámka k položce:_x000D_
Poznámka k položce: 1ks=1pár</t>
  </si>
  <si>
    <t>109</t>
  </si>
  <si>
    <t>786624121</t>
  </si>
  <si>
    <t>Montáž lamelové žaluzie do oken zdvojených kovových otevíravých, sklápěcích a vyklápěcích</t>
  </si>
  <si>
    <t>218</t>
  </si>
  <si>
    <t>Montáž zastiňujících žaluzií  lamelových do oken zdvojených otevíravých, sklápěcích nebo vyklápěcích kovových</t>
  </si>
  <si>
    <t>https://podminky.urs.cz/item/CS_URS_2024_01/786624121</t>
  </si>
  <si>
    <t>55346200</t>
  </si>
  <si>
    <t>žaluzie horizontální interiérové</t>
  </si>
  <si>
    <t>220</t>
  </si>
  <si>
    <t>Poznámka k položce:_x000D_
Poznámka k položce: - vnitřní žaluzie hor. s bočními vodícími lanky, lamely hliníkové,</t>
  </si>
  <si>
    <t>111</t>
  </si>
  <si>
    <t>553462010R</t>
  </si>
  <si>
    <t>síť proti hmyzu, rám 22mm, barva bílá, bez středové příčky</t>
  </si>
  <si>
    <t>222</t>
  </si>
  <si>
    <t>příslušenství-  síť proti hmyzu, rám 22mm, barva bílá, bez středové příčky</t>
  </si>
  <si>
    <t>78696R1</t>
  </si>
  <si>
    <t>Montáž sítě proti hmyzu</t>
  </si>
  <si>
    <t>224</t>
  </si>
  <si>
    <t>Montáž sítí proti hmyzu do oken zdvojených otevíravých, sklápěcích nebo vyklápěcích plastových</t>
  </si>
  <si>
    <t>113</t>
  </si>
  <si>
    <t>766122310</t>
  </si>
  <si>
    <t>Montáž stěn polozasklených v do 2,75 m s parapetem v do 1,3 m</t>
  </si>
  <si>
    <t>226</t>
  </si>
  <si>
    <t>Montáž dřevěných stěn  polozasklených s parapetem do 1,30 m, výšky do 2,75 m</t>
  </si>
  <si>
    <t>https://podminky.urs.cz/item/CS_URS_2024_01/766122310</t>
  </si>
  <si>
    <t>611960001R</t>
  </si>
  <si>
    <t>Stěna plastová a dveřmi 1155/275 (spodní výplň plná, vrchní fix)</t>
  </si>
  <si>
    <t>228</t>
  </si>
  <si>
    <t>Stěna plastová s dveřmi  1155/275</t>
  </si>
  <si>
    <t>Poznámka k položce:_x000D_
Poznámka k položce: ozn. D9  pětikomorový plast tepelně izolační trojsklo Uwmax=0,96W/m2K bezpečnostní Connex  teplý rámeček swisspacer dveře se samozavíračem aretace při otevřeni i zavření nízký práh, dozická vložka  členění dle PD</t>
  </si>
  <si>
    <t>115</t>
  </si>
  <si>
    <t>611960002R</t>
  </si>
  <si>
    <t>Stěna plastová a dveřmi 555/275 (spodní výplň plná, vrchní fix)</t>
  </si>
  <si>
    <t>230</t>
  </si>
  <si>
    <t>Stěna plastová s dveřmi  555/275</t>
  </si>
  <si>
    <t>Poznámka k položce:_x000D_
Poznámka k položce: ozn. D10  pětikomorový plast tepelně izolační trojsklo Uwmax=0,96W/m2K bezpečnostní Connex  teplý rámeček swisspacer dveře se samozavíračem aretace při otevřeni i zavření nízký práh, dozická vložka  členění dle PD</t>
  </si>
  <si>
    <t>767640111</t>
  </si>
  <si>
    <t>Montáž dveří ocelových nebo hliníkových vchodových jednokřídlových bez nadsvětlíku</t>
  </si>
  <si>
    <t>232</t>
  </si>
  <si>
    <t>Montáž dveří ocelových nebo hliníkových vchodových jednokřídlových bez nadsvětlíku</t>
  </si>
  <si>
    <t>https://podminky.urs.cz/item/CS_URS_2024_01/767640111</t>
  </si>
  <si>
    <t>117</t>
  </si>
  <si>
    <t>553412460R</t>
  </si>
  <si>
    <t>dveře hliníkové vchodové jednokřídlové 1100 x 2100 mm</t>
  </si>
  <si>
    <t>234</t>
  </si>
  <si>
    <t>materiály ostatní: dveře hliníkové vchodové jednokřídlové 1100 x 2100 mm</t>
  </si>
  <si>
    <t>Poznámka k položce:_x000D_
Poznámka k položce: ozn. D03  Al. profil s přerušeným tep. mostem plná výplň tepelně izolační trojsklo Uwmax=0,96W/m2K bezpečnostní Connex aretace pro otevřenou polohu nízký práh, dozická vložka větrací mřížka 500/150mm</t>
  </si>
  <si>
    <t>767640222</t>
  </si>
  <si>
    <t>Montáž dveří ocelových nebo hliníkových vchodových dvoukřídlových s nadsvětlíkem</t>
  </si>
  <si>
    <t>236</t>
  </si>
  <si>
    <t>Montáž dveří ocelových nebo hliníkových vchodových dvoukřídlové s nadsvětlíkem</t>
  </si>
  <si>
    <t>https://podminky.urs.cz/item/CS_URS_2024_01/767640222</t>
  </si>
  <si>
    <t>119</t>
  </si>
  <si>
    <t>553413110R</t>
  </si>
  <si>
    <t>dveře hliníkové vchodové dvoukřídlové 1800 x 3000 mm s nadsvětlíkem</t>
  </si>
  <si>
    <t>238</t>
  </si>
  <si>
    <t>materiály ostatní: dveře hliníkové vchodové dvoukřídlové 1800 x 3000 mm</t>
  </si>
  <si>
    <t>Poznámka k položce:_x000D_
Poznámka k položce: ozn. D01  Al. profil s přerušeným tep. mostem tepelně izolační trojsklo Uwmax=0,96W/m2K bezpečnostní Connex  teplý rámeček swisspacer samozavírač aretace pro otevřenou i zavřenou polohu nízký práh, dozická vložka  členění dle PD</t>
  </si>
  <si>
    <t>553413111R</t>
  </si>
  <si>
    <t>dveře hliníkové vchodové dvoukřídlové 1700 x 3000 mm s nadsvětlíkem</t>
  </si>
  <si>
    <t>240</t>
  </si>
  <si>
    <t>materiály ostatní: dveře hliníkové vchodové dvoukřídlové 1700 x 3000 mm</t>
  </si>
  <si>
    <t>Poznámka k položce:_x000D_
Poznámka k položce: ozn. D02  Al. profil s přerušeným tep. mostem tepelně izolační trojsklo Uwmax=0,96W/m2K bezpečnostní Connex  teplý rámeček swisspacer samozavírač aretace pro otevřenou i zavřenou polohu nízký práh, dozická vložka  členění dle PD</t>
  </si>
  <si>
    <t>Ostatní konstrukce a práce-bourání</t>
  </si>
  <si>
    <t>Doplňující konstrukce a práce pozemních komunikací, letišť a ploch</t>
  </si>
  <si>
    <t>121</t>
  </si>
  <si>
    <t>919731121</t>
  </si>
  <si>
    <t>Zarovnání styčné plochy podkladu nebo krytu živičného tl do 50 mm</t>
  </si>
  <si>
    <t>242</t>
  </si>
  <si>
    <t>Zarovnání styčné plochy podkladu nebo krytu podél vybourané části komunikace nebo zpevněné plochy  živičné tl. do 50 mm</t>
  </si>
  <si>
    <t>https://podminky.urs.cz/item/CS_URS_2024_01/919731121</t>
  </si>
  <si>
    <t>599141111</t>
  </si>
  <si>
    <t>Vyplnění spár mezi silničními dílci živičnou zálivkou</t>
  </si>
  <si>
    <t>244</t>
  </si>
  <si>
    <t>Vyplnění spár mezi silničními dílci jakékoliv tloušťky  živičnou zálivkou</t>
  </si>
  <si>
    <t>https://podminky.urs.cz/item/CS_URS_2024_01/599141111</t>
  </si>
  <si>
    <t>Lešení a stavební výtahy</t>
  </si>
  <si>
    <t>123</t>
  </si>
  <si>
    <t>941111121</t>
  </si>
  <si>
    <t>Montáž lešení řadového trubkového lehkého s podlahami zatížení do 200 kg/m2 š přes 0,9 do 1,2 m v do 10 m</t>
  </si>
  <si>
    <t>246</t>
  </si>
  <si>
    <t>Montáž lešení řadového trubkového lehkého pracovního s podlahami  s provozním zatížením tř. 3 do 200 kg/m2 šířky tř. W09 přes 0,9 do 1,2 m, výšky do 10 m</t>
  </si>
  <si>
    <t>https://podminky.urs.cz/item/CS_URS_2024_01/941111121</t>
  </si>
  <si>
    <t>941111122</t>
  </si>
  <si>
    <t>Montáž lešení řadového trubkového lehkého s podlahami zatížení do 200 kg/m2 š přes 0,9 do 1,2 m v přes 10 do 25 m</t>
  </si>
  <si>
    <t>248</t>
  </si>
  <si>
    <t>Montáž lešení řadového trubkového lehkého pracovního s podlahami  s provozním zatížením tř. 3 do 200 kg/m2 šířky tř. W09 přes 0,9 do 1,2 m, výšky přes 10 do 25 m</t>
  </si>
  <si>
    <t>https://podminky.urs.cz/item/CS_URS_2024_01/941111122</t>
  </si>
  <si>
    <t>125</t>
  </si>
  <si>
    <t>941111221</t>
  </si>
  <si>
    <t>Příplatek k lešení řadovému trubkovému lehkému s podlahami š 1,2 m v 10 m za první a ZKD den použití</t>
  </si>
  <si>
    <t>250</t>
  </si>
  <si>
    <t>Montáž lešení řadového trubkového lehkého pracovního s podlahami  s provozním zatížením tř. 3 do 200 kg/m2 Příplatek za první a každý další den použití lešení k ceně -1121</t>
  </si>
  <si>
    <t>https://podminky.urs.cz/item/CS_URS_2024_01/941111221</t>
  </si>
  <si>
    <t>941111222</t>
  </si>
  <si>
    <t>Příplatek k lešení řadovému trubkovému lehkému s podlahami š 1,2 m v 25 m za první a ZKD den použití</t>
  </si>
  <si>
    <t>252</t>
  </si>
  <si>
    <t>Montáž lešení řadového trubkového lehkého pracovního s podlahami  s provozním zatížením tř. 3 do 200 kg/m2 Příplatek za první a každý další den použití lešení k ceně -1122</t>
  </si>
  <si>
    <t>https://podminky.urs.cz/item/CS_URS_2024_01/941111222</t>
  </si>
  <si>
    <t>127</t>
  </si>
  <si>
    <t>941111821</t>
  </si>
  <si>
    <t>Demontáž lešení řadového trubkového lehkého s podlahami zatížení do 200 kg/m2 š přes 0,9 do 1,2 m v do 10 m</t>
  </si>
  <si>
    <t>254</t>
  </si>
  <si>
    <t>Demontáž lešení řadového trubkového lehkého pracovního s podlahami  s provozním zatížením tř. 3 do 200 kg/m2 šířky tř. W09 přes 0,9 do 1,2 m, výšky do 10 m</t>
  </si>
  <si>
    <t>https://podminky.urs.cz/item/CS_URS_2024_01/941111821</t>
  </si>
  <si>
    <t>941111822</t>
  </si>
  <si>
    <t>Demontáž lešení řadového trubkového lehkého s podlahami zatížení do 200 kg/m2 š přes 0,9 do 1,2 m v přes 10 do 25 m</t>
  </si>
  <si>
    <t>256</t>
  </si>
  <si>
    <t>Demontáž lešení řadového trubkového lehkého pracovního s podlahami  s provozním zatížením tř. 3 do 200 kg/m2 šířky tř. W09 přes 0,9 do 1,2 m, výšky přes 10 do 25 m</t>
  </si>
  <si>
    <t>https://podminky.urs.cz/item/CS_URS_2024_01/941111822</t>
  </si>
  <si>
    <t>129</t>
  </si>
  <si>
    <t>944511111</t>
  </si>
  <si>
    <t>Montáž ochranné sítě z textilie z umělých vláken</t>
  </si>
  <si>
    <t>258</t>
  </si>
  <si>
    <t>Montáž ochranné sítě  zavěšené na konstrukci lešení z textilie z umělých vláken</t>
  </si>
  <si>
    <t>https://podminky.urs.cz/item/CS_URS_2024_01/944511111</t>
  </si>
  <si>
    <t>944511211</t>
  </si>
  <si>
    <t>Příplatek k ochranné síti za první a ZKD den použití</t>
  </si>
  <si>
    <t>260</t>
  </si>
  <si>
    <t>Montáž ochranné sítě  Příplatek za první a každý další den použití sítě k ceně -1111</t>
  </si>
  <si>
    <t>https://podminky.urs.cz/item/CS_URS_2024_01/944511211</t>
  </si>
  <si>
    <t>131</t>
  </si>
  <si>
    <t>944511811</t>
  </si>
  <si>
    <t>Demontáž ochranné sítě z textilie z umělých vláken</t>
  </si>
  <si>
    <t>262</t>
  </si>
  <si>
    <t>Demontáž ochranné sítě  zavěšené na konstrukci lešení z textilie z umělých vláken</t>
  </si>
  <si>
    <t>https://podminky.urs.cz/item/CS_URS_2024_01/944511811</t>
  </si>
  <si>
    <t>949101111</t>
  </si>
  <si>
    <t>Lešení pomocné pro objekty pozemních staveb s lešeňovou podlahou v do 1,9 m zatížení do 150 kg/m2</t>
  </si>
  <si>
    <t>264</t>
  </si>
  <si>
    <t>Lešení pomocné pracovní pro objekty pozemních staveb  pro zatížení do 150 kg/m2, o výšce lešeňové podlahy do 1,9 m</t>
  </si>
  <si>
    <t>https://podminky.urs.cz/item/CS_URS_2024_01/949101111</t>
  </si>
  <si>
    <t>133</t>
  </si>
  <si>
    <t>949101112</t>
  </si>
  <si>
    <t>Lešení pomocné pro objekty pozemních staveb s lešeňovou podlahou v přes 1,9 do 3,5 m zatížení do 150 kg/m2</t>
  </si>
  <si>
    <t>266</t>
  </si>
  <si>
    <t>Lešení pomocné pracovní pro objekty pozemních staveb  pro zatížení do 150 kg/m2, o výšce lešeňové podlahy přes 1,9 do 3,5 m</t>
  </si>
  <si>
    <t>https://podminky.urs.cz/item/CS_URS_2024_01/949101112</t>
  </si>
  <si>
    <t>Různé dokončovací konstrukce a práce pozemních staveb</t>
  </si>
  <si>
    <t>952901111</t>
  </si>
  <si>
    <t>Vyčištění budov bytové a občanské výstavby při výšce podlaží do 4 m</t>
  </si>
  <si>
    <t>268</t>
  </si>
  <si>
    <t>Vyčištění budov nebo objektů před předáním do užívání  budov bytové nebo občanské výstavby, světlé výšky podlaží do 4 m</t>
  </si>
  <si>
    <t>https://podminky.urs.cz/item/CS_URS_2024_01/952901111</t>
  </si>
  <si>
    <t>135</t>
  </si>
  <si>
    <t>952902601</t>
  </si>
  <si>
    <t>Čištění budov vysátí prachu z trámů</t>
  </si>
  <si>
    <t>270</t>
  </si>
  <si>
    <t>Čištění budov při provádění oprav a udržovacích prací  vysátím prachu z trámů, nosníků apod.</t>
  </si>
  <si>
    <t>https://podminky.urs.cz/item/CS_URS_2024_01/952902601</t>
  </si>
  <si>
    <t>952902121</t>
  </si>
  <si>
    <t>Čištění budov zametení drsných podlah</t>
  </si>
  <si>
    <t>272</t>
  </si>
  <si>
    <t>Čištění budov při provádění oprav a udržovacích prací  podlah drsných nebo chodníků zametením</t>
  </si>
  <si>
    <t>https://podminky.urs.cz/item/CS_URS_2024_01/952902121</t>
  </si>
  <si>
    <t>137</t>
  </si>
  <si>
    <t>953941311</t>
  </si>
  <si>
    <t>Osazování železných rohoží s rámy pl do 0,5 m2</t>
  </si>
  <si>
    <t>274</t>
  </si>
  <si>
    <t>Osazení drobných kovových výrobků bez jejich dodání  s vysekáním kapes pro upevňovací prvky se zazděním, zabetonováním nebo zalitím železných rohoží s rámy, plochy do 0,5 m2</t>
  </si>
  <si>
    <t>https://podminky.urs.cz/item/CS_URS_2024_01/953941311</t>
  </si>
  <si>
    <t>69752035</t>
  </si>
  <si>
    <t>rohož vstupní samonosná kovová - škrabák</t>
  </si>
  <si>
    <t>276</t>
  </si>
  <si>
    <t>139</t>
  </si>
  <si>
    <t>953942121</t>
  </si>
  <si>
    <t>Osazování ochranných úhelníků</t>
  </si>
  <si>
    <t>278</t>
  </si>
  <si>
    <t>Osazování drobných kovových předmětů  se zalitím maltou cementovou, do vysekaných kapes nebo připravených otvorů ochranných úhelníků</t>
  </si>
  <si>
    <t>https://podminky.urs.cz/item/CS_URS_2024_01/953942121</t>
  </si>
  <si>
    <t>553970000</t>
  </si>
  <si>
    <t>Atypické kovové výrobky včetne zinkování</t>
  </si>
  <si>
    <t>kg</t>
  </si>
  <si>
    <t>280</t>
  </si>
  <si>
    <t>materiály ostatní: Atypické kovové výrobky včetne zinkování</t>
  </si>
  <si>
    <t>141</t>
  </si>
  <si>
    <t>953960002R</t>
  </si>
  <si>
    <t>D+M informační deska o výstavbě 200x300 mm</t>
  </si>
  <si>
    <t>kpl</t>
  </si>
  <si>
    <t>282</t>
  </si>
  <si>
    <t>959600001R</t>
  </si>
  <si>
    <t>Úprava - zkrácení oplocení ( levá část pohled A02)</t>
  </si>
  <si>
    <t>ks</t>
  </si>
  <si>
    <t>284</t>
  </si>
  <si>
    <t>143</t>
  </si>
  <si>
    <t>959600002R</t>
  </si>
  <si>
    <t>Opětovné osazení nového anténního stožáru včetně bet. patky a přesunutí antén</t>
  </si>
  <si>
    <t>286</t>
  </si>
  <si>
    <t>959600003R</t>
  </si>
  <si>
    <t>Opětovné osazení nutných prvků ve fasádě</t>
  </si>
  <si>
    <t>288</t>
  </si>
  <si>
    <t>145</t>
  </si>
  <si>
    <t>959600006R</t>
  </si>
  <si>
    <t>Přesazení VZT jednotek na konzoly Z4 (dodávka a mont. Z4  v odd 767)</t>
  </si>
  <si>
    <t>290</t>
  </si>
  <si>
    <t>959600008R</t>
  </si>
  <si>
    <t>Otvory pro uzemnění v asfaltové ploše, vč. zpětného zalití 20x20mm</t>
  </si>
  <si>
    <t>292</t>
  </si>
  <si>
    <t>Bourání konstrukcí</t>
  </si>
  <si>
    <t>147</t>
  </si>
  <si>
    <t>963012520</t>
  </si>
  <si>
    <t>Bourání stropů z ŽB desek š přes 300 mm tl přes 140 mm</t>
  </si>
  <si>
    <t>294</t>
  </si>
  <si>
    <t>Bourání stropů z desek nebo panelů železobetonových prefabrikovaných s dutinami  z panelů, š. přes 300 mm tl. přes 140 mm</t>
  </si>
  <si>
    <t>https://podminky.urs.cz/item/CS_URS_2024_01/963012520</t>
  </si>
  <si>
    <t>919735111</t>
  </si>
  <si>
    <t>Řezání stávajícího živičného krytu hl do 50 mm</t>
  </si>
  <si>
    <t>296</t>
  </si>
  <si>
    <t>Řezání stávajícího živičného krytu nebo podkladu  hloubky do 50 mm</t>
  </si>
  <si>
    <t>https://podminky.urs.cz/item/CS_URS_2024_01/919735111</t>
  </si>
  <si>
    <t>149</t>
  </si>
  <si>
    <t>919735122</t>
  </si>
  <si>
    <t>Řezání stávajícího betonového krytu hl přes 50 do 100 mm</t>
  </si>
  <si>
    <t>298</t>
  </si>
  <si>
    <t>Řezání stávajícího betonového krytu nebo podkladu  hloubky přes 50 do 100 mm</t>
  </si>
  <si>
    <t>https://podminky.urs.cz/item/CS_URS_2024_01/919735122</t>
  </si>
  <si>
    <t>113107041</t>
  </si>
  <si>
    <t>Odstranění podkladu živičných tl do 50 mm při překopech ručně</t>
  </si>
  <si>
    <t>300</t>
  </si>
  <si>
    <t>Odstranění podkladů nebo krytů při překopech inženýrských sítí s přemístěním hmot na skládku ve vzdálenosti do 3 m nebo s naložením na dopravní prostředek ručně živičných, o tl. vrstvy do 50 mm</t>
  </si>
  <si>
    <t>https://podminky.urs.cz/item/CS_URS_2024_01/113107041</t>
  </si>
  <si>
    <t>151</t>
  </si>
  <si>
    <t>113107030</t>
  </si>
  <si>
    <t>Odstranění podkladu z betonu prostého tl do 100 mm při překopech ručně</t>
  </si>
  <si>
    <t>302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</si>
  <si>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</si>
  <si>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https://podminky.urs.cz/item/CS_URS_2024_01/113107030</t>
  </si>
  <si>
    <t>965042141</t>
  </si>
  <si>
    <t>Bourání podkladů pod dlažby nebo mazanin betonových nebo z litého asfaltu tl do 100 mm pl přes 4 m2</t>
  </si>
  <si>
    <t>304</t>
  </si>
  <si>
    <t>Bourání mazanin betonových nebo z litého asfaltu tl. do 100 mm, plochy přes 4 m2</t>
  </si>
  <si>
    <t>https://podminky.urs.cz/item/CS_URS_2024_01/965042141</t>
  </si>
  <si>
    <t>153</t>
  </si>
  <si>
    <t>962052210</t>
  </si>
  <si>
    <t>Bourání zdiva nadzákladového ze ŽB do 1 m3</t>
  </si>
  <si>
    <t>306</t>
  </si>
  <si>
    <t>Bourání zdiva železobetonového  nadzákladového, objemu do 1 m3</t>
  </si>
  <si>
    <t>https://podminky.urs.cz/item/CS_URS_2024_01/962052210</t>
  </si>
  <si>
    <t>962032230</t>
  </si>
  <si>
    <t>Bourání zdiva z cihel pálených nebo vápenopískových na MV nebo MVC do 1 m3</t>
  </si>
  <si>
    <t>308</t>
  </si>
  <si>
    <t>Bourání zdiva nadzákladového z cihel nebo tvárnic  z cihel pálených nebo vápenopískových, na maltu vápennou nebo vápenocementovou, objemu do 1 m3</t>
  </si>
  <si>
    <t>https://podminky.urs.cz/item/CS_URS_2024_01/962032230</t>
  </si>
  <si>
    <t>155</t>
  </si>
  <si>
    <t>978059361</t>
  </si>
  <si>
    <t>Bourání obkladů z mozaiky plochy přes 1 m2</t>
  </si>
  <si>
    <t>310</t>
  </si>
  <si>
    <t>Odsekání obkladů  stěn včetně otlučení podkladní omítky až na zdivo z mozaikových lepenců keramických nebo skleněných přes 1 m2</t>
  </si>
  <si>
    <t>https://podminky.urs.cz/item/CS_URS_2024_01/978059361</t>
  </si>
  <si>
    <t>966072132</t>
  </si>
  <si>
    <t>Demontáž opláštění stěn ocelových kcí ze sklolaminátových desek budov v přes 6 do 12 m</t>
  </si>
  <si>
    <t>312</t>
  </si>
  <si>
    <t>Demontáž opláštění stěn ocelové konstrukce ze sklolaminátových desek, výšky budovy přes 6 do 12 m</t>
  </si>
  <si>
    <t>https://podminky.urs.cz/item/CS_URS_2024_01/966072132</t>
  </si>
  <si>
    <t>Poznámka k položce:_x000D_
Poznámka k položce: vnější opláštění boletických panelů</t>
  </si>
  <si>
    <t>157</t>
  </si>
  <si>
    <t>767996801</t>
  </si>
  <si>
    <t>Demontáž atypických zámečnických konstrukcí rozebráním hm jednotlivých dílů do 50 kg</t>
  </si>
  <si>
    <t>314</t>
  </si>
  <si>
    <t>Demontáž ostatních zámečnických konstrukcí  o hmotnosti jednotlivých dílů rozebráním do 50 kg</t>
  </si>
  <si>
    <t>https://podminky.urs.cz/item/CS_URS_2024_01/767996801</t>
  </si>
  <si>
    <t>713130813</t>
  </si>
  <si>
    <t>Odstranění tepelné izolace stěn volně kladené z vláknitých materiálů tl přes 100 mm</t>
  </si>
  <si>
    <t>316</t>
  </si>
  <si>
    <t>Odstranění tepelné izolace stěn a příček z rohoží, pásů, dílců, desek, bloků volně kladených z vláknitých materiálů, tloušťka izolace přes 100 mm</t>
  </si>
  <si>
    <t>https://podminky.urs.cz/item/CS_URS_2024_01/713130813</t>
  </si>
  <si>
    <t>159</t>
  </si>
  <si>
    <t>764003801</t>
  </si>
  <si>
    <t>Demontáž lemování trub, konzol, držáků, ventilačních nástavců a jiných kusových prvků do suti</t>
  </si>
  <si>
    <t>318</t>
  </si>
  <si>
    <t>Demontáž klempířských konstrukcí lemování trub, konzol, držáků, ventilačních nástavců a ostatních kusových prvků do suti</t>
  </si>
  <si>
    <t>https://podminky.urs.cz/item/CS_URS_2024_01/764003801</t>
  </si>
  <si>
    <t>764002841</t>
  </si>
  <si>
    <t>Demontáž oplechování horních ploch zdí a nadezdívek do suti</t>
  </si>
  <si>
    <t>320</t>
  </si>
  <si>
    <t>Demontáž klempířských konstrukcí oplechování horních ploch zdí a nadezdívek do suti</t>
  </si>
  <si>
    <t>https://podminky.urs.cz/item/CS_URS_2024_01/764002841</t>
  </si>
  <si>
    <t>161</t>
  </si>
  <si>
    <t>969600001R</t>
  </si>
  <si>
    <t>Odstranění antén vč podstavce a stožáru</t>
  </si>
  <si>
    <t>322</t>
  </si>
  <si>
    <t>712300845</t>
  </si>
  <si>
    <t>Demontáž ventilační hlavice na ploché střeše sklonu do 10°</t>
  </si>
  <si>
    <t>324</t>
  </si>
  <si>
    <t>Ostatní práce při odstranění povlakové krytiny střech plochých do 10° doplňků ventilační hlavice</t>
  </si>
  <si>
    <t>https://podminky.urs.cz/item/CS_URS_2024_01/712300845</t>
  </si>
  <si>
    <t>163</t>
  </si>
  <si>
    <t>721210823</t>
  </si>
  <si>
    <t>Demontáž vpustí střešních DN 125</t>
  </si>
  <si>
    <t>326</t>
  </si>
  <si>
    <t>Demontáž kanalizačního příslušenství  střešních vtoků DN 125</t>
  </si>
  <si>
    <t>https://podminky.urs.cz/item/CS_URS_2024_01/721210823</t>
  </si>
  <si>
    <t>764002821R</t>
  </si>
  <si>
    <t>Demontáž střešního výlezu do suti</t>
  </si>
  <si>
    <t>328</t>
  </si>
  <si>
    <t>Demontáž klempířských konstrukcí střešního výlezu do suti</t>
  </si>
  <si>
    <t>https://podminky.urs.cz/item/CS_URS_2024_01/764002821R</t>
  </si>
  <si>
    <t>165</t>
  </si>
  <si>
    <t>962032641</t>
  </si>
  <si>
    <t>Bourání zdiva komínového nad střechou z cihel na MC</t>
  </si>
  <si>
    <t>330</t>
  </si>
  <si>
    <t>Bourání zdiva nadzákladového z cihel nebo tvárnic  komínového z cihel pálených, šamotových nebo vápenopískových nad střechou na maltu cementovou</t>
  </si>
  <si>
    <t>https://podminky.urs.cz/item/CS_URS_2024_01/962032641</t>
  </si>
  <si>
    <t>967023692</t>
  </si>
  <si>
    <t>Přisekání kamenných nebo jiných ploch s tvrdým povrchem pl do 2 m2</t>
  </si>
  <si>
    <t>332</t>
  </si>
  <si>
    <t>Přisekání (špicování) ploch kamenných nebo jiných s tvrdým povrchem  pro nové povrchové vrstvy, plochy do 2 m2</t>
  </si>
  <si>
    <t>https://podminky.urs.cz/item/CS_URS_2024_01/967023692</t>
  </si>
  <si>
    <t>167</t>
  </si>
  <si>
    <t>968062374</t>
  </si>
  <si>
    <t>Vybourání dřevěných rámů oken zdvojených včetně křídel pl do 1 m2</t>
  </si>
  <si>
    <t>334</t>
  </si>
  <si>
    <t>Vybourání dřevěných rámů oken s křídly, dveřních zárubní, vrat, stěn, ostění nebo obkladů  rámů oken s křídly zdvojených, plochy do 1 m2</t>
  </si>
  <si>
    <t>https://podminky.urs.cz/item/CS_URS_2024_01/968062374</t>
  </si>
  <si>
    <t>968062375</t>
  </si>
  <si>
    <t>Vybourání dřevěných rámů oken zdvojených včetně křídel pl do 2 m2</t>
  </si>
  <si>
    <t>336</t>
  </si>
  <si>
    <t>Vybourání dřevěných rámů oken s křídly, dveřních zárubní, vrat, stěn, ostění nebo obkladů  rámů oken s křídly zdvojených, plochy do 2 m2</t>
  </si>
  <si>
    <t>https://podminky.urs.cz/item/CS_URS_2024_01/968062375</t>
  </si>
  <si>
    <t>169</t>
  </si>
  <si>
    <t>968062376</t>
  </si>
  <si>
    <t>Vybourání dřevěných rámů oken zdvojených včetně křídel pl do 4 m2</t>
  </si>
  <si>
    <t>338</t>
  </si>
  <si>
    <t>Vybourání dřevěných rámů oken s křídly, dveřních zárubní, vrat, stěn, ostění nebo obkladů  rámů oken s křídly zdvojených, plochy do 4 m2</t>
  </si>
  <si>
    <t>https://podminky.urs.cz/item/CS_URS_2024_01/968062376</t>
  </si>
  <si>
    <t>968072456</t>
  </si>
  <si>
    <t>Vybourání kovových dveřních zárubní pl přes 2 m2</t>
  </si>
  <si>
    <t>340</t>
  </si>
  <si>
    <t>Vybourání kovových rámů oken s křídly, dveřních zárubní, vrat, stěn, ostění nebo obkladů  dveřních zárubní, plochy přes 2 m2</t>
  </si>
  <si>
    <t>https://podminky.urs.cz/item/CS_URS_2024_01/968072456</t>
  </si>
  <si>
    <t>171</t>
  </si>
  <si>
    <t>968072641</t>
  </si>
  <si>
    <t>Vybourání kovových stěn kromě výkladních</t>
  </si>
  <si>
    <t>342</t>
  </si>
  <si>
    <t>Vybourání kovových rámů oken s křídly, dveřních zárubní, vrat, stěn, ostění nebo obkladů  stěn jakýchkoliv, kromě výkladních jakékoliv plochy</t>
  </si>
  <si>
    <t>https://podminky.urs.cz/item/CS_URS_2024_01/968072641</t>
  </si>
  <si>
    <t>766441811</t>
  </si>
  <si>
    <t>Demontáž parapetních desek dřevěných nebo plastových šířky do 300 mm délky do 1000 mm</t>
  </si>
  <si>
    <t>344</t>
  </si>
  <si>
    <t>Demontáž parapetních desek dřevěných nebo plastových šířky do 300 mm, délky do 1000 mm</t>
  </si>
  <si>
    <t>173</t>
  </si>
  <si>
    <t>766441821</t>
  </si>
  <si>
    <t>Demontáž parapetních desek dřevěných nebo plastových šířky do 300 mm délky do 2000 mm</t>
  </si>
  <si>
    <t>346</t>
  </si>
  <si>
    <t>Demontáž parapetních desek dřevěných nebo plastových šířky do 300 mm, délky přes 1000 do 2000 mm</t>
  </si>
  <si>
    <t>764002851</t>
  </si>
  <si>
    <t>Demontáž oplechování parapetů do suti</t>
  </si>
  <si>
    <t>348</t>
  </si>
  <si>
    <t>Demontáž klempířských konstrukcí oplechování parapetů do suti</t>
  </si>
  <si>
    <t>https://podminky.urs.cz/item/CS_URS_2024_01/764002851</t>
  </si>
  <si>
    <t>175</t>
  </si>
  <si>
    <t>764001821</t>
  </si>
  <si>
    <t>Demontáž krytiny ze svitků nebo tabulí do suti</t>
  </si>
  <si>
    <t>350</t>
  </si>
  <si>
    <t>Demontáž klempířských konstrukcí krytiny ze svitků nebo tabulí do suti</t>
  </si>
  <si>
    <t>https://podminky.urs.cz/item/CS_URS_2024_01/764001821</t>
  </si>
  <si>
    <t>764002871</t>
  </si>
  <si>
    <t>Demontáž lemování zdí do suti</t>
  </si>
  <si>
    <t>352</t>
  </si>
  <si>
    <t>Demontáž klempířských konstrukcí lemování zdí do suti</t>
  </si>
  <si>
    <t>https://podminky.urs.cz/item/CS_URS_2024_01/764002871</t>
  </si>
  <si>
    <t>177</t>
  </si>
  <si>
    <t>764001801</t>
  </si>
  <si>
    <t>Demontáž podkladního plechu do suti</t>
  </si>
  <si>
    <t>354</t>
  </si>
  <si>
    <t>Demontáž klempířských konstrukcí podkladního plechu do suti</t>
  </si>
  <si>
    <t>https://podminky.urs.cz/item/CS_URS_2024_01/764001801</t>
  </si>
  <si>
    <t>963023711</t>
  </si>
  <si>
    <t>Vybourání schodišťových stupňů ze zdi cihelné jednostranně</t>
  </si>
  <si>
    <t>356</t>
  </si>
  <si>
    <t>Vybourání schodišťových stupňů  oblých, rovných nebo kosých ze zdi cihelné jednostranně</t>
  </si>
  <si>
    <t>https://podminky.urs.cz/item/CS_URS_2024_01/963023711</t>
  </si>
  <si>
    <t>179</t>
  </si>
  <si>
    <t>967023693</t>
  </si>
  <si>
    <t>Přisekání kamenných nebo jiných ploch s tvrdým povrchem pl přes 2 m2</t>
  </si>
  <si>
    <t>358</t>
  </si>
  <si>
    <t>Přisekání (špicování) ploch kamenných nebo jiných s tvrdým povrchem  pro nové povrchové vrstvy, plochy přes 2 m2</t>
  </si>
  <si>
    <t>https://podminky.urs.cz/item/CS_URS_2024_01/967023693</t>
  </si>
  <si>
    <t>965046111</t>
  </si>
  <si>
    <t>Broušení stávajících betonových podlah úběr do 3 mm</t>
  </si>
  <si>
    <t>360</t>
  </si>
  <si>
    <t>https://podminky.urs.cz/item/CS_URS_2024_01/965046111</t>
  </si>
  <si>
    <t>181</t>
  </si>
  <si>
    <t>965046119</t>
  </si>
  <si>
    <t>Příplatek k broušení stávajících betonových podlah za každý další 1 mm úběru</t>
  </si>
  <si>
    <t>362</t>
  </si>
  <si>
    <t>Broušení stávajících betonových podlah Příplatek k ceně za každý další 1 mm úběru</t>
  </si>
  <si>
    <t>https://podminky.urs.cz/item/CS_URS_2024_01/965046119</t>
  </si>
  <si>
    <t>Poznámka k položce:_x000D_
Poznámka k položce: celkem 5mm</t>
  </si>
  <si>
    <t>364</t>
  </si>
  <si>
    <t>183</t>
  </si>
  <si>
    <t>767311830</t>
  </si>
  <si>
    <t>Demontáž světlíků bodových se skleněnou výplní</t>
  </si>
  <si>
    <t>366</t>
  </si>
  <si>
    <t>Demontáž světlíků  se skleněnou výplní bodových</t>
  </si>
  <si>
    <t>https://podminky.urs.cz/item/CS_URS_2024_01/767311830</t>
  </si>
  <si>
    <t>368</t>
  </si>
  <si>
    <t>185</t>
  </si>
  <si>
    <t>962041315</t>
  </si>
  <si>
    <t>Bourání příček z betonu prostého tl do 150 mm</t>
  </si>
  <si>
    <t>370</t>
  </si>
  <si>
    <t>Bourání příček z betonu prostého  tloušťky do 150 mm</t>
  </si>
  <si>
    <t>https://podminky.urs.cz/item/CS_URS_2024_01/962041315</t>
  </si>
  <si>
    <t>965043441</t>
  </si>
  <si>
    <t>Bourání podkladů pod dlažby betonových s potěrem nebo teracem tl do 150 mm pl přes 4 m2</t>
  </si>
  <si>
    <t>372</t>
  </si>
  <si>
    <t>Bourání mazanin betonových s potěrem nebo teracem tl. do 150 mm, plochy přes 4 m2</t>
  </si>
  <si>
    <t>https://podminky.urs.cz/item/CS_URS_2024_01/965043441</t>
  </si>
  <si>
    <t>187</t>
  </si>
  <si>
    <t>978022151</t>
  </si>
  <si>
    <t>Otlučení (osekání) omítek stěn a stropů kanálů v do 1,4 m</t>
  </si>
  <si>
    <t>374</t>
  </si>
  <si>
    <t>Otlučení omítek stěn a stropů kanálů  při světlé výšce do 1,40 m</t>
  </si>
  <si>
    <t>https://podminky.urs.cz/item/CS_URS_2024_01/978022151</t>
  </si>
  <si>
    <t>962031132</t>
  </si>
  <si>
    <t>Bourání příček z cihel pálených na MVC tl do 100 mm</t>
  </si>
  <si>
    <t>376</t>
  </si>
  <si>
    <t>Bourání příček z cihel, tvárnic nebo příčkovek  z cihel pálených, plných nebo dutých na maltu vápennou nebo vápenocementovou, tl. do 100 mm</t>
  </si>
  <si>
    <t>https://podminky.urs.cz/item/CS_URS_2024_01/962031132</t>
  </si>
  <si>
    <t>189</t>
  </si>
  <si>
    <t>711131821</t>
  </si>
  <si>
    <t>Odstranění izolace proti zemní vlhkosti svislé</t>
  </si>
  <si>
    <t>378</t>
  </si>
  <si>
    <t>Odstranění izolace proti zemní vlhkosti  na ploše svislé S</t>
  </si>
  <si>
    <t>https://podminky.urs.cz/item/CS_URS_2024_01/711131821</t>
  </si>
  <si>
    <t>767996701</t>
  </si>
  <si>
    <t>Demontáž atypických zámečnických konstrukcí řezáním hm jednotlivých dílů do 50 kg</t>
  </si>
  <si>
    <t>380</t>
  </si>
  <si>
    <t>Demontáž ostatních zámečnických konstrukcí  o hmotnosti jednotlivých dílů řezáním do 50 kg</t>
  </si>
  <si>
    <t>https://podminky.urs.cz/item/CS_URS_2024_01/767996701</t>
  </si>
  <si>
    <t>191</t>
  </si>
  <si>
    <t>766411812</t>
  </si>
  <si>
    <t>Demontáž truhlářského obložení stěn z panelů plochy přes 1,5 m2</t>
  </si>
  <si>
    <t>382</t>
  </si>
  <si>
    <t>Demontáž obložení stěn  panely, plochy přes 1,5 m2</t>
  </si>
  <si>
    <t>https://podminky.urs.cz/item/CS_URS_2024_01/766411812</t>
  </si>
  <si>
    <t>766411822</t>
  </si>
  <si>
    <t>Demontáž truhlářského obložení stěn podkladových roštů</t>
  </si>
  <si>
    <t>384</t>
  </si>
  <si>
    <t>Demontáž obložení stěn  podkladových roštů</t>
  </si>
  <si>
    <t>https://podminky.urs.cz/item/CS_URS_2024_01/766411822</t>
  </si>
  <si>
    <t>997</t>
  </si>
  <si>
    <t>Přesun sutě</t>
  </si>
  <si>
    <t>193</t>
  </si>
  <si>
    <t>997013113</t>
  </si>
  <si>
    <t>Vnitrostaveništní doprava suti a vybouraných hmot pro budovy v přes 9 do 12 m s použitím mechanizace</t>
  </si>
  <si>
    <t>386</t>
  </si>
  <si>
    <t>Vnitrostaveništní doprava suti a vybouraných hmot  vodorovně do 50 m svisle s použitím mechanizace pro budovy a haly výšky přes 9 do 12 m</t>
  </si>
  <si>
    <t>https://podminky.urs.cz/item/CS_URS_2024_01/997013113</t>
  </si>
  <si>
    <t>997013501</t>
  </si>
  <si>
    <t>Odvoz suti a vybouraných hmot na skládku nebo meziskládku do 1 km se složením</t>
  </si>
  <si>
    <t>388</t>
  </si>
  <si>
    <t>Odvoz suti a vybouraných hmot na skládku nebo meziskládku  se složením, na vzdálenost do 1 km</t>
  </si>
  <si>
    <t>https://podminky.urs.cz/item/CS_URS_2024_01/997013501</t>
  </si>
  <si>
    <t>195</t>
  </si>
  <si>
    <t>997013509</t>
  </si>
  <si>
    <t>Příplatek k odvozu suti a vybouraných hmot na skládku ZKD 1 km přes 1 km</t>
  </si>
  <si>
    <t>390</t>
  </si>
  <si>
    <t>Odvoz suti a vybouraných hmot na skládku nebo meziskládku  se složením, na vzdálenost Příplatek k ceně za každý další i započatý 1 km přes 1 km</t>
  </si>
  <si>
    <t>https://podminky.urs.cz/item/CS_URS_2024_01/997013509</t>
  </si>
  <si>
    <t>Poznámka k položce:_x000D_
Poznámka k položce: - celkem 15Km</t>
  </si>
  <si>
    <t>997013631</t>
  </si>
  <si>
    <t>Poplatek za uložení na skládce (skládkovné) stavebního odpadu směsného kód odpadu 17 09 04</t>
  </si>
  <si>
    <t>392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</si>
  <si>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</si>
  <si>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</si>
  <si>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197</t>
  </si>
  <si>
    <t>997013814</t>
  </si>
  <si>
    <t>Poplatek za uložení na skládce (skládkovné) stavebního odpadu izolací kód odpadu 17 06 04</t>
  </si>
  <si>
    <t>394</t>
  </si>
  <si>
    <t>Poplatek za uložení stavebního odpadu na skládce (skládkovné) z izolačních materiálů zatříděného do Katalogu odpadů pod kódem 17 06 04</t>
  </si>
  <si>
    <t>https://podminky.urs.cz/item/CS_URS_2024_01/997013814</t>
  </si>
  <si>
    <t>997221645</t>
  </si>
  <si>
    <t>Poplatek za uložení na skládce (skládkovné) odpadu asfaltového bez dehtu kód odpadu 17 03 02</t>
  </si>
  <si>
    <t>396</t>
  </si>
  <si>
    <t>Poplatek za uložení stavebního odpadu na skládce (skládkovné) asfaltového bez obsahu dehtu zatříděného do Katalogu odpadů pod kódem 17 03 02</t>
  </si>
  <si>
    <t>https://podminky.urs.cz/item/CS_URS_2024_01/997221645</t>
  </si>
  <si>
    <t>199</t>
  </si>
  <si>
    <t>997013821</t>
  </si>
  <si>
    <t>Poplatek za uložení na skládce (skládkovné) stavebního odpadu s obsahem azbestu kód odpadu 17 06 05</t>
  </si>
  <si>
    <t>398</t>
  </si>
  <si>
    <t>Poplatek za uložení stavebního odpadu na skládce (skládkovné) ze stavebních materiálů obsahujících azbest zatříděných do Katalogu odpadů pod kódem 17 06 05</t>
  </si>
  <si>
    <t>https://podminky.urs.cz/item/CS_URS_2024_01/997013821</t>
  </si>
  <si>
    <t>979098232R</t>
  </si>
  <si>
    <t>Poplatek za uložení ocelového odpadu do sběrných surovin</t>
  </si>
  <si>
    <t>400</t>
  </si>
  <si>
    <t>Očištení plných cihel od malty Poplatek za uložení ocelového odpadu do sběrných surovin</t>
  </si>
  <si>
    <t>201</t>
  </si>
  <si>
    <t>979960001R</t>
  </si>
  <si>
    <t>Příplatek za zaplachtování kontejnérů proti prachu</t>
  </si>
  <si>
    <t>402</t>
  </si>
  <si>
    <t>979960002R</t>
  </si>
  <si>
    <t>Příplatek za pytlování a nakládání s AZC materiály</t>
  </si>
  <si>
    <t>404</t>
  </si>
  <si>
    <t>998</t>
  </si>
  <si>
    <t>Přesun hmot</t>
  </si>
  <si>
    <t>203</t>
  </si>
  <si>
    <t>998014021</t>
  </si>
  <si>
    <t>Přesun hmot pro budovy vícepodlažní v do 18 m z betonových dílců s nezděným pláštěm</t>
  </si>
  <si>
    <t>406</t>
  </si>
  <si>
    <t>Přesun hmot pro budovy a haly občanské výstavby, bydlení, výrobu a služby  s nosnou svislou konstrukcí montovanou z dílců betonových plošných nebo tyčových s jakýmkoliv obvodovým pláštěm kromě vyzdívaného, i bez pláště vodorovná dopravní vzdálenost do 100 m, pro budovy a haly vícepodlažní, výšky do 18 m</t>
  </si>
  <si>
    <t>https://podminky.urs.cz/item/CS_URS_2024_01/998014021</t>
  </si>
  <si>
    <t>998014090</t>
  </si>
  <si>
    <t>Příplatek k přesunu hmot pro budovy z betonových dílců s nezděným pláštěm za přesun do 500 m</t>
  </si>
  <si>
    <t>408</t>
  </si>
  <si>
    <t>Přesun hmot pro budovy a haly občanské výstavby, bydlení, výrobu a služby  s nosnou svislou konstrukcí montovanou z dílců betonových plošných nebo tyčových s jakýmkoliv obvodovým pláštěm kromě vyzdívaného, i bez pláště Příplatek k cenám za zvětšený přesun přes vymezenou největší dopravní vzdálenost do 500 m</t>
  </si>
  <si>
    <t>https://podminky.urs.cz/item/CS_URS_2024_01/998014090</t>
  </si>
  <si>
    <t>PSV</t>
  </si>
  <si>
    <t>Práce a dodávky PSV</t>
  </si>
  <si>
    <t>711</t>
  </si>
  <si>
    <t>Izolace proti vodě, vlhkosti a plynům</t>
  </si>
  <si>
    <t>205</t>
  </si>
  <si>
    <t>711112001</t>
  </si>
  <si>
    <t>Provedení izolace proti zemní vlhkosti svislé za studena nátěrem penetračním</t>
  </si>
  <si>
    <t>410</t>
  </si>
  <si>
    <t>Provedení izolace proti zemní vlhkosti natěradly a tmely za studena  na ploše svislé S nátěrem penetračním</t>
  </si>
  <si>
    <t>https://podminky.urs.cz/item/CS_URS_2024_01/711112001</t>
  </si>
  <si>
    <t>11163150</t>
  </si>
  <si>
    <t>lak penetrační asfaltový</t>
  </si>
  <si>
    <t>412</t>
  </si>
  <si>
    <t>Poznámka k položce:_x000D_
Poznámka k položce: - dle skladby P02</t>
  </si>
  <si>
    <t>207</t>
  </si>
  <si>
    <t>711142559</t>
  </si>
  <si>
    <t>Provedení izolace proti zemní vlhkosti pásy přitavením svislé NAIP</t>
  </si>
  <si>
    <t>414</t>
  </si>
  <si>
    <t>Provedení izolace proti zemní vlhkosti pásy přitavením  NAIP na ploše svislé S</t>
  </si>
  <si>
    <t>https://podminky.urs.cz/item/CS_URS_2024_01/711142559</t>
  </si>
  <si>
    <t>62832000</t>
  </si>
  <si>
    <t>pás asfaltový natavitelný oxidovaný tl 3,0mm typu V60 S30 s vložkou ze skleněné rohože, s jemnozrnným minerálním posypem</t>
  </si>
  <si>
    <t>416</t>
  </si>
  <si>
    <t>209</t>
  </si>
  <si>
    <t>622756111R1</t>
  </si>
  <si>
    <t>Lišta zakončovací NEREZ s okapničkou</t>
  </si>
  <si>
    <t>418</t>
  </si>
  <si>
    <t>Poznámka k položce:_x000D_
Poznámka k položce: ukončení nopové folie - dle skladby P02</t>
  </si>
  <si>
    <t>711161123</t>
  </si>
  <si>
    <t>Izolace proti zemní vlhkosti nopovou fólií s textilií vodorovná, nopek v 9,0 mm</t>
  </si>
  <si>
    <t>420</t>
  </si>
  <si>
    <t>Izolace proti zemní vlhkosti a beztlakové vodě nopovými fóliemi na ploše vodorovné V vrstva ochranná, odvětrávací a drenážní s nakašírovanou filtrační textilií výška nopku 9,0 mm tl. fólie do 0,6 mm</t>
  </si>
  <si>
    <t>https://podminky.urs.cz/item/CS_URS_2024_01/711161123</t>
  </si>
  <si>
    <t>211</t>
  </si>
  <si>
    <t>998711102</t>
  </si>
  <si>
    <t>Přesun hmot tonážní pro izolace proti vodě, vlhkosti a plynům v objektech v přes 6 do 12 m</t>
  </si>
  <si>
    <t>422</t>
  </si>
  <si>
    <t>Přesun hmot pro izolace proti vodě, vlhkosti a plynům  stanovený z hmotnosti přesunovaného materiálu vodorovná dopravní vzdálenost do 50 m v objektech výšky přes 6 do 12 m</t>
  </si>
  <si>
    <t>https://podminky.urs.cz/item/CS_URS_2024_01/998711102</t>
  </si>
  <si>
    <t>712</t>
  </si>
  <si>
    <t>Povlakové krytiny</t>
  </si>
  <si>
    <t>712340832</t>
  </si>
  <si>
    <t>Odstranění povlakové krytiny střech do 10° z pásů NAIP přitavených v plné ploše dvouvrstvé</t>
  </si>
  <si>
    <t>424</t>
  </si>
  <si>
    <t>Odstranění povlakové krytiny střech plochých do 10° z přitavených pásů NAIP v plné ploše dvouvrstvé</t>
  </si>
  <si>
    <t>https://podminky.urs.cz/item/CS_URS_2024_01/712340832</t>
  </si>
  <si>
    <t>213</t>
  </si>
  <si>
    <t>712311101</t>
  </si>
  <si>
    <t>Provedení povlakové krytiny střech do 10° za studena lakem penetračním nebo asfaltovým</t>
  </si>
  <si>
    <t>426</t>
  </si>
  <si>
    <t>Provedení povlakové krytiny střech plochých do 10° natěradly a tmely za studena  nátěrem lakem penetračním nebo asfaltovým</t>
  </si>
  <si>
    <t>https://podminky.urs.cz/item/CS_URS_2024_01/712311101</t>
  </si>
  <si>
    <t>428</t>
  </si>
  <si>
    <t>215</t>
  </si>
  <si>
    <t>712321132</t>
  </si>
  <si>
    <t>Provedení povlakové krytiny střech do 10° za horka nátěrem asfaltovým</t>
  </si>
  <si>
    <t>430</t>
  </si>
  <si>
    <t>Provedení povlakové krytiny střech plochých do 10° natěradly a tmely za horka  nátěrem asfaltovým</t>
  </si>
  <si>
    <t>https://podminky.urs.cz/item/CS_URS_2024_01/712321132</t>
  </si>
  <si>
    <t>11161346</t>
  </si>
  <si>
    <t>asfalt oxidovaný stavebně izolační</t>
  </si>
  <si>
    <t>432</t>
  </si>
  <si>
    <t>217</t>
  </si>
  <si>
    <t>712331111</t>
  </si>
  <si>
    <t>Provedení povlakové krytiny střech do 10° podkladní vrstvy pásy na sucho samolepící</t>
  </si>
  <si>
    <t>434</t>
  </si>
  <si>
    <t>Provedení povlakové krytiny střech plochých do 10° pásy na sucho  podkladní samolepící asfaltový pás</t>
  </si>
  <si>
    <t>https://podminky.urs.cz/item/CS_URS_2024_01/712331111</t>
  </si>
  <si>
    <t>712841559R</t>
  </si>
  <si>
    <t>Provedení povlakové krytiny vytažením na konstrukce pásy samolepící</t>
  </si>
  <si>
    <t>436</t>
  </si>
  <si>
    <t>Provedení povlakové krytiny střech samostatným vytažením izolačního povlaku pásy samolepící na konstrukce převyšující úroveň střechy</t>
  </si>
  <si>
    <t>219</t>
  </si>
  <si>
    <t>62853003</t>
  </si>
  <si>
    <t>pás asfaltový natavitelný modifikovaný SBS tl 3,5mm s vložkou ze skleněné tkaniny a spalitelnou PE fólií nebo jemnozrnným minerálním posypem na horním povrchu</t>
  </si>
  <si>
    <t>438</t>
  </si>
  <si>
    <t>Poznámka k položce:_x000D_
Poznámka k položce: Samopelicí hydroizolační pás z SBS modifikovaného asfaltu s nosnou vložkou ze skleněné rohože.</t>
  </si>
  <si>
    <t>712341559</t>
  </si>
  <si>
    <t>Provedení povlakové krytiny střech do 10° pásy NAIP přitavením v plné ploše</t>
  </si>
  <si>
    <t>440</t>
  </si>
  <si>
    <t>Provedení povlakové krytiny střech plochých do 10° pásy přitavením NAIP v plné ploše</t>
  </si>
  <si>
    <t>https://podminky.urs.cz/item/CS_URS_2024_01/712341559</t>
  </si>
  <si>
    <t>221</t>
  </si>
  <si>
    <t>712841559</t>
  </si>
  <si>
    <t>Provedení povlakové krytiny vytažením na konstrukce pásy přitavením NAIP</t>
  </si>
  <si>
    <t>442</t>
  </si>
  <si>
    <t>Provedení povlakové krytiny střech samostatným vytažením izolačního povlaku pásy přitavením  na konstrukce převyšující úroveň střechy, NAIP</t>
  </si>
  <si>
    <t>https://podminky.urs.cz/item/CS_URS_2024_01/712841559</t>
  </si>
  <si>
    <t>62853008</t>
  </si>
  <si>
    <t>pás asfaltový natavitelný modifikovaný SBS tl 4,2mm s retardéry hoření, BROOF(t3) s vložkou ze skleněné tkaniny a hrubozrnným břidličným posypem na horním povrchu</t>
  </si>
  <si>
    <t>444</t>
  </si>
  <si>
    <t>Poznámka k položce:_x000D_
Poznámka k položce: Hydroizolační pás z SBS modifikovaného asfaltu s nosnou vložkou z polyesterové rohože. Pás je na horním povrchu opatřen břidličným ochranným posypem. Retardéry hoření v asfaltovém pásu výrazně omezují šíření plamene.</t>
  </si>
  <si>
    <t>223</t>
  </si>
  <si>
    <t>712391382</t>
  </si>
  <si>
    <t>Provedení povlakové krytiny střech do 10° násypem z hrubého kameniva tl 50 mm</t>
  </si>
  <si>
    <t>446</t>
  </si>
  <si>
    <t>Provedení povlakové krytiny střech plochých do 10° -ostatní práce  dokončení izolace násypem z hrubého kameniva frakce 16 - 22, tl. 50 mm</t>
  </si>
  <si>
    <t>https://podminky.urs.cz/item/CS_URS_2024_01/712391382</t>
  </si>
  <si>
    <t>58337403</t>
  </si>
  <si>
    <t>kamenivo dekorační (kačírek) frakce 16/32</t>
  </si>
  <si>
    <t>448</t>
  </si>
  <si>
    <t>225</t>
  </si>
  <si>
    <t>998712102</t>
  </si>
  <si>
    <t>Přesun hmot tonážní tonážní pro krytiny povlakové v objektech v přes 6 do 12 m</t>
  </si>
  <si>
    <t>450</t>
  </si>
  <si>
    <t>Přesun hmot pro povlakové krytiny stanovený z hmotnosti přesunovaného materiálu vodorovná dopravní vzdálenost do 50 m v objektech výšky přes 6 do 12 m</t>
  </si>
  <si>
    <t>https://podminky.urs.cz/item/CS_URS_2024_01/998712102</t>
  </si>
  <si>
    <t>452</t>
  </si>
  <si>
    <t>713</t>
  </si>
  <si>
    <t>Izolace tepelné</t>
  </si>
  <si>
    <t>227</t>
  </si>
  <si>
    <t>713141135</t>
  </si>
  <si>
    <t>Montáž izolace tepelné střech plochých lepené za studena bodově 1 vrstva rohoží, pásů, dílců, desek</t>
  </si>
  <si>
    <t>454</t>
  </si>
  <si>
    <t>Montáž tepelné izolace střech plochých rohožemi, pásy, deskami, dílci, bloky (izolační materiál ve specifikaci) přilepenými za studena bodově, jednovrstvá</t>
  </si>
  <si>
    <t>https://podminky.urs.cz/item/CS_URS_2024_01/713141135</t>
  </si>
  <si>
    <t>28375921</t>
  </si>
  <si>
    <t>deska EPS 200 pro konstrukce s velmi vysokým zatížením λ=0,034 tl 50mm</t>
  </si>
  <si>
    <t>456</t>
  </si>
  <si>
    <t>229</t>
  </si>
  <si>
    <t>713131141</t>
  </si>
  <si>
    <t>Montáž izolace tepelné stěn a základů lepením celoplošně rohoží, pásů, dílců, desek</t>
  </si>
  <si>
    <t>458</t>
  </si>
  <si>
    <t>Montáž tepelné izolace stěn rohožemi, pásy, deskami, dílci, bloky (izolační materiál ve specifikaci) lepením celoplošně</t>
  </si>
  <si>
    <t>https://podminky.urs.cz/item/CS_URS_2024_01/713131141</t>
  </si>
  <si>
    <t>28375926</t>
  </si>
  <si>
    <t>deska EPS 200 pro konstrukce s velmi vysokým zatížením λ=0,034 tl 100mm</t>
  </si>
  <si>
    <t>460</t>
  </si>
  <si>
    <t>231</t>
  </si>
  <si>
    <t>71314126.R.1</t>
  </si>
  <si>
    <t>Přikotvení tepelné izolace šrouby do betonu pro izolaci tl 300 mm</t>
  </si>
  <si>
    <t>462</t>
  </si>
  <si>
    <t>Poznámka k položce:_x000D_
Poznámka k položce: předpoklad kotev 9 ks/m2</t>
  </si>
  <si>
    <t>464</t>
  </si>
  <si>
    <t>Poznámka k položce:_x000D_
Poznámka k položce: izolace tl. 300 mm (2x 150 mm)</t>
  </si>
  <si>
    <t>233</t>
  </si>
  <si>
    <t>28375041</t>
  </si>
  <si>
    <t>deska EPS 200 pro konstrukce s velmi vysokým zatížením λ=0,034 tl 150mm</t>
  </si>
  <si>
    <t>466</t>
  </si>
  <si>
    <t>713141212</t>
  </si>
  <si>
    <t>Montáž izolace tepelné střech plochých lepené nízkoexpanzní (PUR) pěnou atikový klín</t>
  </si>
  <si>
    <t>468</t>
  </si>
  <si>
    <t>Montáž tepelné izolace střech plochých atikovými klíny přilepenými za studena nízkoexpanzní (PUR) pěnou</t>
  </si>
  <si>
    <t>https://podminky.urs.cz/item/CS_URS_2024_01/713141212</t>
  </si>
  <si>
    <t>235</t>
  </si>
  <si>
    <t>631529.R.1</t>
  </si>
  <si>
    <t>klín atikový přechodný  AK tl.100 x100 mm</t>
  </si>
  <si>
    <t>470</t>
  </si>
  <si>
    <t>vlákno minerální a výrobky z něj (desky, skruže, pásy, rohože, vložkové pytle apod.) z minerální plsti   - izolace jednoplášťových plochých střech atikový přechodný klín  AK pro zakončení ploch.střech u atik a při napojetí na konstrukce nad střechou při tepelné izol střech, délka 1000 mm rozměr 100 x100 mm</t>
  </si>
  <si>
    <t>713492815R</t>
  </si>
  <si>
    <t>Vyplnění otvorů  montážní pěnou</t>
  </si>
  <si>
    <t>472</t>
  </si>
  <si>
    <t>237</t>
  </si>
  <si>
    <t>998713102</t>
  </si>
  <si>
    <t>Přesun hmot tonážní pro izolace tepelné v objektech v přes 6 do 12 m</t>
  </si>
  <si>
    <t>474</t>
  </si>
  <si>
    <t>Přesun hmot pro izolace tepelné stanovený z hmotnosti přesunovaného materiálu vodorovná dopravní vzdálenost do 50 m v objektech výšky přes 6 m do 12 m</t>
  </si>
  <si>
    <t>https://podminky.urs.cz/item/CS_URS_2024_01/998713102</t>
  </si>
  <si>
    <t>714</t>
  </si>
  <si>
    <t>Akustická a protiotřesová opatření</t>
  </si>
  <si>
    <t>317</t>
  </si>
  <si>
    <t>714123001</t>
  </si>
  <si>
    <t>Montáž akustických stěnových obkladů z demontovatelných panelů na viditelný rošt</t>
  </si>
  <si>
    <t>-685411177</t>
  </si>
  <si>
    <t>Montáž akustických minerálních panelů  stěnových demontovatelných, instalovaných na rošt viditelný</t>
  </si>
  <si>
    <t>https://podminky.urs.cz/item/CS_URS_2024_01/714123001</t>
  </si>
  <si>
    <t>VV</t>
  </si>
  <si>
    <t>2.NP</t>
  </si>
  <si>
    <t>"velikost panelu 2700x1200x40"</t>
  </si>
  <si>
    <t>"místnosti" 5*12,96</t>
  </si>
  <si>
    <t>Součet</t>
  </si>
  <si>
    <t>ECP.35592870</t>
  </si>
  <si>
    <t>panel akustický Super G A Plus, PE, bílá 085, 2700x1200x40mm</t>
  </si>
  <si>
    <t>1031734239</t>
  </si>
  <si>
    <t>panel akustický Super G A Plus, PE, bílá 085, 600x1200x40mm</t>
  </si>
  <si>
    <t>721</t>
  </si>
  <si>
    <t>Zdravotechnika - vnitřní kanalizace</t>
  </si>
  <si>
    <t>721171916</t>
  </si>
  <si>
    <t>Potrubí z PP propojení potrubí DN 125</t>
  </si>
  <si>
    <t>476</t>
  </si>
  <si>
    <t>Opravy odpadního potrubí plastového  propojení dosavadního potrubí DN 125</t>
  </si>
  <si>
    <t>https://podminky.urs.cz/item/CS_URS_2024_01/721171916</t>
  </si>
  <si>
    <t>239</t>
  </si>
  <si>
    <t>721173316</t>
  </si>
  <si>
    <t>Potrubí kanalizační z PVC SN 4 dešťové DN 125</t>
  </si>
  <si>
    <t>478</t>
  </si>
  <si>
    <t>Potrubí z trub PVC SN4 dešťové DN 125</t>
  </si>
  <si>
    <t>https://podminky.urs.cz/item/CS_URS_2024_01/721173316</t>
  </si>
  <si>
    <t>721174064</t>
  </si>
  <si>
    <t>Potrubí kanalizační z PP větrací DN 125</t>
  </si>
  <si>
    <t>480</t>
  </si>
  <si>
    <t>Potrubí z trub polypropylenových větrací DN 125</t>
  </si>
  <si>
    <t>https://podminky.urs.cz/item/CS_URS_2024_01/721174064</t>
  </si>
  <si>
    <t>241</t>
  </si>
  <si>
    <t>721233113</t>
  </si>
  <si>
    <t>Střešní vtok polypropylen PP pro ploché střechy svislý odtok DN 125</t>
  </si>
  <si>
    <t>482</t>
  </si>
  <si>
    <t>Střešní vtoky (vpusti) polypropylenové (PP) pro ploché střechy s odtokem svislým DN 125</t>
  </si>
  <si>
    <t>https://podminky.urs.cz/item/CS_URS_2024_01/721233113</t>
  </si>
  <si>
    <t>721963153R</t>
  </si>
  <si>
    <t>Hlavice ventilační polypropylen PP DN 125</t>
  </si>
  <si>
    <t>484</t>
  </si>
  <si>
    <t>Ventilační hlavice z polypropylenu (PP) DN 110 (HL 810)</t>
  </si>
  <si>
    <t>243</t>
  </si>
  <si>
    <t>998721102</t>
  </si>
  <si>
    <t>Přesun hmot tonážní pro vnitřní kanalizace v objektech v přes 6 do 12 m</t>
  </si>
  <si>
    <t>486</t>
  </si>
  <si>
    <t>Přesun hmot pro vnitřní kanalizace  stanovený z hmotnosti přesunovaného materiálu vodorovná dopravní vzdálenost do 50 m v objektech výšky přes 6 do 12 m</t>
  </si>
  <si>
    <t>https://podminky.urs.cz/item/CS_URS_2024_01/998721102</t>
  </si>
  <si>
    <t>734</t>
  </si>
  <si>
    <t>Ústřední vytápění - armatury</t>
  </si>
  <si>
    <t>734200821</t>
  </si>
  <si>
    <t>Demontáž armatury závitové se dvěma závity přes G 1/2 do G 1/2</t>
  </si>
  <si>
    <t>488</t>
  </si>
  <si>
    <t>Demontáž armatur závitových  se dvěma závity do G 1/2</t>
  </si>
  <si>
    <t>https://podminky.urs.cz/item/CS_URS_2024_01/734200821</t>
  </si>
  <si>
    <t>245</t>
  </si>
  <si>
    <t>734890803</t>
  </si>
  <si>
    <t>Přemístění demontovaných armatur vodorovně do 100 m v objektech v přes 6 do 24 m</t>
  </si>
  <si>
    <t>490</t>
  </si>
  <si>
    <t>Vnitrostaveništní přemístění vybouraných (demontovaných) hmot armatur  vodorovně do 100 m v objektech výšky přes 6 do 24 m</t>
  </si>
  <si>
    <t>734209113</t>
  </si>
  <si>
    <t>Montáž armatury závitové s dvěma závity G 1/2</t>
  </si>
  <si>
    <t>492</t>
  </si>
  <si>
    <t>Montáž závitových armatur  se 2 závity G 1/2 (DN 15)</t>
  </si>
  <si>
    <t>https://podminky.urs.cz/item/CS_URS_2024_01/734209113</t>
  </si>
  <si>
    <t>247</t>
  </si>
  <si>
    <t>551212.R.1</t>
  </si>
  <si>
    <t>termostatický ventil, rohový s ruční hlavou R421 TG 1/2"</t>
  </si>
  <si>
    <t>494</t>
  </si>
  <si>
    <t>Ventily k armaturám pro ústřední topení ventily radiátorové mosazné termostatický ventil, rohový s ruční hlavou R421 TG DN 15 1/2"</t>
  </si>
  <si>
    <t>734291951</t>
  </si>
  <si>
    <t>Zpětná montáž hlavice ručního a termostatického ovládání</t>
  </si>
  <si>
    <t>496</t>
  </si>
  <si>
    <t>Opravy armatur závitových  zpětná montáž hlavic ručního a termostatického ovládání</t>
  </si>
  <si>
    <t>https://podminky.urs.cz/item/CS_URS_2024_01/734291951</t>
  </si>
  <si>
    <t>249</t>
  </si>
  <si>
    <t>551280110R</t>
  </si>
  <si>
    <t>hlavice termostatická</t>
  </si>
  <si>
    <t>498</t>
  </si>
  <si>
    <t>Příslušenství k armaturám pro ústřední topení armatury topenářské</t>
  </si>
  <si>
    <t>998734102</t>
  </si>
  <si>
    <t>Přesun hmot tonážní pro armatury v objektech v přes 6 do 12 m</t>
  </si>
  <si>
    <t>500</t>
  </si>
  <si>
    <t>Přesun hmot pro armatury  stanovený z hmotnosti přesunovaného materiálu vodorovná dopravní vzdálenost do 50 m v objektech výšky přes 6 do 12 m</t>
  </si>
  <si>
    <t>https://podminky.urs.cz/item/CS_URS_2024_01/998734102</t>
  </si>
  <si>
    <t>735</t>
  </si>
  <si>
    <t>Ústřední vytápění - otopná tělesa</t>
  </si>
  <si>
    <t>251</t>
  </si>
  <si>
    <t>735000912</t>
  </si>
  <si>
    <t>Vyregulování ventilu nebo kohoutu dvojregulačního s termostatickým ovládáním</t>
  </si>
  <si>
    <t>502</t>
  </si>
  <si>
    <t>Regulace otopného systému při opravách  vyregulování dvojregulačních ventilů a kohoutů s termostatickým ovládáním</t>
  </si>
  <si>
    <t>https://podminky.urs.cz/item/CS_URS_2024_01/735000912</t>
  </si>
  <si>
    <t>761</t>
  </si>
  <si>
    <t>Konstrukce prosvětlovací</t>
  </si>
  <si>
    <t>761661021</t>
  </si>
  <si>
    <t>Osazení sklepních světlíků (anglických dvorků) hl přes 0,60 do 1,0 m š do 1,0 m</t>
  </si>
  <si>
    <t>504</t>
  </si>
  <si>
    <t>Osazení sklepních světlíků (anglických dvorků) včetně osazení roštu, osazení odvodňovacího prvku a osazení pojistky (proti vloupání ) hloubky přes 0,6 m do 1,0 m, šířky do 1,0 m</t>
  </si>
  <si>
    <t>https://podminky.urs.cz/item/CS_URS_2024_01/761661021</t>
  </si>
  <si>
    <t>253</t>
  </si>
  <si>
    <t>56245252</t>
  </si>
  <si>
    <t>světlík sklepní (anglický dvorek) pochozí plast vyztužený skleněnými vlákny včetně odvodňovacího prvku rošt děrovaný plech 1000x1000x400mm</t>
  </si>
  <si>
    <t>506</t>
  </si>
  <si>
    <t>761661071</t>
  </si>
  <si>
    <t>Osazení sklepních světlíků (anglických dvorků) hl přes 1,0 m š přes 1,25 do 1,5 m</t>
  </si>
  <si>
    <t>508</t>
  </si>
  <si>
    <t>Osazení sklepních světlíků (anglických dvorků) včetně osazení roštu, osazení odvodňovacího prvku a osazení pojistky (proti vloupání ) hloubky přes 1,0 m, šířky přes 1,0 do 1,5 m</t>
  </si>
  <si>
    <t>https://podminky.urs.cz/item/CS_URS_2024_01/761661071</t>
  </si>
  <si>
    <t>255</t>
  </si>
  <si>
    <t>56245254</t>
  </si>
  <si>
    <t>světlík sklepní (anglický dvorek) pochozí včetně odvodňovacího prvku recyklovaný polymer rošt z děrovaného plechu 1250x1000x400mm</t>
  </si>
  <si>
    <t>510</t>
  </si>
  <si>
    <t>761661101</t>
  </si>
  <si>
    <t>Osazení výškové nástavby světlíku</t>
  </si>
  <si>
    <t>512</t>
  </si>
  <si>
    <t>Osazení sklepních světlíků (anglických dvorků) nástavby světlíku výškově nastavitelné</t>
  </si>
  <si>
    <t>https://podminky.urs.cz/item/CS_URS_2024_01/761661101</t>
  </si>
  <si>
    <t>257</t>
  </si>
  <si>
    <t>562452720</t>
  </si>
  <si>
    <t>nastavení sklepního světlíku 125x32x40 cm</t>
  </si>
  <si>
    <t>CS ÚRS 2015 02</t>
  </si>
  <si>
    <t>514</t>
  </si>
  <si>
    <t>Stavební části z ostatních plastů světlíky sklepní (anglické dvorky)  polypropylen PP-GF, standardně pochozí nastavovací prvek 125x32x40 cm</t>
  </si>
  <si>
    <t>761661913</t>
  </si>
  <si>
    <t>Dodatečné těsnění tmelem sklepních světlíků (anglických dvorků) hl přes 0,60 do 1,00 m</t>
  </si>
  <si>
    <t>516</t>
  </si>
  <si>
    <t>Dodatečné úpravy sklepních světlíků (anglických dvorků ) dodatečné těsnění silikonovým tmelem, světlíků hloubky přes 0,60 do 1,00 m</t>
  </si>
  <si>
    <t>https://podminky.urs.cz/item/CS_URS_2024_01/761661913</t>
  </si>
  <si>
    <t>259</t>
  </si>
  <si>
    <t>761661915</t>
  </si>
  <si>
    <t>Dodatečné těsnění tmelem sklepních světlíků (anglických dvorků) hl přes 1,00 m</t>
  </si>
  <si>
    <t>518</t>
  </si>
  <si>
    <t>Dodatečné úpravy sklepních světlíků (anglických dvorků ) dodatečné těsnění silikonovým tmelem, světlíků hloubky přes 1,00 m</t>
  </si>
  <si>
    <t>https://podminky.urs.cz/item/CS_URS_2024_01/761661915</t>
  </si>
  <si>
    <t>998761102</t>
  </si>
  <si>
    <t>Přesun hmot tonážní pro konstrukce prosvětlovací v objektech v přes 6 do 12 m</t>
  </si>
  <si>
    <t>520</t>
  </si>
  <si>
    <t>Přesun hmot pro konstrukce prosvětlovací stanovený z hmotnosti přesunovaného materiálu vodorovná dopravní vzdálenost do 50 m v objektech výšky přes 6 do 12 m</t>
  </si>
  <si>
    <t>https://podminky.urs.cz/item/CS_URS_2024_01/998761102</t>
  </si>
  <si>
    <t>762</t>
  </si>
  <si>
    <t>Konstrukce tesařské</t>
  </si>
  <si>
    <t>261</t>
  </si>
  <si>
    <t>762341037</t>
  </si>
  <si>
    <t>Bednění střech rovných sklon do 60° z desek OSB tl 25 mm na sraz šroubovaných na rošt</t>
  </si>
  <si>
    <t>522</t>
  </si>
  <si>
    <t>Bednění střech střech rovných sklonu do 60° s vyřezáním otvorů z dřevoštěpkových desek OSB šroubovaných na rošt na sraz, tloušťky desky 25 mm</t>
  </si>
  <si>
    <t>https://podminky.urs.cz/item/CS_URS_2024_01/762341037</t>
  </si>
  <si>
    <t>762361114</t>
  </si>
  <si>
    <t>Montáž spádových klínů pro střechy rovné z řeziva průřezové pl do 120 cm2</t>
  </si>
  <si>
    <t>524</t>
  </si>
  <si>
    <t>Montáž spádových klínů  pro rovné střechy s připojením na nosnou konstrukci z řeziva průřezové plochy do 120 cm2</t>
  </si>
  <si>
    <t>https://podminky.urs.cz/item/CS_URS_2024_01/762361114</t>
  </si>
  <si>
    <t>263</t>
  </si>
  <si>
    <t>60514114</t>
  </si>
  <si>
    <t>řezivo jehličnaté lať impregnovaná dl 4 m</t>
  </si>
  <si>
    <t>526</t>
  </si>
  <si>
    <t>762395000</t>
  </si>
  <si>
    <t>Spojovací prostředky krovů, bednění, laťování, nadstřešních konstrukcí</t>
  </si>
  <si>
    <t>528</t>
  </si>
  <si>
    <t>Spojovací prostředky krovů, bednění a laťování, nadstřešních konstrukcí  svory, prkna, hřebíky, pásová ocel, vruty</t>
  </si>
  <si>
    <t>https://podminky.urs.cz/item/CS_URS_2024_01/762395000</t>
  </si>
  <si>
    <t>265</t>
  </si>
  <si>
    <t>998762102</t>
  </si>
  <si>
    <t>Přesun hmot tonážní pro kce tesařské v objektech v přes 6 do 12 m</t>
  </si>
  <si>
    <t>530</t>
  </si>
  <si>
    <t>Přesun hmot pro konstrukce tesařské  stanovený z hmotnosti přesunovaného materiálu vodorovná dopravní vzdálenost do 50 m v objektech výšky přes 6 do 12 m</t>
  </si>
  <si>
    <t>https://podminky.urs.cz/item/CS_URS_2024_01/998762102</t>
  </si>
  <si>
    <t>763</t>
  </si>
  <si>
    <t>Konstrukce suché výstavby</t>
  </si>
  <si>
    <t>7631314.R.1</t>
  </si>
  <si>
    <t>SDK kastlíky desky 1xA 15 mm bez izolace kce profil CD+UD</t>
  </si>
  <si>
    <t>532</t>
  </si>
  <si>
    <t>315</t>
  </si>
  <si>
    <t>763135101</t>
  </si>
  <si>
    <t>Montáž SDK kazetového podhledu z kazet 600x600 mm na zavěšenou viditelnou nosnou konstrukci</t>
  </si>
  <si>
    <t>-1434196574</t>
  </si>
  <si>
    <t>Montáž sádrokartonového podhledu kazetového demontovatelného, velikosti kazet 600x600 mm včetně zavěšené nosné konstrukce viditelné</t>
  </si>
  <si>
    <t>https://podminky.urs.cz/item/CS_URS_2024_01/763135101</t>
  </si>
  <si>
    <t>"plocha cad"</t>
  </si>
  <si>
    <t>252,1</t>
  </si>
  <si>
    <t>ECP.35597476</t>
  </si>
  <si>
    <t>panel akustický Gedina A T24, NE, bílá 500, 600x600x15mm</t>
  </si>
  <si>
    <t>1456042651</t>
  </si>
  <si>
    <t>panel akustický Gedina A T24, NE, bílá 500, 1200x1200x15mm</t>
  </si>
  <si>
    <t>267</t>
  </si>
  <si>
    <t>763172351</t>
  </si>
  <si>
    <t>Montáž dvířek revizních jednoplášťových SDK kcí vel. 200 x 200 mm pro podhledy</t>
  </si>
  <si>
    <t>534</t>
  </si>
  <si>
    <t>Montáž dvířek pro konstrukce ze sádrokartonových desek revizních jednoplášťových pro podhledy velikost (šxv) 200 x 200 mm</t>
  </si>
  <si>
    <t>https://podminky.urs.cz/item/CS_URS_2024_01/763172351</t>
  </si>
  <si>
    <t>59030710</t>
  </si>
  <si>
    <t>dvířka revizní jednokřídlá s automatickým zámkem 200x200mm</t>
  </si>
  <si>
    <t>536</t>
  </si>
  <si>
    <t>269</t>
  </si>
  <si>
    <t>763131411</t>
  </si>
  <si>
    <t>SDK podhled desky 1xA 12,5 bez izolace dvouvrstvá spodní kce profil CD+UD</t>
  </si>
  <si>
    <t>538</t>
  </si>
  <si>
    <t>Podhled ze sádrokartonových desek  dvouvrstvá zavěšená spodní konstrukce z ocelových profilů CD, UD jednoduše opláštěná deskou standardní A, tl. 12,5 mm, bez izolace</t>
  </si>
  <si>
    <t>https://podminky.urs.cz/item/CS_URS_2024_01/763131411</t>
  </si>
  <si>
    <t>998763302</t>
  </si>
  <si>
    <t>Přesun hmot tonážní pro sádrokartonové konstrukce v objektech v přes 6 do 12 m</t>
  </si>
  <si>
    <t>540</t>
  </si>
  <si>
    <t>Přesun hmot pro konstrukce montované z desek  sádrokartonových, sádrovláknitých, cementovláknitých nebo cementových stanovený z hmotnosti přesunovaného materiálu vodorovná dopravní vzdálenost do 50 m v objektech výšky přes 6 do 12 m</t>
  </si>
  <si>
    <t>https://podminky.urs.cz/item/CS_URS_2024_01/998763302</t>
  </si>
  <si>
    <t>764</t>
  </si>
  <si>
    <t>Konstrukce klempířské</t>
  </si>
  <si>
    <t>271</t>
  </si>
  <si>
    <t>764011611</t>
  </si>
  <si>
    <t>Podkladní plech z Pz s upraveným povrchem rš 150 mm</t>
  </si>
  <si>
    <t>542</t>
  </si>
  <si>
    <t>Podkladní plech z pozinkovaného plechu s povrchovou úpravou rš 150 mm</t>
  </si>
  <si>
    <t>https://podminky.urs.cz/item/CS_URS_2024_01/764011611</t>
  </si>
  <si>
    <t>764111641</t>
  </si>
  <si>
    <t>Krytina střechy rovné drážkováním ze svitků z Pz plechu s povrchovou úpravou do rš 670 mm sklonu do 30°</t>
  </si>
  <si>
    <t>544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</si>
  <si>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</si>
  <si>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https://podminky.urs.cz/item/CS_URS_2024_01/764111641</t>
  </si>
  <si>
    <t>273</t>
  </si>
  <si>
    <t>764212633</t>
  </si>
  <si>
    <t>Oplechování štítu závětrnou lištou z Pz s povrchovou úpravou rš 250 mm</t>
  </si>
  <si>
    <t>546</t>
  </si>
  <si>
    <t>Oplechování střešních prvků z pozinkovaného plechu s povrchovou úpravou štítu závětrnou lištou rš 250 mm</t>
  </si>
  <si>
    <t>https://podminky.urs.cz/item/CS_URS_2024_01/764212633</t>
  </si>
  <si>
    <t>764216603</t>
  </si>
  <si>
    <t>Oplechování rovných parapetů mechanicky kotvené z Pz s povrchovou úpravou rš 250 mm</t>
  </si>
  <si>
    <t>548</t>
  </si>
  <si>
    <t>Oplechování parapetů z pozinkovaného plechu s povrchovou úpravou rovných mechanicky kotvené, bez rohů rš 250 mm</t>
  </si>
  <si>
    <t>https://podminky.urs.cz/item/CS_URS_2024_01/764216603</t>
  </si>
  <si>
    <t>275</t>
  </si>
  <si>
    <t>764311603</t>
  </si>
  <si>
    <t>Lemování rovných zdí střech s krytinou prejzovou nebo vlnitou z Pz s povrchovou úpravou rš 250 mm</t>
  </si>
  <si>
    <t>550</t>
  </si>
  <si>
    <t>Lemování zdí z pozinkovaného plechu s povrchovou úpravou boční nebo horní rovné, střech s krytinou prejzovou nebo vlnitou rš 250 mm</t>
  </si>
  <si>
    <t>https://podminky.urs.cz/item/CS_URS_2024_01/764311603</t>
  </si>
  <si>
    <t>764311605</t>
  </si>
  <si>
    <t>Lemování rovných zdí střech s krytinou prejzovou nebo vlnitou z Pz s povrchovou úpravou rš 400 mm</t>
  </si>
  <si>
    <t>552</t>
  </si>
  <si>
    <t>Lemování zdí z pozinkovaného plechu s povrchovou úpravou boční nebo horní rovné, střech s krytinou prejzovou nebo vlnitou rš 400 mm</t>
  </si>
  <si>
    <t>https://podminky.urs.cz/item/CS_URS_2024_01/764311605</t>
  </si>
  <si>
    <t>277</t>
  </si>
  <si>
    <t>764314612</t>
  </si>
  <si>
    <t>Lemování prostupů střech s krytinou skládanou nebo plechovou bez lišty z Pz s povrchovou úpravou</t>
  </si>
  <si>
    <t>554</t>
  </si>
  <si>
    <t>Lemování prostupů z pozinkovaného plechu s povrchovou úpravou bez lišty, střech s krytinou skládanou nebo z plechu</t>
  </si>
  <si>
    <t>https://podminky.urs.cz/item/CS_URS_2024_01/764314612</t>
  </si>
  <si>
    <t>764011621</t>
  </si>
  <si>
    <t>Dilatační připojovací lišta z Pz s povrchovou úpravou včetně tmelení rš 100 mm</t>
  </si>
  <si>
    <t>556</t>
  </si>
  <si>
    <t>Dilatační lišta z pozinkovaného plechu s povrchovou úpravou připojovací, včetně tmelení rš 100 mm</t>
  </si>
  <si>
    <t>https://podminky.urs.cz/item/CS_URS_2024_01/764011621</t>
  </si>
  <si>
    <t>279</t>
  </si>
  <si>
    <t>764216644</t>
  </si>
  <si>
    <t>Oplechování rovných parapetů celoplošně lepené z Pz s povrchovou úpravou rš 330 mm</t>
  </si>
  <si>
    <t>558</t>
  </si>
  <si>
    <t>Oplechování parapetů z pozinkovaného plechu s povrchovou úpravou rovných celoplošně lepené, bez rohů rš 330 mm</t>
  </si>
  <si>
    <t>https://podminky.urs.cz/item/CS_URS_2024_01/764216644</t>
  </si>
  <si>
    <t>553499.R.1</t>
  </si>
  <si>
    <t>koncovka parapetu plastová z PP pod omítku KPP 30340 š 340 mm</t>
  </si>
  <si>
    <t>560</t>
  </si>
  <si>
    <t>Části stavební klempířské parapety venkovní koncovky parapetu plastové z PP pod omítku KPP 30340    šířka 340 mm</t>
  </si>
  <si>
    <t>281</t>
  </si>
  <si>
    <t>764214607</t>
  </si>
  <si>
    <t>Oplechování horních ploch a atik bez rohů z Pz s povrch úpravou mechanicky kotvené rš 670 mm</t>
  </si>
  <si>
    <t>562</t>
  </si>
  <si>
    <t>Oplechování horních ploch zdí a nadezdívek (atik) z pozinkovaného plechu s povrchovou úpravou mechanicky kotvené rš 670 mm</t>
  </si>
  <si>
    <t>https://podminky.urs.cz/item/CS_URS_2024_01/764214607</t>
  </si>
  <si>
    <t>998764102</t>
  </si>
  <si>
    <t>Přesun hmot tonážní pro konstrukce klempířské v objektech v přes 6 do 12 m</t>
  </si>
  <si>
    <t>564</t>
  </si>
  <si>
    <t>Přesun hmot pro konstrukce klempířské stanovený z hmotnosti přesunovaného materiálu vodorovná dopravní vzdálenost do 50 m v objektech výšky přes 6 do 12 m</t>
  </si>
  <si>
    <t>https://podminky.urs.cz/item/CS_URS_2024_01/998764102</t>
  </si>
  <si>
    <t>765</t>
  </si>
  <si>
    <t>Krytina skládaná</t>
  </si>
  <si>
    <t>283</t>
  </si>
  <si>
    <t>765192001</t>
  </si>
  <si>
    <t>Nouzové (provizorní) zakrytí střechy plachtou</t>
  </si>
  <si>
    <t>566</t>
  </si>
  <si>
    <t>Nouzové zakrytí střechy plachtou</t>
  </si>
  <si>
    <t>https://podminky.urs.cz/item/CS_URS_2024_01/765192001</t>
  </si>
  <si>
    <t>765193001</t>
  </si>
  <si>
    <t>Montáž podkladního vyrovnávacího pásu</t>
  </si>
  <si>
    <t>568</t>
  </si>
  <si>
    <t>Montáž podkladního pásu  vyrovnávacího</t>
  </si>
  <si>
    <t>https://podminky.urs.cz/item/CS_URS_2024_01/765193001</t>
  </si>
  <si>
    <t>285</t>
  </si>
  <si>
    <t>28329223</t>
  </si>
  <si>
    <t>fólie difuzně propustné s nakašírovanou strukturovanou rohoží pod hladkou plechovou krytinu</t>
  </si>
  <si>
    <t>570</t>
  </si>
  <si>
    <t>998765102</t>
  </si>
  <si>
    <t>Přesun hmot tonážní pro krytiny skládané v objektech v přes 6 do 12 m</t>
  </si>
  <si>
    <t>572</t>
  </si>
  <si>
    <t>Přesun hmot pro krytiny skládané stanovený z hmotnosti přesunovaného materiálu vodorovná dopravní vzdálenost do 50 m na objektech výšky přes 6 do 12 m</t>
  </si>
  <si>
    <t>https://podminky.urs.cz/item/CS_URS_2024_01/998765102</t>
  </si>
  <si>
    <t>767</t>
  </si>
  <si>
    <t>Konstrukce zámečnické</t>
  </si>
  <si>
    <t>287</t>
  </si>
  <si>
    <t>767995112</t>
  </si>
  <si>
    <t>Montáž atypických zámečnických konstrukcí hm přes 5 do 10 kg</t>
  </si>
  <si>
    <t>574</t>
  </si>
  <si>
    <t>Montáž ostatních atypických zámečnických konstrukcí  hmotnosti přes 5 do 10 kg</t>
  </si>
  <si>
    <t>https://podminky.urs.cz/item/CS_URS_2024_01/767995112</t>
  </si>
  <si>
    <t>Poznámka k položce:_x000D_
Poznámka k položce: ozn. Z4</t>
  </si>
  <si>
    <t>576</t>
  </si>
  <si>
    <t>Poznámka k položce:_x000D_
Poznámka k položce: ozn Z4</t>
  </si>
  <si>
    <t>289</t>
  </si>
  <si>
    <t>953961113</t>
  </si>
  <si>
    <t>Kotvy chemickým tmelem M 12 hl 110 mm do betonu, ŽB nebo kamene s vyvrtáním otvoru</t>
  </si>
  <si>
    <t>578</t>
  </si>
  <si>
    <t>Kotvy chemické s vyvrtáním otvoru  do betonu, železobetonu nebo tvrdého kamene tmel, velikost M 12, hloubka 110 mm</t>
  </si>
  <si>
    <t>https://podminky.urs.cz/item/CS_URS_2024_01/953961113</t>
  </si>
  <si>
    <t>Poznámka k položce:_x000D_
Poznámka k položce: pro Z4</t>
  </si>
  <si>
    <t>767995113</t>
  </si>
  <si>
    <t>Montáž atypických zámečnických konstrukcí hm přes 10 do 20 kg</t>
  </si>
  <si>
    <t>580</t>
  </si>
  <si>
    <t>Montáž ostatních atypických zámečnických konstrukcí  hmotnosti přes 10 do 20 kg</t>
  </si>
  <si>
    <t>https://podminky.urs.cz/item/CS_URS_2024_01/767995113</t>
  </si>
  <si>
    <t>Poznámka k položce:_x000D_
Poznámka k položce: kryty radiátorů z perforovaného plechu</t>
  </si>
  <si>
    <t>291</t>
  </si>
  <si>
    <t>582</t>
  </si>
  <si>
    <t>767995111</t>
  </si>
  <si>
    <t>Montáž atypických zámečnických konstrukcí hm do 5 kg</t>
  </si>
  <si>
    <t>584</t>
  </si>
  <si>
    <t>Montáž ostatních atypických zámečnických konstrukcí  hmotnosti do 5 kg</t>
  </si>
  <si>
    <t>https://podminky.urs.cz/item/CS_URS_2024_01/767995111</t>
  </si>
  <si>
    <t>293</t>
  </si>
  <si>
    <t>586</t>
  </si>
  <si>
    <t>13010420</t>
  </si>
  <si>
    <t>úhelník ocelový rovnostranný jakost S235JR (11 375) 50x50x5mm</t>
  </si>
  <si>
    <t>588</t>
  </si>
  <si>
    <t>295</t>
  </si>
  <si>
    <t>590</t>
  </si>
  <si>
    <t>13011055</t>
  </si>
  <si>
    <t>úhelník ocelový nerovnostranný jakost S235JR (11 375) 100x50x6mm</t>
  </si>
  <si>
    <t>592</t>
  </si>
  <si>
    <t>297</t>
  </si>
  <si>
    <t>767995115</t>
  </si>
  <si>
    <t>Montáž atypických zámečnických konstrukcí hm přes 50 do 100 kg</t>
  </si>
  <si>
    <t>594</t>
  </si>
  <si>
    <t>Montáž ostatních atypických zámečnických konstrukcí  hmotnosti přes 50 do 100 kg</t>
  </si>
  <si>
    <t>https://podminky.urs.cz/item/CS_URS_2024_01/767995115</t>
  </si>
  <si>
    <t>767995116</t>
  </si>
  <si>
    <t>Montáž atypických zámečnických konstrukcí hm přes 100 do 250 kg</t>
  </si>
  <si>
    <t>596</t>
  </si>
  <si>
    <t>Montáž ostatních atypických zámečnických konstrukcí  hmotnosti přes 100 do 250 kg</t>
  </si>
  <si>
    <t>https://podminky.urs.cz/item/CS_URS_2024_01/767995116</t>
  </si>
  <si>
    <t>299</t>
  </si>
  <si>
    <t>13011028</t>
  </si>
  <si>
    <t>ocel profilová jakost S235JR (11 375) průřez UPE 270</t>
  </si>
  <si>
    <t>598</t>
  </si>
  <si>
    <t>ocel profilová jakost S235JR (11 375) průřez UPE 270
Ocelová konstrukce náhrada stropu po vybourání - příprava, výroba, povrchová úprava</t>
  </si>
  <si>
    <t>301</t>
  </si>
  <si>
    <t>767.R.OK.plošina.K</t>
  </si>
  <si>
    <t>Ocelová konstrukce plošina pod VZT jednotku - příprava, výroba, MONTÁŽ, povrchová úprava</t>
  </si>
  <si>
    <t>600</t>
  </si>
  <si>
    <t>Ocelová konstrukce plošina pod VZT jednotku - MONTÁŽ</t>
  </si>
  <si>
    <t>767.R.OK.plošina.M</t>
  </si>
  <si>
    <t>Ocelová konstrukce plošina pod VZT jednotku - materiál, příprava, výroba, povrchová úprava</t>
  </si>
  <si>
    <t>602</t>
  </si>
  <si>
    <t>303</t>
  </si>
  <si>
    <t>998767102</t>
  </si>
  <si>
    <t>Přesun hmot tonážní pro zámečnické konstrukce v objektech v přes 6 do 12 m</t>
  </si>
  <si>
    <t>604</t>
  </si>
  <si>
    <t>Přesun hmot pro zámečnické konstrukce  stanovený z hmotnosti přesunovaného materiálu vodorovná dopravní vzdálenost do 50 m v objektech výšky přes 6 do 12 m</t>
  </si>
  <si>
    <t>https://podminky.urs.cz/item/CS_URS_2024_01/998767102</t>
  </si>
  <si>
    <t>771</t>
  </si>
  <si>
    <t>Podlahy z dlaždic</t>
  </si>
  <si>
    <t>771121011</t>
  </si>
  <si>
    <t>Nátěr penetrační na podlahu</t>
  </si>
  <si>
    <t>606</t>
  </si>
  <si>
    <t>Příprava podkladu před provedením dlažby nátěr penetrační na podlahu</t>
  </si>
  <si>
    <t>https://podminky.urs.cz/item/CS_URS_2024_01/771121011</t>
  </si>
  <si>
    <t>305</t>
  </si>
  <si>
    <t>771151022</t>
  </si>
  <si>
    <t>Samonivelační stěrka podlah pevnosti 30 MPa tl přes 3 do 5 mm</t>
  </si>
  <si>
    <t>608</t>
  </si>
  <si>
    <t>Příprava podkladu před provedením dlažby samonivelační stěrka min.pevnosti 30 MPa, tloušťky přes 3 do 5 mm</t>
  </si>
  <si>
    <t>https://podminky.urs.cz/item/CS_URS_2024_01/771151022</t>
  </si>
  <si>
    <t>771271113</t>
  </si>
  <si>
    <t>Montáž obkladů stupnic z dlaždic hladkých keramických do malty š přes 250 do 300 mm</t>
  </si>
  <si>
    <t>610</t>
  </si>
  <si>
    <t>Montáž obkladů schodišť z dlaždic keramických kladených do malty stupnic hladkých, šířky přes 250 do 300 mm</t>
  </si>
  <si>
    <t>https://podminky.urs.cz/item/CS_URS_2024_01/771271113</t>
  </si>
  <si>
    <t>307</t>
  </si>
  <si>
    <t>771271231</t>
  </si>
  <si>
    <t>Montáž obkladů podstupnic z dlaždic hladkých keramických do malty v do 150 mm</t>
  </si>
  <si>
    <t>612</t>
  </si>
  <si>
    <t>Montáž obkladů schodišť z dlaždic keramických kladených do malty podstupnic hladkých, výšky do 150 mm</t>
  </si>
  <si>
    <t>https://podminky.urs.cz/item/CS_URS_2024_01/771271231</t>
  </si>
  <si>
    <t>771551113</t>
  </si>
  <si>
    <t>Montáž podlah z dlaždic teracových do malty přes 9 do 12 ks/m2</t>
  </si>
  <si>
    <t>614</t>
  </si>
  <si>
    <t>Montáž podlah z dlaždic teracových kladených do malty přes 9 do 12 ks/ m2</t>
  </si>
  <si>
    <t>https://podminky.urs.cz/item/CS_URS_2024_01/771551113</t>
  </si>
  <si>
    <t>309</t>
  </si>
  <si>
    <t>59246.R.1</t>
  </si>
  <si>
    <t>Dlaždice betonové dlažba desková betonová dlažba plošná - hladká Standard 30 x 30 x 4,5     šedá</t>
  </si>
  <si>
    <t>616</t>
  </si>
  <si>
    <t>Poznámka k položce:_x000D_
Poznámka k položce: Spotřeba: 11,11 kus/m2</t>
  </si>
  <si>
    <t>998771102</t>
  </si>
  <si>
    <t>Přesun hmot tonážní pro podlahy z dlaždic v objektech v přes 6 do 12 m</t>
  </si>
  <si>
    <t>618</t>
  </si>
  <si>
    <t>Přesun hmot pro podlahy z dlaždic stanovený z hmotnosti přesunovaného materiálu vodorovná dopravní vzdálenost do 50 m v objektech výšky přes 6 do 12 m</t>
  </si>
  <si>
    <t>https://podminky.urs.cz/item/CS_URS_2024_01/998771102</t>
  </si>
  <si>
    <t>783</t>
  </si>
  <si>
    <t>Dokončovací práce - nátěry</t>
  </si>
  <si>
    <t>311</t>
  </si>
  <si>
    <t>783327101</t>
  </si>
  <si>
    <t>Krycí jednonásobný akrylátový nátěr zámečnických konstrukcí</t>
  </si>
  <si>
    <t>620</t>
  </si>
  <si>
    <t>Krycí nátěr (email) zámečnických konstrukcí jednonásobný akrylátový</t>
  </si>
  <si>
    <t>https://podminky.urs.cz/item/CS_URS_2024_01/783327101</t>
  </si>
  <si>
    <t>Poznámka k položce:_x000D_
Poznámka k položce: kryty radiátorů - barva dle výběru investora</t>
  </si>
  <si>
    <t>784</t>
  </si>
  <si>
    <t>Dokončovací práce - malby a tapety</t>
  </si>
  <si>
    <t>784121001</t>
  </si>
  <si>
    <t>Oškrabání malby v mísnostech v do 3,80 m</t>
  </si>
  <si>
    <t>622</t>
  </si>
  <si>
    <t>Oškrabání malby v místnostech výšky do 3,80 m</t>
  </si>
  <si>
    <t>https://podminky.urs.cz/item/CS_URS_2024_01/784121001</t>
  </si>
  <si>
    <t>313</t>
  </si>
  <si>
    <t>784181121</t>
  </si>
  <si>
    <t>Hloubková jednonásobná bezbarvá penetrace podkladu v místnostech v do 3,80 m</t>
  </si>
  <si>
    <t>624</t>
  </si>
  <si>
    <t>Penetrace podkladu jednonásobná hloubková akrylátová bezbarvá v místnostech výšky do 3,80 m</t>
  </si>
  <si>
    <t>https://podminky.urs.cz/item/CS_URS_2024_01/784181121</t>
  </si>
  <si>
    <t>784311011</t>
  </si>
  <si>
    <t>Dvojnásobné bílé malby ze suchých směsí (práškových) v místnostech v do 3,80 m</t>
  </si>
  <si>
    <t>626</t>
  </si>
  <si>
    <t>Malby ze suchých směsí (práškových) dvojnásobné, bílé v místnostech výšky do 3,80 m</t>
  </si>
  <si>
    <t>https://podminky.urs.cz/item/CS_URS_2024_01/784311011</t>
  </si>
  <si>
    <t>VP</t>
  </si>
  <si>
    <t xml:space="preserve">  Vícepráce</t>
  </si>
  <si>
    <t>PN</t>
  </si>
  <si>
    <t>D.1.1.1 (B) -  Architektonicko - stavební řešení, Pavilon B</t>
  </si>
  <si>
    <t>Poznámka k položce:_x000D_
Poznámka k položce: Rhododendron</t>
  </si>
  <si>
    <t>122151104</t>
  </si>
  <si>
    <t>Odkopávky a prokopávky nezapažené v hornině třídy těžitelnosti I skupiny 1 a 2 objem do 500 m3 strojně</t>
  </si>
  <si>
    <t>Odkopávky a prokopávky nezapažené strojně v hornině třídy těžitelnosti I skupiny 1 a 2 přes 100 do 500 m3</t>
  </si>
  <si>
    <t>https://podminky.urs.cz/item/CS_URS_2024_01/122151104</t>
  </si>
  <si>
    <t>167151111</t>
  </si>
  <si>
    <t>Nakládání výkopku z hornin třídy těžitelnosti I skupiny 1 až 3 přes 100 m3</t>
  </si>
  <si>
    <t>Nakládání, skládání a překládání neulehlého výkopku nebo sypaniny strojně nakládání, množství přes 100 m3, z hornin třídy těžitelnosti I, skupiny 1 až 3</t>
  </si>
  <si>
    <t>https://podminky.urs.cz/item/CS_URS_2024_01/167151111</t>
  </si>
  <si>
    <t>566901143</t>
  </si>
  <si>
    <t>Vyspravení podkladu po překopech inženýrských sítí plochy do 15 m2 kamenivem hrubým drceným tl. 200 mm</t>
  </si>
  <si>
    <t>Vyspravení podkladu po překopech inženýrských sítí plochy do 15 m2 s rozprostřením a zhutněním kamenivem hrubým drceným tl. 200 mm</t>
  </si>
  <si>
    <t>https://podminky.urs.cz/item/CS_URS_2024_01/566901143</t>
  </si>
  <si>
    <t>572341111</t>
  </si>
  <si>
    <t>Vyspravení krytu komunikací po překopech pl přes 15 m2 asfalt betonem ACO (AB) tl přes 30 do 50 mm</t>
  </si>
  <si>
    <t>Vyspravení krytu komunikací po překopech inženýrských sítí plochy přes 15 m2 asfaltovým betonem ACO (AB), po zhutnění tl. přes 30 do 50 mm</t>
  </si>
  <si>
    <t>https://podminky.urs.cz/item/CS_URS_2024_01/572341111</t>
  </si>
  <si>
    <t>622211021</t>
  </si>
  <si>
    <t>Montáž kontaktního zateplení vnějších stěn lepením a mechanickým kotvením polystyrénových desek do betonu a zdiva tl přes 80 do 120 mm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</si>
  <si>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</si>
  <si>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https://podminky.urs.cz/item/CS_URS_2024_01/622211021</t>
  </si>
  <si>
    <t>28376076</t>
  </si>
  <si>
    <t>deska EPS grafitová fasádní λ=0,030-0,031 tl 100mm</t>
  </si>
  <si>
    <t>622212051</t>
  </si>
  <si>
    <t>Montáž kontaktního zateplení vnějšího ostění, nadpraží nebo parapetu hl. špalety do 400 mm lepením desek z polystyrenu tl do 40 mm</t>
  </si>
  <si>
    <t>Montáž kontaktního zateplení vnějšího ostění, nadpraží nebo parapetu lepením z polystyrenových desek hloubky špalet přes 200 do 400 mm, tloušťky desek do 40 mm</t>
  </si>
  <si>
    <t>https://podminky.urs.cz/item/CS_URS_2024_01/622212051</t>
  </si>
  <si>
    <t>28376415</t>
  </si>
  <si>
    <t>deska z polystyrénu XPS, hrana polodrážková a hladký povrch 300kPA tl 30mm</t>
  </si>
  <si>
    <t>622252001</t>
  </si>
  <si>
    <t>Montáž profilů kontaktního zateplení připevněných mechanicky</t>
  </si>
  <si>
    <t>Montáž profilů kontaktního zateplení zakládacích soklových připevněných hmoždinkami</t>
  </si>
  <si>
    <t>https://podminky.urs.cz/item/CS_URS_2024_01/622252001</t>
  </si>
  <si>
    <t>59051418</t>
  </si>
  <si>
    <t>profil zakládací Al tl 1,0mm pro ETICS pro izolant tl 110mm</t>
  </si>
  <si>
    <t>637121112</t>
  </si>
  <si>
    <t>Okapový chodník z kačírku tl 150 mm s udusáním</t>
  </si>
  <si>
    <t>Okapový chodník z kameniva  s udusáním a urovnáním povrchu z kačírku tl. 150 mm</t>
  </si>
  <si>
    <t>https://podminky.urs.cz/item/CS_URS_2024_01/637121112</t>
  </si>
  <si>
    <t>637311122</t>
  </si>
  <si>
    <t>Okapový chodník z betonových chodníkových obrubníků stojatých lože beton</t>
  </si>
  <si>
    <t>Okapový chodník z obrubníků betonových chodníkových, se zalitím spár cementovou maltou do lože z betonu prostého, z obrubníků stojatých</t>
  </si>
  <si>
    <t>https://podminky.urs.cz/item/CS_URS_2024_01/637311122</t>
  </si>
  <si>
    <t>Poznámka k položce:_x000D_
Poznámka k položce: ozn. 09  pětikomorový plast tepelně izolační trojsklo Uwmax=0,96W/m2K teplý rámeček swisspacer  pákový ovladač barva dle PD</t>
  </si>
  <si>
    <t>611430.R.3</t>
  </si>
  <si>
    <t>611400345R</t>
  </si>
  <si>
    <t>okno plastové čtyřkřídlé otvíravé vyklápěcí+otvíravé+otvíravé a vyklápěcí+vyklápěcí 240x210 cm</t>
  </si>
  <si>
    <t>Okna a dveře balkónové z plastů okna plastová čtyřkřídlé otvíravé vyklápěcí +otvíravé + otvíravé a vyklápěcí+vyklápěcí 240 x 210 cm</t>
  </si>
  <si>
    <t>Poznámka k položce:_x000D_
Poznámka k položce: ozn. 05  pětikomorový plast tepelně izolační trojsklo Uwmax=0,96W/m2K teplý rámeček swisspacer  barva dle PD</t>
  </si>
  <si>
    <t>611400346R</t>
  </si>
  <si>
    <t>okno plastové čtyřkřídlé otvíravé vyklápěcí+otvíravé+otvíravé a vyklápěcí+vyklápěcí 160x210 cm</t>
  </si>
  <si>
    <t>Okna a dveře balkónové z plastů okna plastová čtyřkřídlé otvíravé vyklápěcí +otvíravé + otvíravé a vyklápěcí+vyklápěcí 160 x 210 cm</t>
  </si>
  <si>
    <t>Poznámka k položce:_x000D_
Poznámka k položce: ozn. 06  pětikomorový plast tepelně izolační trojsklo Uwmax=0,96W/m2K teplý rámeček swisspacer  barva dle PD</t>
  </si>
  <si>
    <t>Poznámka k položce:_x000D_
Poznámka k položce: 1ks = 1pár</t>
  </si>
  <si>
    <t>78696R2</t>
  </si>
  <si>
    <t>Sejmutí a zpětná montáž ochranných sítí v tělocvičně</t>
  </si>
  <si>
    <t>553413112R</t>
  </si>
  <si>
    <t>dveře hliníkové vchodové dvoukřídlové 1800 x 2200 mm</t>
  </si>
  <si>
    <t>materiály ostatní: dveře hliníkové vchodové dvoukřídlové 1800 x 2200 mm</t>
  </si>
  <si>
    <t>Poznámka k položce:_x000D_
Poznámka k položce: ozn. D06  Al. profil s přerušeným tep. mostem tepelně izolační trojsklo Uwmax=0,96W/m2K bezp. Connex teplý rámeček swisspacer samozavírač aretace pro otevřenou i zavřenou polohu nízký práh, dozická vložka  členění dle PD</t>
  </si>
  <si>
    <t>Poznámka k položce:_x000D_
Poznámka k položce: ozn. D01  Al. profil s přerušeným tep. mostem tepelně izolační trojsklo Uwmax=0,96W/m2K bezp. Connex teplý rámeček swisspacer samozavírač aretace pro otevřenou i zavřenou polohu nízký práh, dozická vložka  členění dle PD</t>
  </si>
  <si>
    <t>767651230</t>
  </si>
  <si>
    <t>Montáž vrat garážových otvíravých do ocelové zárubně pl přes 9 do 13 m2</t>
  </si>
  <si>
    <t>Montáž vrat garážových nebo průmyslových otvíravých do ocelové zárubně z dílů, plochy přes 9 do 13 m2</t>
  </si>
  <si>
    <t>https://podminky.urs.cz/item/CS_URS_2024_01/767651230</t>
  </si>
  <si>
    <t>553447100R</t>
  </si>
  <si>
    <t>vrata ocelová otočná s rámem  240 x 300 cm - zateplená</t>
  </si>
  <si>
    <t>Výplně otvorů staveb - kovové vrata ocelová vrata ocelová 2/2 křídlová z Jä profilu oboustranně hladká s tepelnou izolací včetně úhelníkového rámu otočná s rámem  240 x 300 cm</t>
  </si>
  <si>
    <t>Poznámka k položce:_x000D_
Poznámka k položce: ozn. D04  vrata ocelová s tep. izolací Ud 1,7  aretace pro otevřenou i zavřenou polohu nízký práh, dozická vložka  členění dle PD</t>
  </si>
  <si>
    <t>553447105R</t>
  </si>
  <si>
    <t>vrata ocelová otočná s rámem  250 x 300 cm - zateplená</t>
  </si>
  <si>
    <t>Výplně otvorů staveb - kovové vrata ocelová vrata ocelová 2/2 křídlová z Jä profilu oboustranně hladká s tepelnou izolací včetně úhelníkového rámu otočná s rámem  250 x 300 cm</t>
  </si>
  <si>
    <t>Poznámka k položce:_x000D_
Poznámka k položce: ozn. D05  vrata ocelová s tep. izolací Ud 1,7  aretace pro otevřenou i zavřenou polohu nízký práh, dozická vložka  členění dle PD</t>
  </si>
  <si>
    <t>95.R.1</t>
  </si>
  <si>
    <t>Napojení VZT na stávající kanály (předpokládané náklady 12 000 Kč)</t>
  </si>
  <si>
    <t>kpl.</t>
  </si>
  <si>
    <t>Úprava - zkrácení oplocení</t>
  </si>
  <si>
    <t>959600007R</t>
  </si>
  <si>
    <t>Úprava regulátoru plynu na fasádě do zateplení</t>
  </si>
  <si>
    <t>Úprava obložení ostění obkladačkou po výměně oken</t>
  </si>
  <si>
    <t>Poznámka k položce:_x000D_
Poznámka k položce: v sociálních. zař.</t>
  </si>
  <si>
    <t>959600008R.1</t>
  </si>
  <si>
    <t>113107042</t>
  </si>
  <si>
    <t>Odstranění podkladu živičných tl přes 50 do 100 mm při překopech ručně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</si>
  <si>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</si>
  <si>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https://podminky.urs.cz/item/CS_URS_2024_01/113107042</t>
  </si>
  <si>
    <t>713141851</t>
  </si>
  <si>
    <t>Odstranění tepelné izolace atikových klínů volně kladených</t>
  </si>
  <si>
    <t>Odstranění tepelné izolace střech plochých z rohoží, pásů, dílců, desek, bloků atikových klínů volně kladených</t>
  </si>
  <si>
    <t>https://podminky.urs.cz/item/CS_URS_2024_01/713141851</t>
  </si>
  <si>
    <t>764002861</t>
  </si>
  <si>
    <t>Demontáž oplechování říms a ozdobných prvků do suti</t>
  </si>
  <si>
    <t>Demontáž klempířských konstrukcí oplechování říms do suti</t>
  </si>
  <si>
    <t>https://podminky.urs.cz/item/CS_URS_2024_01/764002861</t>
  </si>
  <si>
    <t>968072559</t>
  </si>
  <si>
    <t>Vybourání kovových vrat pl přes 5 m2</t>
  </si>
  <si>
    <t>Vybourání kovových rámů oken s křídly, dveřních zárubní, vrat, stěn, ostění nebo obkladů  vrat, mimo posuvných a skládacích, plochy přes 5 m2</t>
  </si>
  <si>
    <t>https://podminky.urs.cz/item/CS_URS_2024_01/968072559</t>
  </si>
  <si>
    <t>Poznámka k položce:_x000D_
Poznámka k položce: mříže anglických dvorků</t>
  </si>
  <si>
    <t>767996702</t>
  </si>
  <si>
    <t>Demontáž atypických zámečnických konstrukcí řezáním hm jednotlivých dílů přes 50 do 100 kg</t>
  </si>
  <si>
    <t>Demontáž ostatních zámečnických konstrukcí  o hmotnosti jednotlivých dílů řezáním přes 50 do 100 kg</t>
  </si>
  <si>
    <t>https://podminky.urs.cz/item/CS_URS_2024_01/767996702</t>
  </si>
  <si>
    <t>Poznámka k položce:_x000D_
Poznámka k položce: mříže na oknech</t>
  </si>
  <si>
    <t>62832134</t>
  </si>
  <si>
    <t>pás asfaltový natavitelný oxidovaný tl 4,0mm typu V60 S40 s vložkou ze skleněné rohože, s jemnozrnným minerálním posypem</t>
  </si>
  <si>
    <t>712300841</t>
  </si>
  <si>
    <t>Odstranění povlakové krytiny střech do 10° odškrabáním mechu s urovnáním povrchu a očištěním</t>
  </si>
  <si>
    <t>Ostatní práce při odstranění povlakové krytiny střech plochých do 10° mechu odškrabáním a očistěním s urovnáním povrchu</t>
  </si>
  <si>
    <t>https://podminky.urs.cz/item/CS_URS_2024_01/712300841</t>
  </si>
  <si>
    <t>712742559R</t>
  </si>
  <si>
    <t>Provedení povlakové krytiny střech zesílením pásy samolepící š 500 mm</t>
  </si>
  <si>
    <t>Provedení povlakové krytiny střech samostatným zesílením pásy samolepící, šířky 500 mm</t>
  </si>
  <si>
    <t>62856003</t>
  </si>
  <si>
    <t>pás asfaltový samolepicí modifikovaný SBS tl 0,4mm s vrchní spřaženou speciální nosnou vložkou z hliníkové fólie, se sníženou hořlavostí</t>
  </si>
  <si>
    <t>Poznámka k položce:_x000D_
Poznámka k položce: Modifikovaný za studena samolepící parotěsný pás s hliníkovou vložkou se skelnou mřížkou s nízkou požární zátěží.</t>
  </si>
  <si>
    <t>62866281</t>
  </si>
  <si>
    <t>pás asfaltový samolepicí modifikovaný SBS tl 3,0mm s vložkou ze skleněné tkaniny se spalitelnou fólií nebo jemnozrnným minerálním posypem nebo textilií na horním povrchu</t>
  </si>
  <si>
    <t>712361701</t>
  </si>
  <si>
    <t>Provedení povlakové krytiny střech do 10° fólií položenou volně s přilepením spojů</t>
  </si>
  <si>
    <t>Provedení povlakové krytiny střech plochých do 10° fólií  položenou volně s přilepením spojů</t>
  </si>
  <si>
    <t>https://podminky.urs.cz/item/CS_URS_2024_01/712361701</t>
  </si>
  <si>
    <t>712363101</t>
  </si>
  <si>
    <t>Provedení povlakové krytiny střech do 10° ukotvení fólie talířov hmoždinkou do polystyrenu nebo vlny</t>
  </si>
  <si>
    <t>Provedení povlakové krytiny střech plochých do 10° fólií  ostatní činnosti při pokládání hydroizolačních fólií (materiál ve specifikaci) mechanické ukotvení talířovou hmoždinkou do polystyrenu nebo desek z minerální vlny</t>
  </si>
  <si>
    <t>https://podminky.urs.cz/item/CS_URS_2024_01/712363101</t>
  </si>
  <si>
    <t>Poznámka k položce:_x000D_
Poznámka k položce: předpoklad kotvení 6ks/m2 nutno dopřesnit dle výrobce</t>
  </si>
  <si>
    <t>590513.R.1</t>
  </si>
  <si>
    <t>hmoždinka talířová EJOT s ocelovým trnem TID-T 8/60 x 275</t>
  </si>
  <si>
    <t>Kontaktní zateplovací systémy příslušenství kontaktních zateplovacích systémů kotvící materiál - hmoždinky talířové hmoždinky EJOT s ocelovým trnem - průměr 8 mm TID-T 8/60 x 275</t>
  </si>
  <si>
    <t>712363112</t>
  </si>
  <si>
    <t>Provedení povlakové krytiny střech do 10° překrytí talířové hmoždinky pruhem navařené fólie</t>
  </si>
  <si>
    <t>Provedení povlakové krytiny střech plochých do 10° fólií  ostatní činnosti při pokládání hydroizolačních fólií (materiál ve specifikaci) vodotěsné překrytí talířové hmoždinky pruhem fólie horkovzdušným navařením</t>
  </si>
  <si>
    <t>https://podminky.urs.cz/item/CS_URS_2024_01/712363112</t>
  </si>
  <si>
    <t>712861703</t>
  </si>
  <si>
    <t>Provedení povlakové krytiny vytažením na konstrukce fólií přilepenou v plné ploše</t>
  </si>
  <si>
    <t>Provedení povlakové krytiny střech samostatným vytažením izolačního povlaku fólií  na konstrukce převyšující úroveň střechy, přilepenou lepidlem v plné ploše</t>
  </si>
  <si>
    <t>https://podminky.urs.cz/item/CS_URS_2024_01/712861703</t>
  </si>
  <si>
    <t>712964703</t>
  </si>
  <si>
    <t>Provedení povlakové krytiny zesílením koutů, rohů nebo hran fólií</t>
  </si>
  <si>
    <t>Provedení povlakové krytiny střech fóliemi - ostatní práce  zesílení koutů, rohů nebo hran fólií</t>
  </si>
  <si>
    <t>https://podminky.urs.cz/item/CS_URS_2024_01/712964703</t>
  </si>
  <si>
    <t>1015102.R.1</t>
  </si>
  <si>
    <t>Fólie z PVC-P (měkčený polyvinylchlorid) s výztužnou vložkou z PES (polyesteru) určená ke kotvení šedá  1,8mm š.1,6m (24m2)</t>
  </si>
  <si>
    <t>Fólie z PVC-P (měkčený polyvinylchlorid) s výztužnou vložkou z PES (polyesteru) určená ke kotvení. Možnost použití do požárně nebezpečného prostoru – zkouška Broof (t3)</t>
  </si>
  <si>
    <t>712363352</t>
  </si>
  <si>
    <t>Povlakové krytiny střech do 10° z tvarovaných poplastovaných lišt délky 2 m koutová lišta vnitřní rš 100 mm</t>
  </si>
  <si>
    <t>Povlakové krytiny střech plochých do 10° z tvarovaných poplastovaných lišt pro mPVC vnitřní koutová lišta rš 100 mm</t>
  </si>
  <si>
    <t>https://podminky.urs.cz/item/CS_URS_2024_01/712363352</t>
  </si>
  <si>
    <t>Poznámka k položce:_x000D_
Poznámka k položce: ozn K14</t>
  </si>
  <si>
    <t>712363353</t>
  </si>
  <si>
    <t>Povlakové krytiny střech do 10° z tvarovaných poplastovaných lišt délky 2 m koutová lišta vnější rš 100 mm</t>
  </si>
  <si>
    <t>Povlakové krytiny střech plochých do 10° z tvarovaných poplastovaných lišt pro mPVC vnější koutová lišta rš 100 mm</t>
  </si>
  <si>
    <t>https://podminky.urs.cz/item/CS_URS_2024_01/712363353</t>
  </si>
  <si>
    <t>Poznámka k položce:_x000D_
Poznámka k položce: do trvale pružného tmelu</t>
  </si>
  <si>
    <t>62853004</t>
  </si>
  <si>
    <t>pás asfaltový natavitelný modifikovaný SBS tl 4,0mm s vložkou ze skleněné tkaniny a spalitelnou PE fólií nebo jemnozrnným minerálním posypem na horním povrchu</t>
  </si>
  <si>
    <t>62855005</t>
  </si>
  <si>
    <t>pás asfaltový natavitelný modifikovaný SBS tl 4,2mm s vložkou z polyesterové rohože a hrubozrnným břidličným posypem na horním povrchu</t>
  </si>
  <si>
    <t>713141151</t>
  </si>
  <si>
    <t>Montáž izolace tepelné střech plochých kladené volně 1 vrstva rohoží, pásů, dílců, desek</t>
  </si>
  <si>
    <t>Montáž tepelné izolace střech plochých rohožemi, pásy, deskami, dílci, bloky (izolační materiál ve specifikaci) kladenými volně jednovrstvá</t>
  </si>
  <si>
    <t>https://podminky.urs.cz/item/CS_URS_2024_01/713141151</t>
  </si>
  <si>
    <t>Poznámka k položce:_x000D_
Poznámka k položce: pro souvrství SG Combi Roof 30M (4x izolace)</t>
  </si>
  <si>
    <t>713141182R</t>
  </si>
  <si>
    <t>Montáž izolace tepelné střech plochých tl přes 170 mm šrouby  budova v do 20 m</t>
  </si>
  <si>
    <t>Montáž tepelné izolace střech plochých rohožemi, pásy, deskami, dílci, bloky (izolační materiál ve specifikaci) přišroubovanými šrouby tl. izolace přes 170 mm budovy výšky do 20 m</t>
  </si>
  <si>
    <t>Poznámka k položce:_x000D_
Poznámka k položce: Prokotvení souvrství SG Combi Roof 30M  Celková tl. izolace 260mm Předpoklad rozmístění kotev 9 ks/m2</t>
  </si>
  <si>
    <t>631283961R</t>
  </si>
  <si>
    <t>nákup souvrství SG Combi Roof 30M (vata 2x30mm + pol. 2x100mm = 260mm)</t>
  </si>
  <si>
    <t>souvrství SG Combi Roof 30M</t>
  </si>
  <si>
    <t>Poznámka k položce:_x000D_
Poznámka k položce: skladba ST 03</t>
  </si>
  <si>
    <t>713191114</t>
  </si>
  <si>
    <t>Montáž izolace tepelné podlah, stropů vrchem nebo střech překrytí pásem asfaltovým položeným volně</t>
  </si>
  <si>
    <t>Montáž tepelné izolace stavebních konstrukcí - doplňky a konstrukční součásti podlah, stropů vrchem nebo střech překrytím pásem asfaltovým položeném volně</t>
  </si>
  <si>
    <t>https://podminky.urs.cz/item/CS_URS_2024_01/713191114</t>
  </si>
  <si>
    <t>Poznámka k položce:_x000D_
Poznámka k položce: separační vložka</t>
  </si>
  <si>
    <t>69311226</t>
  </si>
  <si>
    <t>geotextilie netkaná separační, ochranná, filtrační, drenážní PES 150g/m2</t>
  </si>
  <si>
    <t>CS ÚRS 2022 01</t>
  </si>
  <si>
    <t>https://podminky.urs.cz/item/CS_URS_2022_01/734890803</t>
  </si>
  <si>
    <t>55121215</t>
  </si>
  <si>
    <t>ventil termostatický rohový s ruční hlavou 1/2"</t>
  </si>
  <si>
    <t>762511243</t>
  </si>
  <si>
    <t>Podlahové kce podkladové z desek OSB tl 15 mm na sraz šroubovaných</t>
  </si>
  <si>
    <t>Podlahové konstrukce podkladové z dřevoštěpkových desek OSB jednovrstvých šroubovaných na sraz, tloušťky desky 15 mm</t>
  </si>
  <si>
    <t>https://podminky.urs.cz/item/CS_URS_2024_01/762511243</t>
  </si>
  <si>
    <t>712391176</t>
  </si>
  <si>
    <t>Provedení povlakové krytiny střech do 10° připevnění izolace kotvícími terči</t>
  </si>
  <si>
    <t>Provedení povlakové krytiny střech plochých do 10° -ostatní práce  připevnění izolace kotvícími terči</t>
  </si>
  <si>
    <t>https://podminky.urs.cz/item/CS_URS_2024_01/712391176</t>
  </si>
  <si>
    <t>Poznámka k položce:_x000D_
Poznámka k položce: Prokotvení k podkladu</t>
  </si>
  <si>
    <t>54879034</t>
  </si>
  <si>
    <t>kotva průvleková pro střední zatížení se šestihrannou hlavou, PZ M12 dl 115mm</t>
  </si>
  <si>
    <t>764216646</t>
  </si>
  <si>
    <t>Oplechování rovných parapetů celoplošně lepené z Pz s povrchovou úpravou rš 500 mm</t>
  </si>
  <si>
    <t>Oplechování parapetů z pozinkovaného plechu s povrchovou úpravou rovných celoplošně lepené, bez rohů rš 500 mm</t>
  </si>
  <si>
    <t>https://podminky.urs.cz/item/CS_URS_2024_01/764216646</t>
  </si>
  <si>
    <t>764960001R</t>
  </si>
  <si>
    <t>D+M ukončovacího profilu U složeného ze 4 částí</t>
  </si>
  <si>
    <t>Poznámka k položce:_x000D_
Poznámka k položce: ozn K8</t>
  </si>
  <si>
    <t>764218607</t>
  </si>
  <si>
    <t>Oplechování rovné římsy mechanicky kotvené z Pz s upraveným povrchem rš 670 mm</t>
  </si>
  <si>
    <t>Oplechování říms a ozdobných prvků z pozinkovaného plechu s povrchovou úpravou rovných, bez rohů mechanicky kotvené rš 670 mm</t>
  </si>
  <si>
    <t>https://podminky.urs.cz/item/CS_URS_2024_01/764218607</t>
  </si>
  <si>
    <t>764214609</t>
  </si>
  <si>
    <t>Oplechování horních ploch a atik bez rohů z Pz s povrch úpravou mechanicky kotvené rš 800 mm</t>
  </si>
  <si>
    <t>Oplechování horních ploch zdí a nadezdívek (atik) z pozinkovaného plechu s povrchovou úpravou mechanicky kotvené rš 800 mm</t>
  </si>
  <si>
    <t>https://podminky.urs.cz/item/CS_URS_2024_01/764214609</t>
  </si>
  <si>
    <t>764214611</t>
  </si>
  <si>
    <t>Oplechování horních ploch a atik bez rohů z Pz s povrch úpravou mechanicky kotvené rš přes 800 mm</t>
  </si>
  <si>
    <t>Oplechování horních ploch zdí a nadezdívek (atik) z pozinkovaného plechu s povrchovou úpravou mechanicky kotvené přes rš 800 mm</t>
  </si>
  <si>
    <t>https://podminky.urs.cz/item/CS_URS_2024_01/764214611</t>
  </si>
  <si>
    <t>764218624</t>
  </si>
  <si>
    <t>Oplechování rovné římsy celoplošně lepené z Pz s upraveným povrchem rš 330 mm</t>
  </si>
  <si>
    <t>Oplechování říms a ozdobných prvků z pozinkovaného plechu s povrchovou úpravou rovných, bez rohů celoplošně lepené rš 330 mm</t>
  </si>
  <si>
    <t>https://podminky.urs.cz/item/CS_URS_2024_01/764218624</t>
  </si>
  <si>
    <t>767662110</t>
  </si>
  <si>
    <t>Montáž mříží pevných šroubovaných</t>
  </si>
  <si>
    <t>Montáž mříží pevných, připevněných šroubováním</t>
  </si>
  <si>
    <t>https://podminky.urs.cz/item/CS_URS_2024_01/767662110</t>
  </si>
  <si>
    <t>Poznámka k položce:_x000D_
Poznámka k položce: ozn Z5 a Z6</t>
  </si>
  <si>
    <t>767833.R.1</t>
  </si>
  <si>
    <t>Montáž žebříků do zdi s bočnicemi s profilové oceli</t>
  </si>
  <si>
    <t>Montáž žebříků do zdiva s bočnicemi z profilové oceli, z trubek nebo tenkostěnných profilů</t>
  </si>
  <si>
    <t>Poznámka k položce:_x000D_
Poznámka k položce: žebřík ozn Z7     2ks</t>
  </si>
  <si>
    <t>Poznámka k položce:_x000D_
Poznámka k položce: pro Z7</t>
  </si>
  <si>
    <t>767316311</t>
  </si>
  <si>
    <t>Montáž střešního bodového světlíku přes 1 do 1,5 m2</t>
  </si>
  <si>
    <t>https://podminky.urs.cz/item/CS_URS_2024_01/767316311</t>
  </si>
  <si>
    <t>5624535.R.1</t>
  </si>
  <si>
    <t>světlík bodový třívrstvá kopule, manžeta výšky 15 cm, 90 x 120 cm, pevný</t>
  </si>
  <si>
    <t>Poznámka k položce:_x000D_
Poznámka k položce: vodotěsné a pevné provedení, včetně kotvení dopřesnění v poznámce na výkresu č. D.1.1.B.04.  Uw=1,64</t>
  </si>
  <si>
    <t>D.1.1.1 (C) - Architektonicko - stavební řešení, Pavilon C</t>
  </si>
  <si>
    <t>122151101</t>
  </si>
  <si>
    <t>Odkopávky a prokopávky nezapažené v hornině třídy těžitelnosti I skupiny 1 a 2 objem do 20 m3 strojně</t>
  </si>
  <si>
    <t>Odkopávky a prokopávky nezapažené strojně v hornině třídy těžitelnosti I skupiny 1 a 2 do 20 m3</t>
  </si>
  <si>
    <t>https://podminky.urs.cz/item/CS_URS_2024_01/122151101</t>
  </si>
  <si>
    <t>621211021</t>
  </si>
  <si>
    <t>Montáž kontaktního zateplení vnějších podhledů lepením a mechanickým kotvením polystyrénových desek do betonu nebo zdiva tl přes 80 do 120 mm</t>
  </si>
  <si>
    <t>Montáž kontaktního zateplení lepením a mechanickým kotvením z polystyrenových desek na vnější podhledy, na podklad betonový nebo z lehčeného betonu, z tvárnic keramických nebo vápenopískových, tloušťky desek přes 80 do 120 mm</t>
  </si>
  <si>
    <t>https://podminky.urs.cz/item/CS_URS_2024_01/621211021</t>
  </si>
  <si>
    <t>283765.R.1</t>
  </si>
  <si>
    <t>deska z tuhé pěny na bázi polyisokyanurátu (PIR), polodrážka, součinitel tepelné vodivosti Lamb. 0,022 W.m-1.K-1, šířka 1200 mm, délka 2400 mm, tloušťka 180 mm</t>
  </si>
  <si>
    <t>28376077</t>
  </si>
  <si>
    <t>deska EPS grafitová fasádní λ=0,030-0,031 tl 120mm</t>
  </si>
  <si>
    <t>28376037</t>
  </si>
  <si>
    <t>deska EPS grafitová fasádní λ=0,032 tl 100mm</t>
  </si>
  <si>
    <t>622143001</t>
  </si>
  <si>
    <t>Montáž omítkových plastových nebo pozinkovaných soklových profilů</t>
  </si>
  <si>
    <t>Montáž omítkových profilů  plastových, pozinkovaných nebo dřevěných upevněných vtlačením do podkladní vrstvy nebo přibitím soklových</t>
  </si>
  <si>
    <t>https://podminky.urs.cz/item/CS_URS_2024_01/622143001</t>
  </si>
  <si>
    <t>623511112</t>
  </si>
  <si>
    <t>Tenkovrstvá akrylátová mozaiková střednězrnná omítka vnějších pilířů nebo sloupů</t>
  </si>
  <si>
    <t>Omítka tenkovrstvá akrylátová vnějších ploch  probarvená bez penetrace mozaiková střednězrnná pilířů nebo sloupů</t>
  </si>
  <si>
    <t>https://podminky.urs.cz/item/CS_URS_2024_01/623511112</t>
  </si>
  <si>
    <t>623151001</t>
  </si>
  <si>
    <t>Penetrační akrylátový nátěr vnějších pastovitých tenkovrstvých omítek pilířů a sloupů</t>
  </si>
  <si>
    <t>Penetrační nátěr vnějších pastovitých tenkovrstvých omítek akrylátový univerzální pilířů</t>
  </si>
  <si>
    <t>https://podminky.urs.cz/item/CS_URS_2024_01/623151001</t>
  </si>
  <si>
    <t>Poznámka k položce:_x000D_
Poznámka k položce: kotvící a spojovací nátěr na stávající ppovrch</t>
  </si>
  <si>
    <t>623142001</t>
  </si>
  <si>
    <t>Potažení vnějších pilířů nebo sloupů sklovláknitým pletivem vtlačeným do tenkovrstvé hmoty</t>
  </si>
  <si>
    <t>Potažení vnějších ploch pletivem  v ploše nebo pruzích, na plném podkladu sklovláknitým vtlačením do tmelu pilířů nebo sloupů</t>
  </si>
  <si>
    <t>https://podminky.urs.cz/item/CS_URS_2024_01/623142001</t>
  </si>
  <si>
    <t>623131121</t>
  </si>
  <si>
    <t>Penetrační nátěr vnějších pilířů nebo sloupů nanášený ručně</t>
  </si>
  <si>
    <t>Podkladní a spojovací vrstva vnějších omítaných ploch  penetrace nanášená ručně pilířů nebo sloupů</t>
  </si>
  <si>
    <t>https://podminky.urs.cz/item/CS_URS_2024_01/623131121</t>
  </si>
  <si>
    <t>623531052</t>
  </si>
  <si>
    <t>Tenkovrstvá silikonová rýhovaná omítka zrnitost 2,0 mm vnějších pilířů nebo sloupů</t>
  </si>
  <si>
    <t>Omítka tenkovrstvá silikonová vnějších ploch  probarvená bez penetrace rýhovaná, tloušťky 2,0 mm pilířů a sloupů</t>
  </si>
  <si>
    <t>https://podminky.urs.cz/item/CS_URS_2024_01/623531052</t>
  </si>
  <si>
    <t>623151011</t>
  </si>
  <si>
    <t>Penetrační silikátový nátěr vnějších pastovitých tenkovrstvých omítek pilířů a sloupů</t>
  </si>
  <si>
    <t>Penetrační nátěr vnějších pastovitých tenkovrstvých omítek silikátový paropropustný pilířů</t>
  </si>
  <si>
    <t>https://podminky.urs.cz/item/CS_URS_2024_01/623151011</t>
  </si>
  <si>
    <t>766694114</t>
  </si>
  <si>
    <t>Montáž parapetních desek dřevěných nebo plastových š do 30 cm dl přes 2,6 do 3,6 m</t>
  </si>
  <si>
    <t>Montáž ostatních truhlářských konstrukcí parapetních desek dřevěných nebo plastových šířky do 300 mm, délky přes 2600 do 3600 mm</t>
  </si>
  <si>
    <t>766122320</t>
  </si>
  <si>
    <t>Montáž stěn polozasklených v přes 2,75 do 3,50 m s parapetem v do 1,3 m</t>
  </si>
  <si>
    <t>Montáž dřevěných stěn  polozasklených s parapetem do 1,30 m, výšky přes 2,75 do 3,50 m</t>
  </si>
  <si>
    <t>https://podminky.urs.cz/item/CS_URS_2024_01/766122320</t>
  </si>
  <si>
    <t>611960003R</t>
  </si>
  <si>
    <t>Stěna plastová bez dv 520/285 (sklo, všechny fix)</t>
  </si>
  <si>
    <t>Stěna plastová bez dveří  520/285</t>
  </si>
  <si>
    <t>Poznámka k položce:_x000D_
Poznámka k položce: ozn. 11  pětikomorový plast tepelně izolační trojsklo Uwmax=0,96W/m2K teplý rámeček swisspacer   členění dle PD</t>
  </si>
  <si>
    <t>553960004R</t>
  </si>
  <si>
    <t>Stěna Al. s dveřmi 560/320 (boční a vrchní fix)</t>
  </si>
  <si>
    <t>Stěna Al. s dveřmi  560/320</t>
  </si>
  <si>
    <t>Poznámka k položce:_x000D_
Poznámka k položce: ozn. D08  hliníkový profil s přeruš. tep. mostem tepelně izolační trojsklo Uwmax=0,96W/m2K bezpečnostní Connex  teplý rámeček swisspacer dveře se samozavíračem aretace při otevřeni i zavření nízký práh, dozická vložka otev.: pravé ven  členění dle PD</t>
  </si>
  <si>
    <t>978059611</t>
  </si>
  <si>
    <t>Odsekání a odebrání obkladů stěn z vnějších obkládaček plochy do 1 m2</t>
  </si>
  <si>
    <t>Odsekání obkladů  stěn včetně otlučení podkladní omítky až na zdivo z obkládaček vnějších, z jakýchkoliv materiálů, plochy do 1 m2</t>
  </si>
  <si>
    <t>https://podminky.urs.cz/item/CS_URS_2024_01/978059611</t>
  </si>
  <si>
    <t>978071621</t>
  </si>
  <si>
    <t>Otlučení omítky a odstranění izolace z desek hmotnosti do 120 kg/m3 tl přes 50 mm pl přes 1 m2</t>
  </si>
  <si>
    <t>Odsekání omítky (včetně podkladní) a odstranění tepelné nebo vodotěsné izolace  z desek, objemové hmotnosti do 120 kg/m3, tl. přes 50 mm, plochy přes 1 m2</t>
  </si>
  <si>
    <t>https://podminky.urs.cz/item/CS_URS_2024_01/978071621</t>
  </si>
  <si>
    <t>713141211</t>
  </si>
  <si>
    <t>Montáž izolace tepelné střech plochých volně položené atikový klín</t>
  </si>
  <si>
    <t>Montáž tepelné izolace střech plochých atikovými klíny kladenými volně</t>
  </si>
  <si>
    <t>https://podminky.urs.cz/item/CS_URS_2024_01/713141211</t>
  </si>
  <si>
    <t>Poznámka k položce:_x000D_
Poznámka k položce: větrací otvory v atice po cca 1,5m</t>
  </si>
  <si>
    <t>763121411</t>
  </si>
  <si>
    <t>SDK stěna předsazená tl 62,5 mm profil CW+UW 50 deska 1xA 12,5 bez izolace EI 15</t>
  </si>
  <si>
    <t>Stěna předsazená ze sádrokartonových desek s nosnou konstrukcí z ocelových profilů CW, UW jednoduše opláštěná deskou standardní A tl. 12,5 mm bez izolace, EI 15, stěna tl. 62,5 mm, profil 50</t>
  </si>
  <si>
    <t>https://podminky.urs.cz/item/CS_URS_2024_01/763121411</t>
  </si>
  <si>
    <t>763121761</t>
  </si>
  <si>
    <t>Příplatek k SDK stěně předsazené za rovinnost kvality Q3</t>
  </si>
  <si>
    <t>Stěna předsazená ze sádrokartonových desek Příplatek k cenám za rovinnost kvality speciální tmelení kvality Q3</t>
  </si>
  <si>
    <t>https://podminky.urs.cz/item/CS_URS_2024_01/763121761</t>
  </si>
  <si>
    <t>D.1.1.1 (D) - Architektonicko - stavební řešení, Pavilon D</t>
  </si>
  <si>
    <t xml:space="preserve">    61 - Úprava povrchů vnitřních</t>
  </si>
  <si>
    <t xml:space="preserve">    62 - Úprava povrchů vnějších</t>
  </si>
  <si>
    <t xml:space="preserve">    9 - Ostatní konstrukce a práce, bourání</t>
  </si>
  <si>
    <t xml:space="preserve">    95 - Dokončovací konstrukce a práce pozemních staveb</t>
  </si>
  <si>
    <t xml:space="preserve">    997 - Doprava suti a vybouraných hmot</t>
  </si>
  <si>
    <t xml:space="preserve">    776 - Podlahy povlakové</t>
  </si>
  <si>
    <t>122151102</t>
  </si>
  <si>
    <t>Odkopávky a prokopávky nezapažené v hornině třídy těžitelnosti I skupiny 1 a 2 objem do 50 m3 strojně</t>
  </si>
  <si>
    <t>Odkopávky a prokopávky nezapažené strojně v hornině třídy těžitelnosti I skupiny 1 a 2 přes 20 do 50 m3</t>
  </si>
  <si>
    <t>https://podminky.urs.cz/item/CS_URS_2024_01/122151102</t>
  </si>
  <si>
    <t>311272211</t>
  </si>
  <si>
    <t>Zdivo z pórobetonových tvárnic hladkých do P2 do 450 kg/m3 na tenkovrstvou maltu tl 300 mm</t>
  </si>
  <si>
    <t>Zdivo z pórobetonových tvárnic na tenké maltové lože, tl. zdiva 300 mm pevnost tvárnic do P2, objemová hmotnost do 450 kg/m3 hladkých</t>
  </si>
  <si>
    <t>https://podminky.urs.cz/item/CS_URS_2024_01/311272211</t>
  </si>
  <si>
    <t>346244821</t>
  </si>
  <si>
    <t>Přizdívky izolační tl 140 mm z cihel dl 290 mm pevnosti P 10 až P 20 na MC 10</t>
  </si>
  <si>
    <t>Přizdívky izolační a ochranné z cihel pálených  na maltu MC-10 včetně vytvoření požlábku v ohybu izolace vodorovné na svislou, se zatřenou cementovou omítkou z malty min. MC 10 tl. 20 mm pod izolaci z cihel plných dl. 290 mm, P 10 až P 20 tl. 140 mm</t>
  </si>
  <si>
    <t>https://podminky.urs.cz/item/CS_URS_2024_01/346244821</t>
  </si>
  <si>
    <t>Poznámka k položce:_x000D_
Poznámka k položce: oprava soklu nad zemí 30%</t>
  </si>
  <si>
    <t>Úprava povrchů vnitřních</t>
  </si>
  <si>
    <t>612142001</t>
  </si>
  <si>
    <t>Potažení vnitřních stěn sklovláknitým pletivem vtlačeným do tenkovrstvé hmoty</t>
  </si>
  <si>
    <t>Potažení vnitřních ploch pletivem  v ploše nebo pruzích, na plném podkladu sklovláknitým vtlačením do tmelu stěn</t>
  </si>
  <si>
    <t>https://podminky.urs.cz/item/CS_URS_2024_01/612142001</t>
  </si>
  <si>
    <t>612311131</t>
  </si>
  <si>
    <t>Potažení vnitřních stěn vápenným štukem tloušťky do 3 mm</t>
  </si>
  <si>
    <t>Potažení vnitřních ploch vápenným štukem tloušťky do 3 mm svislých konstrukcí stěn</t>
  </si>
  <si>
    <t>https://podminky.urs.cz/item/CS_URS_2024_01/612311131</t>
  </si>
  <si>
    <t>Úprava povrchů vnějších</t>
  </si>
  <si>
    <t>629991001</t>
  </si>
  <si>
    <t>Zakrytí podélných ploch fólií volně položenou</t>
  </si>
  <si>
    <t>Zakrytí vnějších ploch před znečištěním  včetně pozdějšího odkrytí ploch podélných rovných (např. chodníků) fólií položenou volně</t>
  </si>
  <si>
    <t>https://podminky.urs.cz/item/CS_URS_2024_01/629991001</t>
  </si>
  <si>
    <t>Poznámka k položce:_x000D_
Poznámka k položce: ozn 02  pětikomorový plast tepelně izolační trojsklo Uwmax=0,96W/m2K teplý rámeček swisspacer ovládací prvek horního křídla max 1,5m nad podl.  barva dle PD</t>
  </si>
  <si>
    <t>Ostatní konstrukce a práce, bourání</t>
  </si>
  <si>
    <t>Poznámka k položce:_x000D_
Poznámka k položce: celkem na 3měsíce</t>
  </si>
  <si>
    <t>Dokončovací konstrukce a práce pozemních staveb</t>
  </si>
  <si>
    <t>Přesazení větrací mřížky s výměnou -  na zateplení</t>
  </si>
  <si>
    <t>D+M budky pro rorýse</t>
  </si>
  <si>
    <t>Poznámka k položce:_x000D_
Poznámka k položce: opatření pro ohrožený druh</t>
  </si>
  <si>
    <t>959600009R</t>
  </si>
  <si>
    <t>Odborná demontáž a uložení do depozitáže  mozaiky ze štítu D04</t>
  </si>
  <si>
    <t>766411811</t>
  </si>
  <si>
    <t>Demontáž truhlářského obložení stěn z panelů plochy do 1,5 m2</t>
  </si>
  <si>
    <t>Demontáž obložení stěn  panely, plochy do 1,5 m2</t>
  </si>
  <si>
    <t>https://podminky.urs.cz/item/CS_URS_2024_01/766411811</t>
  </si>
  <si>
    <t>962031133</t>
  </si>
  <si>
    <t>Bourání příček z cihel pálených na MVC tl do 150 mm</t>
  </si>
  <si>
    <t>Bourání příček z cihel, tvárnic nebo příčkovek  z cihel pálených, plných nebo dutých na maltu vápennou nebo vápenocementovou, tl. do 150 mm</t>
  </si>
  <si>
    <t>https://podminky.urs.cz/item/CS_URS_2024_01/962031133</t>
  </si>
  <si>
    <t>Doprava suti a vybouraných hmot</t>
  </si>
  <si>
    <t>713120811</t>
  </si>
  <si>
    <t>Odstranění tepelné izolace podlah volně kladené z vláknitých materiálů suchých tl do 100 mm</t>
  </si>
  <si>
    <t>Odstranění tepelné izolace podlah z rohoží, pásů, dílců, desek, bloků podlah volně kladených nebo mezi trámy z vláknitých materiálů suchých, tloušťka izolace do 100 mm</t>
  </si>
  <si>
    <t>https://podminky.urs.cz/item/CS_URS_2024_01/713120811</t>
  </si>
  <si>
    <t>713121111</t>
  </si>
  <si>
    <t>Montáž izolace tepelné podlah volně kladenými rohožemi, pásy, dílci, deskami 1 vrstva</t>
  </si>
  <si>
    <t>Montáž tepelné izolace podlah rohožemi, pásy, deskami, dílci, bloky (izolační materiál ve specifikaci) kladenými volně jednovrstvá</t>
  </si>
  <si>
    <t>https://podminky.urs.cz/item/CS_URS_2024_01/713121111</t>
  </si>
  <si>
    <t>28375868</t>
  </si>
  <si>
    <t>deska EPS 70 pro konstrukce s malým zatížením λ=0,039 tl 50mm</t>
  </si>
  <si>
    <t>1782756965</t>
  </si>
  <si>
    <t>1.NP</t>
  </si>
  <si>
    <t>"místnosti" 3*12,96</t>
  </si>
  <si>
    <t>"místnosti" 7*12,96</t>
  </si>
  <si>
    <t>3.NP</t>
  </si>
  <si>
    <t>-1684195417</t>
  </si>
  <si>
    <t>91961924</t>
  </si>
  <si>
    <t>1071857413</t>
  </si>
  <si>
    <t>7631215.R.2</t>
  </si>
  <si>
    <t>Stěna předsazená ze sádrokartonových desek s nosnou konstrukcí z ocelových profilů CD a UD, dvojitě opláštěná deskami standardními A tl. 2 x 12,5 mm, stěna tl. 75 mm, s izolací tl. 60 mm p= 60 kg/m3</t>
  </si>
  <si>
    <t>Poznámka k položce:_x000D_
Poznámka k položce: ozn Z2  1ks</t>
  </si>
  <si>
    <t>953961114</t>
  </si>
  <si>
    <t>Kotvy chemickým tmelem M 16 hl 125 mm do betonu, ŽB nebo kamene s vyvrtáním otvoru</t>
  </si>
  <si>
    <t>Kotvy chemické s vyvrtáním otvoru  do betonu, železobetonu nebo tvrdého kamene tmel, velikost M 16, hloubka 125 mm</t>
  </si>
  <si>
    <t>https://podminky.urs.cz/item/CS_URS_2024_01/953961114</t>
  </si>
  <si>
    <t>Poznámka k položce:_x000D_
Poznámka k položce: srovnatelné pro M14</t>
  </si>
  <si>
    <t>úhelník ocelový nerovnostranný jakost S235JR (11 375) 100x50x6mm
Ocelová konstrukce náhrada stropu po vybourání - příprava, výroba, povrchová úprava</t>
  </si>
  <si>
    <t>776</t>
  </si>
  <si>
    <t>Podlahy povlakové</t>
  </si>
  <si>
    <t>776201812</t>
  </si>
  <si>
    <t>Demontáž lepených povlakových podlah s podložkou ručně</t>
  </si>
  <si>
    <t>Demontáž povlakových podlahovin lepených ručně s podložkou</t>
  </si>
  <si>
    <t>https://podminky.urs.cz/item/CS_URS_2024_01/776201812</t>
  </si>
  <si>
    <t>776111116</t>
  </si>
  <si>
    <t>Odstranění zbytků lepidla z podkladu povlakových podlah broušením</t>
  </si>
  <si>
    <t>Příprava podkladu broušení podlah stávajícího podkladu pro odstranění lepidla (po starých krytinách)</t>
  </si>
  <si>
    <t>https://podminky.urs.cz/item/CS_URS_2024_01/776111116</t>
  </si>
  <si>
    <t>776221111</t>
  </si>
  <si>
    <t>Lepení pásů z PVC standardním lepidlem</t>
  </si>
  <si>
    <t>Montáž podlahovin z PVC lepením standardním lepidlem z pásů standardních</t>
  </si>
  <si>
    <t>https://podminky.urs.cz/item/CS_URS_2024_01/776221111</t>
  </si>
  <si>
    <t>28412285</t>
  </si>
  <si>
    <t>krytina podlahová heterogenní tl 2mm</t>
  </si>
  <si>
    <t>998776102</t>
  </si>
  <si>
    <t>Přesun hmot tonážní pro podlahy povlakové v objektech v přes 6 do 12 m</t>
  </si>
  <si>
    <t>Přesun hmot pro podlahy povlakové  stanovený z hmotnosti přesunovaného materiálu vodorovná dopravní vzdálenost do 50 m v objektech výšky přes 6 do 12 m</t>
  </si>
  <si>
    <t>https://podminky.urs.cz/item/CS_URS_2024_01/998776102</t>
  </si>
  <si>
    <t>D.1.1.1 (E) - Architektonicko - stavební řešení, Pavilon E</t>
  </si>
  <si>
    <t xml:space="preserve">    2 - Zakládání</t>
  </si>
  <si>
    <t>111251101</t>
  </si>
  <si>
    <t>Odstranění křovin a stromů průměru kmene do 100 mm i s kořeny sklonu terénu do 1:5 z celkové plochy do 100 m2 strojně</t>
  </si>
  <si>
    <t>Odstranění křovin a stromů s odstraněním kořenů strojně průměru kmene do 100 mm v rovině nebo ve svahu sklonu terénu do 1:5, při celkové ploše do 100 m2</t>
  </si>
  <si>
    <t>https://podminky.urs.cz/item/CS_URS_2024_01/111251101</t>
  </si>
  <si>
    <t>122251103</t>
  </si>
  <si>
    <t>Odkopávky a prokopávky nezapažené v hornině třídy těžitelnosti I skupiny 3 objem do 100 m3 strojně</t>
  </si>
  <si>
    <t>Odkopávky a prokopávky nezapažené strojně v hornině třídy těžitelnosti I skupiny 3 přes 50 do 100 m3</t>
  </si>
  <si>
    <t>https://podminky.urs.cz/item/CS_URS_2024_01/122251103</t>
  </si>
  <si>
    <t>132251103</t>
  </si>
  <si>
    <t>Hloubení rýh nezapažených š do 800 mm v hornině třídy těžitelnosti I skupiny 3 objem do 100 m3 strojně</t>
  </si>
  <si>
    <t>Hloubení nezapažených rýh šířky do 800 mm strojně s urovnáním dna do předepsaného profilu a spádu v hornině třídy těžitelnosti I skupiny 3 přes 50 do 100 m3</t>
  </si>
  <si>
    <t>https://podminky.urs.cz/item/CS_URS_2024_01/132251103</t>
  </si>
  <si>
    <t>Zakládání</t>
  </si>
  <si>
    <t>271572211</t>
  </si>
  <si>
    <t>Podsyp pod základové konstrukce se zhutněním z netříděného štěrkopísku</t>
  </si>
  <si>
    <t>Podsyp pod základové konstrukce se zhutněním a urovnáním povrchu ze štěrkopísku netříděného</t>
  </si>
  <si>
    <t>https://podminky.urs.cz/item/CS_URS_2024_01/271572211</t>
  </si>
  <si>
    <t>274313611</t>
  </si>
  <si>
    <t>Základové pásy z betonu tř. C 16/20</t>
  </si>
  <si>
    <t>Základy z betonu prostého pasy betonu kamenem neprokládaného tř. C 16/20</t>
  </si>
  <si>
    <t>https://podminky.urs.cz/item/CS_URS_2024_01/274313611</t>
  </si>
  <si>
    <t>279113132</t>
  </si>
  <si>
    <t>Základová zeď tl přes 150 do 200 mm z tvárnic ztraceného bednění včetně výplně z betonu tř. C 16/20</t>
  </si>
  <si>
    <t>Základové zdi z tvárnic ztraceného bednění včetně výplně z betonu  bez zvláštních nároků na vliv prostředí třídy C 16/20, tloušťky zdiva přes 150 do 200 mm</t>
  </si>
  <si>
    <t>https://podminky.urs.cz/item/CS_URS_2024_01/279113132</t>
  </si>
  <si>
    <t>348272213</t>
  </si>
  <si>
    <t>Plotová zeď tl 195 mm z betonových tvarovek oboustranně štípaných přírodních na MC vč spárování</t>
  </si>
  <si>
    <t>Ploty z tvárnic betonových  plotová zeď na maltu cementovou včetně spárování současně při zdění z tvarovek oboustranně štípaných, dutých přírodních, tloušťka zdiva 195 mm</t>
  </si>
  <si>
    <t>https://podminky.urs.cz/item/CS_URS_2024_01/348272213</t>
  </si>
  <si>
    <t>348272513</t>
  </si>
  <si>
    <t>Plotová stříška pro zeď tl 195 mm z tvarovek hladkých nebo štípaných přírodních</t>
  </si>
  <si>
    <t>Ploty z tvárnic betonových  plotová stříška lepená mrazuvzdorným lepidlem z tvarovek hladkých nebo štípaných, sedlového tvaru přírodních, tloušťka zdiva 195 mm</t>
  </si>
  <si>
    <t>https://podminky.urs.cz/item/CS_URS_2024_01/348272513</t>
  </si>
  <si>
    <t>311361821</t>
  </si>
  <si>
    <t>Výztuž nosných zdí betonářskou ocelí 10 505</t>
  </si>
  <si>
    <t>Výztuž nadzákladových zdí nosných svislých nebo odkloněných od svislice, rovných nebo oblých z betonářské oceli 10 505 (R) nebo BSt 500</t>
  </si>
  <si>
    <t>https://podminky.urs.cz/item/CS_URS_2024_01/311361821</t>
  </si>
  <si>
    <t>430321515</t>
  </si>
  <si>
    <t>Schodišťová konstrukce a rampa ze ŽB tř. C 20/25</t>
  </si>
  <si>
    <t>Schodišťové konstrukce a rampy z betonu železového (bez výztuže)  stupně, schodnice, ramena, podesty s nosníky tř. C 20/25</t>
  </si>
  <si>
    <t>https://podminky.urs.cz/item/CS_URS_2024_01/430321515</t>
  </si>
  <si>
    <t>431351121</t>
  </si>
  <si>
    <t>Zřízení bednění podest schodišť a ramp přímočarých v do 4 m</t>
  </si>
  <si>
    <t>Bednění podest, podstupňových desek a ramp včetně podpěrné konstrukce  výšky do 4 m půdorysně přímočarých zřízení</t>
  </si>
  <si>
    <t>https://podminky.urs.cz/item/CS_URS_2024_01/431351121</t>
  </si>
  <si>
    <t>431351122</t>
  </si>
  <si>
    <t>Odstranění bednění podest schodišť a ramp přímočarých v do 4 m</t>
  </si>
  <si>
    <t>Bednění podest, podstupňových desek a ramp včetně podpěrné konstrukce  výšky do 4 m půdorysně přímočarých odstranění</t>
  </si>
  <si>
    <t>https://podminky.urs.cz/item/CS_URS_2024_01/431351122</t>
  </si>
  <si>
    <t>430362021</t>
  </si>
  <si>
    <t>Výztuž schodišťové konstrukce a rampy svařovanými sítěmi Kari</t>
  </si>
  <si>
    <t>Výztuž schodišťových konstrukcí a ramp  stupňů, schodnic, ramen, podest s nosníky ze svařovaných sítí z drátů typu KARI</t>
  </si>
  <si>
    <t>https://podminky.urs.cz/item/CS_URS_2024_01/430362021</t>
  </si>
  <si>
    <t>611430561R</t>
  </si>
  <si>
    <t>Poznámka k položce:_x000D_
Poznámka k položce: ozn. 03  pětikomorový plast tepelně izolační trojsklo Uwmax=0,96W/m2K teplý rámeček swisspacer pákový ovladač   barva dle PD</t>
  </si>
  <si>
    <t>Poznámka k položce:_x000D_
Poznámka k položce: ozn. D01  Al. profil s přerušeným tep. mostem tepelně izolační trojsklo Uwmax=0,96W/m2K bezp. Connex  teplý rámeček swisspacer samozavírač aretace pro otevřenou i zavřenou polohu nízký práh, dozická vložka  členění dle PD</t>
  </si>
  <si>
    <t>Opětovné osazení nového anténního stožáru včetně bet. patky a přesunutí antén, meteostanice</t>
  </si>
  <si>
    <t>959600004R</t>
  </si>
  <si>
    <t>Přesun VZT jednotky z fasády</t>
  </si>
  <si>
    <t>959600005R</t>
  </si>
  <si>
    <t>Přesazení el. osvětlení nad dveřmi na zateplení</t>
  </si>
  <si>
    <t>Přesazení prvků CCTV - kamerový systém -  na zateplení</t>
  </si>
  <si>
    <t>963022819</t>
  </si>
  <si>
    <t>Bourání kamenných schodišťových stupňů zhotovených na místě</t>
  </si>
  <si>
    <t>Bourání kamenných schodišťových stupňů  oblých, rovných nebo kosých zhotovených na místě</t>
  </si>
  <si>
    <t>https://podminky.urs.cz/item/CS_URS_2024_01/963022819</t>
  </si>
  <si>
    <t>-97536435</t>
  </si>
  <si>
    <t>"místností" 4*12,96</t>
  </si>
  <si>
    <t>-2016637808</t>
  </si>
  <si>
    <t>1508047740</t>
  </si>
  <si>
    <t>257,6</t>
  </si>
  <si>
    <t>50913549</t>
  </si>
  <si>
    <t>767531111</t>
  </si>
  <si>
    <t>Montáž vstupních kovových nebo plastových rohoží čistících zón</t>
  </si>
  <si>
    <t>Montáž vstupních čistících zón z rohoží  kovových nebo plastových</t>
  </si>
  <si>
    <t>767531121</t>
  </si>
  <si>
    <t>Osazení zapuštěného rámu z L profilů k čistícím rohožím</t>
  </si>
  <si>
    <t>Montáž vstupních čistících zón z rohoží  osazení rámu mosazného nebo hliníkového zapuštěného z L profilů</t>
  </si>
  <si>
    <t>https://podminky.urs.cz/item/CS_URS_2024_01/767531121</t>
  </si>
  <si>
    <t>69752160</t>
  </si>
  <si>
    <t>rám pro zapuštění profil L-30/30 25/25 20/30 15/30-Al</t>
  </si>
  <si>
    <t>Poznámka k položce:_x000D_
Poznámka k položce: ozn Z1</t>
  </si>
  <si>
    <t>767812611R</t>
  </si>
  <si>
    <t>Vchodová stříška z eloxovaného hliníku a bezbarvého polykarbonátu š. 1,42 x 2,05 m</t>
  </si>
  <si>
    <t>767960001R</t>
  </si>
  <si>
    <t>Kotvení stříšky vstupů</t>
  </si>
  <si>
    <t>592457.R.1</t>
  </si>
  <si>
    <t>dlažba betonová plošná hladká Standard 30x30x4,5 cm šedá</t>
  </si>
  <si>
    <t>D.1.1.1 (F) - Architektonicko - stavební řešení, Pavilon F</t>
  </si>
  <si>
    <t>fólie DO 135 Reflex vysoce difúzní (1,5 x 50 m)</t>
  </si>
  <si>
    <t>fólie S 160 difúzní nehořlavý na bednění (1,5 x 50 m)</t>
  </si>
  <si>
    <t>5915596065R</t>
  </si>
  <si>
    <t>Poznámka k položce:_x000D_
Poznámka k položce: ozn 02  pětikomorový plast tepelně izolační trojsklo Uwmax=0,96W/m2K teplý rámeček swisspacer ovládací prvek horního křídla max 1,5m nad podl.  barva dle PD  poznámka: 4ks neprůhledné zasklení</t>
  </si>
  <si>
    <t>Poznámka k položce:_x000D_
Poznámka k položce: 1ks= 1pár</t>
  </si>
  <si>
    <t>968082022R</t>
  </si>
  <si>
    <t>Vybourání zárubní dveří plochy do 4 m2 včetně vyvěšená dv. a nadsvětlíku ( opětovné použití !!!)</t>
  </si>
  <si>
    <t>Vybourání rámů oken s křídly, dveřních zárubní, vrat dveřních zárubní, plochy přes 2 do 4 m2</t>
  </si>
  <si>
    <t>767640112</t>
  </si>
  <si>
    <t>Montáž dveří ocelových nebo hliníkových vchodových jednokřídlových s nadsvětlíkem</t>
  </si>
  <si>
    <t>Montáž dveří ocelových nebo hliníkových vchodových jednokřídlových s nadsvětlíkem</t>
  </si>
  <si>
    <t>https://podminky.urs.cz/item/CS_URS_2024_01/767640112</t>
  </si>
  <si>
    <t>Poznámka k položce:_x000D_
Poznámka k položce: s azbestem</t>
  </si>
  <si>
    <t>919735112</t>
  </si>
  <si>
    <t>Řezání stávajícího živičného krytu hl přes 50 do 100 mm</t>
  </si>
  <si>
    <t>Řezání stávajícího živičného krytu nebo podkladu  hloubky přes 50 do 100 mm</t>
  </si>
  <si>
    <t>https://podminky.urs.cz/item/CS_URS_2024_01/919735112</t>
  </si>
  <si>
    <t>969600010R</t>
  </si>
  <si>
    <t>Demontáž stříšky nad vstupem, včetně likvidace suti</t>
  </si>
  <si>
    <t>-70496515</t>
  </si>
  <si>
    <t>"mistnosti" 2*12,96</t>
  </si>
  <si>
    <t>"mistnosti" 4*12,96</t>
  </si>
  <si>
    <t>737244533</t>
  </si>
  <si>
    <t>735151821</t>
  </si>
  <si>
    <t>Demontáž otopného tělesa panelového dvouřadého dl do 1500 mm</t>
  </si>
  <si>
    <t>Demontáž otopných těles panelových  dvouřadých stavební délky do 1500 mm</t>
  </si>
  <si>
    <t>https://podminky.urs.cz/item/CS_URS_2024_01/735151821</t>
  </si>
  <si>
    <t>735890802</t>
  </si>
  <si>
    <t>Přemístění demontovaného otopného tělesa vodorovně 100 m v objektech výšky přes 6 do 12 m</t>
  </si>
  <si>
    <t>Vnitrostaveništní přemístění vybouraných (demontovaných) hmot otopných těles  vodorovně do 100 m v objektech výšky přes 6 do 12 m</t>
  </si>
  <si>
    <t>-625738289</t>
  </si>
  <si>
    <t>"plocha cad" 125,4</t>
  </si>
  <si>
    <t>"plocha cad" 243,0</t>
  </si>
  <si>
    <t>"plocha cad" 243,2</t>
  </si>
  <si>
    <t>-841641845</t>
  </si>
  <si>
    <t>D.1.1.1 (G) - Architektonicko - stavební řešení, Pavilon G</t>
  </si>
  <si>
    <t>Poznámka k položce:_x000D_
Poznámka k položce: poznámka: výztuž je u zídek schod. odd. 43</t>
  </si>
  <si>
    <t>959600010R</t>
  </si>
  <si>
    <t>Sejmutí a uskladnění solárních panelů</t>
  </si>
  <si>
    <t>965043421</t>
  </si>
  <si>
    <t>Bourání podkladů pod dlažby betonových s potěrem nebo teracem tl do 150 mm pl do 1 m2</t>
  </si>
  <si>
    <t>Bourání mazanin betonových s potěrem nebo teracem tl. do 150 mm, plochy do 1 m2</t>
  </si>
  <si>
    <t>https://podminky.urs.cz/item/CS_URS_2024_01/965043421</t>
  </si>
  <si>
    <t>-749566245</t>
  </si>
  <si>
    <t>"velikost panelu 2700x1200x40 mm"</t>
  </si>
  <si>
    <t>"mistnosti" 3*12,96</t>
  </si>
  <si>
    <t>"mistnosti" 12,96</t>
  </si>
  <si>
    <t>426728427</t>
  </si>
  <si>
    <t>1976838738</t>
  </si>
  <si>
    <t>"plocha cad" 206,3</t>
  </si>
  <si>
    <t>"plocha cad" 84,4</t>
  </si>
  <si>
    <t>"plocha cad" 166,5</t>
  </si>
  <si>
    <t>860051471</t>
  </si>
  <si>
    <t>D.1.4.A - Vytápění</t>
  </si>
  <si>
    <t xml:space="preserve">    732 - Ústřední vytápění - strojovny</t>
  </si>
  <si>
    <t xml:space="preserve">    733 - Ústřední vytápění - rozvodné potrubí</t>
  </si>
  <si>
    <t>OST - Ostatní</t>
  </si>
  <si>
    <t>713463211</t>
  </si>
  <si>
    <t>Montáž izolace tepelné potrubí potrubními pouzdry s Al fólií staženými Al páskou 1x D do 50 mm</t>
  </si>
  <si>
    <t>Montáž izolace tepelné potrubí a ohybů tvarovkami nebo deskami  potrubními pouzdry s povrchovou úpravou hliníkovou fólií (izolační materiál ve specifikaci) přelepenými samolepící hliníkovou páskou potrubí jednovrstvá D do 50 mm</t>
  </si>
  <si>
    <t>https://podminky.urs.cz/item/CS_URS_2024_01/713463211</t>
  </si>
  <si>
    <t>63154004</t>
  </si>
  <si>
    <t>pouzdro izolační potrubní z minerální vlny s Al fólií max. 250/100°C 22/20mm</t>
  </si>
  <si>
    <t>63154531</t>
  </si>
  <si>
    <t>pouzdro izolační potrubní z minerální vlny s Al fólií max. 250/100°C 28/30mm</t>
  </si>
  <si>
    <t>63154573</t>
  </si>
  <si>
    <t>pouzdro izolační potrubní z minerální vlny s Al fólií max. 250/100°C 42/40mm</t>
  </si>
  <si>
    <t>713463212</t>
  </si>
  <si>
    <t>Montáž izolace tepelné potrubí potrubními pouzdry s Al fólií staženými Al páskou 1x D do 100 mm</t>
  </si>
  <si>
    <t>Montáž izolace tepelné potrubí a ohybů tvarovkami nebo deskami  potrubními pouzdry s povrchovou úpravou hliníkovou fólií (izolační materiál ve specifikaci) přelepenými samolepící hliníkovou páskou potrubí jednovrstvá D přes 50 do 100 mm</t>
  </si>
  <si>
    <t>63154022</t>
  </si>
  <si>
    <t>pouzdro izolační potrubní z minerální vlny s Al fólií max. 250/100°C 54/50mm</t>
  </si>
  <si>
    <t>732</t>
  </si>
  <si>
    <t>Ústřední vytápění - strojovny</t>
  </si>
  <si>
    <t>42611260</t>
  </si>
  <si>
    <t>čerpadlo oběhové teplovodní závitové DN 40 pro vytápění výtlak 3m Qmax 3 m3/h PN 10 T 110°C</t>
  </si>
  <si>
    <t>čerpadlo oběhové teplovodní závitové DN 25 pro vytápění výtlak 4m Qmax 2m3/h PN 10 T 110°C</t>
  </si>
  <si>
    <t>732429215R</t>
  </si>
  <si>
    <t>Montáž čerpadla oběhového mokroběžného závitového DN 40</t>
  </si>
  <si>
    <t>soubor</t>
  </si>
  <si>
    <t>Čerpadla teplovodní montáž čerpadel (do potrubí) ostatních typů mokroběžných závitových DN 32</t>
  </si>
  <si>
    <t>42611260R2</t>
  </si>
  <si>
    <t>čerpadlo oběhové teplovodní závitové DN 25 pro vytápění výtlak do 3m Qmax 1m3/h PN 10 T 110°C</t>
  </si>
  <si>
    <t>732429212</t>
  </si>
  <si>
    <t>Montáž čerpadla oběhového mokroběžného závitového DN 25</t>
  </si>
  <si>
    <t>Čerpadla teplovodní montáž čerpadel (do potrubí) ostatních typů mokroběžných závitových DN 25</t>
  </si>
  <si>
    <t>https://podminky.urs.cz/item/CS_URS_2024_01/732429212</t>
  </si>
  <si>
    <t>733</t>
  </si>
  <si>
    <t>Ústřední vytápění - rozvodné potrubí</t>
  </si>
  <si>
    <t>733121210</t>
  </si>
  <si>
    <t>Potrubí ocelové hladké bezešvé v kotelnách nebo strojovnách D 22x2,6</t>
  </si>
  <si>
    <t>Potrubí z trubek ocelových hladkých bezešvých tvářených za tepla v kotelnách a strojovnách Ø 22/2,6</t>
  </si>
  <si>
    <t>733121212</t>
  </si>
  <si>
    <t>Potrubí ocelové hladké bezešvé v kotelnách nebo strojovnách D 28x2,6</t>
  </si>
  <si>
    <t>Potrubí z trubek ocelových hladkých bezešvých tvářených za tepla v kotelnách a strojovnách Ø 28/2,6</t>
  </si>
  <si>
    <t>733121216</t>
  </si>
  <si>
    <t>Potrubí ocelové hladké bezešvé v kotelnách nebo strojovnách D 44,5x2,6</t>
  </si>
  <si>
    <t>Potrubí z trubek ocelových hladkých bezešvých tvářených za tepla v kotelnách a strojovnách Ø 44,5/2,6</t>
  </si>
  <si>
    <t>230170011</t>
  </si>
  <si>
    <t>Tlakové zkoušky těsnosti potrubí - zkouška DN do 40</t>
  </si>
  <si>
    <t>Zkouška těsnosti potrubí  DN do 40</t>
  </si>
  <si>
    <t>https://podminky.urs.cz/item/CS_URS_2024_01/230170011</t>
  </si>
  <si>
    <t>733121218</t>
  </si>
  <si>
    <t>Potrubí ocelové hladké bezešvé v kotelnách nebo strojovnách D 57x2,9</t>
  </si>
  <si>
    <t>Potrubí z trubek ocelových hladkých bezešvých tvářených za tepla v kotelnách a strojovnách Ø 57/2,9</t>
  </si>
  <si>
    <t>230170012</t>
  </si>
  <si>
    <t>Tlakové zkoušky těsnosti potrubí - zkouška DN do 80</t>
  </si>
  <si>
    <t>Zkouška těsnosti potrubí  DN přes 40 do 80</t>
  </si>
  <si>
    <t>733194918R</t>
  </si>
  <si>
    <t>Napojení na stávající potrubí</t>
  </si>
  <si>
    <t>733194918R2</t>
  </si>
  <si>
    <t>Napojení na teplovodní výměník VZT jednotky (2 potrubí)</t>
  </si>
  <si>
    <t>734211120</t>
  </si>
  <si>
    <t>Ventil závitový odvzdušňovací G 1/2 PN 14 do 120°C automatický</t>
  </si>
  <si>
    <t>Ventily odvzdušňovací závitové automatické PN 14 do 120°C G 1/2</t>
  </si>
  <si>
    <t>https://podminky.urs.cz/item/CS_URS_2024_01/734211120</t>
  </si>
  <si>
    <t>734291123</t>
  </si>
  <si>
    <t>Kohout plnící a vypouštěcí G 1/2 PN 10 do 90°C závitový</t>
  </si>
  <si>
    <t>Ostatní armatury kohouty plnicí a vypouštěcí PN 10 do 90°C G 1/2</t>
  </si>
  <si>
    <t>https://podminky.urs.cz/item/CS_URS_2024_01/734291123</t>
  </si>
  <si>
    <t>734292713</t>
  </si>
  <si>
    <t>Kohout kulový přímý G 1/2 PN 42 do 185°C vnitřní závit</t>
  </si>
  <si>
    <t>Ostatní armatury kulové kohouty PN 42 do 185°C přímé vnitřní závit G 1/2</t>
  </si>
  <si>
    <t>https://podminky.urs.cz/item/CS_URS_2024_01/734292713</t>
  </si>
  <si>
    <t>734292717</t>
  </si>
  <si>
    <t>Kohout kulový přímý G 1 1/2 PN 42 do 185°C vnitřní závit</t>
  </si>
  <si>
    <t>Ostatní armatury kulové kohouty PN 42 do 185°C přímé vnitřní závit G 1 1/2</t>
  </si>
  <si>
    <t>https://podminky.urs.cz/item/CS_URS_2024_01/734292717</t>
  </si>
  <si>
    <t>734292718</t>
  </si>
  <si>
    <t>Kohout kulový přímý G 2 PN 42 do 185°C vnitřní závit</t>
  </si>
  <si>
    <t>Ostatní armatury kulové kohouty PN 42 do 185°C přímé vnitřní závit G 2</t>
  </si>
  <si>
    <t>https://podminky.urs.cz/item/CS_URS_2024_01/734292718</t>
  </si>
  <si>
    <t>55129490</t>
  </si>
  <si>
    <t>filtr 2x vnitřní závit PN16 T 130°C 1/2"</t>
  </si>
  <si>
    <t>55129498</t>
  </si>
  <si>
    <t>filtr 2x vnitřní závit PN16 T 130°C 1"1/2</t>
  </si>
  <si>
    <t>734209117</t>
  </si>
  <si>
    <t>Montáž armatury závitové s dvěma závity G 6/4</t>
  </si>
  <si>
    <t>Montáž závitových armatur  se 2 závity G 6/4 (DN 40)</t>
  </si>
  <si>
    <t>https://podminky.urs.cz/item/CS_URS_2024_01/734209117</t>
  </si>
  <si>
    <t>734295021R</t>
  </si>
  <si>
    <t>Směšovací armatura závitová trojcestná DN 15 se servomotorem</t>
  </si>
  <si>
    <t>Směšovací armatury  závitové trojcestné se servomotorem DN 15</t>
  </si>
  <si>
    <t>Poznámka k položce:_x000D_
Poznámka k položce: trojcestný směšovací ventil vč. servopohonu DN15, Kvs=0,63 m3/h</t>
  </si>
  <si>
    <t>734295023</t>
  </si>
  <si>
    <t>Směšovací armatura závitová trojcestná DN 32 se servomotorem</t>
  </si>
  <si>
    <t>Směšovací armatury  závitové trojcestné se servomotorem DN 32</t>
  </si>
  <si>
    <t>Poznámka k položce:_x000D_
Poznámka k položce: trojcestný směšovací ventil vč. servopohonu DN32, Kvs=12,5 m3/h</t>
  </si>
  <si>
    <t>734411117</t>
  </si>
  <si>
    <t>Teploměr technický s pevným stonkem a jímkou zadní připojení průměr 80 mm délky 100 mm</t>
  </si>
  <si>
    <t>Teploměry technické s pevným stonkem a jímkou zadní připojení (axiální) průměr 80 mm délka stonku 100 mm</t>
  </si>
  <si>
    <t>https://podminky.urs.cz/item/CS_URS_2024_01/734411117</t>
  </si>
  <si>
    <t>6000052504</t>
  </si>
  <si>
    <t>Vyvažovací ventil STAD DN 40 s vypouštěním PN25</t>
  </si>
  <si>
    <t>6000052489</t>
  </si>
  <si>
    <t>Vyvažovací ventil STAD DN 15 s vypouštěním PN25</t>
  </si>
  <si>
    <t>OST</t>
  </si>
  <si>
    <t>Ostatní</t>
  </si>
  <si>
    <t>998733201R</t>
  </si>
  <si>
    <t>Přesun hmot procentní pro vytápění v objektech v do 6 m</t>
  </si>
  <si>
    <t>%</t>
  </si>
  <si>
    <t>262144</t>
  </si>
  <si>
    <t>OST1</t>
  </si>
  <si>
    <t>Dokumentace skutečného provedení stavby</t>
  </si>
  <si>
    <t>https://podminky.urs.cz/item/CS_URS_2024_01/OST1</t>
  </si>
  <si>
    <t>OST3</t>
  </si>
  <si>
    <t>Topná zkouška</t>
  </si>
  <si>
    <t>h</t>
  </si>
  <si>
    <t>OST4</t>
  </si>
  <si>
    <t>Stavební přípomoce</t>
  </si>
  <si>
    <t>OST5</t>
  </si>
  <si>
    <t>Spojovací a kotevní materiál</t>
  </si>
  <si>
    <t>OST6</t>
  </si>
  <si>
    <t>Demontáž stávajícího rozdělovač/sběrače a návazného potrubí ve strojovně vč. likvidace</t>
  </si>
  <si>
    <t>soub</t>
  </si>
  <si>
    <t>D.1.4.C - Vzduchotechnika</t>
  </si>
  <si>
    <t>751 - Vzduchotechnika</t>
  </si>
  <si>
    <t xml:space="preserve">    zař. č.1 - zař. č. 1 Větrání pavilonu A</t>
  </si>
  <si>
    <t xml:space="preserve">    zař. č.2 - zař. č. 2 Větrání pavilonu D </t>
  </si>
  <si>
    <t xml:space="preserve">    zař. č. 3 - zař. č. 3 Větrání pavilonu E</t>
  </si>
  <si>
    <t xml:space="preserve">    zař. č. 4 - zař. č. 4 Větrání pavilonu F</t>
  </si>
  <si>
    <t xml:space="preserve">    zař. č. 5 - zař. č. 5  Větrání pavilonu G</t>
  </si>
  <si>
    <t xml:space="preserve">    zař. č. 6 - zař. č. 6 Větrání malé tělocvičny</t>
  </si>
  <si>
    <t>zař. č. 7 - zař.č. 7 Větrání velké tělocvičny</t>
  </si>
  <si>
    <t xml:space="preserve">    zař. č. 8 - zař. č. 8 Větrání kuchyně</t>
  </si>
  <si>
    <t xml:space="preserve">    zař. č. 9 - zač. č. 9 Větrání velké jídelny</t>
  </si>
  <si>
    <t xml:space="preserve">    zař. č. 10 - zař. č. 10 Větrání malé jídelny</t>
  </si>
  <si>
    <t xml:space="preserve">    zař. č.11 - zař. č. 11 Větrání cvičná kuchyňka</t>
  </si>
  <si>
    <t xml:space="preserve">    zař. č. 12 - zař. č. 12 Větrání místnosti B25</t>
  </si>
  <si>
    <t xml:space="preserve">    OD - Napojení kondenzátu</t>
  </si>
  <si>
    <t>751</t>
  </si>
  <si>
    <t>zař. č.1</t>
  </si>
  <si>
    <t>zař. č. 1 Větrání pavilonu A</t>
  </si>
  <si>
    <t>DG.VZT.1.1</t>
  </si>
  <si>
    <t>Vzduchotechnická jednotka 5200 m3/h dle specifikace tech. zprávy vč. příslušenství a montáže</t>
  </si>
  <si>
    <t>Vzduchotechnická jednotka dle specifikace tech. zprávy vč. příslušenství</t>
  </si>
  <si>
    <t>DG.VZT.1.3</t>
  </si>
  <si>
    <t>Kulisový tlumič hluku 1400x500  l=1000 mm  (včetně náběhů)</t>
  </si>
  <si>
    <t>751344125</t>
  </si>
  <si>
    <t>Mtž tlumiče hluku pro čtyřhranné potrubí přes 0,600 m2</t>
  </si>
  <si>
    <t>Montáž tlumičů  hluku pro čtyřhranné potrubí, průřezu přes 0,600 m2</t>
  </si>
  <si>
    <t>https://podminky.urs.cz/item/CS_URS_2024_01/751344125</t>
  </si>
  <si>
    <t>DG.VZT.D.4</t>
  </si>
  <si>
    <t>Komfortní vyústka odvodní jednořadá 500x200 mm</t>
  </si>
  <si>
    <t>751311093</t>
  </si>
  <si>
    <t>Mtž vyústi čtyřhranné na čtyřhranné potrubí do 0,150 m2</t>
  </si>
  <si>
    <t>Montáž vyústí  čtyřhranné do čtyřhranného potrubí, průřezu přes 0,080 do 0,150 m2</t>
  </si>
  <si>
    <t>https://podminky.urs.cz/item/CS_URS_2024_01/751311093</t>
  </si>
  <si>
    <t>DG.VZT.D.5a</t>
  </si>
  <si>
    <t>Regulační klapka ruční pr. 200mm</t>
  </si>
  <si>
    <t>Regulační klapka ruční</t>
  </si>
  <si>
    <t>751514679</t>
  </si>
  <si>
    <t>Mtž škrtící klapky do plech potrubí kruhové bez příruby D do 200 mm</t>
  </si>
  <si>
    <t>Montáž škrtící klapky nebo zpětné klapky do plechového potrubí  kruhové bez příruby, průměru přes 100 do 200 mm</t>
  </si>
  <si>
    <t>https://podminky.urs.cz/item/CS_URS_2024_01/751514679</t>
  </si>
  <si>
    <t>42981007</t>
  </si>
  <si>
    <t>Regulační klapka kruhová D 250mm, servopohon 24V</t>
  </si>
  <si>
    <t>42982405</t>
  </si>
  <si>
    <t>Regulační klapka čtyřhranná 400x315mm, servopohon 24V</t>
  </si>
  <si>
    <t>DG.VZT.1.7c</t>
  </si>
  <si>
    <t>Regulační klapka čtyřhranná 250x315 mm, servopohon 24V</t>
  </si>
  <si>
    <t>751514679R</t>
  </si>
  <si>
    <t>Mtž uzavírací klapky se servopohonem vč. napojení</t>
  </si>
  <si>
    <t>DG.VZT.D.6a</t>
  </si>
  <si>
    <t>Tkaninové kruhové potrubí/vyústka Ø200 mm, L=7500 mm</t>
  </si>
  <si>
    <t>DG.VZT.D.6b</t>
  </si>
  <si>
    <t>Tkaninové kruhové potrubí/vyústka Ø200 mm, L=5100 mm vč. montáže</t>
  </si>
  <si>
    <t>751311301</t>
  </si>
  <si>
    <t>Mtž vyústi textilní kruhové D do 200 mm</t>
  </si>
  <si>
    <t>Montáž vyústí  textilní kruhové, průměru do 200 mm</t>
  </si>
  <si>
    <t>https://podminky.urs.cz/item/CS_URS_2024_01/751311301</t>
  </si>
  <si>
    <t>751511D02</t>
  </si>
  <si>
    <t>Čtyřhranné potrubí vč. tvarovek (40%) a montáže</t>
  </si>
  <si>
    <t>Čtyřhranné potrubí vč. tvarovek (30%) a kotvení</t>
  </si>
  <si>
    <t>42981015</t>
  </si>
  <si>
    <t>Vzduchotechnické potrubí pozink kruhové spirálně vinuté D do 200 mm</t>
  </si>
  <si>
    <t>42981103</t>
  </si>
  <si>
    <t>Vzduchotechnické potrubí pozink kruhové spirálně vinuté D do 250 mm</t>
  </si>
  <si>
    <t>DG.VZT.IZ.1</t>
  </si>
  <si>
    <t>Tepelná izolace tl. 60mm s Al. polepem vč. montáže</t>
  </si>
  <si>
    <t>Tepelná izolace tl. 60mm s Al. polepem</t>
  </si>
  <si>
    <t>DG.VZT.IZ.2</t>
  </si>
  <si>
    <t>Tepelná izolace tl. 30mm s Al. polepem vč. montáže</t>
  </si>
  <si>
    <t>Tepelná izolace tl. 30mm s Al. polepem</t>
  </si>
  <si>
    <t>DG.VZT.IZ.3</t>
  </si>
  <si>
    <t>Oplechování venkovní vzduchotechniky</t>
  </si>
  <si>
    <t>DG.VZT.CHL.1</t>
  </si>
  <si>
    <t>Venkovní VRV jednotka pro ohřívač VZT 22,4 vč. příslušenství a montáže</t>
  </si>
  <si>
    <t>Poznámka k položce:_x000D_
Poznámka k položce: Součást příslušenství je VZT řídící box a el. expanzní ventil</t>
  </si>
  <si>
    <t>DG.VZT.CHL.1.2</t>
  </si>
  <si>
    <t>potrubí měděné chladírenské izolované kapalina/plyn (2xpotrubí) vč. montáže a kotvení</t>
  </si>
  <si>
    <t>potrubí měděné chladírenské izolované 9,5mm vč. montáže a kotvení</t>
  </si>
  <si>
    <t>Pol49</t>
  </si>
  <si>
    <t>Dodatečná náplň chladiva R410A</t>
  </si>
  <si>
    <t>zař. č.2</t>
  </si>
  <si>
    <t xml:space="preserve">zař. č. 2 Větrání pavilonu D </t>
  </si>
  <si>
    <t>DG.VZT.2.1</t>
  </si>
  <si>
    <t>Vzduchotechnická jednotka 13450 m3/h dle specifikace tech. zprávy vč. příslušenství a montáže</t>
  </si>
  <si>
    <t>DG.VZT.2.3</t>
  </si>
  <si>
    <t>Kulisový tlumič hluku 1800x1000 l=1000 mm  (včetně náběhů)</t>
  </si>
  <si>
    <t>DG.VZT.2.7a</t>
  </si>
  <si>
    <t>DG.VZT.2.7b</t>
  </si>
  <si>
    <t>Regulační klapka kruhová D 250 mm, servopohon 24V</t>
  </si>
  <si>
    <t>DG.VZT.2.7c</t>
  </si>
  <si>
    <t>Regulační klapka čtyřhranná 315x315, servopohon 24V</t>
  </si>
  <si>
    <t>DG.VZT.CHL.2.1</t>
  </si>
  <si>
    <t>Venkovní VRV jednotka pro ohřívač VZT 30,6 kW vč. příslušenství a montáže</t>
  </si>
  <si>
    <t>Poznámka k položce:_x000D_
Poznámka k položce: Součást příslušenství je VZt řídící box a el. expanzní ventil</t>
  </si>
  <si>
    <t>DG.VZT.CHL.2.2</t>
  </si>
  <si>
    <t>zař. č. 3</t>
  </si>
  <si>
    <t>zař. č. 3 Větrání pavilonu E</t>
  </si>
  <si>
    <t>DG.VZT.3.1</t>
  </si>
  <si>
    <t>Vzduchotechnická jednotka 4800 m3/h dle specifikace tech. zprávy vč. příslušenství a montáže</t>
  </si>
  <si>
    <t>DG.VZT.3.7a</t>
  </si>
  <si>
    <t>DG.VZT.3.7b</t>
  </si>
  <si>
    <t>DG.VZT.CHL.3</t>
  </si>
  <si>
    <t>Venkovní VRV jednotka pro ohřívač VZT 30,6 vč. příslušenství a montáže</t>
  </si>
  <si>
    <t>zař. č. 4</t>
  </si>
  <si>
    <t>zař. č. 4 Větrání pavilonu F</t>
  </si>
  <si>
    <t>DG.VZT.4.1</t>
  </si>
  <si>
    <t>Vzduchotechnická jednotka 8000 m3/h dle specifikace tech. zprávy vč. příslušenství a montáže</t>
  </si>
  <si>
    <t>DG.VZT.2.2</t>
  </si>
  <si>
    <t>Kulisový tlumič hluku 1400x1000 l=1000 mm   (včetně náběhů)</t>
  </si>
  <si>
    <t>DG.VZT.4.7a</t>
  </si>
  <si>
    <t>DG.VZT.4.7b</t>
  </si>
  <si>
    <t>DG.VZT.CHL.4.1</t>
  </si>
  <si>
    <t>Venkovní VRV jednotka pro ohřívač VZT 36,7 kW vč. příslušenství a montáže</t>
  </si>
  <si>
    <t>zař. č. 5</t>
  </si>
  <si>
    <t>zař. č. 5  Větrání pavilonu G</t>
  </si>
  <si>
    <t>DG.VZT.5.1</t>
  </si>
  <si>
    <t>Vzduchotechnická jednotka 5600 m3/h dle specifikace tech. zprávy vč. příslušenství a montáže</t>
  </si>
  <si>
    <t>DG.VZT.5.3</t>
  </si>
  <si>
    <t>DG.VZT.5.7a</t>
  </si>
  <si>
    <t>DG.VZT.5.7b</t>
  </si>
  <si>
    <t>DG.VZT.CHL.5.1</t>
  </si>
  <si>
    <t>Venkovní VRV jednotka pro ohřívač VZT 24,5 kW vč. příslušenství a montáže</t>
  </si>
  <si>
    <t>zař. č. 6</t>
  </si>
  <si>
    <t>zař. č. 6 Větrání malé tělocvičny</t>
  </si>
  <si>
    <t>DG.VZT.9.1</t>
  </si>
  <si>
    <t>Vzduchotechnická jednotka 2700 m3/h dle specifikace tech. zprávy vč. příslušenství a montáže</t>
  </si>
  <si>
    <t>DG.VZT.9.3</t>
  </si>
  <si>
    <t>Kulisový tlumič hluku 2700 m3/h</t>
  </si>
  <si>
    <t>751344124</t>
  </si>
  <si>
    <t>Mtž tlumiče hluku pro čtyřhranné potrubí do 0,600 m2</t>
  </si>
  <si>
    <t>Montáž tlumičů  hluku pro čtyřhranné potrubí, průřezu  do 0,600 m2</t>
  </si>
  <si>
    <t>https://podminky.urs.cz/item/CS_URS_2024_01/751344124</t>
  </si>
  <si>
    <t>751511D09</t>
  </si>
  <si>
    <t>Čtyřhranné potrubí vč. tvarovek (100%) a montáže</t>
  </si>
  <si>
    <t>DG.UT.1</t>
  </si>
  <si>
    <t>Připojení směšovací sestavy na regulaci VZT, koordinace s profesí UT</t>
  </si>
  <si>
    <t>751611816R</t>
  </si>
  <si>
    <t>Demontáž vzduchotechnické jednotky s rekuperací tepla stojaté s výměnou vzduchu do 5000 m3/h vč.likvidace</t>
  </si>
  <si>
    <t>Demontáž vzduchotechnické jednotky s rekuperací tepla centrální stojaté s výměnou vzduchu přes 1 000 do 5 000 m3/h</t>
  </si>
  <si>
    <t>Poznámka k položce:_x000D_
Poznámka k položce: včetně likvidace</t>
  </si>
  <si>
    <t>751510864R</t>
  </si>
  <si>
    <t>Demontáž vzduchotechnického potrubí plechového čtyřhranného do suti</t>
  </si>
  <si>
    <t>Demontáž vzduchotechnického potrubí plechového čtyřhranného do suti včetně likvidace.</t>
  </si>
  <si>
    <t>Poznámka k položce:_x000D_
Poznámka k položce: Demontáže veškerého potrubí ve strojovně vč. sousedních chodeb až k místu napojení nového potrubí viz výkresová část PD</t>
  </si>
  <si>
    <t>751.DG.N</t>
  </si>
  <si>
    <t>Napojení na stávající rozvod VZT</t>
  </si>
  <si>
    <t>zař. č. 7</t>
  </si>
  <si>
    <t>zař.č. 7 Větrání velké tělocvičny</t>
  </si>
  <si>
    <t>DG.VZT.7.1</t>
  </si>
  <si>
    <t>Vzduchotechnická jednotka 5400 m3/h dle specifikace tech. zprávy vč. příslušenství a montáže</t>
  </si>
  <si>
    <t>DG.VZT.7.3</t>
  </si>
  <si>
    <t>Kulisový tlumič hluku 5400 m3/h vč. náběhů</t>
  </si>
  <si>
    <t>751611816</t>
  </si>
  <si>
    <t>Demontáž vzduchotechnické jednotky s rekuperací tepla stojaté s výměnou vzduchu do 5000 m3/h</t>
  </si>
  <si>
    <t>https://podminky.urs.cz/item/CS_URS_2024_01/751611816</t>
  </si>
  <si>
    <t>zař. č. 8</t>
  </si>
  <si>
    <t>zař. č. 8 Větrání kuchyně</t>
  </si>
  <si>
    <t>DG.VZT.12.1</t>
  </si>
  <si>
    <t>Vzduchotechnická jednotka 14 000 m3/h dle specifikace tech. zprávy vč. příslušenství a montáže</t>
  </si>
  <si>
    <t>DG.VZT.10.2</t>
  </si>
  <si>
    <t>Kulisový tlumič hluku  (včetně náběhů)</t>
  </si>
  <si>
    <t>Kulisový tlumič hluku 800x500 l=1000 mm, 4 kulisy (včetně náběhů)</t>
  </si>
  <si>
    <t>751611818</t>
  </si>
  <si>
    <t>Demontáž vzduchotechnické jednotky s rekuperací tepla stojaté s výměnou vzduchu do 13000 m3/h</t>
  </si>
  <si>
    <t>Demontáž vzduchotechnické jednotky s rekuperací tepla centrální stojaté s výměnou vzduchu přes 9 000 do 13 000 m3/h</t>
  </si>
  <si>
    <t>https://podminky.urs.cz/item/CS_URS_2024_01/751611818</t>
  </si>
  <si>
    <t>zař. č. 9</t>
  </si>
  <si>
    <t>zač. č. 9 Větrání velké jídelny</t>
  </si>
  <si>
    <t>DG.VZT.10.1</t>
  </si>
  <si>
    <t>Vzduchotechnická jednotka 4000 m3/h dle specifikace tech. zprávy vč. příslušenství a montáže</t>
  </si>
  <si>
    <t>zař. č. 10</t>
  </si>
  <si>
    <t>zař. č. 10 Větrání malé jídelny</t>
  </si>
  <si>
    <t>DG.VZT.11.1</t>
  </si>
  <si>
    <t>Vzduchotechnická jednotka 1500 m3/h dle specifikace tech. zprávy vč. příslušenství a montáže</t>
  </si>
  <si>
    <t>zař. č.11</t>
  </si>
  <si>
    <t>zař. č. 11 Větrání cvičná kuchyňka</t>
  </si>
  <si>
    <t>Poznámka k položce:_x000D_
Poznámka k položce: součástí příslušenství m.j. zpětná klapka</t>
  </si>
  <si>
    <t>751398041</t>
  </si>
  <si>
    <t>Mtž protidešťové žaluzie potrubí D do 300 mm</t>
  </si>
  <si>
    <t>Montáž ostatních zařízení  protidešťové žaluzie nebo žaluziové klapky na kruhové potrubí, průměru do 300 mm</t>
  </si>
  <si>
    <t>https://podminky.urs.cz/item/CS_URS_2024_01/751398041</t>
  </si>
  <si>
    <t>10.560.530R</t>
  </si>
  <si>
    <t>Protidešťová žaluzie s přechodem na kruhové potrubí Ø250 mm</t>
  </si>
  <si>
    <t>751510042</t>
  </si>
  <si>
    <t>Vzduchotechnické potrubí z pozinkovaného plechu  kruhové, trouba spirálně vinutá bez příruby, průměru přes 100 do 200 mm</t>
  </si>
  <si>
    <t>https://podminky.urs.cz/item/CS_URS_2024_01/751510042</t>
  </si>
  <si>
    <t>751510043</t>
  </si>
  <si>
    <t>Vzduchotechnické potrubí pozink kruhové spirálně vinuté D do 300 mm</t>
  </si>
  <si>
    <t>Vzduchotechnické potrubí z pozinkovaného plechu  kruhové, trouba spirálně vinutá bez příruby, průměru přes 200 do 300 mm</t>
  </si>
  <si>
    <t>https://podminky.urs.cz/item/CS_URS_2024_01/751510043</t>
  </si>
  <si>
    <t>zař. č. 12</t>
  </si>
  <si>
    <t>zař. č. 12 Větrání místnosti B25</t>
  </si>
  <si>
    <t>DG.VZT.x.1</t>
  </si>
  <si>
    <t>Decentrální vzduchotechnická jednotka 560 m3/h dle specifikace tech. zprávy vč. příslušenství, montáže a propojení s exteriérem</t>
  </si>
  <si>
    <t>Decentrální interiérová větrací jednotka s rekuperací tepla 560m3/h včetně  integrovaného ohřívače vzduchu 0,6 kW, zákrytu potrubního připojení a fasádní kombinované vertikální vyústky viz příloha tech. zprávy</t>
  </si>
  <si>
    <t>OD</t>
  </si>
  <si>
    <t>Napojení kondenzátu</t>
  </si>
  <si>
    <t>721174042R1</t>
  </si>
  <si>
    <t>Potrubí kanalizační z PP připojovací DN 40</t>
  </si>
  <si>
    <t>Potrubí z trub polypropylenových připojovací DN 40 vč. tvarovek, uchycení a montáže Vedení v rámci střechy a střešní krytiny</t>
  </si>
  <si>
    <t>https://podminky.urs.cz/item/CS_URS_2024_01/721174042R1</t>
  </si>
  <si>
    <t>721174042R2</t>
  </si>
  <si>
    <t>Potrubí z trub polypropylenových připojovací DN 40 vč. tvarovek, uchycení a montáže vedení v rámci strojovny VZT</t>
  </si>
  <si>
    <t>https://podminky.urs.cz/item/CS_URS_2024_01/721174042R2</t>
  </si>
  <si>
    <t>OD1-1</t>
  </si>
  <si>
    <t>napojení kanalizace na VZT jednotky na střeše</t>
  </si>
  <si>
    <t>OD1-2</t>
  </si>
  <si>
    <t>napojení kanalizace VZT jedotky ve strojovně VZT</t>
  </si>
  <si>
    <t>OD2</t>
  </si>
  <si>
    <t>napojení na svislý svod kanalizace v rámci skladby střechy pod vpustí vč. vsazení odbočky</t>
  </si>
  <si>
    <t>OD3</t>
  </si>
  <si>
    <t>izolace pro potrubí vedené na střeše UV odolnost</t>
  </si>
  <si>
    <t>Poznámka k položce:_x000D_
Poznámka k položce: instalace vytápěcího kabelu pod izolaci  zajišťuje profese elektro</t>
  </si>
  <si>
    <t>OD4</t>
  </si>
  <si>
    <t>Ochrana potrubí proti poškození na podlaze (zámečnické výrobky)</t>
  </si>
  <si>
    <t>998751202</t>
  </si>
  <si>
    <t>Přesun hmot procentní pro vzduchotechniku v objektech v do 24 m</t>
  </si>
  <si>
    <t>Přesun hmot pro vzduchotechniku stanovený procentní sazbou (%) z ceny vodorovná dopravní vzdálenost do 50 m v objektech výšky přes 12 do 60 m</t>
  </si>
  <si>
    <t>https://podminky.urs.cz/item/CS_URS_2024_01/998751202</t>
  </si>
  <si>
    <t>OST.2</t>
  </si>
  <si>
    <t>OST.3</t>
  </si>
  <si>
    <t>Dokumentace skutečného provedení</t>
  </si>
  <si>
    <t>OST.4</t>
  </si>
  <si>
    <t>Počáteční zaregulování a zprovoznění VZT systémů</t>
  </si>
  <si>
    <t>OST.5</t>
  </si>
  <si>
    <t>Doregulování VZT systému po zkušebním provozu</t>
  </si>
  <si>
    <t>OST.6</t>
  </si>
  <si>
    <t>Měření hluku vč. protokolu</t>
  </si>
  <si>
    <t>OST.7</t>
  </si>
  <si>
    <t>Demontáž stávající vzduchotechniky</t>
  </si>
  <si>
    <t>D.1.4.G - Elektroinstalace</t>
  </si>
  <si>
    <t>HSV - HSV</t>
  </si>
  <si>
    <t xml:space="preserve">    01 - Svítidla vč. zdrojů, poplatků a příslušenství</t>
  </si>
  <si>
    <t xml:space="preserve">    02 - Ovládání osvětlení</t>
  </si>
  <si>
    <t xml:space="preserve">    04 - Ostatní</t>
  </si>
  <si>
    <t xml:space="preserve">    05 - Kabely</t>
  </si>
  <si>
    <t xml:space="preserve">    06 - Solární elektrárna</t>
  </si>
  <si>
    <t xml:space="preserve">    Rozvaděč - Rozvaděč</t>
  </si>
  <si>
    <t xml:space="preserve">      К - Rekonstrukce stávajících rozvaděčoů</t>
  </si>
  <si>
    <t xml:space="preserve">      RvztB - Rozvaděč RvztB</t>
  </si>
  <si>
    <t xml:space="preserve">      RvztF - Rozvaděč RvztF</t>
  </si>
  <si>
    <t xml:space="preserve">    08 - Hromosvody a zemniče</t>
  </si>
  <si>
    <t>09 - Vedlejší náklady</t>
  </si>
  <si>
    <t>01</t>
  </si>
  <si>
    <t>Svítidla vč. zdrojů, poplatků a příslušenství</t>
  </si>
  <si>
    <t>741372051</t>
  </si>
  <si>
    <t>Montáž svítidlo LED bytové přisazené stropní reflektorové bez čidla</t>
  </si>
  <si>
    <t>Montáž svítidel LED se zapojením vodičů bytových nebo společenských místností přisazených stropních reflektorových bez pohybového čidla</t>
  </si>
  <si>
    <t>https://podminky.urs.cz/item/CS_URS_2024_01/741372051</t>
  </si>
  <si>
    <t>LED svítidlo přisazené např. GRIFON-LED-OP-6150-4K</t>
  </si>
  <si>
    <t>LED svítidlo přisazené např. GRIFON-LED-OP-5300-4K</t>
  </si>
  <si>
    <t>LED svítidlo přisazené např. EUROPA-LED-5200-236-4K</t>
  </si>
  <si>
    <t>LED svítidlo přisazené např. EUROPA-LED-7500-258-4K</t>
  </si>
  <si>
    <t>LED svítidlo přisazené např. GRIFON-LED-OP-3500-4K</t>
  </si>
  <si>
    <t>NO</t>
  </si>
  <si>
    <t>Nouzové svítidlo LED přisazené napr. DIOS-M5-1H, 5W, 475 lm, IP66</t>
  </si>
  <si>
    <t>NOUZOVÉ SVÍTIDLO LED PŘISAZENÉ napr.BASET-I-SAN-109-1h, netrvalé, 9W/2G7, 78 lm, IP66</t>
  </si>
  <si>
    <t>NO1</t>
  </si>
  <si>
    <t>Nouzové svítidlo přisazené 2W, 1 hod.  s piktogramem</t>
  </si>
  <si>
    <t>NOUZOVÉ SVÍTIDLO PŘISAZENÉ 8W, 1 HOD. S PIKTOGRAMEM</t>
  </si>
  <si>
    <t>741372151</t>
  </si>
  <si>
    <t>Montáž svítidlo LED průmyslové závěsné lampa</t>
  </si>
  <si>
    <t>Montáž svítidel LED se zapojením vodičů průmyslových závěsných lamp</t>
  </si>
  <si>
    <t>https://podminky.urs.cz/item/CS_URS_2024_01/741372151</t>
  </si>
  <si>
    <t>LED svítidlo závěsné např. GRIFON-135-AS</t>
  </si>
  <si>
    <t>LED svítidlo přisazené např. GRIFON-LED-5600-BAP-4K DIM</t>
  </si>
  <si>
    <t>lan1</t>
  </si>
  <si>
    <t>Sada závěsných lanek (1000mm) pro závěsné  svítidlo</t>
  </si>
  <si>
    <t>741130001</t>
  </si>
  <si>
    <t>Ukončení vodič izolovaný do 2,5mm2 v rozváděči nebo na přístroji</t>
  </si>
  <si>
    <t>Ukončení vodičů izolovaných s označením a zapojením v rozváděči nebo na přístroji, průřezu žíly do 2,5 mm2</t>
  </si>
  <si>
    <t>https://podminky.urs.cz/item/CS_URS_2024_01/741130001</t>
  </si>
  <si>
    <t>012</t>
  </si>
  <si>
    <t>Vývod pro stropní svítidlo</t>
  </si>
  <si>
    <t>t1</t>
  </si>
  <si>
    <t>Zákonný recyklační poplatek - svítidla</t>
  </si>
  <si>
    <t>741820102</t>
  </si>
  <si>
    <t>Měření intenzity osvětlení</t>
  </si>
  <si>
    <t>Měření osvětlovacího zařízení intenzity osvětlení na pracovišti do 50 svítidel</t>
  </si>
  <si>
    <t>https://podminky.urs.cz/item/CS_URS_2024_01/741820102</t>
  </si>
  <si>
    <t>02</t>
  </si>
  <si>
    <t>Ovládání osvětlení</t>
  </si>
  <si>
    <t>741310201</t>
  </si>
  <si>
    <t>Montáž vypínač (polo)zapuštěný šroubové připojení 1-jednopólový</t>
  </si>
  <si>
    <t>Montáž spínačů jedno nebo dvoupólových polozapuštěných nebo zapuštěných se zapojením vodičů šroubové připojení, pro prostředí normální vypínačů, řazení 1-jednopólových</t>
  </si>
  <si>
    <t>https://podminky.urs.cz/item/CS_URS_2024_01/741310201</t>
  </si>
  <si>
    <t>0/1</t>
  </si>
  <si>
    <t>Ovládač zapínací, řaz. 1/0</t>
  </si>
  <si>
    <t>1000189768</t>
  </si>
  <si>
    <t>Multifunkční relé SMR-B/230V RP 0,001kč/ks</t>
  </si>
  <si>
    <t>ELKO 3556 SMR-B/230V RP 0,001kč/ks</t>
  </si>
  <si>
    <t>34535512</t>
  </si>
  <si>
    <t>spínač jednopólový 10A bílý</t>
  </si>
  <si>
    <t>023</t>
  </si>
  <si>
    <t>Čidlo pohybu na strop</t>
  </si>
  <si>
    <t>Čidlo pohybu stropní</t>
  </si>
  <si>
    <t>025</t>
  </si>
  <si>
    <t>Čidlo pohybu na stýnu</t>
  </si>
  <si>
    <t>741310203</t>
  </si>
  <si>
    <t>Montáž vypínač (polo)zapuštěný šroubové připojení 1-jednopólový s plynulou regulací</t>
  </si>
  <si>
    <t>Montáž spínačů jedno nebo dvoupólových polozapuštěných nebo zapuštěných se zapojením vodičů šroubové připojení, pro prostředí normální vypínačů, řazení 1-jednopólových s plynulou regulací intenzity osvětlení</t>
  </si>
  <si>
    <t>https://podminky.urs.cz/item/CS_URS_2024_01/741310203</t>
  </si>
  <si>
    <t>rDali</t>
  </si>
  <si>
    <t>Řídící jednotka pro stmívání svítidel DALI</t>
  </si>
  <si>
    <t>741310231</t>
  </si>
  <si>
    <t>Montáž přepínač (polo)zapuštěný šroubové připojení 5-seriový</t>
  </si>
  <si>
    <t>Montáž spínačů jedno nebo dvoupólových polozapuštěných nebo zapuštěných se zapojením vodičů šroubové připojení, pro prostředí normální přepínačů, řazení 5-sériových</t>
  </si>
  <si>
    <t>https://podminky.urs.cz/item/CS_URS_2024_01/741310231</t>
  </si>
  <si>
    <t>34535573</t>
  </si>
  <si>
    <t>spínač řazení 5 10A bílý</t>
  </si>
  <si>
    <t>04</t>
  </si>
  <si>
    <t>21219D0014</t>
  </si>
  <si>
    <t>Ukončení vývodu 400V</t>
  </si>
  <si>
    <t>lv18</t>
  </si>
  <si>
    <t>Lišty LV 18x13</t>
  </si>
  <si>
    <t>741320105</t>
  </si>
  <si>
    <t>Montáž jistič jednopólový nn do 25 A ve skříni</t>
  </si>
  <si>
    <t>Montáž jističů se zapojením vodičů jednopólových nn do 25 A ve skříni</t>
  </si>
  <si>
    <t>https://podminky.urs.cz/item/CS_URS_2024_01/741320105</t>
  </si>
  <si>
    <t>35822107</t>
  </si>
  <si>
    <t>jistič 1pólový-charakteristika B 6A</t>
  </si>
  <si>
    <t>741320165</t>
  </si>
  <si>
    <t>Montáž jistič třípólový nn do 25 A ve skříni</t>
  </si>
  <si>
    <t>Montáž jističů se zapojením vodičů třípólových nn do 25 A ve skříni</t>
  </si>
  <si>
    <t>https://podminky.urs.cz/item/CS_URS_2024_01/741320165</t>
  </si>
  <si>
    <t>35822401с</t>
  </si>
  <si>
    <t>jistič 3pólový-charakteristika С 16A</t>
  </si>
  <si>
    <t>jistič 3pólový-charakteristika B 16A</t>
  </si>
  <si>
    <t>35822403с</t>
  </si>
  <si>
    <t>jistič 3pólový-charakteristika С 25A</t>
  </si>
  <si>
    <t>jistič 3pólový-charakteristika B 25A</t>
  </si>
  <si>
    <t>741313001</t>
  </si>
  <si>
    <t>Montáž zásuvka (polo)zapuštěná bezšroubové připojení 2P+PE se zapojením vodičů</t>
  </si>
  <si>
    <t>Montáž zásuvek domovních se zapojením vodičů bezšroubové připojení polozapuštěných nebo zapuštěných 10/16 A, provedení 2P + PE</t>
  </si>
  <si>
    <t>https://podminky.urs.cz/item/CS_URS_2024_01/741313001</t>
  </si>
  <si>
    <t>34555202</t>
  </si>
  <si>
    <t>zásuvka zápustná jednonásobná chráněná, šroubové svorky</t>
  </si>
  <si>
    <t>r1</t>
  </si>
  <si>
    <t>Ostatní materiál, spojovací materiál, propojovací kabely</t>
  </si>
  <si>
    <t>pfp10</t>
  </si>
  <si>
    <t>Automatický topný vodič s termostatem 10 m, 136 W, 230 V</t>
  </si>
  <si>
    <t>pfp14</t>
  </si>
  <si>
    <t>Automatický topný vodič s termostatem 14 m, 152 W, 230 V</t>
  </si>
  <si>
    <t>pfp21</t>
  </si>
  <si>
    <t>Automatický topný vodič s termostatem 21 m, 281 W, 230 V</t>
  </si>
  <si>
    <t>741210401</t>
  </si>
  <si>
    <t>Montáž rozváděč nebo krabice nevýbušná do 5 kg</t>
  </si>
  <si>
    <t>Montáž rozváděčů nebo krabic nevýbušných bez zapojení vodičů hmotnosti do 5 kg</t>
  </si>
  <si>
    <t>https://podminky.urs.cz/item/CS_URS_2024_01/741210401</t>
  </si>
  <si>
    <t>34571482</t>
  </si>
  <si>
    <t>krabice v uzavřeném provedení PVC s krytím IP 54 čtvercová 100x100mm</t>
  </si>
  <si>
    <t>05</t>
  </si>
  <si>
    <t>Kabely</t>
  </si>
  <si>
    <t>741122015</t>
  </si>
  <si>
    <t>Montáž kabel Cu bez ukončení uložený pod omítku plný kulatý 3x1,5 mm2 (CYKY)</t>
  </si>
  <si>
    <t>Montáž kabelů měděných bez ukončení uložených pod omítku plných kulatých (CYKY), počtu a průřezu žil 3x1,5 mm2</t>
  </si>
  <si>
    <t>https://podminky.urs.cz/item/CS_URS_2024_01/741122015</t>
  </si>
  <si>
    <t>34111036</t>
  </si>
  <si>
    <t>kabel instalační jádro Cu plné izolace PVC plášť PVC 450/750V (CYKY) 3x2,5mm2</t>
  </si>
  <si>
    <t>34111030</t>
  </si>
  <si>
    <t>kabel silový s Cu jádrem 1kV 3x1,5mm2</t>
  </si>
  <si>
    <t>34111005</t>
  </si>
  <si>
    <t>kabel instalační jádro Cu plné izolace PVC plášť PVC 450/750V (CYKY) 2x1,5mm2</t>
  </si>
  <si>
    <t>741122031</t>
  </si>
  <si>
    <t>Montáž kabel Cu bez ukončení uložený pod omítku plný kulatý 5x1,5 až 2,5 mm2 (např. CYKY)</t>
  </si>
  <si>
    <t>Montáž kabelů měděných bez ukončení uložených pod omítku plných kulatých (např. CYKY), počtu a průřezu žil 5x1,5 až 2,5 mm2</t>
  </si>
  <si>
    <t>https://podminky.urs.cz/item/CS_URS_2024_01/741122031</t>
  </si>
  <si>
    <t>34111094</t>
  </si>
  <si>
    <t>kabel instalační jádro Cu plné izolace PVC plášť PVC 450/750V (CYKY) 5x2,5mm2</t>
  </si>
  <si>
    <t>34111090</t>
  </si>
  <si>
    <t>kabel instalační jádro Cu plné izolace PVC plášť PVC 450/750V (CYKY) 5x1,5mm2</t>
  </si>
  <si>
    <t>741122032</t>
  </si>
  <si>
    <t>Montáž kabel Cu bez ukončení uložený pod omítku plný kulatý 5x4 až 6 mm2 (CYKY)</t>
  </si>
  <si>
    <t>Montáž kabelů měděných bez ukončení uložených pod omítku plných kulatých (CYKY), počtu a průřezu žil 5x4 až 6 mm2</t>
  </si>
  <si>
    <t>https://podminky.urs.cz/item/CS_URS_2024_01/741122032</t>
  </si>
  <si>
    <t>34111098</t>
  </si>
  <si>
    <t>kabel instalační jádro Cu plné izolace PVC plášť PVC 450/750V (CYKY) 5x4mm2</t>
  </si>
  <si>
    <t>34111100</t>
  </si>
  <si>
    <t>kabel silový s Cu jádrem 1kV 5x6mm2</t>
  </si>
  <si>
    <t>06</t>
  </si>
  <si>
    <t>Solární elektrárna</t>
  </si>
  <si>
    <t>1sol</t>
  </si>
  <si>
    <t>D+M; Solární panel 550W</t>
  </si>
  <si>
    <t>NZV</t>
  </si>
  <si>
    <t>Poznámka k položce:_x000D_
NZV</t>
  </si>
  <si>
    <t>2sol</t>
  </si>
  <si>
    <t>D+M; Síťový měnič 25 kW</t>
  </si>
  <si>
    <t>3sol</t>
  </si>
  <si>
    <t>D+M; Konektory MC4</t>
  </si>
  <si>
    <t>4sol</t>
  </si>
  <si>
    <t>D+M; Automatizace ochrany</t>
  </si>
  <si>
    <t>5sol</t>
  </si>
  <si>
    <t>D+M; DC solární kabel 6mm</t>
  </si>
  <si>
    <t>6sol</t>
  </si>
  <si>
    <t>Kovové konstrukce</t>
  </si>
  <si>
    <t>741120201R</t>
  </si>
  <si>
    <t>Montáž vodič Cu izolovaný plný a laněný s PVC pláštěm žíla 1,5-16 mm2 volně (CY, CHAH-R(V))</t>
  </si>
  <si>
    <t>Montáž vodičů izolovaných měděných bez ukončení uložených volně plných a laněných s PVC pláštěm, bezhalogenových, ohniodolných (CY, CHAH-R(V)) průřezu žíly 1,5 až 16 mm2</t>
  </si>
  <si>
    <t>34140826R</t>
  </si>
  <si>
    <t>vodič silový s Cu jádrem 6mm2</t>
  </si>
  <si>
    <t>741122032R</t>
  </si>
  <si>
    <t>34111100R</t>
  </si>
  <si>
    <t>998731101R</t>
  </si>
  <si>
    <t>Přesun hmot tonážní pro kotelny v objektech v do 6 m</t>
  </si>
  <si>
    <t>Přesun hmot pro kotelny  stanovený z hmotnosti přesunovaného materiálu vodorovná dopravní vzdálenost do 50 m v objektech výšky do 6 m</t>
  </si>
  <si>
    <t>998731102s</t>
  </si>
  <si>
    <t>Přesun hmot pro solární systémy, výšky do 24 m</t>
  </si>
  <si>
    <t>Přesun hmot pro kotelny  stanovený z hmotnosti přesunovaného materiálu vodorovná dopravní vzdálenost do 50 m v objektech výšky přes 6 do 12 m</t>
  </si>
  <si>
    <t>741320115R</t>
  </si>
  <si>
    <t>Montáž jistič jednopólový nn do 63 A ve skříni</t>
  </si>
  <si>
    <t>Montáž jističů se zapojením vodičů jednopólových nn do 63 A ve skříni</t>
  </si>
  <si>
    <t>35822404R</t>
  </si>
  <si>
    <t>jistič 3pólový-charakteristika B 32A</t>
  </si>
  <si>
    <t>741331032R</t>
  </si>
  <si>
    <t>Montáž elektroměru třífázového bez zapojení vodičů</t>
  </si>
  <si>
    <t>em</t>
  </si>
  <si>
    <t>ELEKTROMĚR  TŘÍFÁZOVÝ, PŘÍMÉ MĚŘENÍ 0,25-80A</t>
  </si>
  <si>
    <t>r1.SOL</t>
  </si>
  <si>
    <t>vn1</t>
  </si>
  <si>
    <t>Dokumentace skutečného stavu</t>
  </si>
  <si>
    <t>vn2</t>
  </si>
  <si>
    <t>Nepředvídatelné práce</t>
  </si>
  <si>
    <t>vn3</t>
  </si>
  <si>
    <t>Zaškolení obsluhy, manuály</t>
  </si>
  <si>
    <t>vn4</t>
  </si>
  <si>
    <t>Nastavení a oživení</t>
  </si>
  <si>
    <t>vn5</t>
  </si>
  <si>
    <t>Komplexní zkoušky (test 1:1)</t>
  </si>
  <si>
    <t>vn6</t>
  </si>
  <si>
    <t>Spolupráce s dodavatelem při zapojování a zkouškách</t>
  </si>
  <si>
    <t>vn7</t>
  </si>
  <si>
    <t>Revizní technik</t>
  </si>
  <si>
    <t>Rozvaděč</t>
  </si>
  <si>
    <t>К</t>
  </si>
  <si>
    <t>Rekonstrukce stávajících rozvaděčoů</t>
  </si>
  <si>
    <t>35822401c</t>
  </si>
  <si>
    <t>jistič 3pólový-charakteristika C 16A</t>
  </si>
  <si>
    <t>35822404</t>
  </si>
  <si>
    <t>1000141086</t>
  </si>
  <si>
    <t>OEZ:43220 Jistič LTN-80B-3 RP 0,65kč/ks</t>
  </si>
  <si>
    <t>1000140212</t>
  </si>
  <si>
    <t>OEZ:38273 OLI-16B-1N-030AC Proudový chránič s nadproudovou ochranou RP 0,25kč/ks</t>
  </si>
  <si>
    <t>r1.1</t>
  </si>
  <si>
    <t>RvztB</t>
  </si>
  <si>
    <t>Rozvaděč RvztB</t>
  </si>
  <si>
    <t>741210001</t>
  </si>
  <si>
    <t>Montáž rozvodnice oceloplechová nebo plastová běžná do 20 kg</t>
  </si>
  <si>
    <t>Montáž rozvodnic oceloplechových nebo plastových bez zapojení vodičů běžných, hmotnosti do 20 kg</t>
  </si>
  <si>
    <t>https://podminky.urs.cz/item/CS_URS_2024_01/741210001</t>
  </si>
  <si>
    <t>357161604</t>
  </si>
  <si>
    <t>Rozvodnice plastová RZG-N-3S42</t>
  </si>
  <si>
    <t>35822111c</t>
  </si>
  <si>
    <t>jistič 1pólový-charakteristika C 16A</t>
  </si>
  <si>
    <t>jistič 1pólový-charakteristika B 16A</t>
  </si>
  <si>
    <t>35822403c</t>
  </si>
  <si>
    <t>jistič 3pólový-charakteristika C 25A</t>
  </si>
  <si>
    <t>1000287286</t>
  </si>
  <si>
    <t>OEZ:42331 Vypínač MSO-32-3 RP 2,21kč/ks</t>
  </si>
  <si>
    <t>741321003</t>
  </si>
  <si>
    <t>Montáž proudových chráničů dvoupólových nn do 25 A ve skříni</t>
  </si>
  <si>
    <t>Montáž proudových chráničů se zapojením vodičů dvoupólových nn do 25 A ve skříni</t>
  </si>
  <si>
    <t>https://podminky.urs.cz/item/CS_URS_2024_01/741321003</t>
  </si>
  <si>
    <t>1000140233</t>
  </si>
  <si>
    <t>OEZ:38294  chránič s  ochranou OLI-16B-1N-030A RP 0,56kč/ks</t>
  </si>
  <si>
    <t>741322142</t>
  </si>
  <si>
    <t>Montáž svodiče přepětí nn typ 3 třípólových na DIN lištu</t>
  </si>
  <si>
    <t>Montáž přepěťových ochran nn se zapojením vodičů svodiče přepětí – typ 3 na DIN lištu třípólových</t>
  </si>
  <si>
    <t>https://podminky.urs.cz/item/CS_URS_2024_01/741322142</t>
  </si>
  <si>
    <t>1135400</t>
  </si>
  <si>
    <t>SVODIC PREPETI SVBC-12,5-3N-MZ</t>
  </si>
  <si>
    <t>RvztF</t>
  </si>
  <si>
    <t>Rozvaděč RvztF</t>
  </si>
  <si>
    <t>1000140543</t>
  </si>
  <si>
    <t>OEZ:40584 RZG-N-4S56 Rozvodnicová skříň RP 8,61kč/ks</t>
  </si>
  <si>
    <t>1249840</t>
  </si>
  <si>
    <t>VYPINAC MSO-80-3</t>
  </si>
  <si>
    <t>08</t>
  </si>
  <si>
    <t>Hromosvody a zemniče</t>
  </si>
  <si>
    <t>741420001</t>
  </si>
  <si>
    <t>Montáž drát nebo lano hromosvodné svodové D do 10 mm s podpěrou</t>
  </si>
  <si>
    <t>Montáž hromosvodného vedení svodových drátů nebo lan s podpěrami, Ø do 10 mm</t>
  </si>
  <si>
    <t>https://podminky.urs.cz/item/CS_URS_2024_01/741420001</t>
  </si>
  <si>
    <t>35441072</t>
  </si>
  <si>
    <t>drát D 8mm FeZn pro hromosvod</t>
  </si>
  <si>
    <t>pv21</t>
  </si>
  <si>
    <t>Podpěra vedení na ploché střechy</t>
  </si>
  <si>
    <t>741420021</t>
  </si>
  <si>
    <t>Montáž svorka hromosvodná se 2 šrouby</t>
  </si>
  <si>
    <t>Montáž hromosvodného vedení svorek se 2 šrouby</t>
  </si>
  <si>
    <t>https://podminky.urs.cz/item/CS_URS_2024_01/741420021</t>
  </si>
  <si>
    <t>35431162</t>
  </si>
  <si>
    <t>svorka univerzální pro lano 6-50mm2</t>
  </si>
  <si>
    <t>35442035</t>
  </si>
  <si>
    <t>svorka uzemnění nerez zkušební, 62mm</t>
  </si>
  <si>
    <t>741420041</t>
  </si>
  <si>
    <t>Montáž vedení hromosvodné-podpěra klecová do zdiva</t>
  </si>
  <si>
    <t>Montáž hromosvodného vedení podpěr do zdiva klecových</t>
  </si>
  <si>
    <t>https://podminky.urs.cz/item/CS_URS_2024_01/741420041</t>
  </si>
  <si>
    <t>35441415</t>
  </si>
  <si>
    <t>podpěra vedení FeZn do zdiva 150mm</t>
  </si>
  <si>
    <t>741430003</t>
  </si>
  <si>
    <t>Montáž tyč jímací délky do 3 m na konstrukci ocelovou</t>
  </si>
  <si>
    <t>Montáž jímacích tyčí délky do 3 m, na konstrukci ocelovou</t>
  </si>
  <si>
    <t>https://podminky.urs.cz/item/CS_URS_2024_01/741430003</t>
  </si>
  <si>
    <t>35441060</t>
  </si>
  <si>
    <t>tyč jímací s rovným koncem 1000mm FeZn</t>
  </si>
  <si>
    <t>ITJc 43</t>
  </si>
  <si>
    <t>Izolační tyč pro jímací tyč 430mm</t>
  </si>
  <si>
    <t>dohl</t>
  </si>
  <si>
    <t>Držák oddáleného hromosvodu</t>
  </si>
  <si>
    <t>741430005</t>
  </si>
  <si>
    <t>Montáž tyč jímací délky do 3 m na stojan</t>
  </si>
  <si>
    <t>Montáž jímacích tyčí délky do 3 m, na stojan</t>
  </si>
  <si>
    <t>https://podminky.urs.cz/item/CS_URS_2024_01/741430005</t>
  </si>
  <si>
    <t>35441065</t>
  </si>
  <si>
    <t>tyč jímací s rovným koncem 1500mm FeZn</t>
  </si>
  <si>
    <t>35441070</t>
  </si>
  <si>
    <t>tyč jímací s rovným koncem 2000mm FeZn</t>
  </si>
  <si>
    <t>pb19</t>
  </si>
  <si>
    <t>Podstavec betonový 19 kg</t>
  </si>
  <si>
    <t>podl pb19</t>
  </si>
  <si>
    <t>Podložka pod podstavec betonový</t>
  </si>
  <si>
    <t>741420051</t>
  </si>
  <si>
    <t>Montáž vedení hromosvodné-úhelník nebo trubka s držáky do zdiva</t>
  </si>
  <si>
    <t>Montáž hromosvodného vedení ochranných prvků úhelníků nebo trubek s držáky do zdiva</t>
  </si>
  <si>
    <t>https://podminky.urs.cz/item/CS_URS_2024_01/741420051</t>
  </si>
  <si>
    <t>35441830</t>
  </si>
  <si>
    <t>úhelník ochranný na ochranu svodu - 1700mm, FeZn</t>
  </si>
  <si>
    <t>09</t>
  </si>
  <si>
    <t>Vedlejší náklady</t>
  </si>
  <si>
    <t>013254000</t>
  </si>
  <si>
    <t>https://podminky.urs.cz/item/CS_URS_2024_01/013254000</t>
  </si>
  <si>
    <t>071</t>
  </si>
  <si>
    <t>Stavební přípomoci, drážkování, začištění</t>
  </si>
  <si>
    <t>072</t>
  </si>
  <si>
    <t>Nosný materiál</t>
  </si>
  <si>
    <t>005231010R</t>
  </si>
  <si>
    <t>Revize elektroinstalace</t>
  </si>
  <si>
    <t>741810003</t>
  </si>
  <si>
    <t>Celková prohlídka elektrického rozvodu a zařízení do 1 milionu Kč</t>
  </si>
  <si>
    <t>Zkoušky a prohlídky elektrických rozvodů a zařízení celková prohlídka a vyhotovení revizní zprávy pro objem montážních prací přes 500 do 1000 tis. Kč</t>
  </si>
  <si>
    <t>https://podminky.urs.cz/item/CS_URS_2024_01/741810003</t>
  </si>
  <si>
    <t>741810011</t>
  </si>
  <si>
    <t>Příplatek k celkové prohlídce za každých dalších 500 000,- Kč</t>
  </si>
  <si>
    <t>Zkoušky a prohlídky elektrických rozvodů a zařízení celková prohlídka a vyhotovení revizní zprávy pro objem montážních prací Příplatek k ceně 0003 za každých dalších i započatých 500 tis. Kč přes 1000 tis. Kč</t>
  </si>
  <si>
    <t>https://podminky.urs.cz/item/CS_URS_2024_01/741810011</t>
  </si>
  <si>
    <t>Přirážka za podružný materiál  M 21, M 22</t>
  </si>
  <si>
    <t>Přirážka za prořez kabelů</t>
  </si>
  <si>
    <t>900</t>
  </si>
  <si>
    <t>HZS  - revize hromosvodu</t>
  </si>
  <si>
    <t>900.1</t>
  </si>
  <si>
    <t>HZS Práce v tarifní třídě 5 (např. tesař)</t>
  </si>
  <si>
    <t>998741102</t>
  </si>
  <si>
    <t>Přesun hmot tonážní pro silnoproud v objektech v do 12 m</t>
  </si>
  <si>
    <t>Přesun hmot pro silnoproud stanovený z hmotnosti přesunovaného materiálu vodorovná dopravní vzdálenost do 50 m v objektech výšky přes 6 do 12 m</t>
  </si>
  <si>
    <t>https://podminky.urs.cz/item/CS_URS_2024_01/998741102</t>
  </si>
  <si>
    <t>D.1.4.H - IRC</t>
  </si>
  <si>
    <t xml:space="preserve">    01 - Zařízení IRC</t>
  </si>
  <si>
    <t xml:space="preserve">    742 - Elektroinstalace - slaboproud</t>
  </si>
  <si>
    <t>23 - Vedlejší náklady</t>
  </si>
  <si>
    <t>Zařízení IRC</t>
  </si>
  <si>
    <t>742220201</t>
  </si>
  <si>
    <t>Montáž převodníku RS485/Ethernet se zdrojem</t>
  </si>
  <si>
    <t>https://podminky.urs.cz/item/CS_URS_2024_01/742220201</t>
  </si>
  <si>
    <t>Řídicí jednotka např. ETH1eD</t>
  </si>
  <si>
    <t>Řídicí jednotka ETH1eD</t>
  </si>
  <si>
    <t>Řídicí jednotka  např. ETH1eA</t>
  </si>
  <si>
    <t>Řídicí jednotka ETH1eA</t>
  </si>
  <si>
    <t>Napájecí zdroj  např. MeanWell GS12E12</t>
  </si>
  <si>
    <t>Napájecí zdroj MeanWell GS12E12</t>
  </si>
  <si>
    <t>734221413t</t>
  </si>
  <si>
    <t>Montaž. Ventil závitový regulační přímý do 120°C s nastavitelnou regulací</t>
  </si>
  <si>
    <t>Ventily regulační závitové s nastavitelnou regulací PN 10 do 120°C přímé G 1/2</t>
  </si>
  <si>
    <t>Hlavice  např. HS1, 001 056 003</t>
  </si>
  <si>
    <t>Hlavice HS1, 001 056 003</t>
  </si>
  <si>
    <t>Šroubení  např. HS-Heimeier</t>
  </si>
  <si>
    <t>Šroubení HS-Heimeier</t>
  </si>
  <si>
    <t>742330011</t>
  </si>
  <si>
    <t>Montáž zařízení do rozvaděče (switch, UPS, DVR, server) bez nastavení</t>
  </si>
  <si>
    <t>Montáž strukturované kabeláže zařízení do rozvaděče switche, UPS, DVR, server bez nastavení</t>
  </si>
  <si>
    <t>SWITCH 8. portový</t>
  </si>
  <si>
    <t>db</t>
  </si>
  <si>
    <t>SW nastavení převodníku</t>
  </si>
  <si>
    <t>Regulační SW</t>
  </si>
  <si>
    <t>hod</t>
  </si>
  <si>
    <t>Recyklační příspěvek</t>
  </si>
  <si>
    <t>742</t>
  </si>
  <si>
    <t>Elektroinstalace - slaboproud</t>
  </si>
  <si>
    <t>741122011t</t>
  </si>
  <si>
    <t>Montáž kabel Cu bez ukončení uložený pod omítku plný kulatý 2x0,75 mm2</t>
  </si>
  <si>
    <t>Montáž kabelů měděných bez ukončení uložených pod omítku plných kulatých (CYKY), počtu a průřezu žil 2x1,5 až 2,5 mm2</t>
  </si>
  <si>
    <t>34109511t</t>
  </si>
  <si>
    <t>kabel silový s Cu jádrem plochý V03VH-H 2x0,75 mm2</t>
  </si>
  <si>
    <t>kabel silový s Cu jádrem plochý 1kV  2x1,5mm2</t>
  </si>
  <si>
    <t>742110041t</t>
  </si>
  <si>
    <t>Montáž lišt pro slaboproud</t>
  </si>
  <si>
    <t>Montáž  lišt elektroinstalačních vkládacích</t>
  </si>
  <si>
    <t>34571001</t>
  </si>
  <si>
    <t>lišta elektroinstalační hranatá 15x10</t>
  </si>
  <si>
    <t>742121001</t>
  </si>
  <si>
    <t>Montáž kabelů sdělovacích pro vnitřní rozvody do 15 žil</t>
  </si>
  <si>
    <t>Montáž kabelů sdělovacích pro vnitřní rozvody počtu žil do 15</t>
  </si>
  <si>
    <t>https://podminky.urs.cz/item/CS_URS_2024_01/742121001</t>
  </si>
  <si>
    <t>34121044t</t>
  </si>
  <si>
    <t>kabel sdělovací s Cu jádrem SYKFY 2x2x0,5mm</t>
  </si>
  <si>
    <t>kabel sdělovací s Cu jádrem 2x2x0,5mm</t>
  </si>
  <si>
    <t>34121015t</t>
  </si>
  <si>
    <t>kabel sdělovací s Cu jádrem UTP Cat.5</t>
  </si>
  <si>
    <t>kabel sdělovací s Cu jádrem 4x2x0,5mm</t>
  </si>
  <si>
    <t>005241010R</t>
  </si>
  <si>
    <t>Soubor</t>
  </si>
  <si>
    <t>086</t>
  </si>
  <si>
    <t>087</t>
  </si>
  <si>
    <t>PD pro realizaci stavby</t>
  </si>
  <si>
    <t>Zprovoznění IRC</t>
  </si>
  <si>
    <t>Zprovoznění MaR</t>
  </si>
  <si>
    <t>Zaškolení obsluhy</t>
  </si>
  <si>
    <t>Funkční a komplexní zkoušky</t>
  </si>
  <si>
    <t>Parametrizace softwaru</t>
  </si>
  <si>
    <t>Vyvážení otopné soustavy</t>
  </si>
  <si>
    <t>Energetický management</t>
  </si>
  <si>
    <t>D.14.I - MaR</t>
  </si>
  <si>
    <t xml:space="preserve">    21.2 - MaR</t>
  </si>
  <si>
    <t xml:space="preserve">    071 - Rozvaděč vzdálených vstupů/výstupů AI8AO8U</t>
  </si>
  <si>
    <t xml:space="preserve">    Kabely - Kabely</t>
  </si>
  <si>
    <t>21.2</t>
  </si>
  <si>
    <t>Kompaktní řídicí systém s rozhraním Ethernet, RS232,RS485 vč.LCD displeje 4x20 znaků dle specifikace</t>
  </si>
  <si>
    <t>03</t>
  </si>
  <si>
    <t>751614121</t>
  </si>
  <si>
    <t>Montáž čidla CO2</t>
  </si>
  <si>
    <t>Montáž monitorovacího, řídícího a ovládacího zařízení čidla CO2</t>
  </si>
  <si>
    <t>https://podminky.urs.cz/item/CS_URS_2024_01/751614121</t>
  </si>
  <si>
    <t>40461006</t>
  </si>
  <si>
    <t>čidlo prostorové oxidu uhličitého CO2</t>
  </si>
  <si>
    <t>210100001</t>
  </si>
  <si>
    <t>Ukončení vodičů v rozvaděči + zapojení do 2,5 mm2</t>
  </si>
  <si>
    <t>741110001</t>
  </si>
  <si>
    <t>Montáž trubka plastová tuhá D přes 16 do 23 mm uložená pevně</t>
  </si>
  <si>
    <t>Montáž trubek elektroinstalačních s nasunutím nebo našroubováním do krabic plastových tuhých, uložených pevně, vnější Ø přes 16 do 23 mm</t>
  </si>
  <si>
    <t>https://podminky.urs.cz/item/CS_URS_2024_01/741110001</t>
  </si>
  <si>
    <t>34571091</t>
  </si>
  <si>
    <t>Trubka elektroinstalační tuhá z PVC 1516 E</t>
  </si>
  <si>
    <t>1698891</t>
  </si>
  <si>
    <t>KONEKTOR RJ45W-CAT6U</t>
  </si>
  <si>
    <t>Rozvaděč vzdálených vstupů/výstupů AI8AO8U</t>
  </si>
  <si>
    <t>35713132</t>
  </si>
  <si>
    <t>rozvodnice zapuštěná, neprůhledné dveře, 1 řada, šířka 14 modulárních jednotek</t>
  </si>
  <si>
    <t>35822105</t>
  </si>
  <si>
    <t>jistič 1pólový-charakteristika B 2A</t>
  </si>
  <si>
    <t>HDR-60-24</t>
  </si>
  <si>
    <t>Spínaný napájecí zdroj 230/24 60W 24VDC</t>
  </si>
  <si>
    <t>AI8AO8U</t>
  </si>
  <si>
    <t>moduly vzdálených Vstupů/Výstupů 8× analogový vstup*), 8× analogový výstup 0 V až 10 V</t>
  </si>
  <si>
    <t>071x</t>
  </si>
  <si>
    <t>741122211</t>
  </si>
  <si>
    <t>Montáž kabel Cu plný kulatý žíla 3x1,5 až 6 mm2 uložený volně (CYKY)</t>
  </si>
  <si>
    <t>Montáž kabelů měděných bez ukončení uložených volně nebo v liště plných kulatých (CYKY) počtu a průřezu žil 3x1,5 až 6 mm2</t>
  </si>
  <si>
    <t>https://podminky.urs.cz/item/CS_URS_2024_01/741122211</t>
  </si>
  <si>
    <t>1203531</t>
  </si>
  <si>
    <t>KABEL CYSY 5X0,75 H05VV-F</t>
  </si>
  <si>
    <t>8500057040</t>
  </si>
  <si>
    <t>Kabel JYTY-O 2x1 (v metráži)</t>
  </si>
  <si>
    <t>1451851</t>
  </si>
  <si>
    <t>KABEL 1-CXKH-V-O 2X1,5 FE180/P60-P90-R B</t>
  </si>
  <si>
    <t>1284765</t>
  </si>
  <si>
    <t>KABEL UTP CAT.6E</t>
  </si>
  <si>
    <t>8500188641</t>
  </si>
  <si>
    <t>Kabel SYKFY 2x2x0,5 (v metráži)</t>
  </si>
  <si>
    <t>D.1.4.E - Zařízení technických instalací</t>
  </si>
  <si>
    <t>721 - PSV</t>
  </si>
  <si>
    <t xml:space="preserve">    721.P - Kanalizace</t>
  </si>
  <si>
    <t>721.P</t>
  </si>
  <si>
    <t>Kanalizace</t>
  </si>
  <si>
    <t>721174042R</t>
  </si>
  <si>
    <t>Potrubí z trub polypropylenových připojovací DN 32</t>
  </si>
  <si>
    <t>722181252</t>
  </si>
  <si>
    <t>Ochrana potrubí přilepenými termoizolačními trubicemi z PE - montáž</t>
  </si>
  <si>
    <t>Ochrana potrubí  termoizolačními trubicemi z pěnového polyetylenu PE přilepenými v příčných a podélných spojích, tloušťky izolace přes 20 do 25 mm, vnitřního průměru izolace DN přes 22 do 45 mm</t>
  </si>
  <si>
    <t>https://podminky.urs.cz/item/CS_URS_2024_01/722181252</t>
  </si>
  <si>
    <t>28377054</t>
  </si>
  <si>
    <t>pouzdro izolační potrubní z pěnového polyetylenu 32/25mm</t>
  </si>
  <si>
    <t>713491111</t>
  </si>
  <si>
    <t>Montáž tepelné izolace oplechování pevné potrubí vnějšího obvodu do 500 mm</t>
  </si>
  <si>
    <t>Montáž izolace tepelné potrubí a ohybů - doplňky a konstrukční součástí oplechování pevného vnějšího obvodu do 500 mm potrubí</t>
  </si>
  <si>
    <t>https://podminky.urs.cz/item/CS_URS_2024_01/713491111</t>
  </si>
  <si>
    <t>55351051</t>
  </si>
  <si>
    <t>plech svitkový Al tl 0,7mm hladký</t>
  </si>
  <si>
    <t>plech svitkový Al tl 0,7mm hladký pro falcování standardní barva</t>
  </si>
  <si>
    <t>767995114</t>
  </si>
  <si>
    <t>Montáž atypických zámečnických konstrukcí hmotnosti do 50 kg</t>
  </si>
  <si>
    <t>Montáž ostatních atypických zámečnických konstrukcí  hmotnosti přes 20 do 50 kg</t>
  </si>
  <si>
    <t>https://podminky.urs.cz/item/CS_URS_2024_01/767995114</t>
  </si>
  <si>
    <t>RMAT0001</t>
  </si>
  <si>
    <t>atypická zámečničká konstrukce</t>
  </si>
  <si>
    <t>721290111</t>
  </si>
  <si>
    <t>Zkouška těsnosti potrubí kanalizace vodou DN do 125</t>
  </si>
  <si>
    <t>Zkouška těsnosti kanalizace  v objektech vodou do DN 125</t>
  </si>
  <si>
    <t>https://podminky.urs.cz/item/CS_URS_2024_01/721290111</t>
  </si>
  <si>
    <t>998721292</t>
  </si>
  <si>
    <t>Příplatek k přesunu hmot procentní 721 za zvětšený přesun do 100 m</t>
  </si>
  <si>
    <t>Přesun hmot pro vnitřní kanalizace  stanovený procentní sazbou (%) z ceny Příplatek k cenám za zvětšený přesun přes vymezenou největší dopravní vzdálenost do 100 m</t>
  </si>
  <si>
    <t>https://podminky.urs.cz/item/CS_URS_2024_01/998721292</t>
  </si>
  <si>
    <t>OST..K.02</t>
  </si>
  <si>
    <t>Napojení VZT jednotky vč. záp. uzávěrky</t>
  </si>
  <si>
    <t>OST.K.01</t>
  </si>
  <si>
    <t>Spojovací a kotevní materiál kanalizace (díl 721)</t>
  </si>
  <si>
    <t>Potrubí na střeše kotveno na betonové dlaždice</t>
  </si>
  <si>
    <t>OST.K.02</t>
  </si>
  <si>
    <t>Stavební přípomoce kanalizace</t>
  </si>
  <si>
    <t>OST01</t>
  </si>
  <si>
    <t>Dokumentace skutečeného provedení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</si>
  <si>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</si>
  <si>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</si>
  <si>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</si>
  <si>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</si>
  <si>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</si>
  <si>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</si>
  <si>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</si>
  <si>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</si>
  <si>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</si>
  <si>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</si>
  <si>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</si>
  <si>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</si>
  <si>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Kč</t>
  </si>
  <si>
    <t>Poznámka k položce:_x000D_
Poznámka k položce: Pro 7 pavilonů A-G</t>
  </si>
  <si>
    <t>VRN3</t>
  </si>
  <si>
    <t>Zařízení staveniště</t>
  </si>
  <si>
    <t>030001000</t>
  </si>
  <si>
    <t>Poznámka k položce:_x000D_
Poznámka k položce: náklady na vybudování,provoz, údržbu, zabezpečení, připojení a užívání inž. sítí, zrušení ZS a uvedení do původního stavu - pro 7 pavilonů A-G</t>
  </si>
  <si>
    <t>034203000</t>
  </si>
  <si>
    <t>Oplocení staveniště</t>
  </si>
  <si>
    <t>Zařízení staveniště zabezpečení staveniště oplocení staveniště</t>
  </si>
  <si>
    <t>Poznámka k položce:_x000D_
Poznámka k položce: Oplocení staveniště a stavby v rámci školy - pro 7 pavilonů A-G</t>
  </si>
  <si>
    <t>034303000</t>
  </si>
  <si>
    <t>Opatření na ochranu pozemků sousedních se staveništěm</t>
  </si>
  <si>
    <t>Zařízení staveniště zabezpečení staveniště opatření na ochranu sousedních pozemků</t>
  </si>
  <si>
    <t>034503000</t>
  </si>
  <si>
    <t>Informační tabule na staveništi</t>
  </si>
  <si>
    <t>Zařízení staveniště zabezpečení staveniště informační tabule</t>
  </si>
  <si>
    <t>Poznámka k položce:_x000D_
Poznámka k položce: 1Ks</t>
  </si>
  <si>
    <t>VRN4</t>
  </si>
  <si>
    <t>Inženýrská činnost</t>
  </si>
  <si>
    <t>043194000</t>
  </si>
  <si>
    <t>Ostatní zkoušky</t>
  </si>
  <si>
    <t>Inženýrská činnost zkoušky a ostatní měření zkoušky ostatní zkoušky</t>
  </si>
  <si>
    <t>Poznámka k položce:_x000D_
Poznámka k položce: Odtrhové zkoušky - pro 7 pavilonů A-G</t>
  </si>
  <si>
    <t>043203000</t>
  </si>
  <si>
    <t>Měření bez rozlišení</t>
  </si>
  <si>
    <t>Inženýrská činnost zkoušky a ostatní měření ostatní měření bez rozlišení</t>
  </si>
  <si>
    <t>Poznámka k položce:_x000D_
Poznámka k položce: Měření kontaminace AZC - průběžné a závěrečné Pro 6 pavilonů (bez B - tělocvična)</t>
  </si>
  <si>
    <t>043203000a</t>
  </si>
  <si>
    <t>Poznámka k položce:_x000D_
Poznámka k položce: Výpočet sdruženého osvětlení - pro 7 pavilonů A-G</t>
  </si>
  <si>
    <t>043203000b</t>
  </si>
  <si>
    <t>Poznámka k položce:_x000D_
Poznámka k položce: Kontrolní výpočet sdruženého osvětlení</t>
  </si>
  <si>
    <t>045203000</t>
  </si>
  <si>
    <t>Kompletační činnost</t>
  </si>
  <si>
    <t>Inženýrská činnost zkoušky a ostatní měření monitoring kompletační a koordinační činnost kompletační činnost</t>
  </si>
  <si>
    <t>Poznámka k položce:_x000D_
Poznámka k položce: Pro elektro</t>
  </si>
  <si>
    <t>VRN5</t>
  </si>
  <si>
    <t>Finanční náklady</t>
  </si>
  <si>
    <t>052103000</t>
  </si>
  <si>
    <t>Rezerva investora</t>
  </si>
  <si>
    <t>Finanční náklady finanční rezerva rezerva investora</t>
  </si>
  <si>
    <t>Poznámka k položce:_x000D_
Poznámka k položce: finanční rezerva 10% z celkové ceny bez DPH a VRN</t>
  </si>
  <si>
    <t>VRN6</t>
  </si>
  <si>
    <t>Územní vlivy</t>
  </si>
  <si>
    <t>064203000</t>
  </si>
  <si>
    <t>Práce se škodlivými materiály</t>
  </si>
  <si>
    <t>Územní vlivy práce na těžce přístupných místech práce ve zdraví škodlivém prostředí práce se škodlivými materiály</t>
  </si>
  <si>
    <t>Poznámka k položce:_x000D_
Poznámka k položce: Pro 6 pavilonů (bez B - tělocvična)</t>
  </si>
  <si>
    <t>VRN7</t>
  </si>
  <si>
    <t>Provozní vlivy</t>
  </si>
  <si>
    <t>071103000</t>
  </si>
  <si>
    <t>Provoz investora</t>
  </si>
  <si>
    <t>Poznámka k položce:_x000D_
Poznámka k položce: Zabezpečení chodu školy - 7 pavilonů A-G</t>
  </si>
  <si>
    <t>071203000</t>
  </si>
  <si>
    <t>Provoz dalšího subjektu</t>
  </si>
  <si>
    <t>Provozní vlivy provoz investora, třetích osob provoz dalšího subjektu</t>
  </si>
  <si>
    <t>Poznámka k položce:_x000D_
Poznámka k položce: pro elektro - 7 pavilonů A-G</t>
  </si>
  <si>
    <t>Montáž světlíků  bodových přes 1 do 1,5 m2, NZV</t>
  </si>
  <si>
    <t>Stavební části z ostatních plastů světlíky bodové třívrstvá kopule, manžeta výšky 15 cm 90 x 120 cm, pevný, NZV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</si>
</sst>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>
      <alignment vertical="center" wrapText="1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0" fontId="22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51311301" TargetMode="External"/><Relationship Id="rId13" Type="http://schemas.openxmlformats.org/officeDocument/2006/relationships/hyperlink" Target="https://podminky.urs.cz/item/CS_URS_2024_01/751344125" TargetMode="External"/><Relationship Id="rId18" Type="http://schemas.openxmlformats.org/officeDocument/2006/relationships/hyperlink" Target="https://podminky.urs.cz/item/CS_URS_2024_01/751311093" TargetMode="External"/><Relationship Id="rId26" Type="http://schemas.openxmlformats.org/officeDocument/2006/relationships/hyperlink" Target="https://podminky.urs.cz/item/CS_URS_2024_01/751344124" TargetMode="External"/><Relationship Id="rId3" Type="http://schemas.openxmlformats.org/officeDocument/2006/relationships/hyperlink" Target="https://podminky.urs.cz/item/CS_URS_2024_01/751514679" TargetMode="External"/><Relationship Id="rId21" Type="http://schemas.openxmlformats.org/officeDocument/2006/relationships/hyperlink" Target="https://podminky.urs.cz/item/CS_URS_2024_01/751344124" TargetMode="External"/><Relationship Id="rId34" Type="http://schemas.openxmlformats.org/officeDocument/2006/relationships/hyperlink" Target="https://podminky.urs.cz/item/CS_URS_2024_01/998751202" TargetMode="External"/><Relationship Id="rId7" Type="http://schemas.openxmlformats.org/officeDocument/2006/relationships/hyperlink" Target="https://podminky.urs.cz/item/CS_URS_2024_01/751514679" TargetMode="External"/><Relationship Id="rId12" Type="http://schemas.openxmlformats.org/officeDocument/2006/relationships/hyperlink" Target="https://podminky.urs.cz/item/CS_URS_2024_01/751311301" TargetMode="External"/><Relationship Id="rId17" Type="http://schemas.openxmlformats.org/officeDocument/2006/relationships/hyperlink" Target="https://podminky.urs.cz/item/CS_URS_2024_01/751344125" TargetMode="External"/><Relationship Id="rId25" Type="http://schemas.openxmlformats.org/officeDocument/2006/relationships/hyperlink" Target="https://podminky.urs.cz/item/CS_URS_2024_01/751611818" TargetMode="External"/><Relationship Id="rId33" Type="http://schemas.openxmlformats.org/officeDocument/2006/relationships/hyperlink" Target="https://podminky.urs.cz/item/CS_URS_2024_01/721174042R2" TargetMode="External"/><Relationship Id="rId2" Type="http://schemas.openxmlformats.org/officeDocument/2006/relationships/hyperlink" Target="https://podminky.urs.cz/item/CS_URS_2024_01/751311093" TargetMode="External"/><Relationship Id="rId16" Type="http://schemas.openxmlformats.org/officeDocument/2006/relationships/hyperlink" Target="https://podminky.urs.cz/item/CS_URS_2024_01/751311301" TargetMode="External"/><Relationship Id="rId20" Type="http://schemas.openxmlformats.org/officeDocument/2006/relationships/hyperlink" Target="https://podminky.urs.cz/item/CS_URS_2024_01/751311301" TargetMode="External"/><Relationship Id="rId29" Type="http://schemas.openxmlformats.org/officeDocument/2006/relationships/hyperlink" Target="https://podminky.urs.cz/item/CS_URS_2024_01/751398041" TargetMode="External"/><Relationship Id="rId1" Type="http://schemas.openxmlformats.org/officeDocument/2006/relationships/hyperlink" Target="https://podminky.urs.cz/item/CS_URS_2024_01/751344125" TargetMode="External"/><Relationship Id="rId6" Type="http://schemas.openxmlformats.org/officeDocument/2006/relationships/hyperlink" Target="https://podminky.urs.cz/item/CS_URS_2024_01/751311093" TargetMode="External"/><Relationship Id="rId11" Type="http://schemas.openxmlformats.org/officeDocument/2006/relationships/hyperlink" Target="https://podminky.urs.cz/item/CS_URS_2024_01/751514679" TargetMode="External"/><Relationship Id="rId24" Type="http://schemas.openxmlformats.org/officeDocument/2006/relationships/hyperlink" Target="https://podminky.urs.cz/item/CS_URS_2024_01/751344124" TargetMode="External"/><Relationship Id="rId32" Type="http://schemas.openxmlformats.org/officeDocument/2006/relationships/hyperlink" Target="https://podminky.urs.cz/item/CS_URS_2024_01/721174042R1" TargetMode="External"/><Relationship Id="rId5" Type="http://schemas.openxmlformats.org/officeDocument/2006/relationships/hyperlink" Target="https://podminky.urs.cz/item/CS_URS_2024_01/751344125" TargetMode="External"/><Relationship Id="rId15" Type="http://schemas.openxmlformats.org/officeDocument/2006/relationships/hyperlink" Target="https://podminky.urs.cz/item/CS_URS_2024_01/751514679" TargetMode="External"/><Relationship Id="rId23" Type="http://schemas.openxmlformats.org/officeDocument/2006/relationships/hyperlink" Target="https://podminky.urs.cz/item/CS_URS_2024_01/751611816" TargetMode="External"/><Relationship Id="rId28" Type="http://schemas.openxmlformats.org/officeDocument/2006/relationships/hyperlink" Target="https://podminky.urs.cz/item/CS_URS_2024_01/751344124" TargetMode="External"/><Relationship Id="rId10" Type="http://schemas.openxmlformats.org/officeDocument/2006/relationships/hyperlink" Target="https://podminky.urs.cz/item/CS_URS_2024_01/751311093" TargetMode="External"/><Relationship Id="rId19" Type="http://schemas.openxmlformats.org/officeDocument/2006/relationships/hyperlink" Target="https://podminky.urs.cz/item/CS_URS_2024_01/751514679" TargetMode="External"/><Relationship Id="rId31" Type="http://schemas.openxmlformats.org/officeDocument/2006/relationships/hyperlink" Target="https://podminky.urs.cz/item/CS_URS_2024_01/751510043" TargetMode="External"/><Relationship Id="rId4" Type="http://schemas.openxmlformats.org/officeDocument/2006/relationships/hyperlink" Target="https://podminky.urs.cz/item/CS_URS_2024_01/751311301" TargetMode="External"/><Relationship Id="rId9" Type="http://schemas.openxmlformats.org/officeDocument/2006/relationships/hyperlink" Target="https://podminky.urs.cz/item/CS_URS_2024_01/751344125" TargetMode="External"/><Relationship Id="rId14" Type="http://schemas.openxmlformats.org/officeDocument/2006/relationships/hyperlink" Target="https://podminky.urs.cz/item/CS_URS_2024_01/751311093" TargetMode="External"/><Relationship Id="rId22" Type="http://schemas.openxmlformats.org/officeDocument/2006/relationships/hyperlink" Target="https://podminky.urs.cz/item/CS_URS_2024_01/751344125" TargetMode="External"/><Relationship Id="rId27" Type="http://schemas.openxmlformats.org/officeDocument/2006/relationships/hyperlink" Target="https://podminky.urs.cz/item/CS_URS_2024_01/751611816" TargetMode="External"/><Relationship Id="rId30" Type="http://schemas.openxmlformats.org/officeDocument/2006/relationships/hyperlink" Target="https://podminky.urs.cz/item/CS_URS_2024_01/751510042" TargetMode="External"/><Relationship Id="rId35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41320105" TargetMode="External"/><Relationship Id="rId13" Type="http://schemas.openxmlformats.org/officeDocument/2006/relationships/hyperlink" Target="https://podminky.urs.cz/item/CS_URS_2024_01/741122031" TargetMode="External"/><Relationship Id="rId18" Type="http://schemas.openxmlformats.org/officeDocument/2006/relationships/hyperlink" Target="https://podminky.urs.cz/item/CS_URS_2024_01/741320165" TargetMode="External"/><Relationship Id="rId26" Type="http://schemas.openxmlformats.org/officeDocument/2006/relationships/hyperlink" Target="https://podminky.urs.cz/item/CS_URS_2024_01/741420041" TargetMode="External"/><Relationship Id="rId3" Type="http://schemas.openxmlformats.org/officeDocument/2006/relationships/hyperlink" Target="https://podminky.urs.cz/item/CS_URS_2024_01/741130001" TargetMode="External"/><Relationship Id="rId21" Type="http://schemas.openxmlformats.org/officeDocument/2006/relationships/hyperlink" Target="https://podminky.urs.cz/item/CS_URS_2024_01/741210001" TargetMode="External"/><Relationship Id="rId34" Type="http://schemas.openxmlformats.org/officeDocument/2006/relationships/drawing" Target="../drawings/drawing11.xml"/><Relationship Id="rId7" Type="http://schemas.openxmlformats.org/officeDocument/2006/relationships/hyperlink" Target="https://podminky.urs.cz/item/CS_URS_2024_01/741310231" TargetMode="External"/><Relationship Id="rId12" Type="http://schemas.openxmlformats.org/officeDocument/2006/relationships/hyperlink" Target="https://podminky.urs.cz/item/CS_URS_2024_01/741122015" TargetMode="External"/><Relationship Id="rId17" Type="http://schemas.openxmlformats.org/officeDocument/2006/relationships/hyperlink" Target="https://podminky.urs.cz/item/CS_URS_2024_01/741320105" TargetMode="External"/><Relationship Id="rId25" Type="http://schemas.openxmlformats.org/officeDocument/2006/relationships/hyperlink" Target="https://podminky.urs.cz/item/CS_URS_2024_01/741420021" TargetMode="External"/><Relationship Id="rId33" Type="http://schemas.openxmlformats.org/officeDocument/2006/relationships/hyperlink" Target="https://podminky.urs.cz/item/CS_URS_2024_01/998741102" TargetMode="External"/><Relationship Id="rId2" Type="http://schemas.openxmlformats.org/officeDocument/2006/relationships/hyperlink" Target="https://podminky.urs.cz/item/CS_URS_2024_01/741372151" TargetMode="External"/><Relationship Id="rId16" Type="http://schemas.openxmlformats.org/officeDocument/2006/relationships/hyperlink" Target="https://podminky.urs.cz/item/CS_URS_2024_01/741210001" TargetMode="External"/><Relationship Id="rId20" Type="http://schemas.openxmlformats.org/officeDocument/2006/relationships/hyperlink" Target="https://podminky.urs.cz/item/CS_URS_2024_01/741322142" TargetMode="External"/><Relationship Id="rId29" Type="http://schemas.openxmlformats.org/officeDocument/2006/relationships/hyperlink" Target="https://podminky.urs.cz/item/CS_URS_2024_01/741420051" TargetMode="External"/><Relationship Id="rId1" Type="http://schemas.openxmlformats.org/officeDocument/2006/relationships/hyperlink" Target="https://podminky.urs.cz/item/CS_URS_2024_01/741372051" TargetMode="External"/><Relationship Id="rId6" Type="http://schemas.openxmlformats.org/officeDocument/2006/relationships/hyperlink" Target="https://podminky.urs.cz/item/CS_URS_2024_01/741310203" TargetMode="External"/><Relationship Id="rId11" Type="http://schemas.openxmlformats.org/officeDocument/2006/relationships/hyperlink" Target="https://podminky.urs.cz/item/CS_URS_2024_01/741210401" TargetMode="External"/><Relationship Id="rId24" Type="http://schemas.openxmlformats.org/officeDocument/2006/relationships/hyperlink" Target="https://podminky.urs.cz/item/CS_URS_2024_01/741420001" TargetMode="External"/><Relationship Id="rId32" Type="http://schemas.openxmlformats.org/officeDocument/2006/relationships/hyperlink" Target="https://podminky.urs.cz/item/CS_URS_2024_01/741810011" TargetMode="External"/><Relationship Id="rId5" Type="http://schemas.openxmlformats.org/officeDocument/2006/relationships/hyperlink" Target="https://podminky.urs.cz/item/CS_URS_2024_01/741310201" TargetMode="External"/><Relationship Id="rId15" Type="http://schemas.openxmlformats.org/officeDocument/2006/relationships/hyperlink" Target="https://podminky.urs.cz/item/CS_URS_2024_01/741320165" TargetMode="External"/><Relationship Id="rId23" Type="http://schemas.openxmlformats.org/officeDocument/2006/relationships/hyperlink" Target="https://podminky.urs.cz/item/CS_URS_2024_01/741322142" TargetMode="External"/><Relationship Id="rId28" Type="http://schemas.openxmlformats.org/officeDocument/2006/relationships/hyperlink" Target="https://podminky.urs.cz/item/CS_URS_2024_01/741430005" TargetMode="External"/><Relationship Id="rId10" Type="http://schemas.openxmlformats.org/officeDocument/2006/relationships/hyperlink" Target="https://podminky.urs.cz/item/CS_URS_2024_01/741313001" TargetMode="External"/><Relationship Id="rId19" Type="http://schemas.openxmlformats.org/officeDocument/2006/relationships/hyperlink" Target="https://podminky.urs.cz/item/CS_URS_2024_01/741321003" TargetMode="External"/><Relationship Id="rId31" Type="http://schemas.openxmlformats.org/officeDocument/2006/relationships/hyperlink" Target="https://podminky.urs.cz/item/CS_URS_2024_01/741810003" TargetMode="External"/><Relationship Id="rId4" Type="http://schemas.openxmlformats.org/officeDocument/2006/relationships/hyperlink" Target="https://podminky.urs.cz/item/CS_URS_2024_01/741820102" TargetMode="External"/><Relationship Id="rId9" Type="http://schemas.openxmlformats.org/officeDocument/2006/relationships/hyperlink" Target="https://podminky.urs.cz/item/CS_URS_2024_01/741320165" TargetMode="External"/><Relationship Id="rId14" Type="http://schemas.openxmlformats.org/officeDocument/2006/relationships/hyperlink" Target="https://podminky.urs.cz/item/CS_URS_2024_01/741122032" TargetMode="External"/><Relationship Id="rId22" Type="http://schemas.openxmlformats.org/officeDocument/2006/relationships/hyperlink" Target="https://podminky.urs.cz/item/CS_URS_2024_01/741320165" TargetMode="External"/><Relationship Id="rId27" Type="http://schemas.openxmlformats.org/officeDocument/2006/relationships/hyperlink" Target="https://podminky.urs.cz/item/CS_URS_2024_01/741430003" TargetMode="External"/><Relationship Id="rId30" Type="http://schemas.openxmlformats.org/officeDocument/2006/relationships/hyperlink" Target="https://podminky.urs.cz/item/CS_URS_2024_01/01325400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741130001" TargetMode="External"/><Relationship Id="rId2" Type="http://schemas.openxmlformats.org/officeDocument/2006/relationships/hyperlink" Target="https://podminky.urs.cz/item/CS_URS_2024_01/742121001" TargetMode="External"/><Relationship Id="rId1" Type="http://schemas.openxmlformats.org/officeDocument/2006/relationships/hyperlink" Target="https://podminky.urs.cz/item/CS_URS_2024_01/742220201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741210001" TargetMode="External"/><Relationship Id="rId2" Type="http://schemas.openxmlformats.org/officeDocument/2006/relationships/hyperlink" Target="https://podminky.urs.cz/item/CS_URS_2024_01/741110001" TargetMode="External"/><Relationship Id="rId1" Type="http://schemas.openxmlformats.org/officeDocument/2006/relationships/hyperlink" Target="https://podminky.urs.cz/item/CS_URS_2024_01/751614121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https://podminky.urs.cz/item/CS_URS_2024_01/74112221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767995114" TargetMode="External"/><Relationship Id="rId2" Type="http://schemas.openxmlformats.org/officeDocument/2006/relationships/hyperlink" Target="https://podminky.urs.cz/item/CS_URS_2024_01/713491111" TargetMode="External"/><Relationship Id="rId1" Type="http://schemas.openxmlformats.org/officeDocument/2006/relationships/hyperlink" Target="https://podminky.urs.cz/item/CS_URS_2024_01/722181252" TargetMode="External"/><Relationship Id="rId6" Type="http://schemas.openxmlformats.org/officeDocument/2006/relationships/drawing" Target="../drawings/drawing14.xml"/><Relationship Id="rId5" Type="http://schemas.openxmlformats.org/officeDocument/2006/relationships/hyperlink" Target="https://podminky.urs.cz/item/CS_URS_2024_01/998721292" TargetMode="External"/><Relationship Id="rId4" Type="http://schemas.openxmlformats.org/officeDocument/2006/relationships/hyperlink" Target="https://podminky.urs.cz/item/CS_URS_2024_01/72129011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1/968072456" TargetMode="External"/><Relationship Id="rId21" Type="http://schemas.openxmlformats.org/officeDocument/2006/relationships/hyperlink" Target="https://podminky.urs.cz/item/CS_URS_2024_01/319201321" TargetMode="External"/><Relationship Id="rId42" Type="http://schemas.openxmlformats.org/officeDocument/2006/relationships/hyperlink" Target="https://podminky.urs.cz/item/CS_URS_2024_01/621211011" TargetMode="External"/><Relationship Id="rId63" Type="http://schemas.openxmlformats.org/officeDocument/2006/relationships/hyperlink" Target="https://podminky.urs.cz/item/CS_URS_2024_01/631362021" TargetMode="External"/><Relationship Id="rId84" Type="http://schemas.openxmlformats.org/officeDocument/2006/relationships/hyperlink" Target="https://podminky.urs.cz/item/CS_URS_2024_01/941111822" TargetMode="External"/><Relationship Id="rId138" Type="http://schemas.openxmlformats.org/officeDocument/2006/relationships/hyperlink" Target="https://podminky.urs.cz/item/CS_URS_2024_01/997013113" TargetMode="External"/><Relationship Id="rId159" Type="http://schemas.openxmlformats.org/officeDocument/2006/relationships/hyperlink" Target="https://podminky.urs.cz/item/CS_URS_2024_01/998712102" TargetMode="External"/><Relationship Id="rId170" Type="http://schemas.openxmlformats.org/officeDocument/2006/relationships/hyperlink" Target="https://podminky.urs.cz/item/CS_URS_2024_01/998721102" TargetMode="External"/><Relationship Id="rId191" Type="http://schemas.openxmlformats.org/officeDocument/2006/relationships/hyperlink" Target="https://podminky.urs.cz/item/CS_URS_2024_01/764111641" TargetMode="External"/><Relationship Id="rId205" Type="http://schemas.openxmlformats.org/officeDocument/2006/relationships/hyperlink" Target="https://podminky.urs.cz/item/CS_URS_2024_01/953961113" TargetMode="External"/><Relationship Id="rId107" Type="http://schemas.openxmlformats.org/officeDocument/2006/relationships/hyperlink" Target="https://podminky.urs.cz/item/CS_URS_2024_01/764003801" TargetMode="External"/><Relationship Id="rId11" Type="http://schemas.openxmlformats.org/officeDocument/2006/relationships/hyperlink" Target="https://podminky.urs.cz/item/CS_URS_2024_01/162751119" TargetMode="External"/><Relationship Id="rId32" Type="http://schemas.openxmlformats.org/officeDocument/2006/relationships/hyperlink" Target="https://podminky.urs.cz/item/CS_URS_2024_01/434351142" TargetMode="External"/><Relationship Id="rId53" Type="http://schemas.openxmlformats.org/officeDocument/2006/relationships/hyperlink" Target="https://podminky.urs.cz/item/CS_URS_2024_01/622143003" TargetMode="External"/><Relationship Id="rId74" Type="http://schemas.openxmlformats.org/officeDocument/2006/relationships/hyperlink" Target="https://podminky.urs.cz/item/CS_URS_2024_01/766122310" TargetMode="External"/><Relationship Id="rId128" Type="http://schemas.openxmlformats.org/officeDocument/2006/relationships/hyperlink" Target="https://podminky.urs.cz/item/CS_URS_2024_01/767311830" TargetMode="External"/><Relationship Id="rId149" Type="http://schemas.openxmlformats.org/officeDocument/2006/relationships/hyperlink" Target="https://podminky.urs.cz/item/CS_URS_2024_01/711161123" TargetMode="External"/><Relationship Id="rId5" Type="http://schemas.openxmlformats.org/officeDocument/2006/relationships/hyperlink" Target="https://podminky.urs.cz/item/CS_URS_2024_01/151101112" TargetMode="External"/><Relationship Id="rId95" Type="http://schemas.openxmlformats.org/officeDocument/2006/relationships/hyperlink" Target="https://podminky.urs.cz/item/CS_URS_2024_01/963012520" TargetMode="External"/><Relationship Id="rId160" Type="http://schemas.openxmlformats.org/officeDocument/2006/relationships/hyperlink" Target="https://podminky.urs.cz/item/CS_URS_2024_01/713141135" TargetMode="External"/><Relationship Id="rId181" Type="http://schemas.openxmlformats.org/officeDocument/2006/relationships/hyperlink" Target="https://podminky.urs.cz/item/CS_URS_2024_01/998761102" TargetMode="External"/><Relationship Id="rId216" Type="http://schemas.openxmlformats.org/officeDocument/2006/relationships/hyperlink" Target="https://podminky.urs.cz/item/CS_URS_2024_01/771271231" TargetMode="External"/><Relationship Id="rId211" Type="http://schemas.openxmlformats.org/officeDocument/2006/relationships/hyperlink" Target="https://podminky.urs.cz/item/CS_URS_2024_01/767995116" TargetMode="External"/><Relationship Id="rId22" Type="http://schemas.openxmlformats.org/officeDocument/2006/relationships/hyperlink" Target="https://podminky.urs.cz/item/CS_URS_2024_01/319202321" TargetMode="External"/><Relationship Id="rId27" Type="http://schemas.openxmlformats.org/officeDocument/2006/relationships/hyperlink" Target="https://podminky.urs.cz/item/CS_URS_2024_01/411322525" TargetMode="External"/><Relationship Id="rId43" Type="http://schemas.openxmlformats.org/officeDocument/2006/relationships/hyperlink" Target="https://podminky.urs.cz/item/CS_URS_2024_01/622211031" TargetMode="External"/><Relationship Id="rId48" Type="http://schemas.openxmlformats.org/officeDocument/2006/relationships/hyperlink" Target="https://podminky.urs.cz/item/CS_URS_2024_01/621531052" TargetMode="External"/><Relationship Id="rId64" Type="http://schemas.openxmlformats.org/officeDocument/2006/relationships/hyperlink" Target="https://podminky.urs.cz/item/CS_URS_2024_01/634911111" TargetMode="External"/><Relationship Id="rId69" Type="http://schemas.openxmlformats.org/officeDocument/2006/relationships/hyperlink" Target="https://podminky.urs.cz/item/CS_URS_2024_01/766622216" TargetMode="External"/><Relationship Id="rId113" Type="http://schemas.openxmlformats.org/officeDocument/2006/relationships/hyperlink" Target="https://podminky.urs.cz/item/CS_URS_2024_01/967023692" TargetMode="External"/><Relationship Id="rId118" Type="http://schemas.openxmlformats.org/officeDocument/2006/relationships/hyperlink" Target="https://podminky.urs.cz/item/CS_URS_2024_01/968072641" TargetMode="External"/><Relationship Id="rId134" Type="http://schemas.openxmlformats.org/officeDocument/2006/relationships/hyperlink" Target="https://podminky.urs.cz/item/CS_URS_2024_01/711131821" TargetMode="External"/><Relationship Id="rId139" Type="http://schemas.openxmlformats.org/officeDocument/2006/relationships/hyperlink" Target="https://podminky.urs.cz/item/CS_URS_2024_01/997013501" TargetMode="External"/><Relationship Id="rId80" Type="http://schemas.openxmlformats.org/officeDocument/2006/relationships/hyperlink" Target="https://podminky.urs.cz/item/CS_URS_2024_01/941111122" TargetMode="External"/><Relationship Id="rId85" Type="http://schemas.openxmlformats.org/officeDocument/2006/relationships/hyperlink" Target="https://podminky.urs.cz/item/CS_URS_2024_01/944511111" TargetMode="External"/><Relationship Id="rId150" Type="http://schemas.openxmlformats.org/officeDocument/2006/relationships/hyperlink" Target="https://podminky.urs.cz/item/CS_URS_2024_01/998711102" TargetMode="External"/><Relationship Id="rId155" Type="http://schemas.openxmlformats.org/officeDocument/2006/relationships/hyperlink" Target="https://podminky.urs.cz/item/CS_URS_2024_01/712341559" TargetMode="External"/><Relationship Id="rId171" Type="http://schemas.openxmlformats.org/officeDocument/2006/relationships/hyperlink" Target="https://podminky.urs.cz/item/CS_URS_2024_01/734200821" TargetMode="External"/><Relationship Id="rId176" Type="http://schemas.openxmlformats.org/officeDocument/2006/relationships/hyperlink" Target="https://podminky.urs.cz/item/CS_URS_2024_01/761661021" TargetMode="External"/><Relationship Id="rId192" Type="http://schemas.openxmlformats.org/officeDocument/2006/relationships/hyperlink" Target="https://podminky.urs.cz/item/CS_URS_2024_01/764212633" TargetMode="External"/><Relationship Id="rId197" Type="http://schemas.openxmlformats.org/officeDocument/2006/relationships/hyperlink" Target="https://podminky.urs.cz/item/CS_URS_2024_01/764011621" TargetMode="External"/><Relationship Id="rId206" Type="http://schemas.openxmlformats.org/officeDocument/2006/relationships/hyperlink" Target="https://podminky.urs.cz/item/CS_URS_2024_01/767995113" TargetMode="External"/><Relationship Id="rId201" Type="http://schemas.openxmlformats.org/officeDocument/2006/relationships/hyperlink" Target="https://podminky.urs.cz/item/CS_URS_2024_01/765192001" TargetMode="External"/><Relationship Id="rId222" Type="http://schemas.openxmlformats.org/officeDocument/2006/relationships/hyperlink" Target="https://podminky.urs.cz/item/CS_URS_2024_01/784311011" TargetMode="External"/><Relationship Id="rId12" Type="http://schemas.openxmlformats.org/officeDocument/2006/relationships/hyperlink" Target="https://podminky.urs.cz/item/CS_URS_2024_01/171201201" TargetMode="External"/><Relationship Id="rId17" Type="http://schemas.openxmlformats.org/officeDocument/2006/relationships/hyperlink" Target="https://podminky.urs.cz/item/CS_URS_2024_01/311351412" TargetMode="External"/><Relationship Id="rId33" Type="http://schemas.openxmlformats.org/officeDocument/2006/relationships/hyperlink" Target="https://podminky.urs.cz/item/CS_URS_2024_01/566901142" TargetMode="External"/><Relationship Id="rId38" Type="http://schemas.openxmlformats.org/officeDocument/2006/relationships/hyperlink" Target="https://podminky.urs.cz/item/CS_URS_2024_01/622143004" TargetMode="External"/><Relationship Id="rId59" Type="http://schemas.openxmlformats.org/officeDocument/2006/relationships/hyperlink" Target="https://podminky.urs.cz/item/CS_URS_2024_01/622274011" TargetMode="External"/><Relationship Id="rId103" Type="http://schemas.openxmlformats.org/officeDocument/2006/relationships/hyperlink" Target="https://podminky.urs.cz/item/CS_URS_2024_01/978059361" TargetMode="External"/><Relationship Id="rId108" Type="http://schemas.openxmlformats.org/officeDocument/2006/relationships/hyperlink" Target="https://podminky.urs.cz/item/CS_URS_2024_01/764002841" TargetMode="External"/><Relationship Id="rId124" Type="http://schemas.openxmlformats.org/officeDocument/2006/relationships/hyperlink" Target="https://podminky.urs.cz/item/CS_URS_2024_01/967023693" TargetMode="External"/><Relationship Id="rId129" Type="http://schemas.openxmlformats.org/officeDocument/2006/relationships/hyperlink" Target="https://podminky.urs.cz/item/CS_URS_2024_01/767996801" TargetMode="External"/><Relationship Id="rId54" Type="http://schemas.openxmlformats.org/officeDocument/2006/relationships/hyperlink" Target="https://podminky.urs.cz/item/CS_URS_2024_01/622252002" TargetMode="External"/><Relationship Id="rId70" Type="http://schemas.openxmlformats.org/officeDocument/2006/relationships/hyperlink" Target="https://podminky.urs.cz/item/CS_URS_2024_01/766622131" TargetMode="External"/><Relationship Id="rId75" Type="http://schemas.openxmlformats.org/officeDocument/2006/relationships/hyperlink" Target="https://podminky.urs.cz/item/CS_URS_2024_01/767640111" TargetMode="External"/><Relationship Id="rId91" Type="http://schemas.openxmlformats.org/officeDocument/2006/relationships/hyperlink" Target="https://podminky.urs.cz/item/CS_URS_2024_01/952902601" TargetMode="External"/><Relationship Id="rId96" Type="http://schemas.openxmlformats.org/officeDocument/2006/relationships/hyperlink" Target="https://podminky.urs.cz/item/CS_URS_2024_01/919735111" TargetMode="External"/><Relationship Id="rId140" Type="http://schemas.openxmlformats.org/officeDocument/2006/relationships/hyperlink" Target="https://podminky.urs.cz/item/CS_URS_2024_01/997013509" TargetMode="External"/><Relationship Id="rId145" Type="http://schemas.openxmlformats.org/officeDocument/2006/relationships/hyperlink" Target="https://podminky.urs.cz/item/CS_URS_2024_01/998014021" TargetMode="External"/><Relationship Id="rId161" Type="http://schemas.openxmlformats.org/officeDocument/2006/relationships/hyperlink" Target="https://podminky.urs.cz/item/CS_URS_2024_01/713131141" TargetMode="External"/><Relationship Id="rId166" Type="http://schemas.openxmlformats.org/officeDocument/2006/relationships/hyperlink" Target="https://podminky.urs.cz/item/CS_URS_2024_01/721171916" TargetMode="External"/><Relationship Id="rId182" Type="http://schemas.openxmlformats.org/officeDocument/2006/relationships/hyperlink" Target="https://podminky.urs.cz/item/CS_URS_2024_01/762341037" TargetMode="External"/><Relationship Id="rId187" Type="http://schemas.openxmlformats.org/officeDocument/2006/relationships/hyperlink" Target="https://podminky.urs.cz/item/CS_URS_2024_01/763172351" TargetMode="External"/><Relationship Id="rId217" Type="http://schemas.openxmlformats.org/officeDocument/2006/relationships/hyperlink" Target="https://podminky.urs.cz/item/CS_URS_2024_01/771551113" TargetMode="External"/><Relationship Id="rId1" Type="http://schemas.openxmlformats.org/officeDocument/2006/relationships/hyperlink" Target="https://podminky.urs.cz/item/CS_URS_2024_01/111251201" TargetMode="External"/><Relationship Id="rId6" Type="http://schemas.openxmlformats.org/officeDocument/2006/relationships/hyperlink" Target="https://podminky.urs.cz/item/CS_URS_2024_01/151101401" TargetMode="External"/><Relationship Id="rId212" Type="http://schemas.openxmlformats.org/officeDocument/2006/relationships/hyperlink" Target="https://podminky.urs.cz/item/CS_URS_2024_01/998767102" TargetMode="External"/><Relationship Id="rId23" Type="http://schemas.openxmlformats.org/officeDocument/2006/relationships/hyperlink" Target="https://podminky.urs.cz/item/CS_URS_2024_01/411354213" TargetMode="External"/><Relationship Id="rId28" Type="http://schemas.openxmlformats.org/officeDocument/2006/relationships/hyperlink" Target="https://podminky.urs.cz/item/CS_URS_2024_01/411361821" TargetMode="External"/><Relationship Id="rId49" Type="http://schemas.openxmlformats.org/officeDocument/2006/relationships/hyperlink" Target="https://podminky.urs.cz/item/CS_URS_2024_01/621151011" TargetMode="External"/><Relationship Id="rId114" Type="http://schemas.openxmlformats.org/officeDocument/2006/relationships/hyperlink" Target="https://podminky.urs.cz/item/CS_URS_2024_01/968062374" TargetMode="External"/><Relationship Id="rId119" Type="http://schemas.openxmlformats.org/officeDocument/2006/relationships/hyperlink" Target="https://podminky.urs.cz/item/CS_URS_2024_01/764002851" TargetMode="External"/><Relationship Id="rId44" Type="http://schemas.openxmlformats.org/officeDocument/2006/relationships/hyperlink" Target="https://podminky.urs.cz/item/CS_URS_2024_01/622212001" TargetMode="External"/><Relationship Id="rId60" Type="http://schemas.openxmlformats.org/officeDocument/2006/relationships/hyperlink" Target="https://podminky.urs.cz/item/CS_URS_2024_01/631311115" TargetMode="External"/><Relationship Id="rId65" Type="http://schemas.openxmlformats.org/officeDocument/2006/relationships/hyperlink" Target="https://podminky.urs.cz/item/CS_URS_2024_01/634661111" TargetMode="External"/><Relationship Id="rId81" Type="http://schemas.openxmlformats.org/officeDocument/2006/relationships/hyperlink" Target="https://podminky.urs.cz/item/CS_URS_2024_01/941111221" TargetMode="External"/><Relationship Id="rId86" Type="http://schemas.openxmlformats.org/officeDocument/2006/relationships/hyperlink" Target="https://podminky.urs.cz/item/CS_URS_2024_01/944511211" TargetMode="External"/><Relationship Id="rId130" Type="http://schemas.openxmlformats.org/officeDocument/2006/relationships/hyperlink" Target="https://podminky.urs.cz/item/CS_URS_2024_01/962041315" TargetMode="External"/><Relationship Id="rId135" Type="http://schemas.openxmlformats.org/officeDocument/2006/relationships/hyperlink" Target="https://podminky.urs.cz/item/CS_URS_2024_01/767996701" TargetMode="External"/><Relationship Id="rId151" Type="http://schemas.openxmlformats.org/officeDocument/2006/relationships/hyperlink" Target="https://podminky.urs.cz/item/CS_URS_2024_01/712340832" TargetMode="External"/><Relationship Id="rId156" Type="http://schemas.openxmlformats.org/officeDocument/2006/relationships/hyperlink" Target="https://podminky.urs.cz/item/CS_URS_2024_01/712841559" TargetMode="External"/><Relationship Id="rId177" Type="http://schemas.openxmlformats.org/officeDocument/2006/relationships/hyperlink" Target="https://podminky.urs.cz/item/CS_URS_2024_01/761661071" TargetMode="External"/><Relationship Id="rId198" Type="http://schemas.openxmlformats.org/officeDocument/2006/relationships/hyperlink" Target="https://podminky.urs.cz/item/CS_URS_2024_01/764216644" TargetMode="External"/><Relationship Id="rId172" Type="http://schemas.openxmlformats.org/officeDocument/2006/relationships/hyperlink" Target="https://podminky.urs.cz/item/CS_URS_2024_01/734209113" TargetMode="External"/><Relationship Id="rId193" Type="http://schemas.openxmlformats.org/officeDocument/2006/relationships/hyperlink" Target="https://podminky.urs.cz/item/CS_URS_2024_01/764216603" TargetMode="External"/><Relationship Id="rId202" Type="http://schemas.openxmlformats.org/officeDocument/2006/relationships/hyperlink" Target="https://podminky.urs.cz/item/CS_URS_2024_01/765193001" TargetMode="External"/><Relationship Id="rId207" Type="http://schemas.openxmlformats.org/officeDocument/2006/relationships/hyperlink" Target="https://podminky.urs.cz/item/CS_URS_2024_01/767995111" TargetMode="External"/><Relationship Id="rId223" Type="http://schemas.openxmlformats.org/officeDocument/2006/relationships/drawing" Target="../drawings/drawing2.xml"/><Relationship Id="rId13" Type="http://schemas.openxmlformats.org/officeDocument/2006/relationships/hyperlink" Target="https://podminky.urs.cz/item/CS_URS_2024_01/171201231" TargetMode="External"/><Relationship Id="rId18" Type="http://schemas.openxmlformats.org/officeDocument/2006/relationships/hyperlink" Target="https://podminky.urs.cz/item/CS_URS_2024_01/311362021" TargetMode="External"/><Relationship Id="rId39" Type="http://schemas.openxmlformats.org/officeDocument/2006/relationships/hyperlink" Target="https://podminky.urs.cz/item/CS_URS_2024_01/629991011" TargetMode="External"/><Relationship Id="rId109" Type="http://schemas.openxmlformats.org/officeDocument/2006/relationships/hyperlink" Target="https://podminky.urs.cz/item/CS_URS_2024_01/712300845" TargetMode="External"/><Relationship Id="rId34" Type="http://schemas.openxmlformats.org/officeDocument/2006/relationships/hyperlink" Target="https://podminky.urs.cz/item/CS_URS_2024_01/566901171" TargetMode="External"/><Relationship Id="rId50" Type="http://schemas.openxmlformats.org/officeDocument/2006/relationships/hyperlink" Target="https://podminky.urs.cz/item/CS_URS_2024_01/622531052" TargetMode="External"/><Relationship Id="rId55" Type="http://schemas.openxmlformats.org/officeDocument/2006/relationships/hyperlink" Target="https://podminky.urs.cz/item/CS_URS_2024_01/622143004" TargetMode="External"/><Relationship Id="rId76" Type="http://schemas.openxmlformats.org/officeDocument/2006/relationships/hyperlink" Target="https://podminky.urs.cz/item/CS_URS_2024_01/767640222" TargetMode="External"/><Relationship Id="rId97" Type="http://schemas.openxmlformats.org/officeDocument/2006/relationships/hyperlink" Target="https://podminky.urs.cz/item/CS_URS_2024_01/919735122" TargetMode="External"/><Relationship Id="rId104" Type="http://schemas.openxmlformats.org/officeDocument/2006/relationships/hyperlink" Target="https://podminky.urs.cz/item/CS_URS_2024_01/966072132" TargetMode="External"/><Relationship Id="rId120" Type="http://schemas.openxmlformats.org/officeDocument/2006/relationships/hyperlink" Target="https://podminky.urs.cz/item/CS_URS_2024_01/764001821" TargetMode="External"/><Relationship Id="rId125" Type="http://schemas.openxmlformats.org/officeDocument/2006/relationships/hyperlink" Target="https://podminky.urs.cz/item/CS_URS_2024_01/965046111" TargetMode="External"/><Relationship Id="rId141" Type="http://schemas.openxmlformats.org/officeDocument/2006/relationships/hyperlink" Target="https://podminky.urs.cz/item/CS_URS_2024_01/997013631" TargetMode="External"/><Relationship Id="rId146" Type="http://schemas.openxmlformats.org/officeDocument/2006/relationships/hyperlink" Target="https://podminky.urs.cz/item/CS_URS_2024_01/998014090" TargetMode="External"/><Relationship Id="rId167" Type="http://schemas.openxmlformats.org/officeDocument/2006/relationships/hyperlink" Target="https://podminky.urs.cz/item/CS_URS_2024_01/721173316" TargetMode="External"/><Relationship Id="rId188" Type="http://schemas.openxmlformats.org/officeDocument/2006/relationships/hyperlink" Target="https://podminky.urs.cz/item/CS_URS_2024_01/763131411" TargetMode="External"/><Relationship Id="rId7" Type="http://schemas.openxmlformats.org/officeDocument/2006/relationships/hyperlink" Target="https://podminky.urs.cz/item/CS_URS_2024_01/151101411" TargetMode="External"/><Relationship Id="rId71" Type="http://schemas.openxmlformats.org/officeDocument/2006/relationships/hyperlink" Target="https://podminky.urs.cz/item/CS_URS_2024_01/766622132" TargetMode="External"/><Relationship Id="rId92" Type="http://schemas.openxmlformats.org/officeDocument/2006/relationships/hyperlink" Target="https://podminky.urs.cz/item/CS_URS_2024_01/952902121" TargetMode="External"/><Relationship Id="rId162" Type="http://schemas.openxmlformats.org/officeDocument/2006/relationships/hyperlink" Target="https://podminky.urs.cz/item/CS_URS_2024_01/713141135" TargetMode="External"/><Relationship Id="rId183" Type="http://schemas.openxmlformats.org/officeDocument/2006/relationships/hyperlink" Target="https://podminky.urs.cz/item/CS_URS_2024_01/762361114" TargetMode="External"/><Relationship Id="rId213" Type="http://schemas.openxmlformats.org/officeDocument/2006/relationships/hyperlink" Target="https://podminky.urs.cz/item/CS_URS_2024_01/771121011" TargetMode="External"/><Relationship Id="rId218" Type="http://schemas.openxmlformats.org/officeDocument/2006/relationships/hyperlink" Target="https://podminky.urs.cz/item/CS_URS_2024_01/998771102" TargetMode="External"/><Relationship Id="rId2" Type="http://schemas.openxmlformats.org/officeDocument/2006/relationships/hyperlink" Target="https://podminky.urs.cz/item/CS_URS_2024_01/112101101" TargetMode="External"/><Relationship Id="rId29" Type="http://schemas.openxmlformats.org/officeDocument/2006/relationships/hyperlink" Target="https://podminky.urs.cz/item/CS_URS_2024_01/411362021" TargetMode="External"/><Relationship Id="rId24" Type="http://schemas.openxmlformats.org/officeDocument/2006/relationships/hyperlink" Target="https://podminky.urs.cz/item/CS_URS_2024_01/411322424" TargetMode="External"/><Relationship Id="rId40" Type="http://schemas.openxmlformats.org/officeDocument/2006/relationships/hyperlink" Target="https://podminky.urs.cz/item/CS_URS_2024_01/629995101" TargetMode="External"/><Relationship Id="rId45" Type="http://schemas.openxmlformats.org/officeDocument/2006/relationships/hyperlink" Target="https://podminky.urs.cz/item/CS_URS_2024_01/622212001" TargetMode="External"/><Relationship Id="rId66" Type="http://schemas.openxmlformats.org/officeDocument/2006/relationships/hyperlink" Target="https://podminky.urs.cz/item/CS_URS_2024_01/632450124" TargetMode="External"/><Relationship Id="rId87" Type="http://schemas.openxmlformats.org/officeDocument/2006/relationships/hyperlink" Target="https://podminky.urs.cz/item/CS_URS_2024_01/944511811" TargetMode="External"/><Relationship Id="rId110" Type="http://schemas.openxmlformats.org/officeDocument/2006/relationships/hyperlink" Target="https://podminky.urs.cz/item/CS_URS_2024_01/721210823" TargetMode="External"/><Relationship Id="rId115" Type="http://schemas.openxmlformats.org/officeDocument/2006/relationships/hyperlink" Target="https://podminky.urs.cz/item/CS_URS_2024_01/968062375" TargetMode="External"/><Relationship Id="rId131" Type="http://schemas.openxmlformats.org/officeDocument/2006/relationships/hyperlink" Target="https://podminky.urs.cz/item/CS_URS_2024_01/965043441" TargetMode="External"/><Relationship Id="rId136" Type="http://schemas.openxmlformats.org/officeDocument/2006/relationships/hyperlink" Target="https://podminky.urs.cz/item/CS_URS_2024_01/766411812" TargetMode="External"/><Relationship Id="rId157" Type="http://schemas.openxmlformats.org/officeDocument/2006/relationships/hyperlink" Target="https://podminky.urs.cz/item/CS_URS_2024_01/712391382" TargetMode="External"/><Relationship Id="rId178" Type="http://schemas.openxmlformats.org/officeDocument/2006/relationships/hyperlink" Target="https://podminky.urs.cz/item/CS_URS_2024_01/761661101" TargetMode="External"/><Relationship Id="rId61" Type="http://schemas.openxmlformats.org/officeDocument/2006/relationships/hyperlink" Target="https://podminky.urs.cz/item/CS_URS_2024_01/631319171" TargetMode="External"/><Relationship Id="rId82" Type="http://schemas.openxmlformats.org/officeDocument/2006/relationships/hyperlink" Target="https://podminky.urs.cz/item/CS_URS_2024_01/941111222" TargetMode="External"/><Relationship Id="rId152" Type="http://schemas.openxmlformats.org/officeDocument/2006/relationships/hyperlink" Target="https://podminky.urs.cz/item/CS_URS_2024_01/712311101" TargetMode="External"/><Relationship Id="rId173" Type="http://schemas.openxmlformats.org/officeDocument/2006/relationships/hyperlink" Target="https://podminky.urs.cz/item/CS_URS_2024_01/734291951" TargetMode="External"/><Relationship Id="rId194" Type="http://schemas.openxmlformats.org/officeDocument/2006/relationships/hyperlink" Target="https://podminky.urs.cz/item/CS_URS_2024_01/764311603" TargetMode="External"/><Relationship Id="rId199" Type="http://schemas.openxmlformats.org/officeDocument/2006/relationships/hyperlink" Target="https://podminky.urs.cz/item/CS_URS_2024_01/764214607" TargetMode="External"/><Relationship Id="rId203" Type="http://schemas.openxmlformats.org/officeDocument/2006/relationships/hyperlink" Target="https://podminky.urs.cz/item/CS_URS_2024_01/998765102" TargetMode="External"/><Relationship Id="rId208" Type="http://schemas.openxmlformats.org/officeDocument/2006/relationships/hyperlink" Target="https://podminky.urs.cz/item/CS_URS_2024_01/767995112" TargetMode="External"/><Relationship Id="rId19" Type="http://schemas.openxmlformats.org/officeDocument/2006/relationships/hyperlink" Target="https://podminky.urs.cz/item/CS_URS_2024_01/349231811" TargetMode="External"/><Relationship Id="rId14" Type="http://schemas.openxmlformats.org/officeDocument/2006/relationships/hyperlink" Target="https://podminky.urs.cz/item/CS_URS_2024_01/174101101" TargetMode="External"/><Relationship Id="rId30" Type="http://schemas.openxmlformats.org/officeDocument/2006/relationships/hyperlink" Target="https://podminky.urs.cz/item/CS_URS_2024_01/434311113" TargetMode="External"/><Relationship Id="rId35" Type="http://schemas.openxmlformats.org/officeDocument/2006/relationships/hyperlink" Target="https://podminky.urs.cz/item/CS_URS_2024_01/612325302" TargetMode="External"/><Relationship Id="rId56" Type="http://schemas.openxmlformats.org/officeDocument/2006/relationships/hyperlink" Target="https://podminky.urs.cz/item/CS_URS_2024_01/622273201" TargetMode="External"/><Relationship Id="rId77" Type="http://schemas.openxmlformats.org/officeDocument/2006/relationships/hyperlink" Target="https://podminky.urs.cz/item/CS_URS_2024_01/919731121" TargetMode="External"/><Relationship Id="rId100" Type="http://schemas.openxmlformats.org/officeDocument/2006/relationships/hyperlink" Target="https://podminky.urs.cz/item/CS_URS_2024_01/965042141" TargetMode="External"/><Relationship Id="rId105" Type="http://schemas.openxmlformats.org/officeDocument/2006/relationships/hyperlink" Target="https://podminky.urs.cz/item/CS_URS_2024_01/767996801" TargetMode="External"/><Relationship Id="rId126" Type="http://schemas.openxmlformats.org/officeDocument/2006/relationships/hyperlink" Target="https://podminky.urs.cz/item/CS_URS_2024_01/965046119" TargetMode="External"/><Relationship Id="rId147" Type="http://schemas.openxmlformats.org/officeDocument/2006/relationships/hyperlink" Target="https://podminky.urs.cz/item/CS_URS_2024_01/711112001" TargetMode="External"/><Relationship Id="rId168" Type="http://schemas.openxmlformats.org/officeDocument/2006/relationships/hyperlink" Target="https://podminky.urs.cz/item/CS_URS_2024_01/721174064" TargetMode="External"/><Relationship Id="rId8" Type="http://schemas.openxmlformats.org/officeDocument/2006/relationships/hyperlink" Target="https://podminky.urs.cz/item/CS_URS_2024_01/167151101" TargetMode="External"/><Relationship Id="rId51" Type="http://schemas.openxmlformats.org/officeDocument/2006/relationships/hyperlink" Target="https://podminky.urs.cz/item/CS_URS_2024_01/622151011" TargetMode="External"/><Relationship Id="rId72" Type="http://schemas.openxmlformats.org/officeDocument/2006/relationships/hyperlink" Target="https://podminky.urs.cz/item/CS_URS_2024_01/766622136" TargetMode="External"/><Relationship Id="rId93" Type="http://schemas.openxmlformats.org/officeDocument/2006/relationships/hyperlink" Target="https://podminky.urs.cz/item/CS_URS_2024_01/953941311" TargetMode="External"/><Relationship Id="rId98" Type="http://schemas.openxmlformats.org/officeDocument/2006/relationships/hyperlink" Target="https://podminky.urs.cz/item/CS_URS_2024_01/113107041" TargetMode="External"/><Relationship Id="rId121" Type="http://schemas.openxmlformats.org/officeDocument/2006/relationships/hyperlink" Target="https://podminky.urs.cz/item/CS_URS_2024_01/764002871" TargetMode="External"/><Relationship Id="rId142" Type="http://schemas.openxmlformats.org/officeDocument/2006/relationships/hyperlink" Target="https://podminky.urs.cz/item/CS_URS_2024_01/997013814" TargetMode="External"/><Relationship Id="rId163" Type="http://schemas.openxmlformats.org/officeDocument/2006/relationships/hyperlink" Target="https://podminky.urs.cz/item/CS_URS_2024_01/713141212" TargetMode="External"/><Relationship Id="rId184" Type="http://schemas.openxmlformats.org/officeDocument/2006/relationships/hyperlink" Target="https://podminky.urs.cz/item/CS_URS_2024_01/762395000" TargetMode="External"/><Relationship Id="rId189" Type="http://schemas.openxmlformats.org/officeDocument/2006/relationships/hyperlink" Target="https://podminky.urs.cz/item/CS_URS_2024_01/998763302" TargetMode="External"/><Relationship Id="rId219" Type="http://schemas.openxmlformats.org/officeDocument/2006/relationships/hyperlink" Target="https://podminky.urs.cz/item/CS_URS_2024_01/783327101" TargetMode="External"/><Relationship Id="rId3" Type="http://schemas.openxmlformats.org/officeDocument/2006/relationships/hyperlink" Target="https://podminky.urs.cz/item/CS_URS_2024_01/122151103" TargetMode="External"/><Relationship Id="rId214" Type="http://schemas.openxmlformats.org/officeDocument/2006/relationships/hyperlink" Target="https://podminky.urs.cz/item/CS_URS_2024_01/771151022" TargetMode="External"/><Relationship Id="rId25" Type="http://schemas.openxmlformats.org/officeDocument/2006/relationships/hyperlink" Target="https://podminky.urs.cz/item/CS_URS_2024_01/411361821" TargetMode="External"/><Relationship Id="rId46" Type="http://schemas.openxmlformats.org/officeDocument/2006/relationships/hyperlink" Target="https://podminky.urs.cz/item/CS_URS_2024_01/622511112" TargetMode="External"/><Relationship Id="rId67" Type="http://schemas.openxmlformats.org/officeDocument/2006/relationships/hyperlink" Target="https://podminky.urs.cz/item/CS_URS_2024_01/637211122" TargetMode="External"/><Relationship Id="rId116" Type="http://schemas.openxmlformats.org/officeDocument/2006/relationships/hyperlink" Target="https://podminky.urs.cz/item/CS_URS_2024_01/968062376" TargetMode="External"/><Relationship Id="rId137" Type="http://schemas.openxmlformats.org/officeDocument/2006/relationships/hyperlink" Target="https://podminky.urs.cz/item/CS_URS_2024_01/766411822" TargetMode="External"/><Relationship Id="rId158" Type="http://schemas.openxmlformats.org/officeDocument/2006/relationships/hyperlink" Target="https://podminky.urs.cz/item/CS_URS_2024_01/998712102" TargetMode="External"/><Relationship Id="rId20" Type="http://schemas.openxmlformats.org/officeDocument/2006/relationships/hyperlink" Target="https://podminky.urs.cz/item/CS_URS_2024_01/622131121" TargetMode="External"/><Relationship Id="rId41" Type="http://schemas.openxmlformats.org/officeDocument/2006/relationships/hyperlink" Target="https://podminky.urs.cz/item/CS_URS_2024_01/622211031" TargetMode="External"/><Relationship Id="rId62" Type="http://schemas.openxmlformats.org/officeDocument/2006/relationships/hyperlink" Target="https://podminky.urs.cz/item/CS_URS_2024_01/631319011" TargetMode="External"/><Relationship Id="rId83" Type="http://schemas.openxmlformats.org/officeDocument/2006/relationships/hyperlink" Target="https://podminky.urs.cz/item/CS_URS_2024_01/941111821" TargetMode="External"/><Relationship Id="rId88" Type="http://schemas.openxmlformats.org/officeDocument/2006/relationships/hyperlink" Target="https://podminky.urs.cz/item/CS_URS_2024_01/949101111" TargetMode="External"/><Relationship Id="rId111" Type="http://schemas.openxmlformats.org/officeDocument/2006/relationships/hyperlink" Target="https://podminky.urs.cz/item/CS_URS_2024_01/764002821R" TargetMode="External"/><Relationship Id="rId132" Type="http://schemas.openxmlformats.org/officeDocument/2006/relationships/hyperlink" Target="https://podminky.urs.cz/item/CS_URS_2024_01/978022151" TargetMode="External"/><Relationship Id="rId153" Type="http://schemas.openxmlformats.org/officeDocument/2006/relationships/hyperlink" Target="https://podminky.urs.cz/item/CS_URS_2024_01/712321132" TargetMode="External"/><Relationship Id="rId174" Type="http://schemas.openxmlformats.org/officeDocument/2006/relationships/hyperlink" Target="https://podminky.urs.cz/item/CS_URS_2024_01/998734102" TargetMode="External"/><Relationship Id="rId179" Type="http://schemas.openxmlformats.org/officeDocument/2006/relationships/hyperlink" Target="https://podminky.urs.cz/item/CS_URS_2024_01/761661913" TargetMode="External"/><Relationship Id="rId195" Type="http://schemas.openxmlformats.org/officeDocument/2006/relationships/hyperlink" Target="https://podminky.urs.cz/item/CS_URS_2024_01/764311605" TargetMode="External"/><Relationship Id="rId209" Type="http://schemas.openxmlformats.org/officeDocument/2006/relationships/hyperlink" Target="https://podminky.urs.cz/item/CS_URS_2024_01/767995113" TargetMode="External"/><Relationship Id="rId190" Type="http://schemas.openxmlformats.org/officeDocument/2006/relationships/hyperlink" Target="https://podminky.urs.cz/item/CS_URS_2024_01/764011611" TargetMode="External"/><Relationship Id="rId204" Type="http://schemas.openxmlformats.org/officeDocument/2006/relationships/hyperlink" Target="https://podminky.urs.cz/item/CS_URS_2024_01/767995112" TargetMode="External"/><Relationship Id="rId220" Type="http://schemas.openxmlformats.org/officeDocument/2006/relationships/hyperlink" Target="https://podminky.urs.cz/item/CS_URS_2024_01/784121001" TargetMode="External"/><Relationship Id="rId15" Type="http://schemas.openxmlformats.org/officeDocument/2006/relationships/hyperlink" Target="https://podminky.urs.cz/item/CS_URS_2024_01/311321815" TargetMode="External"/><Relationship Id="rId36" Type="http://schemas.openxmlformats.org/officeDocument/2006/relationships/hyperlink" Target="https://podminky.urs.cz/item/CS_URS_2024_01/619991011" TargetMode="External"/><Relationship Id="rId57" Type="http://schemas.openxmlformats.org/officeDocument/2006/relationships/hyperlink" Target="https://podminky.urs.cz/item/CS_URS_2024_01/713131121" TargetMode="External"/><Relationship Id="rId106" Type="http://schemas.openxmlformats.org/officeDocument/2006/relationships/hyperlink" Target="https://podminky.urs.cz/item/CS_URS_2024_01/713130813" TargetMode="External"/><Relationship Id="rId127" Type="http://schemas.openxmlformats.org/officeDocument/2006/relationships/hyperlink" Target="https://podminky.urs.cz/item/CS_URS_2024_01/767996801" TargetMode="External"/><Relationship Id="rId10" Type="http://schemas.openxmlformats.org/officeDocument/2006/relationships/hyperlink" Target="https://podminky.urs.cz/item/CS_URS_2024_01/162751117" TargetMode="External"/><Relationship Id="rId31" Type="http://schemas.openxmlformats.org/officeDocument/2006/relationships/hyperlink" Target="https://podminky.urs.cz/item/CS_URS_2024_01/434351141" TargetMode="External"/><Relationship Id="rId52" Type="http://schemas.openxmlformats.org/officeDocument/2006/relationships/hyperlink" Target="https://podminky.urs.cz/item/CS_URS_2024_01/622142001" TargetMode="External"/><Relationship Id="rId73" Type="http://schemas.openxmlformats.org/officeDocument/2006/relationships/hyperlink" Target="https://podminky.urs.cz/item/CS_URS_2024_01/786624121" TargetMode="External"/><Relationship Id="rId78" Type="http://schemas.openxmlformats.org/officeDocument/2006/relationships/hyperlink" Target="https://podminky.urs.cz/item/CS_URS_2024_01/599141111" TargetMode="External"/><Relationship Id="rId94" Type="http://schemas.openxmlformats.org/officeDocument/2006/relationships/hyperlink" Target="https://podminky.urs.cz/item/CS_URS_2024_01/953942121" TargetMode="External"/><Relationship Id="rId99" Type="http://schemas.openxmlformats.org/officeDocument/2006/relationships/hyperlink" Target="https://podminky.urs.cz/item/CS_URS_2024_01/113107030" TargetMode="External"/><Relationship Id="rId101" Type="http://schemas.openxmlformats.org/officeDocument/2006/relationships/hyperlink" Target="https://podminky.urs.cz/item/CS_URS_2024_01/962052210" TargetMode="External"/><Relationship Id="rId122" Type="http://schemas.openxmlformats.org/officeDocument/2006/relationships/hyperlink" Target="https://podminky.urs.cz/item/CS_URS_2024_01/764001801" TargetMode="External"/><Relationship Id="rId143" Type="http://schemas.openxmlformats.org/officeDocument/2006/relationships/hyperlink" Target="https://podminky.urs.cz/item/CS_URS_2024_01/997221645" TargetMode="External"/><Relationship Id="rId148" Type="http://schemas.openxmlformats.org/officeDocument/2006/relationships/hyperlink" Target="https://podminky.urs.cz/item/CS_URS_2024_01/711142559" TargetMode="External"/><Relationship Id="rId164" Type="http://schemas.openxmlformats.org/officeDocument/2006/relationships/hyperlink" Target="https://podminky.urs.cz/item/CS_URS_2024_01/998713102" TargetMode="External"/><Relationship Id="rId169" Type="http://schemas.openxmlformats.org/officeDocument/2006/relationships/hyperlink" Target="https://podminky.urs.cz/item/CS_URS_2024_01/721233113" TargetMode="External"/><Relationship Id="rId185" Type="http://schemas.openxmlformats.org/officeDocument/2006/relationships/hyperlink" Target="https://podminky.urs.cz/item/CS_URS_2024_01/998762102" TargetMode="External"/><Relationship Id="rId4" Type="http://schemas.openxmlformats.org/officeDocument/2006/relationships/hyperlink" Target="https://podminky.urs.cz/item/CS_URS_2024_01/151101102" TargetMode="External"/><Relationship Id="rId9" Type="http://schemas.openxmlformats.org/officeDocument/2006/relationships/hyperlink" Target="https://podminky.urs.cz/item/CS_URS_2024_01/162251102" TargetMode="External"/><Relationship Id="rId180" Type="http://schemas.openxmlformats.org/officeDocument/2006/relationships/hyperlink" Target="https://podminky.urs.cz/item/CS_URS_2024_01/761661915" TargetMode="External"/><Relationship Id="rId210" Type="http://schemas.openxmlformats.org/officeDocument/2006/relationships/hyperlink" Target="https://podminky.urs.cz/item/CS_URS_2024_01/767995115" TargetMode="External"/><Relationship Id="rId215" Type="http://schemas.openxmlformats.org/officeDocument/2006/relationships/hyperlink" Target="https://podminky.urs.cz/item/CS_URS_2024_01/771271113" TargetMode="External"/><Relationship Id="rId26" Type="http://schemas.openxmlformats.org/officeDocument/2006/relationships/hyperlink" Target="https://podminky.urs.cz/item/CS_URS_2024_01/41135425.R.1" TargetMode="External"/><Relationship Id="rId47" Type="http://schemas.openxmlformats.org/officeDocument/2006/relationships/hyperlink" Target="https://podminky.urs.cz/item/CS_URS_2024_01/622151001" TargetMode="External"/><Relationship Id="rId68" Type="http://schemas.openxmlformats.org/officeDocument/2006/relationships/hyperlink" Target="https://podminky.urs.cz/item/CS_URS_2024_01/637111112" TargetMode="External"/><Relationship Id="rId89" Type="http://schemas.openxmlformats.org/officeDocument/2006/relationships/hyperlink" Target="https://podminky.urs.cz/item/CS_URS_2024_01/949101112" TargetMode="External"/><Relationship Id="rId112" Type="http://schemas.openxmlformats.org/officeDocument/2006/relationships/hyperlink" Target="https://podminky.urs.cz/item/CS_URS_2024_01/962032641" TargetMode="External"/><Relationship Id="rId133" Type="http://schemas.openxmlformats.org/officeDocument/2006/relationships/hyperlink" Target="https://podminky.urs.cz/item/CS_URS_2024_01/962031132" TargetMode="External"/><Relationship Id="rId154" Type="http://schemas.openxmlformats.org/officeDocument/2006/relationships/hyperlink" Target="https://podminky.urs.cz/item/CS_URS_2024_01/712331111" TargetMode="External"/><Relationship Id="rId175" Type="http://schemas.openxmlformats.org/officeDocument/2006/relationships/hyperlink" Target="https://podminky.urs.cz/item/CS_URS_2024_01/735000912" TargetMode="External"/><Relationship Id="rId196" Type="http://schemas.openxmlformats.org/officeDocument/2006/relationships/hyperlink" Target="https://podminky.urs.cz/item/CS_URS_2024_01/764314612" TargetMode="External"/><Relationship Id="rId200" Type="http://schemas.openxmlformats.org/officeDocument/2006/relationships/hyperlink" Target="https://podminky.urs.cz/item/CS_URS_2024_01/998764102" TargetMode="External"/><Relationship Id="rId16" Type="http://schemas.openxmlformats.org/officeDocument/2006/relationships/hyperlink" Target="https://podminky.urs.cz/item/CS_URS_2024_01/311351411" TargetMode="External"/><Relationship Id="rId221" Type="http://schemas.openxmlformats.org/officeDocument/2006/relationships/hyperlink" Target="https://podminky.urs.cz/item/CS_URS_2024_01/784181121" TargetMode="External"/><Relationship Id="rId37" Type="http://schemas.openxmlformats.org/officeDocument/2006/relationships/hyperlink" Target="https://podminky.urs.cz/item/CS_URS_2024_01/619995001" TargetMode="External"/><Relationship Id="rId58" Type="http://schemas.openxmlformats.org/officeDocument/2006/relationships/hyperlink" Target="https://podminky.urs.cz/item/CS_URS_2024_01/713131161" TargetMode="External"/><Relationship Id="rId79" Type="http://schemas.openxmlformats.org/officeDocument/2006/relationships/hyperlink" Target="https://podminky.urs.cz/item/CS_URS_2024_01/941111121" TargetMode="External"/><Relationship Id="rId102" Type="http://schemas.openxmlformats.org/officeDocument/2006/relationships/hyperlink" Target="https://podminky.urs.cz/item/CS_URS_2024_01/962032230" TargetMode="External"/><Relationship Id="rId123" Type="http://schemas.openxmlformats.org/officeDocument/2006/relationships/hyperlink" Target="https://podminky.urs.cz/item/CS_URS_2024_01/963023711" TargetMode="External"/><Relationship Id="rId144" Type="http://schemas.openxmlformats.org/officeDocument/2006/relationships/hyperlink" Target="https://podminky.urs.cz/item/CS_URS_2024_01/997013821" TargetMode="External"/><Relationship Id="rId90" Type="http://schemas.openxmlformats.org/officeDocument/2006/relationships/hyperlink" Target="https://podminky.urs.cz/item/CS_URS_2024_01/952901111" TargetMode="External"/><Relationship Id="rId165" Type="http://schemas.openxmlformats.org/officeDocument/2006/relationships/hyperlink" Target="https://podminky.urs.cz/item/CS_URS_2024_01/714123001" TargetMode="External"/><Relationship Id="rId186" Type="http://schemas.openxmlformats.org/officeDocument/2006/relationships/hyperlink" Target="https://podminky.urs.cz/item/CS_URS_2024_01/76313510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622212051" TargetMode="External"/><Relationship Id="rId117" Type="http://schemas.openxmlformats.org/officeDocument/2006/relationships/hyperlink" Target="https://podminky.urs.cz/item/CS_URS_2024_01/712363353" TargetMode="External"/><Relationship Id="rId21" Type="http://schemas.openxmlformats.org/officeDocument/2006/relationships/hyperlink" Target="https://podminky.urs.cz/item/CS_URS_2024_01/629995101" TargetMode="External"/><Relationship Id="rId42" Type="http://schemas.openxmlformats.org/officeDocument/2006/relationships/hyperlink" Target="https://podminky.urs.cz/item/CS_URS_2024_01/766622216" TargetMode="External"/><Relationship Id="rId47" Type="http://schemas.openxmlformats.org/officeDocument/2006/relationships/hyperlink" Target="https://podminky.urs.cz/item/CS_URS_2024_01/767640222" TargetMode="External"/><Relationship Id="rId63" Type="http://schemas.openxmlformats.org/officeDocument/2006/relationships/hyperlink" Target="https://podminky.urs.cz/item/CS_URS_2024_01/952902121" TargetMode="External"/><Relationship Id="rId68" Type="http://schemas.openxmlformats.org/officeDocument/2006/relationships/hyperlink" Target="https://podminky.urs.cz/item/CS_URS_2024_01/965042141" TargetMode="External"/><Relationship Id="rId84" Type="http://schemas.openxmlformats.org/officeDocument/2006/relationships/hyperlink" Target="https://podminky.urs.cz/item/CS_URS_2024_01/968072456" TargetMode="External"/><Relationship Id="rId89" Type="http://schemas.openxmlformats.org/officeDocument/2006/relationships/hyperlink" Target="https://podminky.urs.cz/item/CS_URS_2024_01/767996702" TargetMode="External"/><Relationship Id="rId112" Type="http://schemas.openxmlformats.org/officeDocument/2006/relationships/hyperlink" Target="https://podminky.urs.cz/item/CS_URS_2024_01/712363101" TargetMode="External"/><Relationship Id="rId133" Type="http://schemas.openxmlformats.org/officeDocument/2006/relationships/hyperlink" Target="https://podminky.urs.cz/item/CS_URS_2024_01/734200821" TargetMode="External"/><Relationship Id="rId138" Type="http://schemas.openxmlformats.org/officeDocument/2006/relationships/hyperlink" Target="https://podminky.urs.cz/item/CS_URS_2024_01/735000912" TargetMode="External"/><Relationship Id="rId154" Type="http://schemas.openxmlformats.org/officeDocument/2006/relationships/hyperlink" Target="https://podminky.urs.cz/item/CS_URS_2024_01/764216646" TargetMode="External"/><Relationship Id="rId159" Type="http://schemas.openxmlformats.org/officeDocument/2006/relationships/hyperlink" Target="https://podminky.urs.cz/item/CS_URS_2024_01/998764102" TargetMode="External"/><Relationship Id="rId170" Type="http://schemas.openxmlformats.org/officeDocument/2006/relationships/drawing" Target="../drawings/drawing3.xml"/><Relationship Id="rId16" Type="http://schemas.openxmlformats.org/officeDocument/2006/relationships/hyperlink" Target="https://podminky.urs.cz/item/CS_URS_2024_01/572341111" TargetMode="External"/><Relationship Id="rId107" Type="http://schemas.openxmlformats.org/officeDocument/2006/relationships/hyperlink" Target="https://podminky.urs.cz/item/CS_URS_2024_01/712340832" TargetMode="External"/><Relationship Id="rId11" Type="http://schemas.openxmlformats.org/officeDocument/2006/relationships/hyperlink" Target="https://podminky.urs.cz/item/CS_URS_2024_01/319201321" TargetMode="External"/><Relationship Id="rId32" Type="http://schemas.openxmlformats.org/officeDocument/2006/relationships/hyperlink" Target="https://podminky.urs.cz/item/CS_URS_2024_01/622142001" TargetMode="External"/><Relationship Id="rId37" Type="http://schemas.openxmlformats.org/officeDocument/2006/relationships/hyperlink" Target="https://podminky.urs.cz/item/CS_URS_2024_01/632450124" TargetMode="External"/><Relationship Id="rId53" Type="http://schemas.openxmlformats.org/officeDocument/2006/relationships/hyperlink" Target="https://podminky.urs.cz/item/CS_URS_2024_01/941111221" TargetMode="External"/><Relationship Id="rId58" Type="http://schemas.openxmlformats.org/officeDocument/2006/relationships/hyperlink" Target="https://podminky.urs.cz/item/CS_URS_2024_01/944511211" TargetMode="External"/><Relationship Id="rId74" Type="http://schemas.openxmlformats.org/officeDocument/2006/relationships/hyperlink" Target="https://podminky.urs.cz/item/CS_URS_2024_01/764002861" TargetMode="External"/><Relationship Id="rId79" Type="http://schemas.openxmlformats.org/officeDocument/2006/relationships/hyperlink" Target="https://podminky.urs.cz/item/CS_URS_2024_01/962032641" TargetMode="External"/><Relationship Id="rId102" Type="http://schemas.openxmlformats.org/officeDocument/2006/relationships/hyperlink" Target="https://podminky.urs.cz/item/CS_URS_2024_01/998014090" TargetMode="External"/><Relationship Id="rId123" Type="http://schemas.openxmlformats.org/officeDocument/2006/relationships/hyperlink" Target="https://podminky.urs.cz/item/CS_URS_2024_01/713141135" TargetMode="External"/><Relationship Id="rId128" Type="http://schemas.openxmlformats.org/officeDocument/2006/relationships/hyperlink" Target="https://podminky.urs.cz/item/CS_URS_2024_01/721171916" TargetMode="External"/><Relationship Id="rId144" Type="http://schemas.openxmlformats.org/officeDocument/2006/relationships/hyperlink" Target="https://podminky.urs.cz/item/CS_URS_2024_01/762341037" TargetMode="External"/><Relationship Id="rId149" Type="http://schemas.openxmlformats.org/officeDocument/2006/relationships/hyperlink" Target="https://podminky.urs.cz/item/CS_URS_2024_01/998762102" TargetMode="External"/><Relationship Id="rId5" Type="http://schemas.openxmlformats.org/officeDocument/2006/relationships/hyperlink" Target="https://podminky.urs.cz/item/CS_URS_2024_01/162751117" TargetMode="External"/><Relationship Id="rId90" Type="http://schemas.openxmlformats.org/officeDocument/2006/relationships/hyperlink" Target="https://podminky.urs.cz/item/CS_URS_2024_01/962041315" TargetMode="External"/><Relationship Id="rId95" Type="http://schemas.openxmlformats.org/officeDocument/2006/relationships/hyperlink" Target="https://podminky.urs.cz/item/CS_URS_2024_01/997013113" TargetMode="External"/><Relationship Id="rId160" Type="http://schemas.openxmlformats.org/officeDocument/2006/relationships/hyperlink" Target="https://podminky.urs.cz/item/CS_URS_2024_01/765192001" TargetMode="External"/><Relationship Id="rId165" Type="http://schemas.openxmlformats.org/officeDocument/2006/relationships/hyperlink" Target="https://podminky.urs.cz/item/CS_URS_2024_01/767316311" TargetMode="External"/><Relationship Id="rId22" Type="http://schemas.openxmlformats.org/officeDocument/2006/relationships/hyperlink" Target="https://podminky.urs.cz/item/CS_URS_2024_01/622211031" TargetMode="External"/><Relationship Id="rId27" Type="http://schemas.openxmlformats.org/officeDocument/2006/relationships/hyperlink" Target="https://podminky.urs.cz/item/CS_URS_2024_01/622212001" TargetMode="External"/><Relationship Id="rId43" Type="http://schemas.openxmlformats.org/officeDocument/2006/relationships/hyperlink" Target="https://podminky.urs.cz/item/CS_URS_2024_01/766622131" TargetMode="External"/><Relationship Id="rId48" Type="http://schemas.openxmlformats.org/officeDocument/2006/relationships/hyperlink" Target="https://podminky.urs.cz/item/CS_URS_2024_01/767651230" TargetMode="External"/><Relationship Id="rId64" Type="http://schemas.openxmlformats.org/officeDocument/2006/relationships/hyperlink" Target="https://podminky.urs.cz/item/CS_URS_2024_01/919735111" TargetMode="External"/><Relationship Id="rId69" Type="http://schemas.openxmlformats.org/officeDocument/2006/relationships/hyperlink" Target="https://podminky.urs.cz/item/CS_URS_2024_01/978059361" TargetMode="External"/><Relationship Id="rId113" Type="http://schemas.openxmlformats.org/officeDocument/2006/relationships/hyperlink" Target="https://podminky.urs.cz/item/CS_URS_2024_01/712363112" TargetMode="External"/><Relationship Id="rId118" Type="http://schemas.openxmlformats.org/officeDocument/2006/relationships/hyperlink" Target="https://podminky.urs.cz/item/CS_URS_2024_01/712341559" TargetMode="External"/><Relationship Id="rId134" Type="http://schemas.openxmlformats.org/officeDocument/2006/relationships/hyperlink" Target="https://podminky.urs.cz/item/CS_URS_2022_01/734890803" TargetMode="External"/><Relationship Id="rId139" Type="http://schemas.openxmlformats.org/officeDocument/2006/relationships/hyperlink" Target="https://podminky.urs.cz/item/CS_URS_2024_01/761661021" TargetMode="External"/><Relationship Id="rId80" Type="http://schemas.openxmlformats.org/officeDocument/2006/relationships/hyperlink" Target="https://podminky.urs.cz/item/CS_URS_2024_01/967023692" TargetMode="External"/><Relationship Id="rId85" Type="http://schemas.openxmlformats.org/officeDocument/2006/relationships/hyperlink" Target="https://podminky.urs.cz/item/CS_URS_2024_01/968072559" TargetMode="External"/><Relationship Id="rId150" Type="http://schemas.openxmlformats.org/officeDocument/2006/relationships/hyperlink" Target="https://podminky.urs.cz/item/CS_URS_2024_01/763131411" TargetMode="External"/><Relationship Id="rId155" Type="http://schemas.openxmlformats.org/officeDocument/2006/relationships/hyperlink" Target="https://podminky.urs.cz/item/CS_URS_2024_01/764218607" TargetMode="External"/><Relationship Id="rId12" Type="http://schemas.openxmlformats.org/officeDocument/2006/relationships/hyperlink" Target="https://podminky.urs.cz/item/CS_URS_2024_01/411354213" TargetMode="External"/><Relationship Id="rId17" Type="http://schemas.openxmlformats.org/officeDocument/2006/relationships/hyperlink" Target="https://podminky.urs.cz/item/CS_URS_2024_01/619991011" TargetMode="External"/><Relationship Id="rId33" Type="http://schemas.openxmlformats.org/officeDocument/2006/relationships/hyperlink" Target="https://podminky.urs.cz/item/CS_URS_2024_01/622252001" TargetMode="External"/><Relationship Id="rId38" Type="http://schemas.openxmlformats.org/officeDocument/2006/relationships/hyperlink" Target="https://podminky.urs.cz/item/CS_URS_2024_01/637211122" TargetMode="External"/><Relationship Id="rId59" Type="http://schemas.openxmlformats.org/officeDocument/2006/relationships/hyperlink" Target="https://podminky.urs.cz/item/CS_URS_2024_01/944511811" TargetMode="External"/><Relationship Id="rId103" Type="http://schemas.openxmlformats.org/officeDocument/2006/relationships/hyperlink" Target="https://podminky.urs.cz/item/CS_URS_2024_01/711112001" TargetMode="External"/><Relationship Id="rId108" Type="http://schemas.openxmlformats.org/officeDocument/2006/relationships/hyperlink" Target="https://podminky.urs.cz/item/CS_URS_2024_01/712300841" TargetMode="External"/><Relationship Id="rId124" Type="http://schemas.openxmlformats.org/officeDocument/2006/relationships/hyperlink" Target="https://podminky.urs.cz/item/CS_URS_2024_01/713131141" TargetMode="External"/><Relationship Id="rId129" Type="http://schemas.openxmlformats.org/officeDocument/2006/relationships/hyperlink" Target="https://podminky.urs.cz/item/CS_URS_2024_01/721173316" TargetMode="External"/><Relationship Id="rId54" Type="http://schemas.openxmlformats.org/officeDocument/2006/relationships/hyperlink" Target="https://podminky.urs.cz/item/CS_URS_2024_01/941111222" TargetMode="External"/><Relationship Id="rId70" Type="http://schemas.openxmlformats.org/officeDocument/2006/relationships/hyperlink" Target="https://podminky.urs.cz/item/CS_URS_2024_01/764003801" TargetMode="External"/><Relationship Id="rId75" Type="http://schemas.openxmlformats.org/officeDocument/2006/relationships/hyperlink" Target="https://podminky.urs.cz/item/CS_URS_2024_01/712300845" TargetMode="External"/><Relationship Id="rId91" Type="http://schemas.openxmlformats.org/officeDocument/2006/relationships/hyperlink" Target="https://podminky.urs.cz/item/CS_URS_2024_01/965043441" TargetMode="External"/><Relationship Id="rId96" Type="http://schemas.openxmlformats.org/officeDocument/2006/relationships/hyperlink" Target="https://podminky.urs.cz/item/CS_URS_2024_01/997013501" TargetMode="External"/><Relationship Id="rId140" Type="http://schemas.openxmlformats.org/officeDocument/2006/relationships/hyperlink" Target="https://podminky.urs.cz/item/CS_URS_2024_01/761661071" TargetMode="External"/><Relationship Id="rId145" Type="http://schemas.openxmlformats.org/officeDocument/2006/relationships/hyperlink" Target="https://podminky.urs.cz/item/CS_URS_2024_01/762511243" TargetMode="External"/><Relationship Id="rId161" Type="http://schemas.openxmlformats.org/officeDocument/2006/relationships/hyperlink" Target="https://podminky.urs.cz/item/CS_URS_2024_01/998765102" TargetMode="External"/><Relationship Id="rId166" Type="http://schemas.openxmlformats.org/officeDocument/2006/relationships/hyperlink" Target="https://podminky.urs.cz/item/CS_URS_2024_01/998767102" TargetMode="External"/><Relationship Id="rId1" Type="http://schemas.openxmlformats.org/officeDocument/2006/relationships/hyperlink" Target="https://podminky.urs.cz/item/CS_URS_2024_01/112101101" TargetMode="External"/><Relationship Id="rId6" Type="http://schemas.openxmlformats.org/officeDocument/2006/relationships/hyperlink" Target="https://podminky.urs.cz/item/CS_URS_2024_01/162751119" TargetMode="External"/><Relationship Id="rId15" Type="http://schemas.openxmlformats.org/officeDocument/2006/relationships/hyperlink" Target="https://podminky.urs.cz/item/CS_URS_2024_01/566901143" TargetMode="External"/><Relationship Id="rId23" Type="http://schemas.openxmlformats.org/officeDocument/2006/relationships/hyperlink" Target="https://podminky.urs.cz/item/CS_URS_2024_01/622211021" TargetMode="External"/><Relationship Id="rId28" Type="http://schemas.openxmlformats.org/officeDocument/2006/relationships/hyperlink" Target="https://podminky.urs.cz/item/CS_URS_2024_01/622511112" TargetMode="External"/><Relationship Id="rId36" Type="http://schemas.openxmlformats.org/officeDocument/2006/relationships/hyperlink" Target="https://podminky.urs.cz/item/CS_URS_2024_01/622143004" TargetMode="External"/><Relationship Id="rId49" Type="http://schemas.openxmlformats.org/officeDocument/2006/relationships/hyperlink" Target="https://podminky.urs.cz/item/CS_URS_2024_01/919731121" TargetMode="External"/><Relationship Id="rId57" Type="http://schemas.openxmlformats.org/officeDocument/2006/relationships/hyperlink" Target="https://podminky.urs.cz/item/CS_URS_2024_01/944511111" TargetMode="External"/><Relationship Id="rId106" Type="http://schemas.openxmlformats.org/officeDocument/2006/relationships/hyperlink" Target="https://podminky.urs.cz/item/CS_URS_2024_01/998711102" TargetMode="External"/><Relationship Id="rId114" Type="http://schemas.openxmlformats.org/officeDocument/2006/relationships/hyperlink" Target="https://podminky.urs.cz/item/CS_URS_2024_01/712861703" TargetMode="External"/><Relationship Id="rId119" Type="http://schemas.openxmlformats.org/officeDocument/2006/relationships/hyperlink" Target="https://podminky.urs.cz/item/CS_URS_2024_01/712841559" TargetMode="External"/><Relationship Id="rId127" Type="http://schemas.openxmlformats.org/officeDocument/2006/relationships/hyperlink" Target="https://podminky.urs.cz/item/CS_URS_2024_01/998713102" TargetMode="External"/><Relationship Id="rId10" Type="http://schemas.openxmlformats.org/officeDocument/2006/relationships/hyperlink" Target="https://podminky.urs.cz/item/CS_URS_2024_01/622131121" TargetMode="External"/><Relationship Id="rId31" Type="http://schemas.openxmlformats.org/officeDocument/2006/relationships/hyperlink" Target="https://podminky.urs.cz/item/CS_URS_2024_01/622151011" TargetMode="External"/><Relationship Id="rId44" Type="http://schemas.openxmlformats.org/officeDocument/2006/relationships/hyperlink" Target="https://podminky.urs.cz/item/CS_URS_2024_01/766622132" TargetMode="External"/><Relationship Id="rId52" Type="http://schemas.openxmlformats.org/officeDocument/2006/relationships/hyperlink" Target="https://podminky.urs.cz/item/CS_URS_2024_01/941111122" TargetMode="External"/><Relationship Id="rId60" Type="http://schemas.openxmlformats.org/officeDocument/2006/relationships/hyperlink" Target="https://podminky.urs.cz/item/CS_URS_2024_01/949101111" TargetMode="External"/><Relationship Id="rId65" Type="http://schemas.openxmlformats.org/officeDocument/2006/relationships/hyperlink" Target="https://podminky.urs.cz/item/CS_URS_2024_01/919735122" TargetMode="External"/><Relationship Id="rId73" Type="http://schemas.openxmlformats.org/officeDocument/2006/relationships/hyperlink" Target="https://podminky.urs.cz/item/CS_URS_2024_01/713141851" TargetMode="External"/><Relationship Id="rId78" Type="http://schemas.openxmlformats.org/officeDocument/2006/relationships/hyperlink" Target="https://podminky.urs.cz/item/CS_URS_2024_01/767311830" TargetMode="External"/><Relationship Id="rId81" Type="http://schemas.openxmlformats.org/officeDocument/2006/relationships/hyperlink" Target="https://podminky.urs.cz/item/CS_URS_2024_01/968062374" TargetMode="External"/><Relationship Id="rId86" Type="http://schemas.openxmlformats.org/officeDocument/2006/relationships/hyperlink" Target="https://podminky.urs.cz/item/CS_URS_2024_01/764002851" TargetMode="External"/><Relationship Id="rId94" Type="http://schemas.openxmlformats.org/officeDocument/2006/relationships/hyperlink" Target="https://podminky.urs.cz/item/CS_URS_2024_01/767996701" TargetMode="External"/><Relationship Id="rId99" Type="http://schemas.openxmlformats.org/officeDocument/2006/relationships/hyperlink" Target="https://podminky.urs.cz/item/CS_URS_2024_01/997013814" TargetMode="External"/><Relationship Id="rId101" Type="http://schemas.openxmlformats.org/officeDocument/2006/relationships/hyperlink" Target="https://podminky.urs.cz/item/CS_URS_2024_01/998014021" TargetMode="External"/><Relationship Id="rId122" Type="http://schemas.openxmlformats.org/officeDocument/2006/relationships/hyperlink" Target="https://podminky.urs.cz/item/CS_URS_2024_01/713191114" TargetMode="External"/><Relationship Id="rId130" Type="http://schemas.openxmlformats.org/officeDocument/2006/relationships/hyperlink" Target="https://podminky.urs.cz/item/CS_URS_2024_01/721174064" TargetMode="External"/><Relationship Id="rId135" Type="http://schemas.openxmlformats.org/officeDocument/2006/relationships/hyperlink" Target="https://podminky.urs.cz/item/CS_URS_2024_01/734209113" TargetMode="External"/><Relationship Id="rId143" Type="http://schemas.openxmlformats.org/officeDocument/2006/relationships/hyperlink" Target="https://podminky.urs.cz/item/CS_URS_2024_01/998761102" TargetMode="External"/><Relationship Id="rId148" Type="http://schemas.openxmlformats.org/officeDocument/2006/relationships/hyperlink" Target="https://podminky.urs.cz/item/CS_URS_2024_01/762395000" TargetMode="External"/><Relationship Id="rId151" Type="http://schemas.openxmlformats.org/officeDocument/2006/relationships/hyperlink" Target="https://podminky.urs.cz/item/CS_URS_2024_01/998763302" TargetMode="External"/><Relationship Id="rId156" Type="http://schemas.openxmlformats.org/officeDocument/2006/relationships/hyperlink" Target="https://podminky.urs.cz/item/CS_URS_2024_01/764214609" TargetMode="External"/><Relationship Id="rId164" Type="http://schemas.openxmlformats.org/officeDocument/2006/relationships/hyperlink" Target="https://podminky.urs.cz/item/CS_URS_2024_01/953961113" TargetMode="External"/><Relationship Id="rId169" Type="http://schemas.openxmlformats.org/officeDocument/2006/relationships/hyperlink" Target="https://podminky.urs.cz/item/CS_URS_2024_01/784311011" TargetMode="External"/><Relationship Id="rId4" Type="http://schemas.openxmlformats.org/officeDocument/2006/relationships/hyperlink" Target="https://podminky.urs.cz/item/CS_URS_2024_01/167151111" TargetMode="External"/><Relationship Id="rId9" Type="http://schemas.openxmlformats.org/officeDocument/2006/relationships/hyperlink" Target="https://podminky.urs.cz/item/CS_URS_2024_01/174101101" TargetMode="External"/><Relationship Id="rId13" Type="http://schemas.openxmlformats.org/officeDocument/2006/relationships/hyperlink" Target="https://podminky.urs.cz/item/CS_URS_2024_01/411322424" TargetMode="External"/><Relationship Id="rId18" Type="http://schemas.openxmlformats.org/officeDocument/2006/relationships/hyperlink" Target="https://podminky.urs.cz/item/CS_URS_2024_01/619995001" TargetMode="External"/><Relationship Id="rId39" Type="http://schemas.openxmlformats.org/officeDocument/2006/relationships/hyperlink" Target="https://podminky.urs.cz/item/CS_URS_2024_01/637111112" TargetMode="External"/><Relationship Id="rId109" Type="http://schemas.openxmlformats.org/officeDocument/2006/relationships/hyperlink" Target="https://podminky.urs.cz/item/CS_URS_2024_01/712321132" TargetMode="External"/><Relationship Id="rId34" Type="http://schemas.openxmlformats.org/officeDocument/2006/relationships/hyperlink" Target="https://podminky.urs.cz/item/CS_URS_2024_01/622143003" TargetMode="External"/><Relationship Id="rId50" Type="http://schemas.openxmlformats.org/officeDocument/2006/relationships/hyperlink" Target="https://podminky.urs.cz/item/CS_URS_2024_01/599141111" TargetMode="External"/><Relationship Id="rId55" Type="http://schemas.openxmlformats.org/officeDocument/2006/relationships/hyperlink" Target="https://podminky.urs.cz/item/CS_URS_2024_01/941111821" TargetMode="External"/><Relationship Id="rId76" Type="http://schemas.openxmlformats.org/officeDocument/2006/relationships/hyperlink" Target="https://podminky.urs.cz/item/CS_URS_2024_01/721210823" TargetMode="External"/><Relationship Id="rId97" Type="http://schemas.openxmlformats.org/officeDocument/2006/relationships/hyperlink" Target="https://podminky.urs.cz/item/CS_URS_2024_01/997013509" TargetMode="External"/><Relationship Id="rId104" Type="http://schemas.openxmlformats.org/officeDocument/2006/relationships/hyperlink" Target="https://podminky.urs.cz/item/CS_URS_2024_01/711142559" TargetMode="External"/><Relationship Id="rId120" Type="http://schemas.openxmlformats.org/officeDocument/2006/relationships/hyperlink" Target="https://podminky.urs.cz/item/CS_URS_2024_01/998712102" TargetMode="External"/><Relationship Id="rId125" Type="http://schemas.openxmlformats.org/officeDocument/2006/relationships/hyperlink" Target="https://podminky.urs.cz/item/CS_URS_2024_01/713141135" TargetMode="External"/><Relationship Id="rId141" Type="http://schemas.openxmlformats.org/officeDocument/2006/relationships/hyperlink" Target="https://podminky.urs.cz/item/CS_URS_2024_01/761661913" TargetMode="External"/><Relationship Id="rId146" Type="http://schemas.openxmlformats.org/officeDocument/2006/relationships/hyperlink" Target="https://podminky.urs.cz/item/CS_URS_2024_01/712391176" TargetMode="External"/><Relationship Id="rId167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171201201" TargetMode="External"/><Relationship Id="rId71" Type="http://schemas.openxmlformats.org/officeDocument/2006/relationships/hyperlink" Target="https://podminky.urs.cz/item/CS_URS_2024_01/764002841" TargetMode="External"/><Relationship Id="rId92" Type="http://schemas.openxmlformats.org/officeDocument/2006/relationships/hyperlink" Target="https://podminky.urs.cz/item/CS_URS_2024_01/962031132" TargetMode="External"/><Relationship Id="rId162" Type="http://schemas.openxmlformats.org/officeDocument/2006/relationships/hyperlink" Target="https://podminky.urs.cz/item/CS_URS_2024_01/767662110" TargetMode="External"/><Relationship Id="rId2" Type="http://schemas.openxmlformats.org/officeDocument/2006/relationships/hyperlink" Target="https://podminky.urs.cz/item/CS_URS_2024_01/122151104" TargetMode="External"/><Relationship Id="rId29" Type="http://schemas.openxmlformats.org/officeDocument/2006/relationships/hyperlink" Target="https://podminky.urs.cz/item/CS_URS_2024_01/622151001" TargetMode="External"/><Relationship Id="rId24" Type="http://schemas.openxmlformats.org/officeDocument/2006/relationships/hyperlink" Target="https://podminky.urs.cz/item/CS_URS_2024_01/622211031" TargetMode="External"/><Relationship Id="rId40" Type="http://schemas.openxmlformats.org/officeDocument/2006/relationships/hyperlink" Target="https://podminky.urs.cz/item/CS_URS_2024_01/637121112" TargetMode="External"/><Relationship Id="rId45" Type="http://schemas.openxmlformats.org/officeDocument/2006/relationships/hyperlink" Target="https://podminky.urs.cz/item/CS_URS_2024_01/786624121" TargetMode="External"/><Relationship Id="rId66" Type="http://schemas.openxmlformats.org/officeDocument/2006/relationships/hyperlink" Target="https://podminky.urs.cz/item/CS_URS_2024_01/113107042" TargetMode="External"/><Relationship Id="rId87" Type="http://schemas.openxmlformats.org/officeDocument/2006/relationships/hyperlink" Target="https://podminky.urs.cz/item/CS_URS_2024_01/767996701" TargetMode="External"/><Relationship Id="rId110" Type="http://schemas.openxmlformats.org/officeDocument/2006/relationships/hyperlink" Target="https://podminky.urs.cz/item/CS_URS_2024_01/712331111" TargetMode="External"/><Relationship Id="rId115" Type="http://schemas.openxmlformats.org/officeDocument/2006/relationships/hyperlink" Target="https://podminky.urs.cz/item/CS_URS_2024_01/712964703" TargetMode="External"/><Relationship Id="rId131" Type="http://schemas.openxmlformats.org/officeDocument/2006/relationships/hyperlink" Target="https://podminky.urs.cz/item/CS_URS_2024_01/721233113" TargetMode="External"/><Relationship Id="rId136" Type="http://schemas.openxmlformats.org/officeDocument/2006/relationships/hyperlink" Target="https://podminky.urs.cz/item/CS_URS_2024_01/734291951" TargetMode="External"/><Relationship Id="rId157" Type="http://schemas.openxmlformats.org/officeDocument/2006/relationships/hyperlink" Target="https://podminky.urs.cz/item/CS_URS_2024_01/764214611" TargetMode="External"/><Relationship Id="rId61" Type="http://schemas.openxmlformats.org/officeDocument/2006/relationships/hyperlink" Target="https://podminky.urs.cz/item/CS_URS_2024_01/949101112" TargetMode="External"/><Relationship Id="rId82" Type="http://schemas.openxmlformats.org/officeDocument/2006/relationships/hyperlink" Target="https://podminky.urs.cz/item/CS_URS_2024_01/968062375" TargetMode="External"/><Relationship Id="rId152" Type="http://schemas.openxmlformats.org/officeDocument/2006/relationships/hyperlink" Target="https://podminky.urs.cz/item/CS_URS_2024_01/764216603" TargetMode="External"/><Relationship Id="rId19" Type="http://schemas.openxmlformats.org/officeDocument/2006/relationships/hyperlink" Target="https://podminky.urs.cz/item/CS_URS_2024_01/612325302" TargetMode="External"/><Relationship Id="rId14" Type="http://schemas.openxmlformats.org/officeDocument/2006/relationships/hyperlink" Target="https://podminky.urs.cz/item/CS_URS_2024_01/411361821" TargetMode="External"/><Relationship Id="rId30" Type="http://schemas.openxmlformats.org/officeDocument/2006/relationships/hyperlink" Target="https://podminky.urs.cz/item/CS_URS_2024_01/622531052" TargetMode="External"/><Relationship Id="rId35" Type="http://schemas.openxmlformats.org/officeDocument/2006/relationships/hyperlink" Target="https://podminky.urs.cz/item/CS_URS_2024_01/622252002" TargetMode="External"/><Relationship Id="rId56" Type="http://schemas.openxmlformats.org/officeDocument/2006/relationships/hyperlink" Target="https://podminky.urs.cz/item/CS_URS_2024_01/941111822" TargetMode="External"/><Relationship Id="rId77" Type="http://schemas.openxmlformats.org/officeDocument/2006/relationships/hyperlink" Target="https://podminky.urs.cz/item/CS_URS_2024_01/764002821R" TargetMode="External"/><Relationship Id="rId100" Type="http://schemas.openxmlformats.org/officeDocument/2006/relationships/hyperlink" Target="https://podminky.urs.cz/item/CS_URS_2024_01/997221645" TargetMode="External"/><Relationship Id="rId105" Type="http://schemas.openxmlformats.org/officeDocument/2006/relationships/hyperlink" Target="https://podminky.urs.cz/item/CS_URS_2024_01/711161123" TargetMode="External"/><Relationship Id="rId126" Type="http://schemas.openxmlformats.org/officeDocument/2006/relationships/hyperlink" Target="https://podminky.urs.cz/item/CS_URS_2024_01/713141212" TargetMode="External"/><Relationship Id="rId147" Type="http://schemas.openxmlformats.org/officeDocument/2006/relationships/hyperlink" Target="https://podminky.urs.cz/item/CS_URS_2024_01/762361114" TargetMode="External"/><Relationship Id="rId168" Type="http://schemas.openxmlformats.org/officeDocument/2006/relationships/hyperlink" Target="https://podminky.urs.cz/item/CS_URS_2024_01/784181121" TargetMode="External"/><Relationship Id="rId8" Type="http://schemas.openxmlformats.org/officeDocument/2006/relationships/hyperlink" Target="https://podminky.urs.cz/item/CS_URS_2024_01/171201231" TargetMode="External"/><Relationship Id="rId51" Type="http://schemas.openxmlformats.org/officeDocument/2006/relationships/hyperlink" Target="https://podminky.urs.cz/item/CS_URS_2024_01/941111121" TargetMode="External"/><Relationship Id="rId72" Type="http://schemas.openxmlformats.org/officeDocument/2006/relationships/hyperlink" Target="https://podminky.urs.cz/item/CS_URS_2024_01/764002871" TargetMode="External"/><Relationship Id="rId93" Type="http://schemas.openxmlformats.org/officeDocument/2006/relationships/hyperlink" Target="https://podminky.urs.cz/item/CS_URS_2024_01/711131821" TargetMode="External"/><Relationship Id="rId98" Type="http://schemas.openxmlformats.org/officeDocument/2006/relationships/hyperlink" Target="https://podminky.urs.cz/item/CS_URS_2024_01/997013631" TargetMode="External"/><Relationship Id="rId121" Type="http://schemas.openxmlformats.org/officeDocument/2006/relationships/hyperlink" Target="https://podminky.urs.cz/item/CS_URS_2024_01/713141151" TargetMode="External"/><Relationship Id="rId142" Type="http://schemas.openxmlformats.org/officeDocument/2006/relationships/hyperlink" Target="https://podminky.urs.cz/item/CS_URS_2024_01/761661915" TargetMode="External"/><Relationship Id="rId163" Type="http://schemas.openxmlformats.org/officeDocument/2006/relationships/hyperlink" Target="https://podminky.urs.cz/item/CS_URS_2024_01/953961113" TargetMode="External"/><Relationship Id="rId3" Type="http://schemas.openxmlformats.org/officeDocument/2006/relationships/hyperlink" Target="https://podminky.urs.cz/item/CS_URS_2024_01/162251102" TargetMode="External"/><Relationship Id="rId25" Type="http://schemas.openxmlformats.org/officeDocument/2006/relationships/hyperlink" Target="https://podminky.urs.cz/item/CS_URS_2024_01/622212001" TargetMode="External"/><Relationship Id="rId46" Type="http://schemas.openxmlformats.org/officeDocument/2006/relationships/hyperlink" Target="https://podminky.urs.cz/item/CS_URS_2024_01/767640111" TargetMode="External"/><Relationship Id="rId67" Type="http://schemas.openxmlformats.org/officeDocument/2006/relationships/hyperlink" Target="https://podminky.urs.cz/item/CS_URS_2024_01/113107030" TargetMode="External"/><Relationship Id="rId116" Type="http://schemas.openxmlformats.org/officeDocument/2006/relationships/hyperlink" Target="https://podminky.urs.cz/item/CS_URS_2024_01/712363352" TargetMode="External"/><Relationship Id="rId137" Type="http://schemas.openxmlformats.org/officeDocument/2006/relationships/hyperlink" Target="https://podminky.urs.cz/item/CS_URS_2024_01/998734102" TargetMode="External"/><Relationship Id="rId158" Type="http://schemas.openxmlformats.org/officeDocument/2006/relationships/hyperlink" Target="https://podminky.urs.cz/item/CS_URS_2024_01/764218624" TargetMode="External"/><Relationship Id="rId20" Type="http://schemas.openxmlformats.org/officeDocument/2006/relationships/hyperlink" Target="https://podminky.urs.cz/item/CS_URS_2024_01/629991011" TargetMode="External"/><Relationship Id="rId41" Type="http://schemas.openxmlformats.org/officeDocument/2006/relationships/hyperlink" Target="https://podminky.urs.cz/item/CS_URS_2024_01/637311122" TargetMode="External"/><Relationship Id="rId62" Type="http://schemas.openxmlformats.org/officeDocument/2006/relationships/hyperlink" Target="https://podminky.urs.cz/item/CS_URS_2024_01/952901111" TargetMode="External"/><Relationship Id="rId83" Type="http://schemas.openxmlformats.org/officeDocument/2006/relationships/hyperlink" Target="https://podminky.urs.cz/item/CS_URS_2024_01/968062376" TargetMode="External"/><Relationship Id="rId88" Type="http://schemas.openxmlformats.org/officeDocument/2006/relationships/hyperlink" Target="https://podminky.urs.cz/item/CS_URS_2024_01/767996801" TargetMode="External"/><Relationship Id="rId111" Type="http://schemas.openxmlformats.org/officeDocument/2006/relationships/hyperlink" Target="https://podminky.urs.cz/item/CS_URS_2024_01/712361701" TargetMode="External"/><Relationship Id="rId132" Type="http://schemas.openxmlformats.org/officeDocument/2006/relationships/hyperlink" Target="https://podminky.urs.cz/item/CS_URS_2024_01/998721102" TargetMode="External"/><Relationship Id="rId153" Type="http://schemas.openxmlformats.org/officeDocument/2006/relationships/hyperlink" Target="https://podminky.urs.cz/item/CS_URS_2024_01/764216644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623131121" TargetMode="External"/><Relationship Id="rId117" Type="http://schemas.openxmlformats.org/officeDocument/2006/relationships/hyperlink" Target="https://podminky.urs.cz/item/CS_URS_2024_01/764216644" TargetMode="External"/><Relationship Id="rId21" Type="http://schemas.openxmlformats.org/officeDocument/2006/relationships/hyperlink" Target="https://podminky.urs.cz/item/CS_URS_2024_01/623511112" TargetMode="External"/><Relationship Id="rId42" Type="http://schemas.openxmlformats.org/officeDocument/2006/relationships/hyperlink" Target="https://podminky.urs.cz/item/CS_URS_2024_01/631362021" TargetMode="External"/><Relationship Id="rId47" Type="http://schemas.openxmlformats.org/officeDocument/2006/relationships/hyperlink" Target="https://podminky.urs.cz/item/CS_URS_2024_01/637111112" TargetMode="External"/><Relationship Id="rId63" Type="http://schemas.openxmlformats.org/officeDocument/2006/relationships/hyperlink" Target="https://podminky.urs.cz/item/CS_URS_2024_01/713130813" TargetMode="External"/><Relationship Id="rId68" Type="http://schemas.openxmlformats.org/officeDocument/2006/relationships/hyperlink" Target="https://podminky.urs.cz/item/CS_URS_2024_01/978059611" TargetMode="External"/><Relationship Id="rId84" Type="http://schemas.openxmlformats.org/officeDocument/2006/relationships/hyperlink" Target="https://podminky.urs.cz/item/CS_URS_2024_01/998014090" TargetMode="External"/><Relationship Id="rId89" Type="http://schemas.openxmlformats.org/officeDocument/2006/relationships/hyperlink" Target="https://podminky.urs.cz/item/CS_URS_2024_01/712321132" TargetMode="External"/><Relationship Id="rId112" Type="http://schemas.openxmlformats.org/officeDocument/2006/relationships/hyperlink" Target="https://podminky.urs.cz/item/CS_URS_2024_01/762395000" TargetMode="External"/><Relationship Id="rId16" Type="http://schemas.openxmlformats.org/officeDocument/2006/relationships/hyperlink" Target="https://podminky.urs.cz/item/CS_URS_2024_01/622211031" TargetMode="External"/><Relationship Id="rId107" Type="http://schemas.openxmlformats.org/officeDocument/2006/relationships/hyperlink" Target="https://podminky.urs.cz/item/CS_URS_2024_01/734291951" TargetMode="External"/><Relationship Id="rId11" Type="http://schemas.openxmlformats.org/officeDocument/2006/relationships/hyperlink" Target="https://podminky.urs.cz/item/CS_URS_2024_01/629995101" TargetMode="External"/><Relationship Id="rId32" Type="http://schemas.openxmlformats.org/officeDocument/2006/relationships/hyperlink" Target="https://podminky.urs.cz/item/CS_URS_2024_01/623151011" TargetMode="External"/><Relationship Id="rId37" Type="http://schemas.openxmlformats.org/officeDocument/2006/relationships/hyperlink" Target="https://podminky.urs.cz/item/CS_URS_2024_01/713131161" TargetMode="External"/><Relationship Id="rId53" Type="http://schemas.openxmlformats.org/officeDocument/2006/relationships/hyperlink" Target="https://podminky.urs.cz/item/CS_URS_2024_01/941111821" TargetMode="External"/><Relationship Id="rId58" Type="http://schemas.openxmlformats.org/officeDocument/2006/relationships/hyperlink" Target="https://podminky.urs.cz/item/CS_URS_2024_01/952901111" TargetMode="External"/><Relationship Id="rId74" Type="http://schemas.openxmlformats.org/officeDocument/2006/relationships/hyperlink" Target="https://podminky.urs.cz/item/CS_URS_2024_01/766411812" TargetMode="External"/><Relationship Id="rId79" Type="http://schemas.openxmlformats.org/officeDocument/2006/relationships/hyperlink" Target="https://podminky.urs.cz/item/CS_URS_2024_01/997013509" TargetMode="External"/><Relationship Id="rId102" Type="http://schemas.openxmlformats.org/officeDocument/2006/relationships/hyperlink" Target="https://podminky.urs.cz/item/CS_URS_2024_01/721233113" TargetMode="External"/><Relationship Id="rId123" Type="http://schemas.openxmlformats.org/officeDocument/2006/relationships/hyperlink" Target="https://podminky.urs.cz/item/CS_URS_2024_01/784121001" TargetMode="External"/><Relationship Id="rId5" Type="http://schemas.openxmlformats.org/officeDocument/2006/relationships/hyperlink" Target="https://podminky.urs.cz/item/CS_URS_2024_01/171201231" TargetMode="External"/><Relationship Id="rId61" Type="http://schemas.openxmlformats.org/officeDocument/2006/relationships/hyperlink" Target="https://podminky.urs.cz/item/CS_URS_2024_01/764002851" TargetMode="External"/><Relationship Id="rId82" Type="http://schemas.openxmlformats.org/officeDocument/2006/relationships/hyperlink" Target="https://podminky.urs.cz/item/CS_URS_2024_01/997013821" TargetMode="External"/><Relationship Id="rId90" Type="http://schemas.openxmlformats.org/officeDocument/2006/relationships/hyperlink" Target="https://podminky.urs.cz/item/CS_URS_2024_01/712331111" TargetMode="External"/><Relationship Id="rId95" Type="http://schemas.openxmlformats.org/officeDocument/2006/relationships/hyperlink" Target="https://podminky.urs.cz/item/CS_URS_2024_01/713131141" TargetMode="External"/><Relationship Id="rId19" Type="http://schemas.openxmlformats.org/officeDocument/2006/relationships/hyperlink" Target="https://podminky.urs.cz/item/CS_URS_2024_01/622151001" TargetMode="External"/><Relationship Id="rId14" Type="http://schemas.openxmlformats.org/officeDocument/2006/relationships/hyperlink" Target="https://podminky.urs.cz/item/CS_URS_2024_01/622211021" TargetMode="External"/><Relationship Id="rId22" Type="http://schemas.openxmlformats.org/officeDocument/2006/relationships/hyperlink" Target="https://podminky.urs.cz/item/CS_URS_2024_01/623151001" TargetMode="External"/><Relationship Id="rId27" Type="http://schemas.openxmlformats.org/officeDocument/2006/relationships/hyperlink" Target="https://podminky.urs.cz/item/CS_URS_2024_01/621531052" TargetMode="External"/><Relationship Id="rId30" Type="http://schemas.openxmlformats.org/officeDocument/2006/relationships/hyperlink" Target="https://podminky.urs.cz/item/CS_URS_2024_01/622151011" TargetMode="External"/><Relationship Id="rId35" Type="http://schemas.openxmlformats.org/officeDocument/2006/relationships/hyperlink" Target="https://podminky.urs.cz/item/CS_URS_2024_01/622273201" TargetMode="External"/><Relationship Id="rId43" Type="http://schemas.openxmlformats.org/officeDocument/2006/relationships/hyperlink" Target="https://podminky.urs.cz/item/CS_URS_2024_01/634911111" TargetMode="External"/><Relationship Id="rId48" Type="http://schemas.openxmlformats.org/officeDocument/2006/relationships/hyperlink" Target="https://podminky.urs.cz/item/CS_URS_2024_01/766622136" TargetMode="External"/><Relationship Id="rId56" Type="http://schemas.openxmlformats.org/officeDocument/2006/relationships/hyperlink" Target="https://podminky.urs.cz/item/CS_URS_2024_01/944511811" TargetMode="External"/><Relationship Id="rId64" Type="http://schemas.openxmlformats.org/officeDocument/2006/relationships/hyperlink" Target="https://podminky.urs.cz/item/CS_URS_2024_01/767996801" TargetMode="External"/><Relationship Id="rId69" Type="http://schemas.openxmlformats.org/officeDocument/2006/relationships/hyperlink" Target="https://podminky.urs.cz/item/CS_URS_2024_01/712300845" TargetMode="External"/><Relationship Id="rId77" Type="http://schemas.openxmlformats.org/officeDocument/2006/relationships/hyperlink" Target="https://podminky.urs.cz/item/CS_URS_2024_01/997013113" TargetMode="External"/><Relationship Id="rId100" Type="http://schemas.openxmlformats.org/officeDocument/2006/relationships/hyperlink" Target="https://podminky.urs.cz/item/CS_URS_2024_01/721173316" TargetMode="External"/><Relationship Id="rId105" Type="http://schemas.openxmlformats.org/officeDocument/2006/relationships/hyperlink" Target="https://podminky.urs.cz/item/CS_URS_2022_01/734890803" TargetMode="External"/><Relationship Id="rId113" Type="http://schemas.openxmlformats.org/officeDocument/2006/relationships/hyperlink" Target="https://podminky.urs.cz/item/CS_URS_2024_01/998762102" TargetMode="External"/><Relationship Id="rId118" Type="http://schemas.openxmlformats.org/officeDocument/2006/relationships/hyperlink" Target="https://podminky.urs.cz/item/CS_URS_2024_01/764214607" TargetMode="External"/><Relationship Id="rId126" Type="http://schemas.openxmlformats.org/officeDocument/2006/relationships/drawing" Target="../drawings/drawing4.xml"/><Relationship Id="rId8" Type="http://schemas.openxmlformats.org/officeDocument/2006/relationships/hyperlink" Target="https://podminky.urs.cz/item/CS_URS_2024_01/619991011" TargetMode="External"/><Relationship Id="rId51" Type="http://schemas.openxmlformats.org/officeDocument/2006/relationships/hyperlink" Target="https://podminky.urs.cz/item/CS_URS_2024_01/941111121" TargetMode="External"/><Relationship Id="rId72" Type="http://schemas.openxmlformats.org/officeDocument/2006/relationships/hyperlink" Target="https://podminky.urs.cz/item/CS_URS_2024_01/764003801" TargetMode="External"/><Relationship Id="rId80" Type="http://schemas.openxmlformats.org/officeDocument/2006/relationships/hyperlink" Target="https://podminky.urs.cz/item/CS_URS_2024_01/997013631" TargetMode="External"/><Relationship Id="rId85" Type="http://schemas.openxmlformats.org/officeDocument/2006/relationships/hyperlink" Target="https://podminky.urs.cz/item/CS_URS_2024_01/711161123" TargetMode="External"/><Relationship Id="rId93" Type="http://schemas.openxmlformats.org/officeDocument/2006/relationships/hyperlink" Target="https://podminky.urs.cz/item/CS_URS_2024_01/998712102" TargetMode="External"/><Relationship Id="rId98" Type="http://schemas.openxmlformats.org/officeDocument/2006/relationships/hyperlink" Target="https://podminky.urs.cz/item/CS_URS_2024_01/998713102" TargetMode="External"/><Relationship Id="rId121" Type="http://schemas.openxmlformats.org/officeDocument/2006/relationships/hyperlink" Target="https://podminky.urs.cz/item/CS_URS_2024_01/765192001" TargetMode="External"/><Relationship Id="rId3" Type="http://schemas.openxmlformats.org/officeDocument/2006/relationships/hyperlink" Target="https://podminky.urs.cz/item/CS_URS_2024_01/162751119" TargetMode="External"/><Relationship Id="rId12" Type="http://schemas.openxmlformats.org/officeDocument/2006/relationships/hyperlink" Target="https://podminky.urs.cz/item/CS_URS_2024_01/622211031" TargetMode="External"/><Relationship Id="rId17" Type="http://schemas.openxmlformats.org/officeDocument/2006/relationships/hyperlink" Target="https://podminky.urs.cz/item/CS_URS_2024_01/622212001" TargetMode="External"/><Relationship Id="rId25" Type="http://schemas.openxmlformats.org/officeDocument/2006/relationships/hyperlink" Target="https://podminky.urs.cz/item/CS_URS_2024_01/623142001" TargetMode="External"/><Relationship Id="rId33" Type="http://schemas.openxmlformats.org/officeDocument/2006/relationships/hyperlink" Target="https://podminky.urs.cz/item/CS_URS_2024_01/622143003" TargetMode="External"/><Relationship Id="rId38" Type="http://schemas.openxmlformats.org/officeDocument/2006/relationships/hyperlink" Target="https://podminky.urs.cz/item/CS_URS_2024_01/622274011" TargetMode="External"/><Relationship Id="rId46" Type="http://schemas.openxmlformats.org/officeDocument/2006/relationships/hyperlink" Target="https://podminky.urs.cz/item/CS_URS_2024_01/637211122" TargetMode="External"/><Relationship Id="rId59" Type="http://schemas.openxmlformats.org/officeDocument/2006/relationships/hyperlink" Target="https://podminky.urs.cz/item/CS_URS_2024_01/952902121" TargetMode="External"/><Relationship Id="rId67" Type="http://schemas.openxmlformats.org/officeDocument/2006/relationships/hyperlink" Target="https://podminky.urs.cz/item/CS_URS_2024_01/978059361" TargetMode="External"/><Relationship Id="rId103" Type="http://schemas.openxmlformats.org/officeDocument/2006/relationships/hyperlink" Target="https://podminky.urs.cz/item/CS_URS_2024_01/998721102" TargetMode="External"/><Relationship Id="rId108" Type="http://schemas.openxmlformats.org/officeDocument/2006/relationships/hyperlink" Target="https://podminky.urs.cz/item/CS_URS_2024_01/998734102" TargetMode="External"/><Relationship Id="rId116" Type="http://schemas.openxmlformats.org/officeDocument/2006/relationships/hyperlink" Target="https://podminky.urs.cz/item/CS_URS_2024_01/998763302" TargetMode="External"/><Relationship Id="rId124" Type="http://schemas.openxmlformats.org/officeDocument/2006/relationships/hyperlink" Target="https://podminky.urs.cz/item/CS_URS_2024_01/784181121" TargetMode="External"/><Relationship Id="rId20" Type="http://schemas.openxmlformats.org/officeDocument/2006/relationships/hyperlink" Target="https://podminky.urs.cz/item/CS_URS_2024_01/622131121" TargetMode="External"/><Relationship Id="rId41" Type="http://schemas.openxmlformats.org/officeDocument/2006/relationships/hyperlink" Target="https://podminky.urs.cz/item/CS_URS_2024_01/631319011" TargetMode="External"/><Relationship Id="rId54" Type="http://schemas.openxmlformats.org/officeDocument/2006/relationships/hyperlink" Target="https://podminky.urs.cz/item/CS_URS_2024_01/944511111" TargetMode="External"/><Relationship Id="rId62" Type="http://schemas.openxmlformats.org/officeDocument/2006/relationships/hyperlink" Target="https://podminky.urs.cz/item/CS_URS_2024_01/966072132" TargetMode="External"/><Relationship Id="rId70" Type="http://schemas.openxmlformats.org/officeDocument/2006/relationships/hyperlink" Target="https://podminky.urs.cz/item/CS_URS_2024_01/721210823" TargetMode="External"/><Relationship Id="rId75" Type="http://schemas.openxmlformats.org/officeDocument/2006/relationships/hyperlink" Target="https://podminky.urs.cz/item/CS_URS_2024_01/766411822" TargetMode="External"/><Relationship Id="rId83" Type="http://schemas.openxmlformats.org/officeDocument/2006/relationships/hyperlink" Target="https://podminky.urs.cz/item/CS_URS_2024_01/998014021" TargetMode="External"/><Relationship Id="rId88" Type="http://schemas.openxmlformats.org/officeDocument/2006/relationships/hyperlink" Target="https://podminky.urs.cz/item/CS_URS_2024_01/712311101" TargetMode="External"/><Relationship Id="rId91" Type="http://schemas.openxmlformats.org/officeDocument/2006/relationships/hyperlink" Target="https://podminky.urs.cz/item/CS_URS_2024_01/712341559" TargetMode="External"/><Relationship Id="rId96" Type="http://schemas.openxmlformats.org/officeDocument/2006/relationships/hyperlink" Target="https://podminky.urs.cz/item/CS_URS_2024_01/713141135" TargetMode="External"/><Relationship Id="rId111" Type="http://schemas.openxmlformats.org/officeDocument/2006/relationships/hyperlink" Target="https://podminky.urs.cz/item/CS_URS_2024_01/762361114" TargetMode="External"/><Relationship Id="rId1" Type="http://schemas.openxmlformats.org/officeDocument/2006/relationships/hyperlink" Target="https://podminky.urs.cz/item/CS_URS_2024_01/122151101" TargetMode="External"/><Relationship Id="rId6" Type="http://schemas.openxmlformats.org/officeDocument/2006/relationships/hyperlink" Target="https://podminky.urs.cz/item/CS_URS_2024_01/174101101" TargetMode="External"/><Relationship Id="rId15" Type="http://schemas.openxmlformats.org/officeDocument/2006/relationships/hyperlink" Target="https://podminky.urs.cz/item/CS_URS_2024_01/622143001" TargetMode="External"/><Relationship Id="rId23" Type="http://schemas.openxmlformats.org/officeDocument/2006/relationships/hyperlink" Target="https://podminky.urs.cz/item/CS_URS_2024_01/622142001" TargetMode="External"/><Relationship Id="rId28" Type="http://schemas.openxmlformats.org/officeDocument/2006/relationships/hyperlink" Target="https://podminky.urs.cz/item/CS_URS_2024_01/621151011" TargetMode="External"/><Relationship Id="rId36" Type="http://schemas.openxmlformats.org/officeDocument/2006/relationships/hyperlink" Target="https://podminky.urs.cz/item/CS_URS_2024_01/713131121" TargetMode="External"/><Relationship Id="rId49" Type="http://schemas.openxmlformats.org/officeDocument/2006/relationships/hyperlink" Target="https://podminky.urs.cz/item/CS_URS_2024_01/786624121" TargetMode="External"/><Relationship Id="rId57" Type="http://schemas.openxmlformats.org/officeDocument/2006/relationships/hyperlink" Target="https://podminky.urs.cz/item/CS_URS_2024_01/949101111" TargetMode="External"/><Relationship Id="rId106" Type="http://schemas.openxmlformats.org/officeDocument/2006/relationships/hyperlink" Target="https://podminky.urs.cz/item/CS_URS_2024_01/734209113" TargetMode="External"/><Relationship Id="rId114" Type="http://schemas.openxmlformats.org/officeDocument/2006/relationships/hyperlink" Target="https://podminky.urs.cz/item/CS_URS_2024_01/763121411" TargetMode="External"/><Relationship Id="rId119" Type="http://schemas.openxmlformats.org/officeDocument/2006/relationships/hyperlink" Target="https://podminky.urs.cz/item/CS_URS_2024_01/764214611" TargetMode="External"/><Relationship Id="rId10" Type="http://schemas.openxmlformats.org/officeDocument/2006/relationships/hyperlink" Target="https://podminky.urs.cz/item/CS_URS_2024_01/629991011" TargetMode="External"/><Relationship Id="rId31" Type="http://schemas.openxmlformats.org/officeDocument/2006/relationships/hyperlink" Target="https://podminky.urs.cz/item/CS_URS_2024_01/623531052" TargetMode="External"/><Relationship Id="rId44" Type="http://schemas.openxmlformats.org/officeDocument/2006/relationships/hyperlink" Target="https://podminky.urs.cz/item/CS_URS_2024_01/634661111" TargetMode="External"/><Relationship Id="rId52" Type="http://schemas.openxmlformats.org/officeDocument/2006/relationships/hyperlink" Target="https://podminky.urs.cz/item/CS_URS_2024_01/941111221" TargetMode="External"/><Relationship Id="rId60" Type="http://schemas.openxmlformats.org/officeDocument/2006/relationships/hyperlink" Target="https://podminky.urs.cz/item/CS_URS_2024_01/952902601" TargetMode="External"/><Relationship Id="rId65" Type="http://schemas.openxmlformats.org/officeDocument/2006/relationships/hyperlink" Target="https://podminky.urs.cz/item/CS_URS_2024_01/968062376" TargetMode="External"/><Relationship Id="rId73" Type="http://schemas.openxmlformats.org/officeDocument/2006/relationships/hyperlink" Target="https://podminky.urs.cz/item/CS_URS_2024_01/965042141" TargetMode="External"/><Relationship Id="rId78" Type="http://schemas.openxmlformats.org/officeDocument/2006/relationships/hyperlink" Target="https://podminky.urs.cz/item/CS_URS_2024_01/997013501" TargetMode="External"/><Relationship Id="rId81" Type="http://schemas.openxmlformats.org/officeDocument/2006/relationships/hyperlink" Target="https://podminky.urs.cz/item/CS_URS_2024_01/997013814" TargetMode="External"/><Relationship Id="rId86" Type="http://schemas.openxmlformats.org/officeDocument/2006/relationships/hyperlink" Target="https://podminky.urs.cz/item/CS_URS_2024_01/998711102" TargetMode="External"/><Relationship Id="rId94" Type="http://schemas.openxmlformats.org/officeDocument/2006/relationships/hyperlink" Target="https://podminky.urs.cz/item/CS_URS_2024_01/713141135" TargetMode="External"/><Relationship Id="rId99" Type="http://schemas.openxmlformats.org/officeDocument/2006/relationships/hyperlink" Target="https://podminky.urs.cz/item/CS_URS_2024_01/721171916" TargetMode="External"/><Relationship Id="rId101" Type="http://schemas.openxmlformats.org/officeDocument/2006/relationships/hyperlink" Target="https://podminky.urs.cz/item/CS_URS_2024_01/721174064" TargetMode="External"/><Relationship Id="rId122" Type="http://schemas.openxmlformats.org/officeDocument/2006/relationships/hyperlink" Target="https://podminky.urs.cz/item/CS_URS_2024_01/998765102" TargetMode="External"/><Relationship Id="rId4" Type="http://schemas.openxmlformats.org/officeDocument/2006/relationships/hyperlink" Target="https://podminky.urs.cz/item/CS_URS_2024_01/171201201" TargetMode="External"/><Relationship Id="rId9" Type="http://schemas.openxmlformats.org/officeDocument/2006/relationships/hyperlink" Target="https://podminky.urs.cz/item/CS_URS_2024_01/622143004" TargetMode="External"/><Relationship Id="rId13" Type="http://schemas.openxmlformats.org/officeDocument/2006/relationships/hyperlink" Target="https://podminky.urs.cz/item/CS_URS_2024_01/621211021" TargetMode="External"/><Relationship Id="rId18" Type="http://schemas.openxmlformats.org/officeDocument/2006/relationships/hyperlink" Target="https://podminky.urs.cz/item/CS_URS_2024_01/622511112" TargetMode="External"/><Relationship Id="rId39" Type="http://schemas.openxmlformats.org/officeDocument/2006/relationships/hyperlink" Target="https://podminky.urs.cz/item/CS_URS_2024_01/631311115" TargetMode="External"/><Relationship Id="rId109" Type="http://schemas.openxmlformats.org/officeDocument/2006/relationships/hyperlink" Target="https://podminky.urs.cz/item/CS_URS_2024_01/735000912" TargetMode="External"/><Relationship Id="rId34" Type="http://schemas.openxmlformats.org/officeDocument/2006/relationships/hyperlink" Target="https://podminky.urs.cz/item/CS_URS_2024_01/622143004" TargetMode="External"/><Relationship Id="rId50" Type="http://schemas.openxmlformats.org/officeDocument/2006/relationships/hyperlink" Target="https://podminky.urs.cz/item/CS_URS_2024_01/766122320" TargetMode="External"/><Relationship Id="rId55" Type="http://schemas.openxmlformats.org/officeDocument/2006/relationships/hyperlink" Target="https://podminky.urs.cz/item/CS_URS_2024_01/944511211" TargetMode="External"/><Relationship Id="rId76" Type="http://schemas.openxmlformats.org/officeDocument/2006/relationships/hyperlink" Target="https://podminky.urs.cz/item/CS_URS_2024_01/978071621" TargetMode="External"/><Relationship Id="rId97" Type="http://schemas.openxmlformats.org/officeDocument/2006/relationships/hyperlink" Target="https://podminky.urs.cz/item/CS_URS_2024_01/713141211" TargetMode="External"/><Relationship Id="rId104" Type="http://schemas.openxmlformats.org/officeDocument/2006/relationships/hyperlink" Target="https://podminky.urs.cz/item/CS_URS_2024_01/734200821" TargetMode="External"/><Relationship Id="rId120" Type="http://schemas.openxmlformats.org/officeDocument/2006/relationships/hyperlink" Target="https://podminky.urs.cz/item/CS_URS_2024_01/998764102" TargetMode="External"/><Relationship Id="rId125" Type="http://schemas.openxmlformats.org/officeDocument/2006/relationships/hyperlink" Target="https://podminky.urs.cz/item/CS_URS_2024_01/784311011" TargetMode="External"/><Relationship Id="rId7" Type="http://schemas.openxmlformats.org/officeDocument/2006/relationships/hyperlink" Target="https://podminky.urs.cz/item/CS_URS_2024_01/319201321" TargetMode="External"/><Relationship Id="rId71" Type="http://schemas.openxmlformats.org/officeDocument/2006/relationships/hyperlink" Target="https://podminky.urs.cz/item/CS_URS_2024_01/764002841" TargetMode="External"/><Relationship Id="rId92" Type="http://schemas.openxmlformats.org/officeDocument/2006/relationships/hyperlink" Target="https://podminky.urs.cz/item/CS_URS_2024_01/712841559" TargetMode="External"/><Relationship Id="rId2" Type="http://schemas.openxmlformats.org/officeDocument/2006/relationships/hyperlink" Target="https://podminky.urs.cz/item/CS_URS_2024_01/162751117" TargetMode="External"/><Relationship Id="rId29" Type="http://schemas.openxmlformats.org/officeDocument/2006/relationships/hyperlink" Target="https://podminky.urs.cz/item/CS_URS_2024_01/622531052" TargetMode="External"/><Relationship Id="rId24" Type="http://schemas.openxmlformats.org/officeDocument/2006/relationships/hyperlink" Target="https://podminky.urs.cz/item/CS_URS_2024_01/622131121" TargetMode="External"/><Relationship Id="rId40" Type="http://schemas.openxmlformats.org/officeDocument/2006/relationships/hyperlink" Target="https://podminky.urs.cz/item/CS_URS_2024_01/631319171" TargetMode="External"/><Relationship Id="rId45" Type="http://schemas.openxmlformats.org/officeDocument/2006/relationships/hyperlink" Target="https://podminky.urs.cz/item/CS_URS_2024_01/632450124" TargetMode="External"/><Relationship Id="rId66" Type="http://schemas.openxmlformats.org/officeDocument/2006/relationships/hyperlink" Target="https://podminky.urs.cz/item/CS_URS_2024_01/968072641" TargetMode="External"/><Relationship Id="rId87" Type="http://schemas.openxmlformats.org/officeDocument/2006/relationships/hyperlink" Target="https://podminky.urs.cz/item/CS_URS_2024_01/712340832" TargetMode="External"/><Relationship Id="rId110" Type="http://schemas.openxmlformats.org/officeDocument/2006/relationships/hyperlink" Target="https://podminky.urs.cz/item/CS_URS_2024_01/762341037" TargetMode="External"/><Relationship Id="rId115" Type="http://schemas.openxmlformats.org/officeDocument/2006/relationships/hyperlink" Target="https://podminky.urs.cz/item/CS_URS_2024_01/76312176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622211021" TargetMode="External"/><Relationship Id="rId117" Type="http://schemas.openxmlformats.org/officeDocument/2006/relationships/hyperlink" Target="https://podminky.urs.cz/item/CS_URS_2024_01/721173316" TargetMode="External"/><Relationship Id="rId21" Type="http://schemas.openxmlformats.org/officeDocument/2006/relationships/hyperlink" Target="https://podminky.urs.cz/item/CS_URS_2024_01/612311131" TargetMode="External"/><Relationship Id="rId42" Type="http://schemas.openxmlformats.org/officeDocument/2006/relationships/hyperlink" Target="https://podminky.urs.cz/item/CS_URS_2024_01/713131161" TargetMode="External"/><Relationship Id="rId47" Type="http://schemas.openxmlformats.org/officeDocument/2006/relationships/hyperlink" Target="https://podminky.urs.cz/item/CS_URS_2024_01/631319011" TargetMode="External"/><Relationship Id="rId63" Type="http://schemas.openxmlformats.org/officeDocument/2006/relationships/hyperlink" Target="https://podminky.urs.cz/item/CS_URS_2024_01/944511811" TargetMode="External"/><Relationship Id="rId68" Type="http://schemas.openxmlformats.org/officeDocument/2006/relationships/hyperlink" Target="https://podminky.urs.cz/item/CS_URS_2024_01/963012520" TargetMode="External"/><Relationship Id="rId84" Type="http://schemas.openxmlformats.org/officeDocument/2006/relationships/hyperlink" Target="https://podminky.urs.cz/item/CS_URS_2024_01/962032641" TargetMode="External"/><Relationship Id="rId89" Type="http://schemas.openxmlformats.org/officeDocument/2006/relationships/hyperlink" Target="https://podminky.urs.cz/item/CS_URS_2024_01/766411812" TargetMode="External"/><Relationship Id="rId112" Type="http://schemas.openxmlformats.org/officeDocument/2006/relationships/hyperlink" Target="https://podminky.urs.cz/item/CS_URS_2024_01/713141135" TargetMode="External"/><Relationship Id="rId133" Type="http://schemas.openxmlformats.org/officeDocument/2006/relationships/hyperlink" Target="https://podminky.urs.cz/item/CS_URS_2024_01/763131411" TargetMode="External"/><Relationship Id="rId138" Type="http://schemas.openxmlformats.org/officeDocument/2006/relationships/hyperlink" Target="https://podminky.urs.cz/item/CS_URS_2024_01/764214611" TargetMode="External"/><Relationship Id="rId154" Type="http://schemas.openxmlformats.org/officeDocument/2006/relationships/hyperlink" Target="https://podminky.urs.cz/item/CS_URS_2024_01/998776102" TargetMode="External"/><Relationship Id="rId159" Type="http://schemas.openxmlformats.org/officeDocument/2006/relationships/drawing" Target="../drawings/drawing5.xml"/><Relationship Id="rId16" Type="http://schemas.openxmlformats.org/officeDocument/2006/relationships/hyperlink" Target="https://podminky.urs.cz/item/CS_URS_2024_01/411361821" TargetMode="External"/><Relationship Id="rId107" Type="http://schemas.openxmlformats.org/officeDocument/2006/relationships/hyperlink" Target="https://podminky.urs.cz/item/CS_URS_2024_01/998712102" TargetMode="External"/><Relationship Id="rId11" Type="http://schemas.openxmlformats.org/officeDocument/2006/relationships/hyperlink" Target="https://podminky.urs.cz/item/CS_URS_2024_01/411322424" TargetMode="External"/><Relationship Id="rId32" Type="http://schemas.openxmlformats.org/officeDocument/2006/relationships/hyperlink" Target="https://podminky.urs.cz/item/CS_URS_2024_01/622142001" TargetMode="External"/><Relationship Id="rId37" Type="http://schemas.openxmlformats.org/officeDocument/2006/relationships/hyperlink" Target="https://podminky.urs.cz/item/CS_URS_2024_01/622143003" TargetMode="External"/><Relationship Id="rId53" Type="http://schemas.openxmlformats.org/officeDocument/2006/relationships/hyperlink" Target="https://podminky.urs.cz/item/CS_URS_2024_01/637111112" TargetMode="External"/><Relationship Id="rId58" Type="http://schemas.openxmlformats.org/officeDocument/2006/relationships/hyperlink" Target="https://podminky.urs.cz/item/CS_URS_2024_01/941111122" TargetMode="External"/><Relationship Id="rId74" Type="http://schemas.openxmlformats.org/officeDocument/2006/relationships/hyperlink" Target="https://podminky.urs.cz/item/CS_URS_2024_01/766411811" TargetMode="External"/><Relationship Id="rId79" Type="http://schemas.openxmlformats.org/officeDocument/2006/relationships/hyperlink" Target="https://podminky.urs.cz/item/CS_URS_2024_01/721210823" TargetMode="External"/><Relationship Id="rId102" Type="http://schemas.openxmlformats.org/officeDocument/2006/relationships/hyperlink" Target="https://podminky.urs.cz/item/CS_URS_2024_01/712311101" TargetMode="External"/><Relationship Id="rId123" Type="http://schemas.openxmlformats.org/officeDocument/2006/relationships/hyperlink" Target="https://podminky.urs.cz/item/CS_URS_2024_01/734209113" TargetMode="External"/><Relationship Id="rId128" Type="http://schemas.openxmlformats.org/officeDocument/2006/relationships/hyperlink" Target="https://podminky.urs.cz/item/CS_URS_2024_01/762361114" TargetMode="External"/><Relationship Id="rId144" Type="http://schemas.openxmlformats.org/officeDocument/2006/relationships/hyperlink" Target="https://podminky.urs.cz/item/CS_URS_2024_01/767995113" TargetMode="External"/><Relationship Id="rId149" Type="http://schemas.openxmlformats.org/officeDocument/2006/relationships/hyperlink" Target="https://podminky.urs.cz/item/CS_URS_2024_01/767995112" TargetMode="External"/><Relationship Id="rId5" Type="http://schemas.openxmlformats.org/officeDocument/2006/relationships/hyperlink" Target="https://podminky.urs.cz/item/CS_URS_2024_01/171201231" TargetMode="External"/><Relationship Id="rId90" Type="http://schemas.openxmlformats.org/officeDocument/2006/relationships/hyperlink" Target="https://podminky.urs.cz/item/CS_URS_2024_01/766411822" TargetMode="External"/><Relationship Id="rId95" Type="http://schemas.openxmlformats.org/officeDocument/2006/relationships/hyperlink" Target="https://podminky.urs.cz/item/CS_URS_2024_01/997013814" TargetMode="External"/><Relationship Id="rId22" Type="http://schemas.openxmlformats.org/officeDocument/2006/relationships/hyperlink" Target="https://podminky.urs.cz/item/CS_URS_2024_01/629991011" TargetMode="External"/><Relationship Id="rId27" Type="http://schemas.openxmlformats.org/officeDocument/2006/relationships/hyperlink" Target="https://podminky.urs.cz/item/CS_URS_2024_01/622143001" TargetMode="External"/><Relationship Id="rId43" Type="http://schemas.openxmlformats.org/officeDocument/2006/relationships/hyperlink" Target="https://podminky.urs.cz/item/CS_URS_2024_01/622274011" TargetMode="External"/><Relationship Id="rId48" Type="http://schemas.openxmlformats.org/officeDocument/2006/relationships/hyperlink" Target="https://podminky.urs.cz/item/CS_URS_2024_01/631362021" TargetMode="External"/><Relationship Id="rId64" Type="http://schemas.openxmlformats.org/officeDocument/2006/relationships/hyperlink" Target="https://podminky.urs.cz/item/CS_URS_2024_01/949101111" TargetMode="External"/><Relationship Id="rId69" Type="http://schemas.openxmlformats.org/officeDocument/2006/relationships/hyperlink" Target="https://podminky.urs.cz/item/CS_URS_2024_01/965042141" TargetMode="External"/><Relationship Id="rId113" Type="http://schemas.openxmlformats.org/officeDocument/2006/relationships/hyperlink" Target="https://podminky.urs.cz/item/CS_URS_2024_01/713141211" TargetMode="External"/><Relationship Id="rId118" Type="http://schemas.openxmlformats.org/officeDocument/2006/relationships/hyperlink" Target="https://podminky.urs.cz/item/CS_URS_2024_01/721174064" TargetMode="External"/><Relationship Id="rId134" Type="http://schemas.openxmlformats.org/officeDocument/2006/relationships/hyperlink" Target="https://podminky.urs.cz/item/CS_URS_2024_01/998763302" TargetMode="External"/><Relationship Id="rId139" Type="http://schemas.openxmlformats.org/officeDocument/2006/relationships/hyperlink" Target="https://podminky.urs.cz/item/CS_URS_2024_01/998764102" TargetMode="External"/><Relationship Id="rId80" Type="http://schemas.openxmlformats.org/officeDocument/2006/relationships/hyperlink" Target="https://podminky.urs.cz/item/CS_URS_2024_01/764002821R" TargetMode="External"/><Relationship Id="rId85" Type="http://schemas.openxmlformats.org/officeDocument/2006/relationships/hyperlink" Target="https://podminky.urs.cz/item/CS_URS_2024_01/967023692" TargetMode="External"/><Relationship Id="rId150" Type="http://schemas.openxmlformats.org/officeDocument/2006/relationships/hyperlink" Target="https://podminky.urs.cz/item/CS_URS_2024_01/998767102" TargetMode="External"/><Relationship Id="rId155" Type="http://schemas.openxmlformats.org/officeDocument/2006/relationships/hyperlink" Target="https://podminky.urs.cz/item/CS_URS_2024_01/783327101" TargetMode="External"/><Relationship Id="rId12" Type="http://schemas.openxmlformats.org/officeDocument/2006/relationships/hyperlink" Target="https://podminky.urs.cz/item/CS_URS_2024_01/411354213" TargetMode="External"/><Relationship Id="rId17" Type="http://schemas.openxmlformats.org/officeDocument/2006/relationships/hyperlink" Target="https://podminky.urs.cz/item/CS_URS_2024_01/411362021" TargetMode="External"/><Relationship Id="rId33" Type="http://schemas.openxmlformats.org/officeDocument/2006/relationships/hyperlink" Target="https://podminky.urs.cz/item/CS_URS_2024_01/622151011" TargetMode="External"/><Relationship Id="rId38" Type="http://schemas.openxmlformats.org/officeDocument/2006/relationships/hyperlink" Target="https://podminky.urs.cz/item/CS_URS_2024_01/622252002" TargetMode="External"/><Relationship Id="rId59" Type="http://schemas.openxmlformats.org/officeDocument/2006/relationships/hyperlink" Target="https://podminky.urs.cz/item/CS_URS_2024_01/941111222" TargetMode="External"/><Relationship Id="rId103" Type="http://schemas.openxmlformats.org/officeDocument/2006/relationships/hyperlink" Target="https://podminky.urs.cz/item/CS_URS_2024_01/712321132" TargetMode="External"/><Relationship Id="rId108" Type="http://schemas.openxmlformats.org/officeDocument/2006/relationships/hyperlink" Target="https://podminky.urs.cz/item/CS_URS_2024_01/713120811" TargetMode="External"/><Relationship Id="rId124" Type="http://schemas.openxmlformats.org/officeDocument/2006/relationships/hyperlink" Target="https://podminky.urs.cz/item/CS_URS_2024_01/734291951" TargetMode="External"/><Relationship Id="rId129" Type="http://schemas.openxmlformats.org/officeDocument/2006/relationships/hyperlink" Target="https://podminky.urs.cz/item/CS_URS_2024_01/762395000" TargetMode="External"/><Relationship Id="rId20" Type="http://schemas.openxmlformats.org/officeDocument/2006/relationships/hyperlink" Target="https://podminky.urs.cz/item/CS_URS_2024_01/612142001" TargetMode="External"/><Relationship Id="rId41" Type="http://schemas.openxmlformats.org/officeDocument/2006/relationships/hyperlink" Target="https://podminky.urs.cz/item/CS_URS_2024_01/713131121" TargetMode="External"/><Relationship Id="rId54" Type="http://schemas.openxmlformats.org/officeDocument/2006/relationships/hyperlink" Target="https://podminky.urs.cz/item/CS_URS_2024_01/637311122" TargetMode="External"/><Relationship Id="rId62" Type="http://schemas.openxmlformats.org/officeDocument/2006/relationships/hyperlink" Target="https://podminky.urs.cz/item/CS_URS_2024_01/944511211" TargetMode="External"/><Relationship Id="rId70" Type="http://schemas.openxmlformats.org/officeDocument/2006/relationships/hyperlink" Target="https://podminky.urs.cz/item/CS_URS_2024_01/764002851" TargetMode="External"/><Relationship Id="rId75" Type="http://schemas.openxmlformats.org/officeDocument/2006/relationships/hyperlink" Target="https://podminky.urs.cz/item/CS_URS_2024_01/766411822" TargetMode="External"/><Relationship Id="rId83" Type="http://schemas.openxmlformats.org/officeDocument/2006/relationships/hyperlink" Target="https://podminky.urs.cz/item/CS_URS_2024_01/764002861" TargetMode="External"/><Relationship Id="rId88" Type="http://schemas.openxmlformats.org/officeDocument/2006/relationships/hyperlink" Target="https://podminky.urs.cz/item/CS_URS_2024_01/965042141" TargetMode="External"/><Relationship Id="rId91" Type="http://schemas.openxmlformats.org/officeDocument/2006/relationships/hyperlink" Target="https://podminky.urs.cz/item/CS_URS_2024_01/997013113" TargetMode="External"/><Relationship Id="rId96" Type="http://schemas.openxmlformats.org/officeDocument/2006/relationships/hyperlink" Target="https://podminky.urs.cz/item/CS_URS_2024_01/997013821" TargetMode="External"/><Relationship Id="rId111" Type="http://schemas.openxmlformats.org/officeDocument/2006/relationships/hyperlink" Target="https://podminky.urs.cz/item/CS_URS_2024_01/713131141" TargetMode="External"/><Relationship Id="rId132" Type="http://schemas.openxmlformats.org/officeDocument/2006/relationships/hyperlink" Target="https://podminky.urs.cz/item/CS_URS_2024_01/763172351" TargetMode="External"/><Relationship Id="rId140" Type="http://schemas.openxmlformats.org/officeDocument/2006/relationships/hyperlink" Target="https://podminky.urs.cz/item/CS_URS_2024_01/765192001" TargetMode="External"/><Relationship Id="rId145" Type="http://schemas.openxmlformats.org/officeDocument/2006/relationships/hyperlink" Target="https://podminky.urs.cz/item/CS_URS_2024_01/767995116" TargetMode="External"/><Relationship Id="rId153" Type="http://schemas.openxmlformats.org/officeDocument/2006/relationships/hyperlink" Target="https://podminky.urs.cz/item/CS_URS_2024_01/776221111" TargetMode="External"/><Relationship Id="rId1" Type="http://schemas.openxmlformats.org/officeDocument/2006/relationships/hyperlink" Target="https://podminky.urs.cz/item/CS_URS_2024_01/122151102" TargetMode="External"/><Relationship Id="rId6" Type="http://schemas.openxmlformats.org/officeDocument/2006/relationships/hyperlink" Target="https://podminky.urs.cz/item/CS_URS_2024_01/174101101" TargetMode="External"/><Relationship Id="rId15" Type="http://schemas.openxmlformats.org/officeDocument/2006/relationships/hyperlink" Target="https://podminky.urs.cz/item/CS_URS_2024_01/41135425.R.1" TargetMode="External"/><Relationship Id="rId23" Type="http://schemas.openxmlformats.org/officeDocument/2006/relationships/hyperlink" Target="https://podminky.urs.cz/item/CS_URS_2024_01/629991001" TargetMode="External"/><Relationship Id="rId28" Type="http://schemas.openxmlformats.org/officeDocument/2006/relationships/hyperlink" Target="https://podminky.urs.cz/item/CS_URS_2024_01/621211021" TargetMode="External"/><Relationship Id="rId36" Type="http://schemas.openxmlformats.org/officeDocument/2006/relationships/hyperlink" Target="https://podminky.urs.cz/item/CS_URS_2024_01/622531052" TargetMode="External"/><Relationship Id="rId49" Type="http://schemas.openxmlformats.org/officeDocument/2006/relationships/hyperlink" Target="https://podminky.urs.cz/item/CS_URS_2024_01/634911111" TargetMode="External"/><Relationship Id="rId57" Type="http://schemas.openxmlformats.org/officeDocument/2006/relationships/hyperlink" Target="https://podminky.urs.cz/item/CS_URS_2024_01/786624121" TargetMode="External"/><Relationship Id="rId106" Type="http://schemas.openxmlformats.org/officeDocument/2006/relationships/hyperlink" Target="https://podminky.urs.cz/item/CS_URS_2024_01/712841559" TargetMode="External"/><Relationship Id="rId114" Type="http://schemas.openxmlformats.org/officeDocument/2006/relationships/hyperlink" Target="https://podminky.urs.cz/item/CS_URS_2024_01/998713102" TargetMode="External"/><Relationship Id="rId119" Type="http://schemas.openxmlformats.org/officeDocument/2006/relationships/hyperlink" Target="https://podminky.urs.cz/item/CS_URS_2024_01/721233113" TargetMode="External"/><Relationship Id="rId127" Type="http://schemas.openxmlformats.org/officeDocument/2006/relationships/hyperlink" Target="https://podminky.urs.cz/item/CS_URS_2024_01/762341037" TargetMode="External"/><Relationship Id="rId10" Type="http://schemas.openxmlformats.org/officeDocument/2006/relationships/hyperlink" Target="https://podminky.urs.cz/item/CS_URS_2024_01/319202321" TargetMode="External"/><Relationship Id="rId31" Type="http://schemas.openxmlformats.org/officeDocument/2006/relationships/hyperlink" Target="https://podminky.urs.cz/item/CS_URS_2024_01/622511112" TargetMode="External"/><Relationship Id="rId44" Type="http://schemas.openxmlformats.org/officeDocument/2006/relationships/hyperlink" Target="https://podminky.urs.cz/item/CS_URS_2024_01/631311115" TargetMode="External"/><Relationship Id="rId52" Type="http://schemas.openxmlformats.org/officeDocument/2006/relationships/hyperlink" Target="https://podminky.urs.cz/item/CS_URS_2024_01/637211122" TargetMode="External"/><Relationship Id="rId60" Type="http://schemas.openxmlformats.org/officeDocument/2006/relationships/hyperlink" Target="https://podminky.urs.cz/item/CS_URS_2024_01/941111822" TargetMode="External"/><Relationship Id="rId65" Type="http://schemas.openxmlformats.org/officeDocument/2006/relationships/hyperlink" Target="https://podminky.urs.cz/item/CS_URS_2024_01/952901111" TargetMode="External"/><Relationship Id="rId73" Type="http://schemas.openxmlformats.org/officeDocument/2006/relationships/hyperlink" Target="https://podminky.urs.cz/item/CS_URS_2024_01/767996801" TargetMode="External"/><Relationship Id="rId78" Type="http://schemas.openxmlformats.org/officeDocument/2006/relationships/hyperlink" Target="https://podminky.urs.cz/item/CS_URS_2024_01/712300845" TargetMode="External"/><Relationship Id="rId81" Type="http://schemas.openxmlformats.org/officeDocument/2006/relationships/hyperlink" Target="https://podminky.urs.cz/item/CS_URS_2024_01/764002841" TargetMode="External"/><Relationship Id="rId86" Type="http://schemas.openxmlformats.org/officeDocument/2006/relationships/hyperlink" Target="https://podminky.urs.cz/item/CS_URS_2024_01/962031133" TargetMode="External"/><Relationship Id="rId94" Type="http://schemas.openxmlformats.org/officeDocument/2006/relationships/hyperlink" Target="https://podminky.urs.cz/item/CS_URS_2024_01/997013631" TargetMode="External"/><Relationship Id="rId99" Type="http://schemas.openxmlformats.org/officeDocument/2006/relationships/hyperlink" Target="https://podminky.urs.cz/item/CS_URS_2024_01/711161123" TargetMode="External"/><Relationship Id="rId101" Type="http://schemas.openxmlformats.org/officeDocument/2006/relationships/hyperlink" Target="https://podminky.urs.cz/item/CS_URS_2024_01/712340832" TargetMode="External"/><Relationship Id="rId122" Type="http://schemas.openxmlformats.org/officeDocument/2006/relationships/hyperlink" Target="https://podminky.urs.cz/item/CS_URS_2022_01/734890803" TargetMode="External"/><Relationship Id="rId130" Type="http://schemas.openxmlformats.org/officeDocument/2006/relationships/hyperlink" Target="https://podminky.urs.cz/item/CS_URS_2024_01/998762102" TargetMode="External"/><Relationship Id="rId135" Type="http://schemas.openxmlformats.org/officeDocument/2006/relationships/hyperlink" Target="https://podminky.urs.cz/item/CS_URS_2024_01/764216644" TargetMode="External"/><Relationship Id="rId143" Type="http://schemas.openxmlformats.org/officeDocument/2006/relationships/hyperlink" Target="https://podminky.urs.cz/item/CS_URS_2024_01/953961114" TargetMode="External"/><Relationship Id="rId148" Type="http://schemas.openxmlformats.org/officeDocument/2006/relationships/hyperlink" Target="https://podminky.urs.cz/item/CS_URS_2024_01/767995113" TargetMode="External"/><Relationship Id="rId151" Type="http://schemas.openxmlformats.org/officeDocument/2006/relationships/hyperlink" Target="https://podminky.urs.cz/item/CS_URS_2024_01/776201812" TargetMode="External"/><Relationship Id="rId156" Type="http://schemas.openxmlformats.org/officeDocument/2006/relationships/hyperlink" Target="https://podminky.urs.cz/item/CS_URS_2024_01/784121001" TargetMode="External"/><Relationship Id="rId4" Type="http://schemas.openxmlformats.org/officeDocument/2006/relationships/hyperlink" Target="https://podminky.urs.cz/item/CS_URS_2024_01/171201201" TargetMode="External"/><Relationship Id="rId9" Type="http://schemas.openxmlformats.org/officeDocument/2006/relationships/hyperlink" Target="https://podminky.urs.cz/item/CS_URS_2024_01/319201321" TargetMode="External"/><Relationship Id="rId13" Type="http://schemas.openxmlformats.org/officeDocument/2006/relationships/hyperlink" Target="https://podminky.urs.cz/item/CS_URS_2024_01/411361821" TargetMode="External"/><Relationship Id="rId18" Type="http://schemas.openxmlformats.org/officeDocument/2006/relationships/hyperlink" Target="https://podminky.urs.cz/item/CS_URS_2024_01/619991011" TargetMode="External"/><Relationship Id="rId39" Type="http://schemas.openxmlformats.org/officeDocument/2006/relationships/hyperlink" Target="https://podminky.urs.cz/item/CS_URS_2024_01/622143004" TargetMode="External"/><Relationship Id="rId109" Type="http://schemas.openxmlformats.org/officeDocument/2006/relationships/hyperlink" Target="https://podminky.urs.cz/item/CS_URS_2024_01/713121111" TargetMode="External"/><Relationship Id="rId34" Type="http://schemas.openxmlformats.org/officeDocument/2006/relationships/hyperlink" Target="https://podminky.urs.cz/item/CS_URS_2024_01/621531052" TargetMode="External"/><Relationship Id="rId50" Type="http://schemas.openxmlformats.org/officeDocument/2006/relationships/hyperlink" Target="https://podminky.urs.cz/item/CS_URS_2024_01/634661111" TargetMode="External"/><Relationship Id="rId55" Type="http://schemas.openxmlformats.org/officeDocument/2006/relationships/hyperlink" Target="https://podminky.urs.cz/item/CS_URS_2024_01/637121112" TargetMode="External"/><Relationship Id="rId76" Type="http://schemas.openxmlformats.org/officeDocument/2006/relationships/hyperlink" Target="https://podminky.urs.cz/item/CS_URS_2024_01/968062376" TargetMode="External"/><Relationship Id="rId97" Type="http://schemas.openxmlformats.org/officeDocument/2006/relationships/hyperlink" Target="https://podminky.urs.cz/item/CS_URS_2024_01/998014021" TargetMode="External"/><Relationship Id="rId104" Type="http://schemas.openxmlformats.org/officeDocument/2006/relationships/hyperlink" Target="https://podminky.urs.cz/item/CS_URS_2024_01/712331111" TargetMode="External"/><Relationship Id="rId120" Type="http://schemas.openxmlformats.org/officeDocument/2006/relationships/hyperlink" Target="https://podminky.urs.cz/item/CS_URS_2024_01/998721102" TargetMode="External"/><Relationship Id="rId125" Type="http://schemas.openxmlformats.org/officeDocument/2006/relationships/hyperlink" Target="https://podminky.urs.cz/item/CS_URS_2024_01/998734102" TargetMode="External"/><Relationship Id="rId141" Type="http://schemas.openxmlformats.org/officeDocument/2006/relationships/hyperlink" Target="https://podminky.urs.cz/item/CS_URS_2024_01/998765102" TargetMode="External"/><Relationship Id="rId146" Type="http://schemas.openxmlformats.org/officeDocument/2006/relationships/hyperlink" Target="https://podminky.urs.cz/item/CS_URS_2024_01/767995115" TargetMode="External"/><Relationship Id="rId7" Type="http://schemas.openxmlformats.org/officeDocument/2006/relationships/hyperlink" Target="https://podminky.urs.cz/item/CS_URS_2024_01/311272211" TargetMode="External"/><Relationship Id="rId71" Type="http://schemas.openxmlformats.org/officeDocument/2006/relationships/hyperlink" Target="https://podminky.urs.cz/item/CS_URS_2024_01/966072132" TargetMode="External"/><Relationship Id="rId92" Type="http://schemas.openxmlformats.org/officeDocument/2006/relationships/hyperlink" Target="https://podminky.urs.cz/item/CS_URS_2024_01/997013501" TargetMode="External"/><Relationship Id="rId2" Type="http://schemas.openxmlformats.org/officeDocument/2006/relationships/hyperlink" Target="https://podminky.urs.cz/item/CS_URS_2024_01/162751117" TargetMode="External"/><Relationship Id="rId29" Type="http://schemas.openxmlformats.org/officeDocument/2006/relationships/hyperlink" Target="https://podminky.urs.cz/item/CS_URS_2024_01/622211031" TargetMode="External"/><Relationship Id="rId24" Type="http://schemas.openxmlformats.org/officeDocument/2006/relationships/hyperlink" Target="https://podminky.urs.cz/item/CS_URS_2024_01/629995101" TargetMode="External"/><Relationship Id="rId40" Type="http://schemas.openxmlformats.org/officeDocument/2006/relationships/hyperlink" Target="https://podminky.urs.cz/item/CS_URS_2024_01/622273201" TargetMode="External"/><Relationship Id="rId45" Type="http://schemas.openxmlformats.org/officeDocument/2006/relationships/hyperlink" Target="https://podminky.urs.cz/item/CS_URS_2024_01/631311115" TargetMode="External"/><Relationship Id="rId66" Type="http://schemas.openxmlformats.org/officeDocument/2006/relationships/hyperlink" Target="https://podminky.urs.cz/item/CS_URS_2024_01/952902121" TargetMode="External"/><Relationship Id="rId87" Type="http://schemas.openxmlformats.org/officeDocument/2006/relationships/hyperlink" Target="https://podminky.urs.cz/item/CS_URS_2024_01/919735122" TargetMode="External"/><Relationship Id="rId110" Type="http://schemas.openxmlformats.org/officeDocument/2006/relationships/hyperlink" Target="https://podminky.urs.cz/item/CS_URS_2024_01/713141135" TargetMode="External"/><Relationship Id="rId115" Type="http://schemas.openxmlformats.org/officeDocument/2006/relationships/hyperlink" Target="https://podminky.urs.cz/item/CS_URS_2024_01/714123001" TargetMode="External"/><Relationship Id="rId131" Type="http://schemas.openxmlformats.org/officeDocument/2006/relationships/hyperlink" Target="https://podminky.urs.cz/item/CS_URS_2024_01/763135101" TargetMode="External"/><Relationship Id="rId136" Type="http://schemas.openxmlformats.org/officeDocument/2006/relationships/hyperlink" Target="https://podminky.urs.cz/item/CS_URS_2024_01/764218624" TargetMode="External"/><Relationship Id="rId157" Type="http://schemas.openxmlformats.org/officeDocument/2006/relationships/hyperlink" Target="https://podminky.urs.cz/item/CS_URS_2024_01/784181121" TargetMode="External"/><Relationship Id="rId61" Type="http://schemas.openxmlformats.org/officeDocument/2006/relationships/hyperlink" Target="https://podminky.urs.cz/item/CS_URS_2024_01/944511111" TargetMode="External"/><Relationship Id="rId82" Type="http://schemas.openxmlformats.org/officeDocument/2006/relationships/hyperlink" Target="https://podminky.urs.cz/item/CS_URS_2024_01/764003801" TargetMode="External"/><Relationship Id="rId152" Type="http://schemas.openxmlformats.org/officeDocument/2006/relationships/hyperlink" Target="https://podminky.urs.cz/item/CS_URS_2024_01/776111116" TargetMode="External"/><Relationship Id="rId19" Type="http://schemas.openxmlformats.org/officeDocument/2006/relationships/hyperlink" Target="https://podminky.urs.cz/item/CS_URS_2024_01/622143004" TargetMode="External"/><Relationship Id="rId14" Type="http://schemas.openxmlformats.org/officeDocument/2006/relationships/hyperlink" Target="https://podminky.urs.cz/item/CS_URS_2024_01/411322525" TargetMode="External"/><Relationship Id="rId30" Type="http://schemas.openxmlformats.org/officeDocument/2006/relationships/hyperlink" Target="https://podminky.urs.cz/item/CS_URS_2024_01/622212001" TargetMode="External"/><Relationship Id="rId35" Type="http://schemas.openxmlformats.org/officeDocument/2006/relationships/hyperlink" Target="https://podminky.urs.cz/item/CS_URS_2024_01/621151011" TargetMode="External"/><Relationship Id="rId56" Type="http://schemas.openxmlformats.org/officeDocument/2006/relationships/hyperlink" Target="https://podminky.urs.cz/item/CS_URS_2024_01/766622136" TargetMode="External"/><Relationship Id="rId77" Type="http://schemas.openxmlformats.org/officeDocument/2006/relationships/hyperlink" Target="https://podminky.urs.cz/item/CS_URS_2024_01/978059361" TargetMode="External"/><Relationship Id="rId100" Type="http://schemas.openxmlformats.org/officeDocument/2006/relationships/hyperlink" Target="https://podminky.urs.cz/item/CS_URS_2024_01/998711102" TargetMode="External"/><Relationship Id="rId105" Type="http://schemas.openxmlformats.org/officeDocument/2006/relationships/hyperlink" Target="https://podminky.urs.cz/item/CS_URS_2024_01/712341559" TargetMode="External"/><Relationship Id="rId126" Type="http://schemas.openxmlformats.org/officeDocument/2006/relationships/hyperlink" Target="https://podminky.urs.cz/item/CS_URS_2024_01/735000912" TargetMode="External"/><Relationship Id="rId147" Type="http://schemas.openxmlformats.org/officeDocument/2006/relationships/hyperlink" Target="https://podminky.urs.cz/item/CS_URS_2024_01/767995112" TargetMode="External"/><Relationship Id="rId8" Type="http://schemas.openxmlformats.org/officeDocument/2006/relationships/hyperlink" Target="https://podminky.urs.cz/item/CS_URS_2024_01/346244821" TargetMode="External"/><Relationship Id="rId51" Type="http://schemas.openxmlformats.org/officeDocument/2006/relationships/hyperlink" Target="https://podminky.urs.cz/item/CS_URS_2024_01/632450124" TargetMode="External"/><Relationship Id="rId72" Type="http://schemas.openxmlformats.org/officeDocument/2006/relationships/hyperlink" Target="https://podminky.urs.cz/item/CS_URS_2024_01/713130813" TargetMode="External"/><Relationship Id="rId93" Type="http://schemas.openxmlformats.org/officeDocument/2006/relationships/hyperlink" Target="https://podminky.urs.cz/item/CS_URS_2024_01/997013509" TargetMode="External"/><Relationship Id="rId98" Type="http://schemas.openxmlformats.org/officeDocument/2006/relationships/hyperlink" Target="https://podminky.urs.cz/item/CS_URS_2024_01/998014090" TargetMode="External"/><Relationship Id="rId121" Type="http://schemas.openxmlformats.org/officeDocument/2006/relationships/hyperlink" Target="https://podminky.urs.cz/item/CS_URS_2024_01/734200821" TargetMode="External"/><Relationship Id="rId142" Type="http://schemas.openxmlformats.org/officeDocument/2006/relationships/hyperlink" Target="https://podminky.urs.cz/item/CS_URS_2024_01/767995115" TargetMode="External"/><Relationship Id="rId3" Type="http://schemas.openxmlformats.org/officeDocument/2006/relationships/hyperlink" Target="https://podminky.urs.cz/item/CS_URS_2024_01/162751119" TargetMode="External"/><Relationship Id="rId25" Type="http://schemas.openxmlformats.org/officeDocument/2006/relationships/hyperlink" Target="https://podminky.urs.cz/item/CS_URS_2024_01/622211031" TargetMode="External"/><Relationship Id="rId46" Type="http://schemas.openxmlformats.org/officeDocument/2006/relationships/hyperlink" Target="https://podminky.urs.cz/item/CS_URS_2024_01/631319171" TargetMode="External"/><Relationship Id="rId67" Type="http://schemas.openxmlformats.org/officeDocument/2006/relationships/hyperlink" Target="https://podminky.urs.cz/item/CS_URS_2024_01/952902601" TargetMode="External"/><Relationship Id="rId116" Type="http://schemas.openxmlformats.org/officeDocument/2006/relationships/hyperlink" Target="https://podminky.urs.cz/item/CS_URS_2024_01/721171916" TargetMode="External"/><Relationship Id="rId137" Type="http://schemas.openxmlformats.org/officeDocument/2006/relationships/hyperlink" Target="https://podminky.urs.cz/item/CS_URS_2024_01/764214607" TargetMode="External"/><Relationship Id="rId158" Type="http://schemas.openxmlformats.org/officeDocument/2006/relationships/hyperlink" Target="https://podminky.urs.cz/item/CS_URS_2024_01/784311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431351122" TargetMode="External"/><Relationship Id="rId117" Type="http://schemas.openxmlformats.org/officeDocument/2006/relationships/hyperlink" Target="https://podminky.urs.cz/item/CS_URS_2024_01/713131141" TargetMode="External"/><Relationship Id="rId21" Type="http://schemas.openxmlformats.org/officeDocument/2006/relationships/hyperlink" Target="https://podminky.urs.cz/item/CS_URS_2024_01/348272213" TargetMode="External"/><Relationship Id="rId42" Type="http://schemas.openxmlformats.org/officeDocument/2006/relationships/hyperlink" Target="https://podminky.urs.cz/item/CS_URS_2024_01/622531052" TargetMode="External"/><Relationship Id="rId47" Type="http://schemas.openxmlformats.org/officeDocument/2006/relationships/hyperlink" Target="https://podminky.urs.cz/item/CS_URS_2024_01/622143004" TargetMode="External"/><Relationship Id="rId63" Type="http://schemas.openxmlformats.org/officeDocument/2006/relationships/hyperlink" Target="https://podminky.urs.cz/item/CS_URS_2024_01/766622131" TargetMode="External"/><Relationship Id="rId68" Type="http://schemas.openxmlformats.org/officeDocument/2006/relationships/hyperlink" Target="https://podminky.urs.cz/item/CS_URS_2024_01/941111221" TargetMode="External"/><Relationship Id="rId84" Type="http://schemas.openxmlformats.org/officeDocument/2006/relationships/hyperlink" Target="https://podminky.urs.cz/item/CS_URS_2024_01/968072456" TargetMode="External"/><Relationship Id="rId89" Type="http://schemas.openxmlformats.org/officeDocument/2006/relationships/hyperlink" Target="https://podminky.urs.cz/item/CS_URS_2024_01/764002821R" TargetMode="External"/><Relationship Id="rId112" Type="http://schemas.openxmlformats.org/officeDocument/2006/relationships/hyperlink" Target="https://podminky.urs.cz/item/CS_URS_2024_01/712331111" TargetMode="External"/><Relationship Id="rId133" Type="http://schemas.openxmlformats.org/officeDocument/2006/relationships/hyperlink" Target="https://podminky.urs.cz/item/CS_URS_2024_01/762361114" TargetMode="External"/><Relationship Id="rId138" Type="http://schemas.openxmlformats.org/officeDocument/2006/relationships/hyperlink" Target="https://podminky.urs.cz/item/CS_URS_2024_01/763131411" TargetMode="External"/><Relationship Id="rId154" Type="http://schemas.openxmlformats.org/officeDocument/2006/relationships/hyperlink" Target="https://podminky.urs.cz/item/CS_URS_2024_01/998767102" TargetMode="External"/><Relationship Id="rId159" Type="http://schemas.openxmlformats.org/officeDocument/2006/relationships/hyperlink" Target="https://podminky.urs.cz/item/CS_URS_2024_01/771151022" TargetMode="External"/><Relationship Id="rId16" Type="http://schemas.openxmlformats.org/officeDocument/2006/relationships/hyperlink" Target="https://podminky.urs.cz/item/CS_URS_2024_01/411361821" TargetMode="External"/><Relationship Id="rId107" Type="http://schemas.openxmlformats.org/officeDocument/2006/relationships/hyperlink" Target="https://podminky.urs.cz/item/CS_URS_2024_01/711161123" TargetMode="External"/><Relationship Id="rId11" Type="http://schemas.openxmlformats.org/officeDocument/2006/relationships/hyperlink" Target="https://podminky.urs.cz/item/CS_URS_2024_01/274313611" TargetMode="External"/><Relationship Id="rId32" Type="http://schemas.openxmlformats.org/officeDocument/2006/relationships/hyperlink" Target="https://podminky.urs.cz/item/CS_URS_2024_01/612325302" TargetMode="External"/><Relationship Id="rId37" Type="http://schemas.openxmlformats.org/officeDocument/2006/relationships/hyperlink" Target="https://podminky.urs.cz/item/CS_URS_2024_01/622211031" TargetMode="External"/><Relationship Id="rId53" Type="http://schemas.openxmlformats.org/officeDocument/2006/relationships/hyperlink" Target="https://podminky.urs.cz/item/CS_URS_2024_01/631319171" TargetMode="External"/><Relationship Id="rId58" Type="http://schemas.openxmlformats.org/officeDocument/2006/relationships/hyperlink" Target="https://podminky.urs.cz/item/CS_URS_2024_01/632450124" TargetMode="External"/><Relationship Id="rId74" Type="http://schemas.openxmlformats.org/officeDocument/2006/relationships/hyperlink" Target="https://podminky.urs.cz/item/CS_URS_2024_01/952901111" TargetMode="External"/><Relationship Id="rId79" Type="http://schemas.openxmlformats.org/officeDocument/2006/relationships/hyperlink" Target="https://podminky.urs.cz/item/CS_URS_2024_01/966072132" TargetMode="External"/><Relationship Id="rId102" Type="http://schemas.openxmlformats.org/officeDocument/2006/relationships/hyperlink" Target="https://podminky.urs.cz/item/CS_URS_2024_01/997013631" TargetMode="External"/><Relationship Id="rId123" Type="http://schemas.openxmlformats.org/officeDocument/2006/relationships/hyperlink" Target="https://podminky.urs.cz/item/CS_URS_2024_01/721173316" TargetMode="External"/><Relationship Id="rId128" Type="http://schemas.openxmlformats.org/officeDocument/2006/relationships/hyperlink" Target="https://podminky.urs.cz/item/CS_URS_2024_01/734209113" TargetMode="External"/><Relationship Id="rId144" Type="http://schemas.openxmlformats.org/officeDocument/2006/relationships/hyperlink" Target="https://podminky.urs.cz/item/CS_URS_2024_01/765192001" TargetMode="External"/><Relationship Id="rId149" Type="http://schemas.openxmlformats.org/officeDocument/2006/relationships/hyperlink" Target="https://podminky.urs.cz/item/CS_URS_2024_01/767995113" TargetMode="External"/><Relationship Id="rId5" Type="http://schemas.openxmlformats.org/officeDocument/2006/relationships/hyperlink" Target="https://podminky.urs.cz/item/CS_URS_2024_01/162751117" TargetMode="External"/><Relationship Id="rId90" Type="http://schemas.openxmlformats.org/officeDocument/2006/relationships/hyperlink" Target="https://podminky.urs.cz/item/CS_URS_2024_01/764002841" TargetMode="External"/><Relationship Id="rId95" Type="http://schemas.openxmlformats.org/officeDocument/2006/relationships/hyperlink" Target="https://podminky.urs.cz/item/CS_URS_2024_01/919735122" TargetMode="External"/><Relationship Id="rId160" Type="http://schemas.openxmlformats.org/officeDocument/2006/relationships/hyperlink" Target="https://podminky.urs.cz/item/CS_URS_2024_01/998771102" TargetMode="External"/><Relationship Id="rId165" Type="http://schemas.openxmlformats.org/officeDocument/2006/relationships/drawing" Target="../drawings/drawing6.xml"/><Relationship Id="rId22" Type="http://schemas.openxmlformats.org/officeDocument/2006/relationships/hyperlink" Target="https://podminky.urs.cz/item/CS_URS_2024_01/348272513" TargetMode="External"/><Relationship Id="rId27" Type="http://schemas.openxmlformats.org/officeDocument/2006/relationships/hyperlink" Target="https://podminky.urs.cz/item/CS_URS_2024_01/430362021" TargetMode="External"/><Relationship Id="rId43" Type="http://schemas.openxmlformats.org/officeDocument/2006/relationships/hyperlink" Target="https://podminky.urs.cz/item/CS_URS_2024_01/622151011" TargetMode="External"/><Relationship Id="rId48" Type="http://schemas.openxmlformats.org/officeDocument/2006/relationships/hyperlink" Target="https://podminky.urs.cz/item/CS_URS_2024_01/622273201" TargetMode="External"/><Relationship Id="rId64" Type="http://schemas.openxmlformats.org/officeDocument/2006/relationships/hyperlink" Target="https://podminky.urs.cz/item/CS_URS_2024_01/766622136" TargetMode="External"/><Relationship Id="rId69" Type="http://schemas.openxmlformats.org/officeDocument/2006/relationships/hyperlink" Target="https://podminky.urs.cz/item/CS_URS_2024_01/941111821" TargetMode="External"/><Relationship Id="rId113" Type="http://schemas.openxmlformats.org/officeDocument/2006/relationships/hyperlink" Target="https://podminky.urs.cz/item/CS_URS_2024_01/712341559" TargetMode="External"/><Relationship Id="rId118" Type="http://schemas.openxmlformats.org/officeDocument/2006/relationships/hyperlink" Target="https://podminky.urs.cz/item/CS_URS_2024_01/713141135" TargetMode="External"/><Relationship Id="rId134" Type="http://schemas.openxmlformats.org/officeDocument/2006/relationships/hyperlink" Target="https://podminky.urs.cz/item/CS_URS_2024_01/762395000" TargetMode="External"/><Relationship Id="rId139" Type="http://schemas.openxmlformats.org/officeDocument/2006/relationships/hyperlink" Target="https://podminky.urs.cz/item/CS_URS_2024_01/998763302" TargetMode="External"/><Relationship Id="rId80" Type="http://schemas.openxmlformats.org/officeDocument/2006/relationships/hyperlink" Target="https://podminky.urs.cz/item/CS_URS_2024_01/713130813" TargetMode="External"/><Relationship Id="rId85" Type="http://schemas.openxmlformats.org/officeDocument/2006/relationships/hyperlink" Target="https://podminky.urs.cz/item/CS_URS_2024_01/978059361" TargetMode="External"/><Relationship Id="rId150" Type="http://schemas.openxmlformats.org/officeDocument/2006/relationships/hyperlink" Target="https://podminky.urs.cz/item/CS_URS_2024_01/767995112" TargetMode="External"/><Relationship Id="rId155" Type="http://schemas.openxmlformats.org/officeDocument/2006/relationships/hyperlink" Target="https://podminky.urs.cz/item/CS_URS_2024_01/771271113" TargetMode="External"/><Relationship Id="rId12" Type="http://schemas.openxmlformats.org/officeDocument/2006/relationships/hyperlink" Target="https://podminky.urs.cz/item/CS_URS_2024_01/279113132" TargetMode="External"/><Relationship Id="rId17" Type="http://schemas.openxmlformats.org/officeDocument/2006/relationships/hyperlink" Target="https://podminky.urs.cz/item/CS_URS_2024_01/411322525" TargetMode="External"/><Relationship Id="rId33" Type="http://schemas.openxmlformats.org/officeDocument/2006/relationships/hyperlink" Target="https://podminky.urs.cz/item/CS_URS_2024_01/619995001" TargetMode="External"/><Relationship Id="rId38" Type="http://schemas.openxmlformats.org/officeDocument/2006/relationships/hyperlink" Target="https://podminky.urs.cz/item/CS_URS_2024_01/622211031" TargetMode="External"/><Relationship Id="rId59" Type="http://schemas.openxmlformats.org/officeDocument/2006/relationships/hyperlink" Target="https://podminky.urs.cz/item/CS_URS_2024_01/637211122" TargetMode="External"/><Relationship Id="rId103" Type="http://schemas.openxmlformats.org/officeDocument/2006/relationships/hyperlink" Target="https://podminky.urs.cz/item/CS_URS_2024_01/997013814" TargetMode="External"/><Relationship Id="rId108" Type="http://schemas.openxmlformats.org/officeDocument/2006/relationships/hyperlink" Target="https://podminky.urs.cz/item/CS_URS_2024_01/998711102" TargetMode="External"/><Relationship Id="rId124" Type="http://schemas.openxmlformats.org/officeDocument/2006/relationships/hyperlink" Target="https://podminky.urs.cz/item/CS_URS_2024_01/721174064" TargetMode="External"/><Relationship Id="rId129" Type="http://schemas.openxmlformats.org/officeDocument/2006/relationships/hyperlink" Target="https://podminky.urs.cz/item/CS_URS_2024_01/734291951" TargetMode="External"/><Relationship Id="rId54" Type="http://schemas.openxmlformats.org/officeDocument/2006/relationships/hyperlink" Target="https://podminky.urs.cz/item/CS_URS_2024_01/631319011" TargetMode="External"/><Relationship Id="rId70" Type="http://schemas.openxmlformats.org/officeDocument/2006/relationships/hyperlink" Target="https://podminky.urs.cz/item/CS_URS_2024_01/944511111" TargetMode="External"/><Relationship Id="rId75" Type="http://schemas.openxmlformats.org/officeDocument/2006/relationships/hyperlink" Target="https://podminky.urs.cz/item/CS_URS_2024_01/952902121" TargetMode="External"/><Relationship Id="rId91" Type="http://schemas.openxmlformats.org/officeDocument/2006/relationships/hyperlink" Target="https://podminky.urs.cz/item/CS_URS_2024_01/764003801" TargetMode="External"/><Relationship Id="rId96" Type="http://schemas.openxmlformats.org/officeDocument/2006/relationships/hyperlink" Target="https://podminky.urs.cz/item/CS_URS_2024_01/113107030" TargetMode="External"/><Relationship Id="rId140" Type="http://schemas.openxmlformats.org/officeDocument/2006/relationships/hyperlink" Target="https://podminky.urs.cz/item/CS_URS_2024_01/764216644" TargetMode="External"/><Relationship Id="rId145" Type="http://schemas.openxmlformats.org/officeDocument/2006/relationships/hyperlink" Target="https://podminky.urs.cz/item/CS_URS_2024_01/998765102" TargetMode="External"/><Relationship Id="rId161" Type="http://schemas.openxmlformats.org/officeDocument/2006/relationships/hyperlink" Target="https://podminky.urs.cz/item/CS_URS_2024_01/783327101" TargetMode="External"/><Relationship Id="rId1" Type="http://schemas.openxmlformats.org/officeDocument/2006/relationships/hyperlink" Target="https://podminky.urs.cz/item/CS_URS_2024_01/111251101" TargetMode="External"/><Relationship Id="rId6" Type="http://schemas.openxmlformats.org/officeDocument/2006/relationships/hyperlink" Target="https://podminky.urs.cz/item/CS_URS_2024_01/162751119" TargetMode="External"/><Relationship Id="rId15" Type="http://schemas.openxmlformats.org/officeDocument/2006/relationships/hyperlink" Target="https://podminky.urs.cz/item/CS_URS_2024_01/411354213" TargetMode="External"/><Relationship Id="rId23" Type="http://schemas.openxmlformats.org/officeDocument/2006/relationships/hyperlink" Target="https://podminky.urs.cz/item/CS_URS_2024_01/311361821" TargetMode="External"/><Relationship Id="rId28" Type="http://schemas.openxmlformats.org/officeDocument/2006/relationships/hyperlink" Target="https://podminky.urs.cz/item/CS_URS_2024_01/434311113" TargetMode="External"/><Relationship Id="rId36" Type="http://schemas.openxmlformats.org/officeDocument/2006/relationships/hyperlink" Target="https://podminky.urs.cz/item/CS_URS_2024_01/629995101" TargetMode="External"/><Relationship Id="rId49" Type="http://schemas.openxmlformats.org/officeDocument/2006/relationships/hyperlink" Target="https://podminky.urs.cz/item/CS_URS_2024_01/713131121" TargetMode="External"/><Relationship Id="rId57" Type="http://schemas.openxmlformats.org/officeDocument/2006/relationships/hyperlink" Target="https://podminky.urs.cz/item/CS_URS_2024_01/634661111" TargetMode="External"/><Relationship Id="rId106" Type="http://schemas.openxmlformats.org/officeDocument/2006/relationships/hyperlink" Target="https://podminky.urs.cz/item/CS_URS_2024_01/998014090" TargetMode="External"/><Relationship Id="rId114" Type="http://schemas.openxmlformats.org/officeDocument/2006/relationships/hyperlink" Target="https://podminky.urs.cz/item/CS_URS_2024_01/712841559" TargetMode="External"/><Relationship Id="rId119" Type="http://schemas.openxmlformats.org/officeDocument/2006/relationships/hyperlink" Target="https://podminky.urs.cz/item/CS_URS_2024_01/713141211" TargetMode="External"/><Relationship Id="rId127" Type="http://schemas.openxmlformats.org/officeDocument/2006/relationships/hyperlink" Target="https://podminky.urs.cz/item/CS_URS_2024_01/734200821" TargetMode="External"/><Relationship Id="rId10" Type="http://schemas.openxmlformats.org/officeDocument/2006/relationships/hyperlink" Target="https://podminky.urs.cz/item/CS_URS_2024_01/271572211" TargetMode="External"/><Relationship Id="rId31" Type="http://schemas.openxmlformats.org/officeDocument/2006/relationships/hyperlink" Target="https://podminky.urs.cz/item/CS_URS_2024_01/619991011" TargetMode="External"/><Relationship Id="rId44" Type="http://schemas.openxmlformats.org/officeDocument/2006/relationships/hyperlink" Target="https://podminky.urs.cz/item/CS_URS_2024_01/622142001" TargetMode="External"/><Relationship Id="rId52" Type="http://schemas.openxmlformats.org/officeDocument/2006/relationships/hyperlink" Target="https://podminky.urs.cz/item/CS_URS_2024_01/631311115" TargetMode="External"/><Relationship Id="rId60" Type="http://schemas.openxmlformats.org/officeDocument/2006/relationships/hyperlink" Target="https://podminky.urs.cz/item/CS_URS_2024_01/637111112" TargetMode="External"/><Relationship Id="rId65" Type="http://schemas.openxmlformats.org/officeDocument/2006/relationships/hyperlink" Target="https://podminky.urs.cz/item/CS_URS_2024_01/786624121" TargetMode="External"/><Relationship Id="rId73" Type="http://schemas.openxmlformats.org/officeDocument/2006/relationships/hyperlink" Target="https://podminky.urs.cz/item/CS_URS_2024_01/949101111" TargetMode="External"/><Relationship Id="rId78" Type="http://schemas.openxmlformats.org/officeDocument/2006/relationships/hyperlink" Target="https://podminky.urs.cz/item/CS_URS_2024_01/764002851" TargetMode="External"/><Relationship Id="rId81" Type="http://schemas.openxmlformats.org/officeDocument/2006/relationships/hyperlink" Target="https://podminky.urs.cz/item/CS_URS_2024_01/767996801" TargetMode="External"/><Relationship Id="rId86" Type="http://schemas.openxmlformats.org/officeDocument/2006/relationships/hyperlink" Target="https://podminky.urs.cz/item/CS_URS_2024_01/963022819" TargetMode="External"/><Relationship Id="rId94" Type="http://schemas.openxmlformats.org/officeDocument/2006/relationships/hyperlink" Target="https://podminky.urs.cz/item/CS_URS_2024_01/965042141" TargetMode="External"/><Relationship Id="rId99" Type="http://schemas.openxmlformats.org/officeDocument/2006/relationships/hyperlink" Target="https://podminky.urs.cz/item/CS_URS_2024_01/997013113" TargetMode="External"/><Relationship Id="rId101" Type="http://schemas.openxmlformats.org/officeDocument/2006/relationships/hyperlink" Target="https://podminky.urs.cz/item/CS_URS_2024_01/997013509" TargetMode="External"/><Relationship Id="rId122" Type="http://schemas.openxmlformats.org/officeDocument/2006/relationships/hyperlink" Target="https://podminky.urs.cz/item/CS_URS_2024_01/721171916" TargetMode="External"/><Relationship Id="rId130" Type="http://schemas.openxmlformats.org/officeDocument/2006/relationships/hyperlink" Target="https://podminky.urs.cz/item/CS_URS_2024_01/998734102" TargetMode="External"/><Relationship Id="rId135" Type="http://schemas.openxmlformats.org/officeDocument/2006/relationships/hyperlink" Target="https://podminky.urs.cz/item/CS_URS_2024_01/998762102" TargetMode="External"/><Relationship Id="rId143" Type="http://schemas.openxmlformats.org/officeDocument/2006/relationships/hyperlink" Target="https://podminky.urs.cz/item/CS_URS_2024_01/998764102" TargetMode="External"/><Relationship Id="rId148" Type="http://schemas.openxmlformats.org/officeDocument/2006/relationships/hyperlink" Target="https://podminky.urs.cz/item/CS_URS_2024_01/953961114" TargetMode="External"/><Relationship Id="rId151" Type="http://schemas.openxmlformats.org/officeDocument/2006/relationships/hyperlink" Target="https://podminky.urs.cz/item/CS_URS_2024_01/767995112" TargetMode="External"/><Relationship Id="rId156" Type="http://schemas.openxmlformats.org/officeDocument/2006/relationships/hyperlink" Target="https://podminky.urs.cz/item/CS_URS_2024_01/771271231" TargetMode="External"/><Relationship Id="rId164" Type="http://schemas.openxmlformats.org/officeDocument/2006/relationships/hyperlink" Target="https://podminky.urs.cz/item/CS_URS_2024_01/784311011" TargetMode="External"/><Relationship Id="rId4" Type="http://schemas.openxmlformats.org/officeDocument/2006/relationships/hyperlink" Target="https://podminky.urs.cz/item/CS_URS_2024_01/132251103" TargetMode="External"/><Relationship Id="rId9" Type="http://schemas.openxmlformats.org/officeDocument/2006/relationships/hyperlink" Target="https://podminky.urs.cz/item/CS_URS_2024_01/174101101" TargetMode="External"/><Relationship Id="rId13" Type="http://schemas.openxmlformats.org/officeDocument/2006/relationships/hyperlink" Target="https://podminky.urs.cz/item/CS_URS_2024_01/319201321" TargetMode="External"/><Relationship Id="rId18" Type="http://schemas.openxmlformats.org/officeDocument/2006/relationships/hyperlink" Target="https://podminky.urs.cz/item/CS_URS_2024_01/41135425.R.1" TargetMode="External"/><Relationship Id="rId39" Type="http://schemas.openxmlformats.org/officeDocument/2006/relationships/hyperlink" Target="https://podminky.urs.cz/item/CS_URS_2024_01/622212001" TargetMode="External"/><Relationship Id="rId109" Type="http://schemas.openxmlformats.org/officeDocument/2006/relationships/hyperlink" Target="https://podminky.urs.cz/item/CS_URS_2024_01/712340832" TargetMode="External"/><Relationship Id="rId34" Type="http://schemas.openxmlformats.org/officeDocument/2006/relationships/hyperlink" Target="https://podminky.urs.cz/item/CS_URS_2024_01/622143004" TargetMode="External"/><Relationship Id="rId50" Type="http://schemas.openxmlformats.org/officeDocument/2006/relationships/hyperlink" Target="https://podminky.urs.cz/item/CS_URS_2024_01/713131161" TargetMode="External"/><Relationship Id="rId55" Type="http://schemas.openxmlformats.org/officeDocument/2006/relationships/hyperlink" Target="https://podminky.urs.cz/item/CS_URS_2024_01/631362021" TargetMode="External"/><Relationship Id="rId76" Type="http://schemas.openxmlformats.org/officeDocument/2006/relationships/hyperlink" Target="https://podminky.urs.cz/item/CS_URS_2024_01/952902601" TargetMode="External"/><Relationship Id="rId97" Type="http://schemas.openxmlformats.org/officeDocument/2006/relationships/hyperlink" Target="https://podminky.urs.cz/item/CS_URS_2024_01/766411812" TargetMode="External"/><Relationship Id="rId104" Type="http://schemas.openxmlformats.org/officeDocument/2006/relationships/hyperlink" Target="https://podminky.urs.cz/item/CS_URS_2024_01/997013821" TargetMode="External"/><Relationship Id="rId120" Type="http://schemas.openxmlformats.org/officeDocument/2006/relationships/hyperlink" Target="https://podminky.urs.cz/item/CS_URS_2024_01/998713102" TargetMode="External"/><Relationship Id="rId125" Type="http://schemas.openxmlformats.org/officeDocument/2006/relationships/hyperlink" Target="https://podminky.urs.cz/item/CS_URS_2024_01/721233113" TargetMode="External"/><Relationship Id="rId141" Type="http://schemas.openxmlformats.org/officeDocument/2006/relationships/hyperlink" Target="https://podminky.urs.cz/item/CS_URS_2024_01/764214607" TargetMode="External"/><Relationship Id="rId146" Type="http://schemas.openxmlformats.org/officeDocument/2006/relationships/hyperlink" Target="https://podminky.urs.cz/item/CS_URS_2024_01/767531121" TargetMode="External"/><Relationship Id="rId7" Type="http://schemas.openxmlformats.org/officeDocument/2006/relationships/hyperlink" Target="https://podminky.urs.cz/item/CS_URS_2024_01/171201201" TargetMode="External"/><Relationship Id="rId71" Type="http://schemas.openxmlformats.org/officeDocument/2006/relationships/hyperlink" Target="https://podminky.urs.cz/item/CS_URS_2024_01/944511211" TargetMode="External"/><Relationship Id="rId92" Type="http://schemas.openxmlformats.org/officeDocument/2006/relationships/hyperlink" Target="https://podminky.urs.cz/item/CS_URS_2024_01/962032641" TargetMode="External"/><Relationship Id="rId162" Type="http://schemas.openxmlformats.org/officeDocument/2006/relationships/hyperlink" Target="https://podminky.urs.cz/item/CS_URS_2024_01/784121001" TargetMode="External"/><Relationship Id="rId2" Type="http://schemas.openxmlformats.org/officeDocument/2006/relationships/hyperlink" Target="https://podminky.urs.cz/item/CS_URS_2024_01/112101101" TargetMode="External"/><Relationship Id="rId29" Type="http://schemas.openxmlformats.org/officeDocument/2006/relationships/hyperlink" Target="https://podminky.urs.cz/item/CS_URS_2024_01/434351141" TargetMode="External"/><Relationship Id="rId24" Type="http://schemas.openxmlformats.org/officeDocument/2006/relationships/hyperlink" Target="https://podminky.urs.cz/item/CS_URS_2024_01/430321515" TargetMode="External"/><Relationship Id="rId40" Type="http://schemas.openxmlformats.org/officeDocument/2006/relationships/hyperlink" Target="https://podminky.urs.cz/item/CS_URS_2024_01/622511112" TargetMode="External"/><Relationship Id="rId45" Type="http://schemas.openxmlformats.org/officeDocument/2006/relationships/hyperlink" Target="https://podminky.urs.cz/item/CS_URS_2024_01/622143003" TargetMode="External"/><Relationship Id="rId66" Type="http://schemas.openxmlformats.org/officeDocument/2006/relationships/hyperlink" Target="https://podminky.urs.cz/item/CS_URS_2024_01/767640222" TargetMode="External"/><Relationship Id="rId87" Type="http://schemas.openxmlformats.org/officeDocument/2006/relationships/hyperlink" Target="https://podminky.urs.cz/item/CS_URS_2024_01/712300845" TargetMode="External"/><Relationship Id="rId110" Type="http://schemas.openxmlformats.org/officeDocument/2006/relationships/hyperlink" Target="https://podminky.urs.cz/item/CS_URS_2024_01/712311101" TargetMode="External"/><Relationship Id="rId115" Type="http://schemas.openxmlformats.org/officeDocument/2006/relationships/hyperlink" Target="https://podminky.urs.cz/item/CS_URS_2024_01/998712102" TargetMode="External"/><Relationship Id="rId131" Type="http://schemas.openxmlformats.org/officeDocument/2006/relationships/hyperlink" Target="https://podminky.urs.cz/item/CS_URS_2024_01/735000912" TargetMode="External"/><Relationship Id="rId136" Type="http://schemas.openxmlformats.org/officeDocument/2006/relationships/hyperlink" Target="https://podminky.urs.cz/item/CS_URS_2024_01/763135101" TargetMode="External"/><Relationship Id="rId157" Type="http://schemas.openxmlformats.org/officeDocument/2006/relationships/hyperlink" Target="https://podminky.urs.cz/item/CS_URS_2024_01/771551113" TargetMode="External"/><Relationship Id="rId61" Type="http://schemas.openxmlformats.org/officeDocument/2006/relationships/hyperlink" Target="https://podminky.urs.cz/item/CS_URS_2024_01/637311122" TargetMode="External"/><Relationship Id="rId82" Type="http://schemas.openxmlformats.org/officeDocument/2006/relationships/hyperlink" Target="https://podminky.urs.cz/item/CS_URS_2024_01/968062375" TargetMode="External"/><Relationship Id="rId152" Type="http://schemas.openxmlformats.org/officeDocument/2006/relationships/hyperlink" Target="https://podminky.urs.cz/item/CS_URS_2024_01/767995115" TargetMode="External"/><Relationship Id="rId19" Type="http://schemas.openxmlformats.org/officeDocument/2006/relationships/hyperlink" Target="https://podminky.urs.cz/item/CS_URS_2024_01/411361821" TargetMode="External"/><Relationship Id="rId14" Type="http://schemas.openxmlformats.org/officeDocument/2006/relationships/hyperlink" Target="https://podminky.urs.cz/item/CS_URS_2024_01/411322424" TargetMode="External"/><Relationship Id="rId30" Type="http://schemas.openxmlformats.org/officeDocument/2006/relationships/hyperlink" Target="https://podminky.urs.cz/item/CS_URS_2024_01/434351142" TargetMode="External"/><Relationship Id="rId35" Type="http://schemas.openxmlformats.org/officeDocument/2006/relationships/hyperlink" Target="https://podminky.urs.cz/item/CS_URS_2024_01/629991011" TargetMode="External"/><Relationship Id="rId56" Type="http://schemas.openxmlformats.org/officeDocument/2006/relationships/hyperlink" Target="https://podminky.urs.cz/item/CS_URS_2024_01/634911111" TargetMode="External"/><Relationship Id="rId77" Type="http://schemas.openxmlformats.org/officeDocument/2006/relationships/hyperlink" Target="https://podminky.urs.cz/item/CS_URS_2024_01/963012520" TargetMode="External"/><Relationship Id="rId100" Type="http://schemas.openxmlformats.org/officeDocument/2006/relationships/hyperlink" Target="https://podminky.urs.cz/item/CS_URS_2024_01/997013501" TargetMode="External"/><Relationship Id="rId105" Type="http://schemas.openxmlformats.org/officeDocument/2006/relationships/hyperlink" Target="https://podminky.urs.cz/item/CS_URS_2024_01/998014021" TargetMode="External"/><Relationship Id="rId126" Type="http://schemas.openxmlformats.org/officeDocument/2006/relationships/hyperlink" Target="https://podminky.urs.cz/item/CS_URS_2024_01/998721102" TargetMode="External"/><Relationship Id="rId147" Type="http://schemas.openxmlformats.org/officeDocument/2006/relationships/hyperlink" Target="https://podminky.urs.cz/item/CS_URS_2024_01/767995116" TargetMode="External"/><Relationship Id="rId8" Type="http://schemas.openxmlformats.org/officeDocument/2006/relationships/hyperlink" Target="https://podminky.urs.cz/item/CS_URS_2024_01/171201231" TargetMode="External"/><Relationship Id="rId51" Type="http://schemas.openxmlformats.org/officeDocument/2006/relationships/hyperlink" Target="https://podminky.urs.cz/item/CS_URS_2024_01/622274011" TargetMode="External"/><Relationship Id="rId72" Type="http://schemas.openxmlformats.org/officeDocument/2006/relationships/hyperlink" Target="https://podminky.urs.cz/item/CS_URS_2024_01/944511811" TargetMode="External"/><Relationship Id="rId93" Type="http://schemas.openxmlformats.org/officeDocument/2006/relationships/hyperlink" Target="https://podminky.urs.cz/item/CS_URS_2024_01/967023692" TargetMode="External"/><Relationship Id="rId98" Type="http://schemas.openxmlformats.org/officeDocument/2006/relationships/hyperlink" Target="https://podminky.urs.cz/item/CS_URS_2024_01/766411822" TargetMode="External"/><Relationship Id="rId121" Type="http://schemas.openxmlformats.org/officeDocument/2006/relationships/hyperlink" Target="https://podminky.urs.cz/item/CS_URS_2024_01/714123001" TargetMode="External"/><Relationship Id="rId142" Type="http://schemas.openxmlformats.org/officeDocument/2006/relationships/hyperlink" Target="https://podminky.urs.cz/item/CS_URS_2024_01/764214611" TargetMode="External"/><Relationship Id="rId163" Type="http://schemas.openxmlformats.org/officeDocument/2006/relationships/hyperlink" Target="https://podminky.urs.cz/item/CS_URS_2024_01/784181121" TargetMode="External"/><Relationship Id="rId3" Type="http://schemas.openxmlformats.org/officeDocument/2006/relationships/hyperlink" Target="https://podminky.urs.cz/item/CS_URS_2024_01/122251103" TargetMode="External"/><Relationship Id="rId25" Type="http://schemas.openxmlformats.org/officeDocument/2006/relationships/hyperlink" Target="https://podminky.urs.cz/item/CS_URS_2024_01/431351121" TargetMode="External"/><Relationship Id="rId46" Type="http://schemas.openxmlformats.org/officeDocument/2006/relationships/hyperlink" Target="https://podminky.urs.cz/item/CS_URS_2024_01/622252002" TargetMode="External"/><Relationship Id="rId67" Type="http://schemas.openxmlformats.org/officeDocument/2006/relationships/hyperlink" Target="https://podminky.urs.cz/item/CS_URS_2024_01/941111121" TargetMode="External"/><Relationship Id="rId116" Type="http://schemas.openxmlformats.org/officeDocument/2006/relationships/hyperlink" Target="https://podminky.urs.cz/item/CS_URS_2024_01/713141135" TargetMode="External"/><Relationship Id="rId137" Type="http://schemas.openxmlformats.org/officeDocument/2006/relationships/hyperlink" Target="https://podminky.urs.cz/item/CS_URS_2024_01/763172351" TargetMode="External"/><Relationship Id="rId158" Type="http://schemas.openxmlformats.org/officeDocument/2006/relationships/hyperlink" Target="https://podminky.urs.cz/item/CS_URS_2024_01/771121011" TargetMode="External"/><Relationship Id="rId20" Type="http://schemas.openxmlformats.org/officeDocument/2006/relationships/hyperlink" Target="https://podminky.urs.cz/item/CS_URS_2024_01/411362021" TargetMode="External"/><Relationship Id="rId41" Type="http://schemas.openxmlformats.org/officeDocument/2006/relationships/hyperlink" Target="https://podminky.urs.cz/item/CS_URS_2024_01/622151001" TargetMode="External"/><Relationship Id="rId62" Type="http://schemas.openxmlformats.org/officeDocument/2006/relationships/hyperlink" Target="https://podminky.urs.cz/item/CS_URS_2024_01/637121112" TargetMode="External"/><Relationship Id="rId83" Type="http://schemas.openxmlformats.org/officeDocument/2006/relationships/hyperlink" Target="https://podminky.urs.cz/item/CS_URS_2024_01/968062376" TargetMode="External"/><Relationship Id="rId88" Type="http://schemas.openxmlformats.org/officeDocument/2006/relationships/hyperlink" Target="https://podminky.urs.cz/item/CS_URS_2024_01/721210823" TargetMode="External"/><Relationship Id="rId111" Type="http://schemas.openxmlformats.org/officeDocument/2006/relationships/hyperlink" Target="https://podminky.urs.cz/item/CS_URS_2024_01/712321132" TargetMode="External"/><Relationship Id="rId132" Type="http://schemas.openxmlformats.org/officeDocument/2006/relationships/hyperlink" Target="https://podminky.urs.cz/item/CS_URS_2024_01/762341037" TargetMode="External"/><Relationship Id="rId153" Type="http://schemas.openxmlformats.org/officeDocument/2006/relationships/hyperlink" Target="https://podminky.urs.cz/item/CS_URS_2024_01/767995116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622142001" TargetMode="External"/><Relationship Id="rId117" Type="http://schemas.openxmlformats.org/officeDocument/2006/relationships/hyperlink" Target="https://podminky.urs.cz/item/CS_URS_2024_01/721171916" TargetMode="External"/><Relationship Id="rId21" Type="http://schemas.openxmlformats.org/officeDocument/2006/relationships/hyperlink" Target="https://podminky.urs.cz/item/CS_URS_2024_01/629991001" TargetMode="External"/><Relationship Id="rId42" Type="http://schemas.openxmlformats.org/officeDocument/2006/relationships/hyperlink" Target="https://podminky.urs.cz/item/CS_URS_2024_01/631362021" TargetMode="External"/><Relationship Id="rId47" Type="http://schemas.openxmlformats.org/officeDocument/2006/relationships/hyperlink" Target="https://podminky.urs.cz/item/CS_URS_2024_01/637111112" TargetMode="External"/><Relationship Id="rId63" Type="http://schemas.openxmlformats.org/officeDocument/2006/relationships/hyperlink" Target="https://podminky.urs.cz/item/CS_URS_2024_01/949101111" TargetMode="External"/><Relationship Id="rId68" Type="http://schemas.openxmlformats.org/officeDocument/2006/relationships/hyperlink" Target="https://podminky.urs.cz/item/CS_URS_2024_01/965042141" TargetMode="External"/><Relationship Id="rId84" Type="http://schemas.openxmlformats.org/officeDocument/2006/relationships/hyperlink" Target="https://podminky.urs.cz/item/CS_URS_2024_01/965042141" TargetMode="External"/><Relationship Id="rId89" Type="http://schemas.openxmlformats.org/officeDocument/2006/relationships/hyperlink" Target="https://podminky.urs.cz/item/CS_URS_2024_01/766411812" TargetMode="External"/><Relationship Id="rId112" Type="http://schemas.openxmlformats.org/officeDocument/2006/relationships/hyperlink" Target="https://podminky.urs.cz/item/CS_URS_2024_01/713131141" TargetMode="External"/><Relationship Id="rId133" Type="http://schemas.openxmlformats.org/officeDocument/2006/relationships/hyperlink" Target="https://podminky.urs.cz/item/CS_URS_2024_01/763172351" TargetMode="External"/><Relationship Id="rId138" Type="http://schemas.openxmlformats.org/officeDocument/2006/relationships/hyperlink" Target="https://podminky.urs.cz/item/CS_URS_2024_01/765192001" TargetMode="External"/><Relationship Id="rId154" Type="http://schemas.openxmlformats.org/officeDocument/2006/relationships/hyperlink" Target="https://podminky.urs.cz/item/CS_URS_2024_01/784181121" TargetMode="External"/><Relationship Id="rId16" Type="http://schemas.openxmlformats.org/officeDocument/2006/relationships/hyperlink" Target="https://podminky.urs.cz/item/CS_URS_2024_01/612311131" TargetMode="External"/><Relationship Id="rId107" Type="http://schemas.openxmlformats.org/officeDocument/2006/relationships/hyperlink" Target="https://podminky.urs.cz/item/CS_URS_2024_01/712841559" TargetMode="External"/><Relationship Id="rId11" Type="http://schemas.openxmlformats.org/officeDocument/2006/relationships/hyperlink" Target="https://podminky.urs.cz/item/CS_URS_2024_01/41135425.R.1" TargetMode="External"/><Relationship Id="rId32" Type="http://schemas.openxmlformats.org/officeDocument/2006/relationships/hyperlink" Target="https://podminky.urs.cz/item/CS_URS_2024_01/622252002" TargetMode="External"/><Relationship Id="rId37" Type="http://schemas.openxmlformats.org/officeDocument/2006/relationships/hyperlink" Target="https://podminky.urs.cz/item/CS_URS_2024_01/622274011" TargetMode="External"/><Relationship Id="rId53" Type="http://schemas.openxmlformats.org/officeDocument/2006/relationships/hyperlink" Target="https://podminky.urs.cz/item/CS_URS_2024_01/767640112" TargetMode="External"/><Relationship Id="rId58" Type="http://schemas.openxmlformats.org/officeDocument/2006/relationships/hyperlink" Target="https://podminky.urs.cz/item/CS_URS_2024_01/941111222" TargetMode="External"/><Relationship Id="rId74" Type="http://schemas.openxmlformats.org/officeDocument/2006/relationships/hyperlink" Target="https://podminky.urs.cz/item/CS_URS_2024_01/766411822" TargetMode="External"/><Relationship Id="rId79" Type="http://schemas.openxmlformats.org/officeDocument/2006/relationships/hyperlink" Target="https://podminky.urs.cz/item/CS_URS_2024_01/767311830" TargetMode="External"/><Relationship Id="rId102" Type="http://schemas.openxmlformats.org/officeDocument/2006/relationships/hyperlink" Target="https://podminky.urs.cz/item/CS_URS_2024_01/712340832" TargetMode="External"/><Relationship Id="rId123" Type="http://schemas.openxmlformats.org/officeDocument/2006/relationships/hyperlink" Target="https://podminky.urs.cz/item/CS_URS_2024_01/734209113" TargetMode="External"/><Relationship Id="rId128" Type="http://schemas.openxmlformats.org/officeDocument/2006/relationships/hyperlink" Target="https://podminky.urs.cz/item/CS_URS_2024_01/762341037" TargetMode="External"/><Relationship Id="rId144" Type="http://schemas.openxmlformats.org/officeDocument/2006/relationships/hyperlink" Target="https://podminky.urs.cz/item/CS_URS_2024_01/767995112" TargetMode="External"/><Relationship Id="rId149" Type="http://schemas.openxmlformats.org/officeDocument/2006/relationships/hyperlink" Target="https://podminky.urs.cz/item/CS_URS_2024_01/776111116" TargetMode="External"/><Relationship Id="rId5" Type="http://schemas.openxmlformats.org/officeDocument/2006/relationships/hyperlink" Target="https://podminky.urs.cz/item/CS_URS_2024_01/171201231" TargetMode="External"/><Relationship Id="rId90" Type="http://schemas.openxmlformats.org/officeDocument/2006/relationships/hyperlink" Target="https://podminky.urs.cz/item/CS_URS_2024_01/766411822" TargetMode="External"/><Relationship Id="rId95" Type="http://schemas.openxmlformats.org/officeDocument/2006/relationships/hyperlink" Target="https://podminky.urs.cz/item/CS_URS_2024_01/997221645" TargetMode="External"/><Relationship Id="rId22" Type="http://schemas.openxmlformats.org/officeDocument/2006/relationships/hyperlink" Target="https://podminky.urs.cz/item/CS_URS_2024_01/629995101" TargetMode="External"/><Relationship Id="rId27" Type="http://schemas.openxmlformats.org/officeDocument/2006/relationships/hyperlink" Target="https://podminky.urs.cz/item/CS_URS_2024_01/622511112" TargetMode="External"/><Relationship Id="rId43" Type="http://schemas.openxmlformats.org/officeDocument/2006/relationships/hyperlink" Target="https://podminky.urs.cz/item/CS_URS_2024_01/634911111" TargetMode="External"/><Relationship Id="rId48" Type="http://schemas.openxmlformats.org/officeDocument/2006/relationships/hyperlink" Target="https://podminky.urs.cz/item/CS_URS_2024_01/637311122" TargetMode="External"/><Relationship Id="rId64" Type="http://schemas.openxmlformats.org/officeDocument/2006/relationships/hyperlink" Target="https://podminky.urs.cz/item/CS_URS_2024_01/952901111" TargetMode="External"/><Relationship Id="rId69" Type="http://schemas.openxmlformats.org/officeDocument/2006/relationships/hyperlink" Target="https://podminky.urs.cz/item/CS_URS_2024_01/764002851" TargetMode="External"/><Relationship Id="rId113" Type="http://schemas.openxmlformats.org/officeDocument/2006/relationships/hyperlink" Target="https://podminky.urs.cz/item/CS_URS_2024_01/713141135" TargetMode="External"/><Relationship Id="rId118" Type="http://schemas.openxmlformats.org/officeDocument/2006/relationships/hyperlink" Target="https://podminky.urs.cz/item/CS_URS_2024_01/721173316" TargetMode="External"/><Relationship Id="rId134" Type="http://schemas.openxmlformats.org/officeDocument/2006/relationships/hyperlink" Target="https://podminky.urs.cz/item/CS_URS_2024_01/998763302" TargetMode="External"/><Relationship Id="rId139" Type="http://schemas.openxmlformats.org/officeDocument/2006/relationships/hyperlink" Target="https://podminky.urs.cz/item/CS_URS_2024_01/998765102" TargetMode="External"/><Relationship Id="rId80" Type="http://schemas.openxmlformats.org/officeDocument/2006/relationships/hyperlink" Target="https://podminky.urs.cz/item/CS_URS_2024_01/712300845" TargetMode="External"/><Relationship Id="rId85" Type="http://schemas.openxmlformats.org/officeDocument/2006/relationships/hyperlink" Target="https://podminky.urs.cz/item/CS_URS_2024_01/919735122" TargetMode="External"/><Relationship Id="rId150" Type="http://schemas.openxmlformats.org/officeDocument/2006/relationships/hyperlink" Target="https://podminky.urs.cz/item/CS_URS_2024_01/776221111" TargetMode="External"/><Relationship Id="rId155" Type="http://schemas.openxmlformats.org/officeDocument/2006/relationships/hyperlink" Target="https://podminky.urs.cz/item/CS_URS_2024_01/784311011" TargetMode="External"/><Relationship Id="rId12" Type="http://schemas.openxmlformats.org/officeDocument/2006/relationships/hyperlink" Target="https://podminky.urs.cz/item/CS_URS_2024_01/411361821" TargetMode="External"/><Relationship Id="rId17" Type="http://schemas.openxmlformats.org/officeDocument/2006/relationships/hyperlink" Target="https://podminky.urs.cz/item/CS_URS_2024_01/612325302" TargetMode="External"/><Relationship Id="rId25" Type="http://schemas.openxmlformats.org/officeDocument/2006/relationships/hyperlink" Target="https://podminky.urs.cz/item/CS_URS_2024_01/622212001" TargetMode="External"/><Relationship Id="rId33" Type="http://schemas.openxmlformats.org/officeDocument/2006/relationships/hyperlink" Target="https://podminky.urs.cz/item/CS_URS_2024_01/622143004" TargetMode="External"/><Relationship Id="rId38" Type="http://schemas.openxmlformats.org/officeDocument/2006/relationships/hyperlink" Target="https://podminky.urs.cz/item/CS_URS_2024_01/631311115" TargetMode="External"/><Relationship Id="rId46" Type="http://schemas.openxmlformats.org/officeDocument/2006/relationships/hyperlink" Target="https://podminky.urs.cz/item/CS_URS_2024_01/637211122" TargetMode="External"/><Relationship Id="rId59" Type="http://schemas.openxmlformats.org/officeDocument/2006/relationships/hyperlink" Target="https://podminky.urs.cz/item/CS_URS_2024_01/941111822" TargetMode="External"/><Relationship Id="rId67" Type="http://schemas.openxmlformats.org/officeDocument/2006/relationships/hyperlink" Target="https://podminky.urs.cz/item/CS_URS_2024_01/963012520" TargetMode="External"/><Relationship Id="rId103" Type="http://schemas.openxmlformats.org/officeDocument/2006/relationships/hyperlink" Target="https://podminky.urs.cz/item/CS_URS_2024_01/712311101" TargetMode="External"/><Relationship Id="rId108" Type="http://schemas.openxmlformats.org/officeDocument/2006/relationships/hyperlink" Target="https://podminky.urs.cz/item/CS_URS_2024_01/998712102" TargetMode="External"/><Relationship Id="rId116" Type="http://schemas.openxmlformats.org/officeDocument/2006/relationships/hyperlink" Target="https://podminky.urs.cz/item/CS_URS_2024_01/714123001" TargetMode="External"/><Relationship Id="rId124" Type="http://schemas.openxmlformats.org/officeDocument/2006/relationships/hyperlink" Target="https://podminky.urs.cz/item/CS_URS_2024_01/734291951" TargetMode="External"/><Relationship Id="rId129" Type="http://schemas.openxmlformats.org/officeDocument/2006/relationships/hyperlink" Target="https://podminky.urs.cz/item/CS_URS_2024_01/762361114" TargetMode="External"/><Relationship Id="rId137" Type="http://schemas.openxmlformats.org/officeDocument/2006/relationships/hyperlink" Target="https://podminky.urs.cz/item/CS_URS_2024_01/998764102" TargetMode="External"/><Relationship Id="rId20" Type="http://schemas.openxmlformats.org/officeDocument/2006/relationships/hyperlink" Target="https://podminky.urs.cz/item/CS_URS_2024_01/629991011" TargetMode="External"/><Relationship Id="rId41" Type="http://schemas.openxmlformats.org/officeDocument/2006/relationships/hyperlink" Target="https://podminky.urs.cz/item/CS_URS_2024_01/631319011" TargetMode="External"/><Relationship Id="rId54" Type="http://schemas.openxmlformats.org/officeDocument/2006/relationships/hyperlink" Target="https://podminky.urs.cz/item/CS_URS_2024_01/941111121" TargetMode="External"/><Relationship Id="rId62" Type="http://schemas.openxmlformats.org/officeDocument/2006/relationships/hyperlink" Target="https://podminky.urs.cz/item/CS_URS_2024_01/944511811" TargetMode="External"/><Relationship Id="rId70" Type="http://schemas.openxmlformats.org/officeDocument/2006/relationships/hyperlink" Target="https://podminky.urs.cz/item/CS_URS_2024_01/966072132" TargetMode="External"/><Relationship Id="rId75" Type="http://schemas.openxmlformats.org/officeDocument/2006/relationships/hyperlink" Target="https://podminky.urs.cz/item/CS_URS_2024_01/968062375" TargetMode="External"/><Relationship Id="rId83" Type="http://schemas.openxmlformats.org/officeDocument/2006/relationships/hyperlink" Target="https://podminky.urs.cz/item/CS_URS_2024_01/764003801" TargetMode="External"/><Relationship Id="rId88" Type="http://schemas.openxmlformats.org/officeDocument/2006/relationships/hyperlink" Target="https://podminky.urs.cz/item/CS_URS_2024_01/113107042" TargetMode="External"/><Relationship Id="rId91" Type="http://schemas.openxmlformats.org/officeDocument/2006/relationships/hyperlink" Target="https://podminky.urs.cz/item/CS_URS_2024_01/997013113" TargetMode="External"/><Relationship Id="rId96" Type="http://schemas.openxmlformats.org/officeDocument/2006/relationships/hyperlink" Target="https://podminky.urs.cz/item/CS_URS_2024_01/997013814" TargetMode="External"/><Relationship Id="rId111" Type="http://schemas.openxmlformats.org/officeDocument/2006/relationships/hyperlink" Target="https://podminky.urs.cz/item/CS_URS_2024_01/713141135" TargetMode="External"/><Relationship Id="rId132" Type="http://schemas.openxmlformats.org/officeDocument/2006/relationships/hyperlink" Target="https://podminky.urs.cz/item/CS_URS_2024_01/763135101" TargetMode="External"/><Relationship Id="rId140" Type="http://schemas.openxmlformats.org/officeDocument/2006/relationships/hyperlink" Target="https://podminky.urs.cz/item/CS_URS_2024_01/767995116" TargetMode="External"/><Relationship Id="rId145" Type="http://schemas.openxmlformats.org/officeDocument/2006/relationships/hyperlink" Target="https://podminky.urs.cz/item/CS_URS_2024_01/767995115" TargetMode="External"/><Relationship Id="rId153" Type="http://schemas.openxmlformats.org/officeDocument/2006/relationships/hyperlink" Target="https://podminky.urs.cz/item/CS_URS_2024_01/784121001" TargetMode="External"/><Relationship Id="rId1" Type="http://schemas.openxmlformats.org/officeDocument/2006/relationships/hyperlink" Target="https://podminky.urs.cz/item/CS_URS_2024_01/122251103" TargetMode="External"/><Relationship Id="rId6" Type="http://schemas.openxmlformats.org/officeDocument/2006/relationships/hyperlink" Target="https://podminky.urs.cz/item/CS_URS_2024_01/174101101" TargetMode="External"/><Relationship Id="rId15" Type="http://schemas.openxmlformats.org/officeDocument/2006/relationships/hyperlink" Target="https://podminky.urs.cz/item/CS_URS_2024_01/612142001" TargetMode="External"/><Relationship Id="rId23" Type="http://schemas.openxmlformats.org/officeDocument/2006/relationships/hyperlink" Target="https://podminky.urs.cz/item/CS_URS_2024_01/622211031" TargetMode="External"/><Relationship Id="rId28" Type="http://schemas.openxmlformats.org/officeDocument/2006/relationships/hyperlink" Target="https://podminky.urs.cz/item/CS_URS_2024_01/622151001" TargetMode="External"/><Relationship Id="rId36" Type="http://schemas.openxmlformats.org/officeDocument/2006/relationships/hyperlink" Target="https://podminky.urs.cz/item/CS_URS_2024_01/713131161" TargetMode="External"/><Relationship Id="rId49" Type="http://schemas.openxmlformats.org/officeDocument/2006/relationships/hyperlink" Target="https://podminky.urs.cz/item/CS_URS_2024_01/637121112" TargetMode="External"/><Relationship Id="rId57" Type="http://schemas.openxmlformats.org/officeDocument/2006/relationships/hyperlink" Target="https://podminky.urs.cz/item/CS_URS_2024_01/941111122" TargetMode="External"/><Relationship Id="rId106" Type="http://schemas.openxmlformats.org/officeDocument/2006/relationships/hyperlink" Target="https://podminky.urs.cz/item/CS_URS_2024_01/712341559" TargetMode="External"/><Relationship Id="rId114" Type="http://schemas.openxmlformats.org/officeDocument/2006/relationships/hyperlink" Target="https://podminky.urs.cz/item/CS_URS_2024_01/713141211" TargetMode="External"/><Relationship Id="rId119" Type="http://schemas.openxmlformats.org/officeDocument/2006/relationships/hyperlink" Target="https://podminky.urs.cz/item/CS_URS_2024_01/721174064" TargetMode="External"/><Relationship Id="rId127" Type="http://schemas.openxmlformats.org/officeDocument/2006/relationships/hyperlink" Target="https://podminky.urs.cz/item/CS_URS_2024_01/735000912" TargetMode="External"/><Relationship Id="rId10" Type="http://schemas.openxmlformats.org/officeDocument/2006/relationships/hyperlink" Target="https://podminky.urs.cz/item/CS_URS_2024_01/411322525" TargetMode="External"/><Relationship Id="rId31" Type="http://schemas.openxmlformats.org/officeDocument/2006/relationships/hyperlink" Target="https://podminky.urs.cz/item/CS_URS_2024_01/622143003" TargetMode="External"/><Relationship Id="rId44" Type="http://schemas.openxmlformats.org/officeDocument/2006/relationships/hyperlink" Target="https://podminky.urs.cz/item/CS_URS_2024_01/634661111" TargetMode="External"/><Relationship Id="rId52" Type="http://schemas.openxmlformats.org/officeDocument/2006/relationships/hyperlink" Target="https://podminky.urs.cz/item/CS_URS_2024_01/786624121" TargetMode="External"/><Relationship Id="rId60" Type="http://schemas.openxmlformats.org/officeDocument/2006/relationships/hyperlink" Target="https://podminky.urs.cz/item/CS_URS_2024_01/944511111" TargetMode="External"/><Relationship Id="rId65" Type="http://schemas.openxmlformats.org/officeDocument/2006/relationships/hyperlink" Target="https://podminky.urs.cz/item/CS_URS_2024_01/952902121" TargetMode="External"/><Relationship Id="rId73" Type="http://schemas.openxmlformats.org/officeDocument/2006/relationships/hyperlink" Target="https://podminky.urs.cz/item/CS_URS_2024_01/766411811" TargetMode="External"/><Relationship Id="rId78" Type="http://schemas.openxmlformats.org/officeDocument/2006/relationships/hyperlink" Target="https://podminky.urs.cz/item/CS_URS_2024_01/767996801" TargetMode="External"/><Relationship Id="rId81" Type="http://schemas.openxmlformats.org/officeDocument/2006/relationships/hyperlink" Target="https://podminky.urs.cz/item/CS_URS_2024_01/721210823" TargetMode="External"/><Relationship Id="rId86" Type="http://schemas.openxmlformats.org/officeDocument/2006/relationships/hyperlink" Target="https://podminky.urs.cz/item/CS_URS_2024_01/919735112" TargetMode="External"/><Relationship Id="rId94" Type="http://schemas.openxmlformats.org/officeDocument/2006/relationships/hyperlink" Target="https://podminky.urs.cz/item/CS_URS_2024_01/997013631" TargetMode="External"/><Relationship Id="rId99" Type="http://schemas.openxmlformats.org/officeDocument/2006/relationships/hyperlink" Target="https://podminky.urs.cz/item/CS_URS_2024_01/998014090" TargetMode="External"/><Relationship Id="rId101" Type="http://schemas.openxmlformats.org/officeDocument/2006/relationships/hyperlink" Target="https://podminky.urs.cz/item/CS_URS_2024_01/998711102" TargetMode="External"/><Relationship Id="rId122" Type="http://schemas.openxmlformats.org/officeDocument/2006/relationships/hyperlink" Target="https://podminky.urs.cz/item/CS_URS_2024_01/734200821" TargetMode="External"/><Relationship Id="rId130" Type="http://schemas.openxmlformats.org/officeDocument/2006/relationships/hyperlink" Target="https://podminky.urs.cz/item/CS_URS_2024_01/762395000" TargetMode="External"/><Relationship Id="rId135" Type="http://schemas.openxmlformats.org/officeDocument/2006/relationships/hyperlink" Target="https://podminky.urs.cz/item/CS_URS_2024_01/764216644" TargetMode="External"/><Relationship Id="rId143" Type="http://schemas.openxmlformats.org/officeDocument/2006/relationships/hyperlink" Target="https://podminky.urs.cz/item/CS_URS_2024_01/767995112" TargetMode="External"/><Relationship Id="rId148" Type="http://schemas.openxmlformats.org/officeDocument/2006/relationships/hyperlink" Target="https://podminky.urs.cz/item/CS_URS_2024_01/776201812" TargetMode="External"/><Relationship Id="rId151" Type="http://schemas.openxmlformats.org/officeDocument/2006/relationships/hyperlink" Target="https://podminky.urs.cz/item/CS_URS_2024_01/998776102" TargetMode="External"/><Relationship Id="rId156" Type="http://schemas.openxmlformats.org/officeDocument/2006/relationships/drawing" Target="../drawings/drawing7.xml"/><Relationship Id="rId4" Type="http://schemas.openxmlformats.org/officeDocument/2006/relationships/hyperlink" Target="https://podminky.urs.cz/item/CS_URS_2024_01/171201201" TargetMode="External"/><Relationship Id="rId9" Type="http://schemas.openxmlformats.org/officeDocument/2006/relationships/hyperlink" Target="https://podminky.urs.cz/item/CS_URS_2024_01/319202321" TargetMode="External"/><Relationship Id="rId13" Type="http://schemas.openxmlformats.org/officeDocument/2006/relationships/hyperlink" Target="https://podminky.urs.cz/item/CS_URS_2024_01/411362021" TargetMode="External"/><Relationship Id="rId18" Type="http://schemas.openxmlformats.org/officeDocument/2006/relationships/hyperlink" Target="https://podminky.urs.cz/item/CS_URS_2024_01/619995001" TargetMode="External"/><Relationship Id="rId39" Type="http://schemas.openxmlformats.org/officeDocument/2006/relationships/hyperlink" Target="https://podminky.urs.cz/item/CS_URS_2024_01/631311115" TargetMode="External"/><Relationship Id="rId109" Type="http://schemas.openxmlformats.org/officeDocument/2006/relationships/hyperlink" Target="https://podminky.urs.cz/item/CS_URS_2024_01/713120811" TargetMode="External"/><Relationship Id="rId34" Type="http://schemas.openxmlformats.org/officeDocument/2006/relationships/hyperlink" Target="https://podminky.urs.cz/item/CS_URS_2024_01/622273201" TargetMode="External"/><Relationship Id="rId50" Type="http://schemas.openxmlformats.org/officeDocument/2006/relationships/hyperlink" Target="https://podminky.urs.cz/item/CS_URS_2024_01/766622131" TargetMode="External"/><Relationship Id="rId55" Type="http://schemas.openxmlformats.org/officeDocument/2006/relationships/hyperlink" Target="https://podminky.urs.cz/item/CS_URS_2024_01/941111221" TargetMode="External"/><Relationship Id="rId76" Type="http://schemas.openxmlformats.org/officeDocument/2006/relationships/hyperlink" Target="https://podminky.urs.cz/item/CS_URS_2024_01/968062376" TargetMode="External"/><Relationship Id="rId97" Type="http://schemas.openxmlformats.org/officeDocument/2006/relationships/hyperlink" Target="https://podminky.urs.cz/item/CS_URS_2024_01/997013821" TargetMode="External"/><Relationship Id="rId104" Type="http://schemas.openxmlformats.org/officeDocument/2006/relationships/hyperlink" Target="https://podminky.urs.cz/item/CS_URS_2024_01/712321132" TargetMode="External"/><Relationship Id="rId120" Type="http://schemas.openxmlformats.org/officeDocument/2006/relationships/hyperlink" Target="https://podminky.urs.cz/item/CS_URS_2024_01/721233113" TargetMode="External"/><Relationship Id="rId125" Type="http://schemas.openxmlformats.org/officeDocument/2006/relationships/hyperlink" Target="https://podminky.urs.cz/item/CS_URS_2024_01/998734102" TargetMode="External"/><Relationship Id="rId141" Type="http://schemas.openxmlformats.org/officeDocument/2006/relationships/hyperlink" Target="https://podminky.urs.cz/item/CS_URS_2024_01/953961114" TargetMode="External"/><Relationship Id="rId146" Type="http://schemas.openxmlformats.org/officeDocument/2006/relationships/hyperlink" Target="https://podminky.urs.cz/item/CS_URS_2024_01/767995116" TargetMode="External"/><Relationship Id="rId7" Type="http://schemas.openxmlformats.org/officeDocument/2006/relationships/hyperlink" Target="https://podminky.urs.cz/item/CS_URS_2024_01/311272211" TargetMode="External"/><Relationship Id="rId71" Type="http://schemas.openxmlformats.org/officeDocument/2006/relationships/hyperlink" Target="https://podminky.urs.cz/item/CS_URS_2024_01/713130813" TargetMode="External"/><Relationship Id="rId92" Type="http://schemas.openxmlformats.org/officeDocument/2006/relationships/hyperlink" Target="https://podminky.urs.cz/item/CS_URS_2024_01/997013501" TargetMode="External"/><Relationship Id="rId2" Type="http://schemas.openxmlformats.org/officeDocument/2006/relationships/hyperlink" Target="https://podminky.urs.cz/item/CS_URS_2024_01/162751117" TargetMode="External"/><Relationship Id="rId29" Type="http://schemas.openxmlformats.org/officeDocument/2006/relationships/hyperlink" Target="https://podminky.urs.cz/item/CS_URS_2024_01/622531052" TargetMode="External"/><Relationship Id="rId24" Type="http://schemas.openxmlformats.org/officeDocument/2006/relationships/hyperlink" Target="https://podminky.urs.cz/item/CS_URS_2024_01/622211031" TargetMode="External"/><Relationship Id="rId40" Type="http://schemas.openxmlformats.org/officeDocument/2006/relationships/hyperlink" Target="https://podminky.urs.cz/item/CS_URS_2024_01/631319171" TargetMode="External"/><Relationship Id="rId45" Type="http://schemas.openxmlformats.org/officeDocument/2006/relationships/hyperlink" Target="https://podminky.urs.cz/item/CS_URS_2024_01/632450124" TargetMode="External"/><Relationship Id="rId66" Type="http://schemas.openxmlformats.org/officeDocument/2006/relationships/hyperlink" Target="https://podminky.urs.cz/item/CS_URS_2024_01/952902601" TargetMode="External"/><Relationship Id="rId87" Type="http://schemas.openxmlformats.org/officeDocument/2006/relationships/hyperlink" Target="https://podminky.urs.cz/item/CS_URS_2024_01/113107030" TargetMode="External"/><Relationship Id="rId110" Type="http://schemas.openxmlformats.org/officeDocument/2006/relationships/hyperlink" Target="https://podminky.urs.cz/item/CS_URS_2024_01/713121111" TargetMode="External"/><Relationship Id="rId115" Type="http://schemas.openxmlformats.org/officeDocument/2006/relationships/hyperlink" Target="https://podminky.urs.cz/item/CS_URS_2024_01/998713102" TargetMode="External"/><Relationship Id="rId131" Type="http://schemas.openxmlformats.org/officeDocument/2006/relationships/hyperlink" Target="https://podminky.urs.cz/item/CS_URS_2024_01/998762102" TargetMode="External"/><Relationship Id="rId136" Type="http://schemas.openxmlformats.org/officeDocument/2006/relationships/hyperlink" Target="https://podminky.urs.cz/item/CS_URS_2024_01/764214607" TargetMode="External"/><Relationship Id="rId61" Type="http://schemas.openxmlformats.org/officeDocument/2006/relationships/hyperlink" Target="https://podminky.urs.cz/item/CS_URS_2024_01/944511211" TargetMode="External"/><Relationship Id="rId82" Type="http://schemas.openxmlformats.org/officeDocument/2006/relationships/hyperlink" Target="https://podminky.urs.cz/item/CS_URS_2024_01/764002841" TargetMode="External"/><Relationship Id="rId152" Type="http://schemas.openxmlformats.org/officeDocument/2006/relationships/hyperlink" Target="https://podminky.urs.cz/item/CS_URS_2024_01/783327101" TargetMode="External"/><Relationship Id="rId19" Type="http://schemas.openxmlformats.org/officeDocument/2006/relationships/hyperlink" Target="https://podminky.urs.cz/item/CS_URS_2024_01/622143004" TargetMode="External"/><Relationship Id="rId14" Type="http://schemas.openxmlformats.org/officeDocument/2006/relationships/hyperlink" Target="https://podminky.urs.cz/item/CS_URS_2024_01/619991011" TargetMode="External"/><Relationship Id="rId30" Type="http://schemas.openxmlformats.org/officeDocument/2006/relationships/hyperlink" Target="https://podminky.urs.cz/item/CS_URS_2024_01/622151011" TargetMode="External"/><Relationship Id="rId35" Type="http://schemas.openxmlformats.org/officeDocument/2006/relationships/hyperlink" Target="https://podminky.urs.cz/item/CS_URS_2024_01/713131121" TargetMode="External"/><Relationship Id="rId56" Type="http://schemas.openxmlformats.org/officeDocument/2006/relationships/hyperlink" Target="https://podminky.urs.cz/item/CS_URS_2024_01/941111821" TargetMode="External"/><Relationship Id="rId77" Type="http://schemas.openxmlformats.org/officeDocument/2006/relationships/hyperlink" Target="https://podminky.urs.cz/item/CS_URS_2024_01/978059361" TargetMode="External"/><Relationship Id="rId100" Type="http://schemas.openxmlformats.org/officeDocument/2006/relationships/hyperlink" Target="https://podminky.urs.cz/item/CS_URS_2024_01/711161123" TargetMode="External"/><Relationship Id="rId105" Type="http://schemas.openxmlformats.org/officeDocument/2006/relationships/hyperlink" Target="https://podminky.urs.cz/item/CS_URS_2024_01/712331111" TargetMode="External"/><Relationship Id="rId126" Type="http://schemas.openxmlformats.org/officeDocument/2006/relationships/hyperlink" Target="https://podminky.urs.cz/item/CS_URS_2024_01/735151821" TargetMode="External"/><Relationship Id="rId147" Type="http://schemas.openxmlformats.org/officeDocument/2006/relationships/hyperlink" Target="https://podminky.urs.cz/item/CS_URS_2024_01/998767102" TargetMode="External"/><Relationship Id="rId8" Type="http://schemas.openxmlformats.org/officeDocument/2006/relationships/hyperlink" Target="https://podminky.urs.cz/item/CS_URS_2024_01/319201321" TargetMode="External"/><Relationship Id="rId51" Type="http://schemas.openxmlformats.org/officeDocument/2006/relationships/hyperlink" Target="https://podminky.urs.cz/item/CS_URS_2024_01/766622136" TargetMode="External"/><Relationship Id="rId72" Type="http://schemas.openxmlformats.org/officeDocument/2006/relationships/hyperlink" Target="https://podminky.urs.cz/item/CS_URS_2024_01/767996801" TargetMode="External"/><Relationship Id="rId93" Type="http://schemas.openxmlformats.org/officeDocument/2006/relationships/hyperlink" Target="https://podminky.urs.cz/item/CS_URS_2024_01/997013509" TargetMode="External"/><Relationship Id="rId98" Type="http://schemas.openxmlformats.org/officeDocument/2006/relationships/hyperlink" Target="https://podminky.urs.cz/item/CS_URS_2024_01/998014021" TargetMode="External"/><Relationship Id="rId121" Type="http://schemas.openxmlformats.org/officeDocument/2006/relationships/hyperlink" Target="https://podminky.urs.cz/item/CS_URS_2024_01/998721102" TargetMode="External"/><Relationship Id="rId142" Type="http://schemas.openxmlformats.org/officeDocument/2006/relationships/hyperlink" Target="https://podminky.urs.cz/item/CS_URS_2024_01/767995113" TargetMode="External"/><Relationship Id="rId3" Type="http://schemas.openxmlformats.org/officeDocument/2006/relationships/hyperlink" Target="https://podminky.urs.cz/item/CS_URS_2024_01/162751119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431351121" TargetMode="External"/><Relationship Id="rId117" Type="http://schemas.openxmlformats.org/officeDocument/2006/relationships/hyperlink" Target="https://podminky.urs.cz/item/CS_URS_2024_01/998014090" TargetMode="External"/><Relationship Id="rId21" Type="http://schemas.openxmlformats.org/officeDocument/2006/relationships/hyperlink" Target="https://podminky.urs.cz/item/CS_URS_2024_01/411362021" TargetMode="External"/><Relationship Id="rId42" Type="http://schemas.openxmlformats.org/officeDocument/2006/relationships/hyperlink" Target="https://podminky.urs.cz/item/CS_URS_2024_01/622212001" TargetMode="External"/><Relationship Id="rId47" Type="http://schemas.openxmlformats.org/officeDocument/2006/relationships/hyperlink" Target="https://podminky.urs.cz/item/CS_URS_2024_01/622151011" TargetMode="External"/><Relationship Id="rId63" Type="http://schemas.openxmlformats.org/officeDocument/2006/relationships/hyperlink" Target="https://podminky.urs.cz/item/CS_URS_2024_01/637111112" TargetMode="External"/><Relationship Id="rId68" Type="http://schemas.openxmlformats.org/officeDocument/2006/relationships/hyperlink" Target="https://podminky.urs.cz/item/CS_URS_2024_01/767640222" TargetMode="External"/><Relationship Id="rId84" Type="http://schemas.openxmlformats.org/officeDocument/2006/relationships/hyperlink" Target="https://podminky.urs.cz/item/CS_URS_2024_01/965042141" TargetMode="External"/><Relationship Id="rId89" Type="http://schemas.openxmlformats.org/officeDocument/2006/relationships/hyperlink" Target="https://podminky.urs.cz/item/CS_URS_2024_01/766411822" TargetMode="External"/><Relationship Id="rId112" Type="http://schemas.openxmlformats.org/officeDocument/2006/relationships/hyperlink" Target="https://podminky.urs.cz/item/CS_URS_2024_01/997013631" TargetMode="External"/><Relationship Id="rId133" Type="http://schemas.openxmlformats.org/officeDocument/2006/relationships/hyperlink" Target="https://podminky.urs.cz/item/CS_URS_2024_01/998713102" TargetMode="External"/><Relationship Id="rId138" Type="http://schemas.openxmlformats.org/officeDocument/2006/relationships/hyperlink" Target="https://podminky.urs.cz/item/CS_URS_2024_01/721233113" TargetMode="External"/><Relationship Id="rId154" Type="http://schemas.openxmlformats.org/officeDocument/2006/relationships/hyperlink" Target="https://podminky.urs.cz/item/CS_URS_2024_01/764214611" TargetMode="External"/><Relationship Id="rId159" Type="http://schemas.openxmlformats.org/officeDocument/2006/relationships/hyperlink" Target="https://podminky.urs.cz/item/CS_URS_2024_01/767995115" TargetMode="External"/><Relationship Id="rId175" Type="http://schemas.openxmlformats.org/officeDocument/2006/relationships/hyperlink" Target="https://podminky.urs.cz/item/CS_URS_2024_01/776201812" TargetMode="External"/><Relationship Id="rId170" Type="http://schemas.openxmlformats.org/officeDocument/2006/relationships/hyperlink" Target="https://podminky.urs.cz/item/CS_URS_2024_01/771271231" TargetMode="External"/><Relationship Id="rId16" Type="http://schemas.openxmlformats.org/officeDocument/2006/relationships/hyperlink" Target="https://podminky.urs.cz/item/CS_URS_2024_01/411354213" TargetMode="External"/><Relationship Id="rId107" Type="http://schemas.openxmlformats.org/officeDocument/2006/relationships/hyperlink" Target="https://podminky.urs.cz/item/CS_URS_2024_01/766411812" TargetMode="External"/><Relationship Id="rId11" Type="http://schemas.openxmlformats.org/officeDocument/2006/relationships/hyperlink" Target="https://podminky.urs.cz/item/CS_URS_2024_01/279113132" TargetMode="External"/><Relationship Id="rId32" Type="http://schemas.openxmlformats.org/officeDocument/2006/relationships/hyperlink" Target="https://podminky.urs.cz/item/CS_URS_2024_01/619991011" TargetMode="External"/><Relationship Id="rId37" Type="http://schemas.openxmlformats.org/officeDocument/2006/relationships/hyperlink" Target="https://podminky.urs.cz/item/CS_URS_2024_01/622143004" TargetMode="External"/><Relationship Id="rId53" Type="http://schemas.openxmlformats.org/officeDocument/2006/relationships/hyperlink" Target="https://podminky.urs.cz/item/CS_URS_2024_01/622274011" TargetMode="External"/><Relationship Id="rId58" Type="http://schemas.openxmlformats.org/officeDocument/2006/relationships/hyperlink" Target="https://podminky.urs.cz/item/CS_URS_2024_01/631362021" TargetMode="External"/><Relationship Id="rId74" Type="http://schemas.openxmlformats.org/officeDocument/2006/relationships/hyperlink" Target="https://podminky.urs.cz/item/CS_URS_2024_01/941111822" TargetMode="External"/><Relationship Id="rId79" Type="http://schemas.openxmlformats.org/officeDocument/2006/relationships/hyperlink" Target="https://podminky.urs.cz/item/CS_URS_2024_01/952901111" TargetMode="External"/><Relationship Id="rId102" Type="http://schemas.openxmlformats.org/officeDocument/2006/relationships/hyperlink" Target="https://podminky.urs.cz/item/CS_URS_2024_01/967023692" TargetMode="External"/><Relationship Id="rId123" Type="http://schemas.openxmlformats.org/officeDocument/2006/relationships/hyperlink" Target="https://podminky.urs.cz/item/CS_URS_2024_01/712331111" TargetMode="External"/><Relationship Id="rId128" Type="http://schemas.openxmlformats.org/officeDocument/2006/relationships/hyperlink" Target="https://podminky.urs.cz/item/CS_URS_2024_01/713121111" TargetMode="External"/><Relationship Id="rId144" Type="http://schemas.openxmlformats.org/officeDocument/2006/relationships/hyperlink" Target="https://podminky.urs.cz/item/CS_URS_2024_01/735000912" TargetMode="External"/><Relationship Id="rId149" Type="http://schemas.openxmlformats.org/officeDocument/2006/relationships/hyperlink" Target="https://podminky.urs.cz/item/CS_URS_2024_01/763135101" TargetMode="External"/><Relationship Id="rId5" Type="http://schemas.openxmlformats.org/officeDocument/2006/relationships/hyperlink" Target="https://podminky.urs.cz/item/CS_URS_2024_01/162751119" TargetMode="External"/><Relationship Id="rId90" Type="http://schemas.openxmlformats.org/officeDocument/2006/relationships/hyperlink" Target="https://podminky.urs.cz/item/CS_URS_2024_01/968062376" TargetMode="External"/><Relationship Id="rId95" Type="http://schemas.openxmlformats.org/officeDocument/2006/relationships/hyperlink" Target="https://podminky.urs.cz/item/CS_URS_2024_01/965043421" TargetMode="External"/><Relationship Id="rId160" Type="http://schemas.openxmlformats.org/officeDocument/2006/relationships/hyperlink" Target="https://podminky.urs.cz/item/CS_URS_2024_01/953961114" TargetMode="External"/><Relationship Id="rId165" Type="http://schemas.openxmlformats.org/officeDocument/2006/relationships/hyperlink" Target="https://podminky.urs.cz/item/CS_URS_2024_01/767995112" TargetMode="External"/><Relationship Id="rId181" Type="http://schemas.openxmlformats.org/officeDocument/2006/relationships/hyperlink" Target="https://podminky.urs.cz/item/CS_URS_2024_01/784181121" TargetMode="External"/><Relationship Id="rId22" Type="http://schemas.openxmlformats.org/officeDocument/2006/relationships/hyperlink" Target="https://podminky.urs.cz/item/CS_URS_2024_01/348272213" TargetMode="External"/><Relationship Id="rId27" Type="http://schemas.openxmlformats.org/officeDocument/2006/relationships/hyperlink" Target="https://podminky.urs.cz/item/CS_URS_2024_01/431351122" TargetMode="External"/><Relationship Id="rId43" Type="http://schemas.openxmlformats.org/officeDocument/2006/relationships/hyperlink" Target="https://podminky.urs.cz/item/CS_URS_2024_01/622142001" TargetMode="External"/><Relationship Id="rId48" Type="http://schemas.openxmlformats.org/officeDocument/2006/relationships/hyperlink" Target="https://podminky.urs.cz/item/CS_URS_2024_01/622143003" TargetMode="External"/><Relationship Id="rId64" Type="http://schemas.openxmlformats.org/officeDocument/2006/relationships/hyperlink" Target="https://podminky.urs.cz/item/CS_URS_2024_01/637311122" TargetMode="External"/><Relationship Id="rId69" Type="http://schemas.openxmlformats.org/officeDocument/2006/relationships/hyperlink" Target="https://podminky.urs.cz/item/CS_URS_2024_01/941111121" TargetMode="External"/><Relationship Id="rId113" Type="http://schemas.openxmlformats.org/officeDocument/2006/relationships/hyperlink" Target="https://podminky.urs.cz/item/CS_URS_2024_01/997221645" TargetMode="External"/><Relationship Id="rId118" Type="http://schemas.openxmlformats.org/officeDocument/2006/relationships/hyperlink" Target="https://podminky.urs.cz/item/CS_URS_2024_01/711161123" TargetMode="External"/><Relationship Id="rId134" Type="http://schemas.openxmlformats.org/officeDocument/2006/relationships/hyperlink" Target="https://podminky.urs.cz/item/CS_URS_2024_01/714123001" TargetMode="External"/><Relationship Id="rId139" Type="http://schemas.openxmlformats.org/officeDocument/2006/relationships/hyperlink" Target="https://podminky.urs.cz/item/CS_URS_2024_01/998721102" TargetMode="External"/><Relationship Id="rId80" Type="http://schemas.openxmlformats.org/officeDocument/2006/relationships/hyperlink" Target="https://podminky.urs.cz/item/CS_URS_2024_01/952902121" TargetMode="External"/><Relationship Id="rId85" Type="http://schemas.openxmlformats.org/officeDocument/2006/relationships/hyperlink" Target="https://podminky.urs.cz/item/CS_URS_2024_01/966072132" TargetMode="External"/><Relationship Id="rId150" Type="http://schemas.openxmlformats.org/officeDocument/2006/relationships/hyperlink" Target="https://podminky.urs.cz/item/CS_URS_2024_01/763172351" TargetMode="External"/><Relationship Id="rId155" Type="http://schemas.openxmlformats.org/officeDocument/2006/relationships/hyperlink" Target="https://podminky.urs.cz/item/CS_URS_2024_01/998764102" TargetMode="External"/><Relationship Id="rId171" Type="http://schemas.openxmlformats.org/officeDocument/2006/relationships/hyperlink" Target="https://podminky.urs.cz/item/CS_URS_2024_01/771551113" TargetMode="External"/><Relationship Id="rId176" Type="http://schemas.openxmlformats.org/officeDocument/2006/relationships/hyperlink" Target="https://podminky.urs.cz/item/CS_URS_2024_01/776111116" TargetMode="External"/><Relationship Id="rId12" Type="http://schemas.openxmlformats.org/officeDocument/2006/relationships/hyperlink" Target="https://podminky.urs.cz/item/CS_URS_2024_01/311272211" TargetMode="External"/><Relationship Id="rId17" Type="http://schemas.openxmlformats.org/officeDocument/2006/relationships/hyperlink" Target="https://podminky.urs.cz/item/CS_URS_2024_01/411361821" TargetMode="External"/><Relationship Id="rId33" Type="http://schemas.openxmlformats.org/officeDocument/2006/relationships/hyperlink" Target="https://podminky.urs.cz/item/CS_URS_2024_01/612142001" TargetMode="External"/><Relationship Id="rId38" Type="http://schemas.openxmlformats.org/officeDocument/2006/relationships/hyperlink" Target="https://podminky.urs.cz/item/CS_URS_2024_01/629991011" TargetMode="External"/><Relationship Id="rId59" Type="http://schemas.openxmlformats.org/officeDocument/2006/relationships/hyperlink" Target="https://podminky.urs.cz/item/CS_URS_2024_01/634911111" TargetMode="External"/><Relationship Id="rId103" Type="http://schemas.openxmlformats.org/officeDocument/2006/relationships/hyperlink" Target="https://podminky.urs.cz/item/CS_URS_2024_01/965042141" TargetMode="External"/><Relationship Id="rId108" Type="http://schemas.openxmlformats.org/officeDocument/2006/relationships/hyperlink" Target="https://podminky.urs.cz/item/CS_URS_2024_01/766411822" TargetMode="External"/><Relationship Id="rId124" Type="http://schemas.openxmlformats.org/officeDocument/2006/relationships/hyperlink" Target="https://podminky.urs.cz/item/CS_URS_2024_01/712341559" TargetMode="External"/><Relationship Id="rId129" Type="http://schemas.openxmlformats.org/officeDocument/2006/relationships/hyperlink" Target="https://podminky.urs.cz/item/CS_URS_2024_01/713141135" TargetMode="External"/><Relationship Id="rId54" Type="http://schemas.openxmlformats.org/officeDocument/2006/relationships/hyperlink" Target="https://podminky.urs.cz/item/CS_URS_2024_01/631311115" TargetMode="External"/><Relationship Id="rId70" Type="http://schemas.openxmlformats.org/officeDocument/2006/relationships/hyperlink" Target="https://podminky.urs.cz/item/CS_URS_2024_01/941111221" TargetMode="External"/><Relationship Id="rId75" Type="http://schemas.openxmlformats.org/officeDocument/2006/relationships/hyperlink" Target="https://podminky.urs.cz/item/CS_URS_2024_01/944511111" TargetMode="External"/><Relationship Id="rId91" Type="http://schemas.openxmlformats.org/officeDocument/2006/relationships/hyperlink" Target="https://podminky.urs.cz/item/CS_URS_2024_01/968072456" TargetMode="External"/><Relationship Id="rId96" Type="http://schemas.openxmlformats.org/officeDocument/2006/relationships/hyperlink" Target="https://podminky.urs.cz/item/CS_URS_2024_01/712300845" TargetMode="External"/><Relationship Id="rId140" Type="http://schemas.openxmlformats.org/officeDocument/2006/relationships/hyperlink" Target="https://podminky.urs.cz/item/CS_URS_2024_01/734200821" TargetMode="External"/><Relationship Id="rId145" Type="http://schemas.openxmlformats.org/officeDocument/2006/relationships/hyperlink" Target="https://podminky.urs.cz/item/CS_URS_2024_01/762341037" TargetMode="External"/><Relationship Id="rId161" Type="http://schemas.openxmlformats.org/officeDocument/2006/relationships/hyperlink" Target="https://podminky.urs.cz/item/CS_URS_2024_01/767995113" TargetMode="External"/><Relationship Id="rId166" Type="http://schemas.openxmlformats.org/officeDocument/2006/relationships/hyperlink" Target="https://podminky.urs.cz/item/CS_URS_2024_01/767995115" TargetMode="External"/><Relationship Id="rId182" Type="http://schemas.openxmlformats.org/officeDocument/2006/relationships/hyperlink" Target="https://podminky.urs.cz/item/CS_URS_2024_01/784311011" TargetMode="External"/><Relationship Id="rId1" Type="http://schemas.openxmlformats.org/officeDocument/2006/relationships/hyperlink" Target="https://podminky.urs.cz/item/CS_URS_2024_01/111251101" TargetMode="External"/><Relationship Id="rId6" Type="http://schemas.openxmlformats.org/officeDocument/2006/relationships/hyperlink" Target="https://podminky.urs.cz/item/CS_URS_2024_01/171201201" TargetMode="External"/><Relationship Id="rId23" Type="http://schemas.openxmlformats.org/officeDocument/2006/relationships/hyperlink" Target="https://podminky.urs.cz/item/CS_URS_2024_01/348272513" TargetMode="External"/><Relationship Id="rId28" Type="http://schemas.openxmlformats.org/officeDocument/2006/relationships/hyperlink" Target="https://podminky.urs.cz/item/CS_URS_2024_01/430362021" TargetMode="External"/><Relationship Id="rId49" Type="http://schemas.openxmlformats.org/officeDocument/2006/relationships/hyperlink" Target="https://podminky.urs.cz/item/CS_URS_2024_01/622143004" TargetMode="External"/><Relationship Id="rId114" Type="http://schemas.openxmlformats.org/officeDocument/2006/relationships/hyperlink" Target="https://podminky.urs.cz/item/CS_URS_2024_01/997013814" TargetMode="External"/><Relationship Id="rId119" Type="http://schemas.openxmlformats.org/officeDocument/2006/relationships/hyperlink" Target="https://podminky.urs.cz/item/CS_URS_2024_01/998711102" TargetMode="External"/><Relationship Id="rId44" Type="http://schemas.openxmlformats.org/officeDocument/2006/relationships/hyperlink" Target="https://podminky.urs.cz/item/CS_URS_2024_01/622511112" TargetMode="External"/><Relationship Id="rId60" Type="http://schemas.openxmlformats.org/officeDocument/2006/relationships/hyperlink" Target="https://podminky.urs.cz/item/CS_URS_2024_01/634661111" TargetMode="External"/><Relationship Id="rId65" Type="http://schemas.openxmlformats.org/officeDocument/2006/relationships/hyperlink" Target="https://podminky.urs.cz/item/CS_URS_2024_01/637121112" TargetMode="External"/><Relationship Id="rId81" Type="http://schemas.openxmlformats.org/officeDocument/2006/relationships/hyperlink" Target="https://podminky.urs.cz/item/CS_URS_2024_01/952902601" TargetMode="External"/><Relationship Id="rId86" Type="http://schemas.openxmlformats.org/officeDocument/2006/relationships/hyperlink" Target="https://podminky.urs.cz/item/CS_URS_2024_01/713130813" TargetMode="External"/><Relationship Id="rId130" Type="http://schemas.openxmlformats.org/officeDocument/2006/relationships/hyperlink" Target="https://podminky.urs.cz/item/CS_URS_2024_01/713131141" TargetMode="External"/><Relationship Id="rId135" Type="http://schemas.openxmlformats.org/officeDocument/2006/relationships/hyperlink" Target="https://podminky.urs.cz/item/CS_URS_2024_01/721171916" TargetMode="External"/><Relationship Id="rId151" Type="http://schemas.openxmlformats.org/officeDocument/2006/relationships/hyperlink" Target="https://podminky.urs.cz/item/CS_URS_2024_01/763131411" TargetMode="External"/><Relationship Id="rId156" Type="http://schemas.openxmlformats.org/officeDocument/2006/relationships/hyperlink" Target="https://podminky.urs.cz/item/CS_URS_2024_01/765192001" TargetMode="External"/><Relationship Id="rId177" Type="http://schemas.openxmlformats.org/officeDocument/2006/relationships/hyperlink" Target="https://podminky.urs.cz/item/CS_URS_2024_01/776221111" TargetMode="External"/><Relationship Id="rId4" Type="http://schemas.openxmlformats.org/officeDocument/2006/relationships/hyperlink" Target="https://podminky.urs.cz/item/CS_URS_2024_01/162751117" TargetMode="External"/><Relationship Id="rId9" Type="http://schemas.openxmlformats.org/officeDocument/2006/relationships/hyperlink" Target="https://podminky.urs.cz/item/CS_URS_2024_01/271572211" TargetMode="External"/><Relationship Id="rId172" Type="http://schemas.openxmlformats.org/officeDocument/2006/relationships/hyperlink" Target="https://podminky.urs.cz/item/CS_URS_2024_01/771121011" TargetMode="External"/><Relationship Id="rId180" Type="http://schemas.openxmlformats.org/officeDocument/2006/relationships/hyperlink" Target="https://podminky.urs.cz/item/CS_URS_2024_01/784121001" TargetMode="External"/><Relationship Id="rId13" Type="http://schemas.openxmlformats.org/officeDocument/2006/relationships/hyperlink" Target="https://podminky.urs.cz/item/CS_URS_2024_01/319201321" TargetMode="External"/><Relationship Id="rId18" Type="http://schemas.openxmlformats.org/officeDocument/2006/relationships/hyperlink" Target="https://podminky.urs.cz/item/CS_URS_2024_01/411322525" TargetMode="External"/><Relationship Id="rId39" Type="http://schemas.openxmlformats.org/officeDocument/2006/relationships/hyperlink" Target="https://podminky.urs.cz/item/CS_URS_2024_01/629995101" TargetMode="External"/><Relationship Id="rId109" Type="http://schemas.openxmlformats.org/officeDocument/2006/relationships/hyperlink" Target="https://podminky.urs.cz/item/CS_URS_2024_01/997013113" TargetMode="External"/><Relationship Id="rId34" Type="http://schemas.openxmlformats.org/officeDocument/2006/relationships/hyperlink" Target="https://podminky.urs.cz/item/CS_URS_2024_01/612311131" TargetMode="External"/><Relationship Id="rId50" Type="http://schemas.openxmlformats.org/officeDocument/2006/relationships/hyperlink" Target="https://podminky.urs.cz/item/CS_URS_2024_01/622273201" TargetMode="External"/><Relationship Id="rId55" Type="http://schemas.openxmlformats.org/officeDocument/2006/relationships/hyperlink" Target="https://podminky.urs.cz/item/CS_URS_2024_01/631311115" TargetMode="External"/><Relationship Id="rId76" Type="http://schemas.openxmlformats.org/officeDocument/2006/relationships/hyperlink" Target="https://podminky.urs.cz/item/CS_URS_2024_01/944511211" TargetMode="External"/><Relationship Id="rId97" Type="http://schemas.openxmlformats.org/officeDocument/2006/relationships/hyperlink" Target="https://podminky.urs.cz/item/CS_URS_2024_01/721210823" TargetMode="External"/><Relationship Id="rId104" Type="http://schemas.openxmlformats.org/officeDocument/2006/relationships/hyperlink" Target="https://podminky.urs.cz/item/CS_URS_2024_01/919735122" TargetMode="External"/><Relationship Id="rId120" Type="http://schemas.openxmlformats.org/officeDocument/2006/relationships/hyperlink" Target="https://podminky.urs.cz/item/CS_URS_2024_01/712340832" TargetMode="External"/><Relationship Id="rId125" Type="http://schemas.openxmlformats.org/officeDocument/2006/relationships/hyperlink" Target="https://podminky.urs.cz/item/CS_URS_2024_01/712841559" TargetMode="External"/><Relationship Id="rId141" Type="http://schemas.openxmlformats.org/officeDocument/2006/relationships/hyperlink" Target="https://podminky.urs.cz/item/CS_URS_2024_01/734209113" TargetMode="External"/><Relationship Id="rId146" Type="http://schemas.openxmlformats.org/officeDocument/2006/relationships/hyperlink" Target="https://podminky.urs.cz/item/CS_URS_2024_01/762361114" TargetMode="External"/><Relationship Id="rId167" Type="http://schemas.openxmlformats.org/officeDocument/2006/relationships/hyperlink" Target="https://podminky.urs.cz/item/CS_URS_2024_01/767995116" TargetMode="External"/><Relationship Id="rId7" Type="http://schemas.openxmlformats.org/officeDocument/2006/relationships/hyperlink" Target="https://podminky.urs.cz/item/CS_URS_2024_01/171201231" TargetMode="External"/><Relationship Id="rId71" Type="http://schemas.openxmlformats.org/officeDocument/2006/relationships/hyperlink" Target="https://podminky.urs.cz/item/CS_URS_2024_01/941111821" TargetMode="External"/><Relationship Id="rId92" Type="http://schemas.openxmlformats.org/officeDocument/2006/relationships/hyperlink" Target="https://podminky.urs.cz/item/CS_URS_2024_01/978059361" TargetMode="External"/><Relationship Id="rId162" Type="http://schemas.openxmlformats.org/officeDocument/2006/relationships/hyperlink" Target="https://podminky.urs.cz/item/CS_URS_2024_01/767995111" TargetMode="External"/><Relationship Id="rId183" Type="http://schemas.openxmlformats.org/officeDocument/2006/relationships/drawing" Target="../drawings/drawing8.xml"/><Relationship Id="rId2" Type="http://schemas.openxmlformats.org/officeDocument/2006/relationships/hyperlink" Target="https://podminky.urs.cz/item/CS_URS_2024_01/122251103" TargetMode="External"/><Relationship Id="rId29" Type="http://schemas.openxmlformats.org/officeDocument/2006/relationships/hyperlink" Target="https://podminky.urs.cz/item/CS_URS_2024_01/434311113" TargetMode="External"/><Relationship Id="rId24" Type="http://schemas.openxmlformats.org/officeDocument/2006/relationships/hyperlink" Target="https://podminky.urs.cz/item/CS_URS_2024_01/311361821" TargetMode="External"/><Relationship Id="rId40" Type="http://schemas.openxmlformats.org/officeDocument/2006/relationships/hyperlink" Target="https://podminky.urs.cz/item/CS_URS_2024_01/622211031" TargetMode="External"/><Relationship Id="rId45" Type="http://schemas.openxmlformats.org/officeDocument/2006/relationships/hyperlink" Target="https://podminky.urs.cz/item/CS_URS_2024_01/622151001" TargetMode="External"/><Relationship Id="rId66" Type="http://schemas.openxmlformats.org/officeDocument/2006/relationships/hyperlink" Target="https://podminky.urs.cz/item/CS_URS_2024_01/766622136" TargetMode="External"/><Relationship Id="rId87" Type="http://schemas.openxmlformats.org/officeDocument/2006/relationships/hyperlink" Target="https://podminky.urs.cz/item/CS_URS_2024_01/767996801" TargetMode="External"/><Relationship Id="rId110" Type="http://schemas.openxmlformats.org/officeDocument/2006/relationships/hyperlink" Target="https://podminky.urs.cz/item/CS_URS_2024_01/997013501" TargetMode="External"/><Relationship Id="rId115" Type="http://schemas.openxmlformats.org/officeDocument/2006/relationships/hyperlink" Target="https://podminky.urs.cz/item/CS_URS_2024_01/997013821" TargetMode="External"/><Relationship Id="rId131" Type="http://schemas.openxmlformats.org/officeDocument/2006/relationships/hyperlink" Target="https://podminky.urs.cz/item/CS_URS_2024_01/713141135" TargetMode="External"/><Relationship Id="rId136" Type="http://schemas.openxmlformats.org/officeDocument/2006/relationships/hyperlink" Target="https://podminky.urs.cz/item/CS_URS_2024_01/721173316" TargetMode="External"/><Relationship Id="rId157" Type="http://schemas.openxmlformats.org/officeDocument/2006/relationships/hyperlink" Target="https://podminky.urs.cz/item/CS_URS_2024_01/998765102" TargetMode="External"/><Relationship Id="rId178" Type="http://schemas.openxmlformats.org/officeDocument/2006/relationships/hyperlink" Target="https://podminky.urs.cz/item/CS_URS_2024_01/998776102" TargetMode="External"/><Relationship Id="rId61" Type="http://schemas.openxmlformats.org/officeDocument/2006/relationships/hyperlink" Target="https://podminky.urs.cz/item/CS_URS_2024_01/632450124" TargetMode="External"/><Relationship Id="rId82" Type="http://schemas.openxmlformats.org/officeDocument/2006/relationships/hyperlink" Target="https://podminky.urs.cz/item/CS_URS_2024_01/953941311" TargetMode="External"/><Relationship Id="rId152" Type="http://schemas.openxmlformats.org/officeDocument/2006/relationships/hyperlink" Target="https://podminky.urs.cz/item/CS_URS_2024_01/998763302" TargetMode="External"/><Relationship Id="rId173" Type="http://schemas.openxmlformats.org/officeDocument/2006/relationships/hyperlink" Target="https://podminky.urs.cz/item/CS_URS_2024_01/771151022" TargetMode="External"/><Relationship Id="rId19" Type="http://schemas.openxmlformats.org/officeDocument/2006/relationships/hyperlink" Target="https://podminky.urs.cz/item/CS_URS_2024_01/41135425.R.1" TargetMode="External"/><Relationship Id="rId14" Type="http://schemas.openxmlformats.org/officeDocument/2006/relationships/hyperlink" Target="https://podminky.urs.cz/item/CS_URS_2024_01/319202321" TargetMode="External"/><Relationship Id="rId30" Type="http://schemas.openxmlformats.org/officeDocument/2006/relationships/hyperlink" Target="https://podminky.urs.cz/item/CS_URS_2024_01/434351141" TargetMode="External"/><Relationship Id="rId35" Type="http://schemas.openxmlformats.org/officeDocument/2006/relationships/hyperlink" Target="https://podminky.urs.cz/item/CS_URS_2024_01/612325302" TargetMode="External"/><Relationship Id="rId56" Type="http://schemas.openxmlformats.org/officeDocument/2006/relationships/hyperlink" Target="https://podminky.urs.cz/item/CS_URS_2024_01/631319171" TargetMode="External"/><Relationship Id="rId77" Type="http://schemas.openxmlformats.org/officeDocument/2006/relationships/hyperlink" Target="https://podminky.urs.cz/item/CS_URS_2024_01/944511811" TargetMode="External"/><Relationship Id="rId100" Type="http://schemas.openxmlformats.org/officeDocument/2006/relationships/hyperlink" Target="https://podminky.urs.cz/item/CS_URS_2024_01/764003801" TargetMode="External"/><Relationship Id="rId105" Type="http://schemas.openxmlformats.org/officeDocument/2006/relationships/hyperlink" Target="https://podminky.urs.cz/item/CS_URS_2024_01/919735112" TargetMode="External"/><Relationship Id="rId126" Type="http://schemas.openxmlformats.org/officeDocument/2006/relationships/hyperlink" Target="https://podminky.urs.cz/item/CS_URS_2024_01/998712102" TargetMode="External"/><Relationship Id="rId147" Type="http://schemas.openxmlformats.org/officeDocument/2006/relationships/hyperlink" Target="https://podminky.urs.cz/item/CS_URS_2024_01/762395000" TargetMode="External"/><Relationship Id="rId168" Type="http://schemas.openxmlformats.org/officeDocument/2006/relationships/hyperlink" Target="https://podminky.urs.cz/item/CS_URS_2024_01/998767102" TargetMode="External"/><Relationship Id="rId8" Type="http://schemas.openxmlformats.org/officeDocument/2006/relationships/hyperlink" Target="https://podminky.urs.cz/item/CS_URS_2024_01/174101101" TargetMode="External"/><Relationship Id="rId51" Type="http://schemas.openxmlformats.org/officeDocument/2006/relationships/hyperlink" Target="https://podminky.urs.cz/item/CS_URS_2024_01/713131121" TargetMode="External"/><Relationship Id="rId72" Type="http://schemas.openxmlformats.org/officeDocument/2006/relationships/hyperlink" Target="https://podminky.urs.cz/item/CS_URS_2024_01/941111122" TargetMode="External"/><Relationship Id="rId93" Type="http://schemas.openxmlformats.org/officeDocument/2006/relationships/hyperlink" Target="https://podminky.urs.cz/item/CS_URS_2024_01/963022819" TargetMode="External"/><Relationship Id="rId98" Type="http://schemas.openxmlformats.org/officeDocument/2006/relationships/hyperlink" Target="https://podminky.urs.cz/item/CS_URS_2024_01/764002821R" TargetMode="External"/><Relationship Id="rId121" Type="http://schemas.openxmlformats.org/officeDocument/2006/relationships/hyperlink" Target="https://podminky.urs.cz/item/CS_URS_2024_01/712311101" TargetMode="External"/><Relationship Id="rId142" Type="http://schemas.openxmlformats.org/officeDocument/2006/relationships/hyperlink" Target="https://podminky.urs.cz/item/CS_URS_2024_01/734291951" TargetMode="External"/><Relationship Id="rId163" Type="http://schemas.openxmlformats.org/officeDocument/2006/relationships/hyperlink" Target="https://podminky.urs.cz/item/CS_URS_2024_01/767995112" TargetMode="External"/><Relationship Id="rId3" Type="http://schemas.openxmlformats.org/officeDocument/2006/relationships/hyperlink" Target="https://podminky.urs.cz/item/CS_URS_2024_01/132251103" TargetMode="External"/><Relationship Id="rId25" Type="http://schemas.openxmlformats.org/officeDocument/2006/relationships/hyperlink" Target="https://podminky.urs.cz/item/CS_URS_2024_01/430321515" TargetMode="External"/><Relationship Id="rId46" Type="http://schemas.openxmlformats.org/officeDocument/2006/relationships/hyperlink" Target="https://podminky.urs.cz/item/CS_URS_2024_01/622531052" TargetMode="External"/><Relationship Id="rId67" Type="http://schemas.openxmlformats.org/officeDocument/2006/relationships/hyperlink" Target="https://podminky.urs.cz/item/CS_URS_2024_01/786624121" TargetMode="External"/><Relationship Id="rId116" Type="http://schemas.openxmlformats.org/officeDocument/2006/relationships/hyperlink" Target="https://podminky.urs.cz/item/CS_URS_2024_01/998014021" TargetMode="External"/><Relationship Id="rId137" Type="http://schemas.openxmlformats.org/officeDocument/2006/relationships/hyperlink" Target="https://podminky.urs.cz/item/CS_URS_2024_01/721174064" TargetMode="External"/><Relationship Id="rId158" Type="http://schemas.openxmlformats.org/officeDocument/2006/relationships/hyperlink" Target="https://podminky.urs.cz/item/CS_URS_2024_01/767531121" TargetMode="External"/><Relationship Id="rId20" Type="http://schemas.openxmlformats.org/officeDocument/2006/relationships/hyperlink" Target="https://podminky.urs.cz/item/CS_URS_2024_01/411361821" TargetMode="External"/><Relationship Id="rId41" Type="http://schemas.openxmlformats.org/officeDocument/2006/relationships/hyperlink" Target="https://podminky.urs.cz/item/CS_URS_2024_01/622211031" TargetMode="External"/><Relationship Id="rId62" Type="http://schemas.openxmlformats.org/officeDocument/2006/relationships/hyperlink" Target="https://podminky.urs.cz/item/CS_URS_2024_01/637211122" TargetMode="External"/><Relationship Id="rId83" Type="http://schemas.openxmlformats.org/officeDocument/2006/relationships/hyperlink" Target="https://podminky.urs.cz/item/CS_URS_2024_01/963012520" TargetMode="External"/><Relationship Id="rId88" Type="http://schemas.openxmlformats.org/officeDocument/2006/relationships/hyperlink" Target="https://podminky.urs.cz/item/CS_URS_2024_01/766411811" TargetMode="External"/><Relationship Id="rId111" Type="http://schemas.openxmlformats.org/officeDocument/2006/relationships/hyperlink" Target="https://podminky.urs.cz/item/CS_URS_2024_01/997013509" TargetMode="External"/><Relationship Id="rId132" Type="http://schemas.openxmlformats.org/officeDocument/2006/relationships/hyperlink" Target="https://podminky.urs.cz/item/CS_URS_2024_01/713141211" TargetMode="External"/><Relationship Id="rId153" Type="http://schemas.openxmlformats.org/officeDocument/2006/relationships/hyperlink" Target="https://podminky.urs.cz/item/CS_URS_2024_01/764214607" TargetMode="External"/><Relationship Id="rId174" Type="http://schemas.openxmlformats.org/officeDocument/2006/relationships/hyperlink" Target="https://podminky.urs.cz/item/CS_URS_2024_01/998771102" TargetMode="External"/><Relationship Id="rId179" Type="http://schemas.openxmlformats.org/officeDocument/2006/relationships/hyperlink" Target="https://podminky.urs.cz/item/CS_URS_2024_01/783327101" TargetMode="External"/><Relationship Id="rId15" Type="http://schemas.openxmlformats.org/officeDocument/2006/relationships/hyperlink" Target="https://podminky.urs.cz/item/CS_URS_2024_01/411322424" TargetMode="External"/><Relationship Id="rId36" Type="http://schemas.openxmlformats.org/officeDocument/2006/relationships/hyperlink" Target="https://podminky.urs.cz/item/CS_URS_2024_01/619995001" TargetMode="External"/><Relationship Id="rId57" Type="http://schemas.openxmlformats.org/officeDocument/2006/relationships/hyperlink" Target="https://podminky.urs.cz/item/CS_URS_2024_01/631319011" TargetMode="External"/><Relationship Id="rId106" Type="http://schemas.openxmlformats.org/officeDocument/2006/relationships/hyperlink" Target="https://podminky.urs.cz/item/CS_URS_2024_01/113107042" TargetMode="External"/><Relationship Id="rId127" Type="http://schemas.openxmlformats.org/officeDocument/2006/relationships/hyperlink" Target="https://podminky.urs.cz/item/CS_URS_2024_01/713120811" TargetMode="External"/><Relationship Id="rId10" Type="http://schemas.openxmlformats.org/officeDocument/2006/relationships/hyperlink" Target="https://podminky.urs.cz/item/CS_URS_2024_01/274313611" TargetMode="External"/><Relationship Id="rId31" Type="http://schemas.openxmlformats.org/officeDocument/2006/relationships/hyperlink" Target="https://podminky.urs.cz/item/CS_URS_2024_01/434351142" TargetMode="External"/><Relationship Id="rId52" Type="http://schemas.openxmlformats.org/officeDocument/2006/relationships/hyperlink" Target="https://podminky.urs.cz/item/CS_URS_2024_01/713131161" TargetMode="External"/><Relationship Id="rId73" Type="http://schemas.openxmlformats.org/officeDocument/2006/relationships/hyperlink" Target="https://podminky.urs.cz/item/CS_URS_2024_01/941111222" TargetMode="External"/><Relationship Id="rId78" Type="http://schemas.openxmlformats.org/officeDocument/2006/relationships/hyperlink" Target="https://podminky.urs.cz/item/CS_URS_2024_01/949101111" TargetMode="External"/><Relationship Id="rId94" Type="http://schemas.openxmlformats.org/officeDocument/2006/relationships/hyperlink" Target="https://podminky.urs.cz/item/CS_URS_2024_01/962032230" TargetMode="External"/><Relationship Id="rId99" Type="http://schemas.openxmlformats.org/officeDocument/2006/relationships/hyperlink" Target="https://podminky.urs.cz/item/CS_URS_2024_01/764002841" TargetMode="External"/><Relationship Id="rId101" Type="http://schemas.openxmlformats.org/officeDocument/2006/relationships/hyperlink" Target="https://podminky.urs.cz/item/CS_URS_2024_01/962032641" TargetMode="External"/><Relationship Id="rId122" Type="http://schemas.openxmlformats.org/officeDocument/2006/relationships/hyperlink" Target="https://podminky.urs.cz/item/CS_URS_2024_01/712321132" TargetMode="External"/><Relationship Id="rId143" Type="http://schemas.openxmlformats.org/officeDocument/2006/relationships/hyperlink" Target="https://podminky.urs.cz/item/CS_URS_2024_01/998734102" TargetMode="External"/><Relationship Id="rId148" Type="http://schemas.openxmlformats.org/officeDocument/2006/relationships/hyperlink" Target="https://podminky.urs.cz/item/CS_URS_2024_01/998762102" TargetMode="External"/><Relationship Id="rId164" Type="http://schemas.openxmlformats.org/officeDocument/2006/relationships/hyperlink" Target="https://podminky.urs.cz/item/CS_URS_2024_01/767995113" TargetMode="External"/><Relationship Id="rId169" Type="http://schemas.openxmlformats.org/officeDocument/2006/relationships/hyperlink" Target="https://podminky.urs.cz/item/CS_URS_2024_01/771271113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734292718" TargetMode="External"/><Relationship Id="rId13" Type="http://schemas.openxmlformats.org/officeDocument/2006/relationships/hyperlink" Target="https://podminky.urs.cz/item/CS_URS_2024_01/OST1" TargetMode="External"/><Relationship Id="rId3" Type="http://schemas.openxmlformats.org/officeDocument/2006/relationships/hyperlink" Target="https://podminky.urs.cz/item/CS_URS_2024_01/230170011" TargetMode="External"/><Relationship Id="rId7" Type="http://schemas.openxmlformats.org/officeDocument/2006/relationships/hyperlink" Target="https://podminky.urs.cz/item/CS_URS_2024_01/734292717" TargetMode="External"/><Relationship Id="rId12" Type="http://schemas.openxmlformats.org/officeDocument/2006/relationships/hyperlink" Target="https://podminky.urs.cz/item/CS_URS_2024_01/734209113" TargetMode="External"/><Relationship Id="rId2" Type="http://schemas.openxmlformats.org/officeDocument/2006/relationships/hyperlink" Target="https://podminky.urs.cz/item/CS_URS_2024_01/732429212" TargetMode="External"/><Relationship Id="rId1" Type="http://schemas.openxmlformats.org/officeDocument/2006/relationships/hyperlink" Target="https://podminky.urs.cz/item/CS_URS_2024_01/713463211" TargetMode="External"/><Relationship Id="rId6" Type="http://schemas.openxmlformats.org/officeDocument/2006/relationships/hyperlink" Target="https://podminky.urs.cz/item/CS_URS_2024_01/734292713" TargetMode="External"/><Relationship Id="rId11" Type="http://schemas.openxmlformats.org/officeDocument/2006/relationships/hyperlink" Target="https://podminky.urs.cz/item/CS_URS_2024_01/734411117" TargetMode="External"/><Relationship Id="rId5" Type="http://schemas.openxmlformats.org/officeDocument/2006/relationships/hyperlink" Target="https://podminky.urs.cz/item/CS_URS_2024_01/734291123" TargetMode="External"/><Relationship Id="rId10" Type="http://schemas.openxmlformats.org/officeDocument/2006/relationships/hyperlink" Target="https://podminky.urs.cz/item/CS_URS_2024_01/734209117" TargetMode="External"/><Relationship Id="rId4" Type="http://schemas.openxmlformats.org/officeDocument/2006/relationships/hyperlink" Target="https://podminky.urs.cz/item/CS_URS_2024_01/734211120" TargetMode="External"/><Relationship Id="rId9" Type="http://schemas.openxmlformats.org/officeDocument/2006/relationships/hyperlink" Target="https://podminky.urs.cz/item/CS_URS_2024_01/734209113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2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19"/>
      <c r="BE5" s="219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3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19"/>
      <c r="BE6" s="220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0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0"/>
      <c r="BS8" s="16" t="s">
        <v>6</v>
      </c>
    </row>
    <row r="9" spans="1:74" ht="14.45" customHeight="1">
      <c r="B9" s="19"/>
      <c r="AR9" s="19"/>
      <c r="BE9" s="220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20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</v>
      </c>
      <c r="AR11" s="19"/>
      <c r="BE11" s="220"/>
      <c r="BS11" s="16" t="s">
        <v>6</v>
      </c>
    </row>
    <row r="12" spans="1:74" ht="6.95" customHeight="1">
      <c r="B12" s="19"/>
      <c r="AR12" s="19"/>
      <c r="BE12" s="220"/>
      <c r="BS12" s="16" t="s">
        <v>6</v>
      </c>
    </row>
    <row r="13" spans="1:74" ht="12" customHeight="1">
      <c r="B13" s="19"/>
      <c r="D13" s="26" t="s">
        <v>29</v>
      </c>
      <c r="AK13" s="26" t="s">
        <v>25</v>
      </c>
      <c r="AN13" s="28" t="s">
        <v>30</v>
      </c>
      <c r="AR13" s="19"/>
      <c r="BE13" s="220"/>
      <c r="BS13" s="16" t="s">
        <v>6</v>
      </c>
    </row>
    <row r="14" spans="1:74" ht="12.75">
      <c r="B14" s="19"/>
      <c r="E14" s="224" t="s">
        <v>30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 t="s">
        <v>28</v>
      </c>
      <c r="AN14" s="28" t="s">
        <v>30</v>
      </c>
      <c r="AR14" s="19"/>
      <c r="BE14" s="220"/>
      <c r="BS14" s="16" t="s">
        <v>6</v>
      </c>
    </row>
    <row r="15" spans="1:74" ht="6.95" customHeight="1">
      <c r="B15" s="19"/>
      <c r="AR15" s="19"/>
      <c r="BE15" s="220"/>
      <c r="BS15" s="16" t="s">
        <v>4</v>
      </c>
    </row>
    <row r="16" spans="1:74" ht="12" customHeight="1">
      <c r="B16" s="19"/>
      <c r="D16" s="26" t="s">
        <v>31</v>
      </c>
      <c r="AK16" s="26" t="s">
        <v>25</v>
      </c>
      <c r="AN16" s="24" t="s">
        <v>32</v>
      </c>
      <c r="AR16" s="19"/>
      <c r="BE16" s="220"/>
      <c r="BS16" s="16" t="s">
        <v>4</v>
      </c>
    </row>
    <row r="17" spans="2:71" ht="18.399999999999999" customHeight="1">
      <c r="B17" s="19"/>
      <c r="E17" s="24" t="s">
        <v>33</v>
      </c>
      <c r="AK17" s="26" t="s">
        <v>28</v>
      </c>
      <c r="AN17" s="24" t="s">
        <v>1</v>
      </c>
      <c r="AR17" s="19"/>
      <c r="BE17" s="220"/>
      <c r="BS17" s="16" t="s">
        <v>34</v>
      </c>
    </row>
    <row r="18" spans="2:71" ht="6.95" customHeight="1">
      <c r="B18" s="19"/>
      <c r="AR18" s="19"/>
      <c r="BE18" s="220"/>
      <c r="BS18" s="16" t="s">
        <v>6</v>
      </c>
    </row>
    <row r="19" spans="2:71" ht="12" customHeight="1">
      <c r="B19" s="19"/>
      <c r="D19" s="26" t="s">
        <v>35</v>
      </c>
      <c r="AK19" s="26" t="s">
        <v>25</v>
      </c>
      <c r="AN19" s="24" t="s">
        <v>1</v>
      </c>
      <c r="AR19" s="19"/>
      <c r="BE19" s="220"/>
      <c r="BS19" s="16" t="s">
        <v>6</v>
      </c>
    </row>
    <row r="20" spans="2:71" ht="18.399999999999999" customHeight="1">
      <c r="B20" s="19"/>
      <c r="E20" s="24" t="s">
        <v>36</v>
      </c>
      <c r="AK20" s="26" t="s">
        <v>28</v>
      </c>
      <c r="AN20" s="24" t="s">
        <v>1</v>
      </c>
      <c r="AR20" s="19"/>
      <c r="BE20" s="220"/>
      <c r="BS20" s="16" t="s">
        <v>34</v>
      </c>
    </row>
    <row r="21" spans="2:71" ht="6.95" customHeight="1">
      <c r="B21" s="19"/>
      <c r="AR21" s="19"/>
      <c r="BE21" s="220"/>
    </row>
    <row r="22" spans="2:71" ht="12" customHeight="1">
      <c r="B22" s="19"/>
      <c r="D22" s="26" t="s">
        <v>37</v>
      </c>
      <c r="AR22" s="19"/>
      <c r="BE22" s="220"/>
    </row>
    <row r="23" spans="2:71" ht="72" customHeight="1">
      <c r="B23" s="19"/>
      <c r="E23" s="226" t="s">
        <v>38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9"/>
      <c r="BE23" s="220"/>
    </row>
    <row r="24" spans="2:71" ht="6.95" customHeight="1">
      <c r="B24" s="19"/>
      <c r="AR24" s="19"/>
      <c r="BE24" s="22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0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7">
        <f>ROUND(AG94,2)</f>
        <v>0</v>
      </c>
      <c r="AL26" s="228"/>
      <c r="AM26" s="228"/>
      <c r="AN26" s="228"/>
      <c r="AO26" s="228"/>
      <c r="AR26" s="31"/>
      <c r="BE26" s="220"/>
    </row>
    <row r="27" spans="2:71" s="1" customFormat="1" ht="6.95" customHeight="1">
      <c r="B27" s="31"/>
      <c r="AR27" s="31"/>
      <c r="BE27" s="220"/>
    </row>
    <row r="28" spans="2:71" s="1" customFormat="1" ht="12.75">
      <c r="B28" s="31"/>
      <c r="L28" s="229" t="s">
        <v>40</v>
      </c>
      <c r="M28" s="229"/>
      <c r="N28" s="229"/>
      <c r="O28" s="229"/>
      <c r="P28" s="229"/>
      <c r="W28" s="229" t="s">
        <v>41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42</v>
      </c>
      <c r="AL28" s="229"/>
      <c r="AM28" s="229"/>
      <c r="AN28" s="229"/>
      <c r="AO28" s="229"/>
      <c r="AR28" s="31"/>
      <c r="BE28" s="220"/>
    </row>
    <row r="29" spans="2:71" s="2" customFormat="1" ht="14.45" customHeight="1">
      <c r="B29" s="35"/>
      <c r="D29" s="26" t="s">
        <v>43</v>
      </c>
      <c r="F29" s="26" t="s">
        <v>44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1"/>
    </row>
    <row r="30" spans="2:71" s="2" customFormat="1" ht="14.45" customHeight="1">
      <c r="B30" s="35"/>
      <c r="F30" s="26" t="s">
        <v>45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1"/>
    </row>
    <row r="31" spans="2:71" s="2" customFormat="1" ht="14.45" hidden="1" customHeight="1">
      <c r="B31" s="35"/>
      <c r="F31" s="26" t="s">
        <v>46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1"/>
    </row>
    <row r="32" spans="2:71" s="2" customFormat="1" ht="14.45" hidden="1" customHeight="1">
      <c r="B32" s="35"/>
      <c r="F32" s="26" t="s">
        <v>47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1"/>
    </row>
    <row r="33" spans="2:57" s="2" customFormat="1" ht="14.45" hidden="1" customHeight="1">
      <c r="B33" s="35"/>
      <c r="F33" s="26" t="s">
        <v>48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1"/>
    </row>
    <row r="34" spans="2:57" s="1" customFormat="1" ht="6.95" customHeight="1">
      <c r="B34" s="31"/>
      <c r="AR34" s="31"/>
      <c r="BE34" s="220"/>
    </row>
    <row r="35" spans="2:57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09" t="s">
        <v>51</v>
      </c>
      <c r="Y35" s="207"/>
      <c r="Z35" s="207"/>
      <c r="AA35" s="207"/>
      <c r="AB35" s="207"/>
      <c r="AC35" s="38"/>
      <c r="AD35" s="38"/>
      <c r="AE35" s="38"/>
      <c r="AF35" s="38"/>
      <c r="AG35" s="38"/>
      <c r="AH35" s="38"/>
      <c r="AI35" s="38"/>
      <c r="AJ35" s="38"/>
      <c r="AK35" s="206">
        <f>SUM(AK26:AK33)</f>
        <v>0</v>
      </c>
      <c r="AL35" s="207"/>
      <c r="AM35" s="207"/>
      <c r="AN35" s="207"/>
      <c r="AO35" s="20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58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4067</v>
      </c>
      <c r="AR84" s="47"/>
    </row>
    <row r="85" spans="1:91" s="4" customFormat="1" ht="36.950000000000003" customHeight="1">
      <c r="B85" s="48"/>
      <c r="C85" s="49" t="s">
        <v>16</v>
      </c>
      <c r="L85" s="230" t="str">
        <f>K6</f>
        <v>4067 - ZŠ Mírová - úspora energií (metoda EPC a OPŽP) DPS 12-03-2025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Mírová 2734/4, Ústí nad Labem</v>
      </c>
      <c r="AI87" s="26" t="s">
        <v>22</v>
      </c>
      <c r="AM87" s="212" t="str">
        <f>IF(AN8= "","",AN8)</f>
        <v>2. 4. 2024</v>
      </c>
      <c r="AN87" s="212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6" t="s">
        <v>24</v>
      </c>
      <c r="L89" s="3" t="str">
        <f>IF(E11= "","",E11)</f>
        <v>Statutární město Ústí nad Labem</v>
      </c>
      <c r="AI89" s="26" t="s">
        <v>31</v>
      </c>
      <c r="AM89" s="213" t="str">
        <f>IF(E17="","",E17)</f>
        <v>Projektová kancelář PS, Oto Szakos</v>
      </c>
      <c r="AN89" s="214"/>
      <c r="AO89" s="214"/>
      <c r="AP89" s="214"/>
      <c r="AR89" s="31"/>
      <c r="AS89" s="199" t="s">
        <v>59</v>
      </c>
      <c r="AT89" s="20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29</v>
      </c>
      <c r="L90" s="3" t="str">
        <f>IF(E14= "Vyplň údaj","",E14)</f>
        <v/>
      </c>
      <c r="AI90" s="26" t="s">
        <v>35</v>
      </c>
      <c r="AM90" s="213" t="str">
        <f>IF(E20="","",E20)</f>
        <v>Digitronic CZ s.r.o.</v>
      </c>
      <c r="AN90" s="214"/>
      <c r="AO90" s="214"/>
      <c r="AP90" s="214"/>
      <c r="AR90" s="31"/>
      <c r="AS90" s="201"/>
      <c r="AT90" s="202"/>
      <c r="BD90" s="55"/>
    </row>
    <row r="91" spans="1:91" s="1" customFormat="1" ht="10.9" customHeight="1">
      <c r="B91" s="31"/>
      <c r="AR91" s="31"/>
      <c r="AS91" s="201"/>
      <c r="AT91" s="202"/>
      <c r="BD91" s="55"/>
    </row>
    <row r="92" spans="1:91" s="1" customFormat="1" ht="29.25" customHeight="1">
      <c r="B92" s="31"/>
      <c r="C92" s="232" t="s">
        <v>60</v>
      </c>
      <c r="D92" s="204"/>
      <c r="E92" s="204"/>
      <c r="F92" s="204"/>
      <c r="G92" s="204"/>
      <c r="H92" s="56"/>
      <c r="I92" s="203" t="s">
        <v>61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11" t="s">
        <v>62</v>
      </c>
      <c r="AH92" s="204"/>
      <c r="AI92" s="204"/>
      <c r="AJ92" s="204"/>
      <c r="AK92" s="204"/>
      <c r="AL92" s="204"/>
      <c r="AM92" s="204"/>
      <c r="AN92" s="203" t="s">
        <v>63</v>
      </c>
      <c r="AO92" s="204"/>
      <c r="AP92" s="205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7">
        <f>ROUND(SUM(AG95:AG108),2)</f>
        <v>0</v>
      </c>
      <c r="AH94" s="197"/>
      <c r="AI94" s="197"/>
      <c r="AJ94" s="197"/>
      <c r="AK94" s="197"/>
      <c r="AL94" s="197"/>
      <c r="AM94" s="197"/>
      <c r="AN94" s="198">
        <f t="shared" ref="AN94:AN108" si="0">SUM(AG94,AT94)</f>
        <v>0</v>
      </c>
      <c r="AO94" s="198"/>
      <c r="AP94" s="198"/>
      <c r="AQ94" s="66" t="s">
        <v>1</v>
      </c>
      <c r="AR94" s="62"/>
      <c r="AS94" s="67">
        <f>ROUND(SUM(AS95:AS108),2)</f>
        <v>0</v>
      </c>
      <c r="AT94" s="68">
        <f t="shared" ref="AT94:AT108" si="1">ROUND(SUM(AV94:AW94),2)</f>
        <v>0</v>
      </c>
      <c r="AU94" s="69">
        <f>ROUND(SUM(AU95:AU108),5)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ROUND(SUM(AZ95:AZ108),2)</f>
        <v>0</v>
      </c>
      <c r="BA94" s="68">
        <f>ROUND(SUM(BA95:BA108),2)</f>
        <v>0</v>
      </c>
      <c r="BB94" s="68">
        <f>ROUND(SUM(BB95:BB108),2)</f>
        <v>0</v>
      </c>
      <c r="BC94" s="68">
        <f>ROUND(SUM(BC95:BC108),2)</f>
        <v>0</v>
      </c>
      <c r="BD94" s="70">
        <f>ROUND(SUM(BD95:BD108),2)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24.75" customHeight="1">
      <c r="A95" s="73" t="s">
        <v>83</v>
      </c>
      <c r="B95" s="74"/>
      <c r="C95" s="75"/>
      <c r="D95" s="218" t="s">
        <v>84</v>
      </c>
      <c r="E95" s="218"/>
      <c r="F95" s="218"/>
      <c r="G95" s="218"/>
      <c r="H95" s="218"/>
      <c r="I95" s="76"/>
      <c r="J95" s="218" t="s">
        <v>85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195">
        <f>'D.1.1.1 (A) -  Architekto...'!J30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77" t="s">
        <v>86</v>
      </c>
      <c r="AR95" s="74"/>
      <c r="AS95" s="78">
        <v>0</v>
      </c>
      <c r="AT95" s="79">
        <f t="shared" si="1"/>
        <v>0</v>
      </c>
      <c r="AU95" s="80">
        <f>'D.1.1.1 (A) -  Architekto...'!P153</f>
        <v>0</v>
      </c>
      <c r="AV95" s="79">
        <f>'D.1.1.1 (A) -  Architekto...'!J33</f>
        <v>0</v>
      </c>
      <c r="AW95" s="79">
        <f>'D.1.1.1 (A) -  Architekto...'!J34</f>
        <v>0</v>
      </c>
      <c r="AX95" s="79">
        <f>'D.1.1.1 (A) -  Architekto...'!J35</f>
        <v>0</v>
      </c>
      <c r="AY95" s="79">
        <f>'D.1.1.1 (A) -  Architekto...'!J36</f>
        <v>0</v>
      </c>
      <c r="AZ95" s="79">
        <f>'D.1.1.1 (A) -  Architekto...'!F33</f>
        <v>0</v>
      </c>
      <c r="BA95" s="79">
        <f>'D.1.1.1 (A) -  Architekto...'!F34</f>
        <v>0</v>
      </c>
      <c r="BB95" s="79">
        <f>'D.1.1.1 (A) -  Architekto...'!F35</f>
        <v>0</v>
      </c>
      <c r="BC95" s="79">
        <f>'D.1.1.1 (A) -  Architekto...'!F36</f>
        <v>0</v>
      </c>
      <c r="BD95" s="81">
        <f>'D.1.1.1 (A) -  Architekto...'!F37</f>
        <v>0</v>
      </c>
      <c r="BT95" s="82" t="s">
        <v>87</v>
      </c>
      <c r="BV95" s="82" t="s">
        <v>81</v>
      </c>
      <c r="BW95" s="82" t="s">
        <v>88</v>
      </c>
      <c r="BX95" s="82" t="s">
        <v>5</v>
      </c>
      <c r="CL95" s="82" t="s">
        <v>1</v>
      </c>
      <c r="CM95" s="82" t="s">
        <v>89</v>
      </c>
    </row>
    <row r="96" spans="1:91" s="6" customFormat="1" ht="24.75" customHeight="1">
      <c r="A96" s="73" t="s">
        <v>83</v>
      </c>
      <c r="B96" s="74"/>
      <c r="C96" s="75"/>
      <c r="D96" s="218" t="s">
        <v>90</v>
      </c>
      <c r="E96" s="218"/>
      <c r="F96" s="218"/>
      <c r="G96" s="218"/>
      <c r="H96" s="218"/>
      <c r="I96" s="76"/>
      <c r="J96" s="218" t="s">
        <v>91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195">
        <f>'D.1.1.1 (B) -  Architekto...'!J30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77" t="s">
        <v>86</v>
      </c>
      <c r="AR96" s="74"/>
      <c r="AS96" s="78">
        <v>0</v>
      </c>
      <c r="AT96" s="79">
        <f t="shared" si="1"/>
        <v>0</v>
      </c>
      <c r="AU96" s="80">
        <f>'D.1.1.1 (B) -  Architekto...'!P149</f>
        <v>0</v>
      </c>
      <c r="AV96" s="79">
        <f>'D.1.1.1 (B) -  Architekto...'!J33</f>
        <v>0</v>
      </c>
      <c r="AW96" s="79">
        <f>'D.1.1.1 (B) -  Architekto...'!J34</f>
        <v>0</v>
      </c>
      <c r="AX96" s="79">
        <f>'D.1.1.1 (B) -  Architekto...'!J35</f>
        <v>0</v>
      </c>
      <c r="AY96" s="79">
        <f>'D.1.1.1 (B) -  Architekto...'!J36</f>
        <v>0</v>
      </c>
      <c r="AZ96" s="79">
        <f>'D.1.1.1 (B) -  Architekto...'!F33</f>
        <v>0</v>
      </c>
      <c r="BA96" s="79">
        <f>'D.1.1.1 (B) -  Architekto...'!F34</f>
        <v>0</v>
      </c>
      <c r="BB96" s="79">
        <f>'D.1.1.1 (B) -  Architekto...'!F35</f>
        <v>0</v>
      </c>
      <c r="BC96" s="79">
        <f>'D.1.1.1 (B) -  Architekto...'!F36</f>
        <v>0</v>
      </c>
      <c r="BD96" s="81">
        <f>'D.1.1.1 (B) -  Architekto...'!F37</f>
        <v>0</v>
      </c>
      <c r="BT96" s="82" t="s">
        <v>87</v>
      </c>
      <c r="BV96" s="82" t="s">
        <v>81</v>
      </c>
      <c r="BW96" s="82" t="s">
        <v>92</v>
      </c>
      <c r="BX96" s="82" t="s">
        <v>5</v>
      </c>
      <c r="CL96" s="82" t="s">
        <v>1</v>
      </c>
      <c r="CM96" s="82" t="s">
        <v>89</v>
      </c>
    </row>
    <row r="97" spans="1:91" s="6" customFormat="1" ht="24.75" customHeight="1">
      <c r="A97" s="73" t="s">
        <v>83</v>
      </c>
      <c r="B97" s="74"/>
      <c r="C97" s="75"/>
      <c r="D97" s="218" t="s">
        <v>93</v>
      </c>
      <c r="E97" s="218"/>
      <c r="F97" s="218"/>
      <c r="G97" s="218"/>
      <c r="H97" s="218"/>
      <c r="I97" s="76"/>
      <c r="J97" s="218" t="s">
        <v>94</v>
      </c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195">
        <f>'D.1.1.1 (C) - Architekton...'!J30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77" t="s">
        <v>86</v>
      </c>
      <c r="AR97" s="74"/>
      <c r="AS97" s="78">
        <v>0</v>
      </c>
      <c r="AT97" s="79">
        <f t="shared" si="1"/>
        <v>0</v>
      </c>
      <c r="AU97" s="80">
        <f>'D.1.1.1 (C) - Architekton...'!P143</f>
        <v>0</v>
      </c>
      <c r="AV97" s="79">
        <f>'D.1.1.1 (C) - Architekton...'!J33</f>
        <v>0</v>
      </c>
      <c r="AW97" s="79">
        <f>'D.1.1.1 (C) - Architekton...'!J34</f>
        <v>0</v>
      </c>
      <c r="AX97" s="79">
        <f>'D.1.1.1 (C) - Architekton...'!J35</f>
        <v>0</v>
      </c>
      <c r="AY97" s="79">
        <f>'D.1.1.1 (C) - Architekton...'!J36</f>
        <v>0</v>
      </c>
      <c r="AZ97" s="79">
        <f>'D.1.1.1 (C) - Architekton...'!F33</f>
        <v>0</v>
      </c>
      <c r="BA97" s="79">
        <f>'D.1.1.1 (C) - Architekton...'!F34</f>
        <v>0</v>
      </c>
      <c r="BB97" s="79">
        <f>'D.1.1.1 (C) - Architekton...'!F35</f>
        <v>0</v>
      </c>
      <c r="BC97" s="79">
        <f>'D.1.1.1 (C) - Architekton...'!F36</f>
        <v>0</v>
      </c>
      <c r="BD97" s="81">
        <f>'D.1.1.1 (C) - Architekton...'!F37</f>
        <v>0</v>
      </c>
      <c r="BT97" s="82" t="s">
        <v>87</v>
      </c>
      <c r="BV97" s="82" t="s">
        <v>81</v>
      </c>
      <c r="BW97" s="82" t="s">
        <v>95</v>
      </c>
      <c r="BX97" s="82" t="s">
        <v>5</v>
      </c>
      <c r="CL97" s="82" t="s">
        <v>1</v>
      </c>
      <c r="CM97" s="82" t="s">
        <v>89</v>
      </c>
    </row>
    <row r="98" spans="1:91" s="6" customFormat="1" ht="24.75" customHeight="1">
      <c r="A98" s="73" t="s">
        <v>83</v>
      </c>
      <c r="B98" s="74"/>
      <c r="C98" s="75"/>
      <c r="D98" s="218" t="s">
        <v>96</v>
      </c>
      <c r="E98" s="218"/>
      <c r="F98" s="218"/>
      <c r="G98" s="218"/>
      <c r="H98" s="218"/>
      <c r="I98" s="76"/>
      <c r="J98" s="218" t="s">
        <v>97</v>
      </c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195">
        <f>'D.1.1.1 (D) - Architekton...'!J30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77" t="s">
        <v>86</v>
      </c>
      <c r="AR98" s="74"/>
      <c r="AS98" s="78">
        <v>0</v>
      </c>
      <c r="AT98" s="79">
        <f t="shared" si="1"/>
        <v>0</v>
      </c>
      <c r="AU98" s="80">
        <f>'D.1.1.1 (D) - Architekton...'!P149</f>
        <v>0</v>
      </c>
      <c r="AV98" s="79">
        <f>'D.1.1.1 (D) - Architekton...'!J33</f>
        <v>0</v>
      </c>
      <c r="AW98" s="79">
        <f>'D.1.1.1 (D) - Architekton...'!J34</f>
        <v>0</v>
      </c>
      <c r="AX98" s="79">
        <f>'D.1.1.1 (D) - Architekton...'!J35</f>
        <v>0</v>
      </c>
      <c r="AY98" s="79">
        <f>'D.1.1.1 (D) - Architekton...'!J36</f>
        <v>0</v>
      </c>
      <c r="AZ98" s="79">
        <f>'D.1.1.1 (D) - Architekton...'!F33</f>
        <v>0</v>
      </c>
      <c r="BA98" s="79">
        <f>'D.1.1.1 (D) - Architekton...'!F34</f>
        <v>0</v>
      </c>
      <c r="BB98" s="79">
        <f>'D.1.1.1 (D) - Architekton...'!F35</f>
        <v>0</v>
      </c>
      <c r="BC98" s="79">
        <f>'D.1.1.1 (D) - Architekton...'!F36</f>
        <v>0</v>
      </c>
      <c r="BD98" s="81">
        <f>'D.1.1.1 (D) - Architekton...'!F37</f>
        <v>0</v>
      </c>
      <c r="BT98" s="82" t="s">
        <v>87</v>
      </c>
      <c r="BV98" s="82" t="s">
        <v>81</v>
      </c>
      <c r="BW98" s="82" t="s">
        <v>98</v>
      </c>
      <c r="BX98" s="82" t="s">
        <v>5</v>
      </c>
      <c r="CL98" s="82" t="s">
        <v>1</v>
      </c>
      <c r="CM98" s="82" t="s">
        <v>89</v>
      </c>
    </row>
    <row r="99" spans="1:91" s="6" customFormat="1" ht="24.75" customHeight="1">
      <c r="A99" s="73" t="s">
        <v>83</v>
      </c>
      <c r="B99" s="74"/>
      <c r="C99" s="75"/>
      <c r="D99" s="218" t="s">
        <v>99</v>
      </c>
      <c r="E99" s="218"/>
      <c r="F99" s="218"/>
      <c r="G99" s="218"/>
      <c r="H99" s="218"/>
      <c r="I99" s="76"/>
      <c r="J99" s="218" t="s">
        <v>100</v>
      </c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195">
        <f>'D.1.1.1 (E) - Architekton...'!J30</f>
        <v>0</v>
      </c>
      <c r="AH99" s="196"/>
      <c r="AI99" s="196"/>
      <c r="AJ99" s="196"/>
      <c r="AK99" s="196"/>
      <c r="AL99" s="196"/>
      <c r="AM99" s="196"/>
      <c r="AN99" s="195">
        <f t="shared" si="0"/>
        <v>0</v>
      </c>
      <c r="AO99" s="196"/>
      <c r="AP99" s="196"/>
      <c r="AQ99" s="77" t="s">
        <v>86</v>
      </c>
      <c r="AR99" s="74"/>
      <c r="AS99" s="78">
        <v>0</v>
      </c>
      <c r="AT99" s="79">
        <f t="shared" si="1"/>
        <v>0</v>
      </c>
      <c r="AU99" s="80">
        <f>'D.1.1.1 (E) - Architekton...'!P151</f>
        <v>0</v>
      </c>
      <c r="AV99" s="79">
        <f>'D.1.1.1 (E) - Architekton...'!J33</f>
        <v>0</v>
      </c>
      <c r="AW99" s="79">
        <f>'D.1.1.1 (E) - Architekton...'!J34</f>
        <v>0</v>
      </c>
      <c r="AX99" s="79">
        <f>'D.1.1.1 (E) - Architekton...'!J35</f>
        <v>0</v>
      </c>
      <c r="AY99" s="79">
        <f>'D.1.1.1 (E) - Architekton...'!J36</f>
        <v>0</v>
      </c>
      <c r="AZ99" s="79">
        <f>'D.1.1.1 (E) - Architekton...'!F33</f>
        <v>0</v>
      </c>
      <c r="BA99" s="79">
        <f>'D.1.1.1 (E) - Architekton...'!F34</f>
        <v>0</v>
      </c>
      <c r="BB99" s="79">
        <f>'D.1.1.1 (E) - Architekton...'!F35</f>
        <v>0</v>
      </c>
      <c r="BC99" s="79">
        <f>'D.1.1.1 (E) - Architekton...'!F36</f>
        <v>0</v>
      </c>
      <c r="BD99" s="81">
        <f>'D.1.1.1 (E) - Architekton...'!F37</f>
        <v>0</v>
      </c>
      <c r="BT99" s="82" t="s">
        <v>87</v>
      </c>
      <c r="BV99" s="82" t="s">
        <v>81</v>
      </c>
      <c r="BW99" s="82" t="s">
        <v>101</v>
      </c>
      <c r="BX99" s="82" t="s">
        <v>5</v>
      </c>
      <c r="CL99" s="82" t="s">
        <v>1</v>
      </c>
      <c r="CM99" s="82" t="s">
        <v>89</v>
      </c>
    </row>
    <row r="100" spans="1:91" s="6" customFormat="1" ht="24.75" customHeight="1">
      <c r="A100" s="73" t="s">
        <v>83</v>
      </c>
      <c r="B100" s="74"/>
      <c r="C100" s="75"/>
      <c r="D100" s="218" t="s">
        <v>102</v>
      </c>
      <c r="E100" s="218"/>
      <c r="F100" s="218"/>
      <c r="G100" s="218"/>
      <c r="H100" s="218"/>
      <c r="I100" s="76"/>
      <c r="J100" s="218" t="s">
        <v>103</v>
      </c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195">
        <f>'D.1.1.1 (F) - Architekton...'!J30</f>
        <v>0</v>
      </c>
      <c r="AH100" s="196"/>
      <c r="AI100" s="196"/>
      <c r="AJ100" s="196"/>
      <c r="AK100" s="196"/>
      <c r="AL100" s="196"/>
      <c r="AM100" s="196"/>
      <c r="AN100" s="195">
        <f t="shared" si="0"/>
        <v>0</v>
      </c>
      <c r="AO100" s="196"/>
      <c r="AP100" s="196"/>
      <c r="AQ100" s="77" t="s">
        <v>86</v>
      </c>
      <c r="AR100" s="74"/>
      <c r="AS100" s="78">
        <v>0</v>
      </c>
      <c r="AT100" s="79">
        <f t="shared" si="1"/>
        <v>0</v>
      </c>
      <c r="AU100" s="80">
        <f>'D.1.1.1 (F) - Architekton...'!P149</f>
        <v>0</v>
      </c>
      <c r="AV100" s="79">
        <f>'D.1.1.1 (F) - Architekton...'!J33</f>
        <v>0</v>
      </c>
      <c r="AW100" s="79">
        <f>'D.1.1.1 (F) - Architekton...'!J34</f>
        <v>0</v>
      </c>
      <c r="AX100" s="79">
        <f>'D.1.1.1 (F) - Architekton...'!J35</f>
        <v>0</v>
      </c>
      <c r="AY100" s="79">
        <f>'D.1.1.1 (F) - Architekton...'!J36</f>
        <v>0</v>
      </c>
      <c r="AZ100" s="79">
        <f>'D.1.1.1 (F) - Architekton...'!F33</f>
        <v>0</v>
      </c>
      <c r="BA100" s="79">
        <f>'D.1.1.1 (F) - Architekton...'!F34</f>
        <v>0</v>
      </c>
      <c r="BB100" s="79">
        <f>'D.1.1.1 (F) - Architekton...'!F35</f>
        <v>0</v>
      </c>
      <c r="BC100" s="79">
        <f>'D.1.1.1 (F) - Architekton...'!F36</f>
        <v>0</v>
      </c>
      <c r="BD100" s="81">
        <f>'D.1.1.1 (F) - Architekton...'!F37</f>
        <v>0</v>
      </c>
      <c r="BT100" s="82" t="s">
        <v>87</v>
      </c>
      <c r="BV100" s="82" t="s">
        <v>81</v>
      </c>
      <c r="BW100" s="82" t="s">
        <v>104</v>
      </c>
      <c r="BX100" s="82" t="s">
        <v>5</v>
      </c>
      <c r="CL100" s="82" t="s">
        <v>1</v>
      </c>
      <c r="CM100" s="82" t="s">
        <v>89</v>
      </c>
    </row>
    <row r="101" spans="1:91" s="6" customFormat="1" ht="24.75" customHeight="1">
      <c r="A101" s="73" t="s">
        <v>83</v>
      </c>
      <c r="B101" s="74"/>
      <c r="C101" s="75"/>
      <c r="D101" s="218" t="s">
        <v>105</v>
      </c>
      <c r="E101" s="218"/>
      <c r="F101" s="218"/>
      <c r="G101" s="218"/>
      <c r="H101" s="218"/>
      <c r="I101" s="76"/>
      <c r="J101" s="218" t="s">
        <v>106</v>
      </c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195">
        <f>'D.1.1.1 (G) - Architekton...'!J30</f>
        <v>0</v>
      </c>
      <c r="AH101" s="196"/>
      <c r="AI101" s="196"/>
      <c r="AJ101" s="196"/>
      <c r="AK101" s="196"/>
      <c r="AL101" s="196"/>
      <c r="AM101" s="196"/>
      <c r="AN101" s="195">
        <f t="shared" si="0"/>
        <v>0</v>
      </c>
      <c r="AO101" s="196"/>
      <c r="AP101" s="196"/>
      <c r="AQ101" s="77" t="s">
        <v>86</v>
      </c>
      <c r="AR101" s="74"/>
      <c r="AS101" s="78">
        <v>0</v>
      </c>
      <c r="AT101" s="79">
        <f t="shared" si="1"/>
        <v>0</v>
      </c>
      <c r="AU101" s="80">
        <f>'D.1.1.1 (G) - Architekton...'!P152</f>
        <v>0</v>
      </c>
      <c r="AV101" s="79">
        <f>'D.1.1.1 (G) - Architekton...'!J33</f>
        <v>0</v>
      </c>
      <c r="AW101" s="79">
        <f>'D.1.1.1 (G) - Architekton...'!J34</f>
        <v>0</v>
      </c>
      <c r="AX101" s="79">
        <f>'D.1.1.1 (G) - Architekton...'!J35</f>
        <v>0</v>
      </c>
      <c r="AY101" s="79">
        <f>'D.1.1.1 (G) - Architekton...'!J36</f>
        <v>0</v>
      </c>
      <c r="AZ101" s="79">
        <f>'D.1.1.1 (G) - Architekton...'!F33</f>
        <v>0</v>
      </c>
      <c r="BA101" s="79">
        <f>'D.1.1.1 (G) - Architekton...'!F34</f>
        <v>0</v>
      </c>
      <c r="BB101" s="79">
        <f>'D.1.1.1 (G) - Architekton...'!F35</f>
        <v>0</v>
      </c>
      <c r="BC101" s="79">
        <f>'D.1.1.1 (G) - Architekton...'!F36</f>
        <v>0</v>
      </c>
      <c r="BD101" s="81">
        <f>'D.1.1.1 (G) - Architekton...'!F37</f>
        <v>0</v>
      </c>
      <c r="BT101" s="82" t="s">
        <v>87</v>
      </c>
      <c r="BV101" s="82" t="s">
        <v>81</v>
      </c>
      <c r="BW101" s="82" t="s">
        <v>107</v>
      </c>
      <c r="BX101" s="82" t="s">
        <v>5</v>
      </c>
      <c r="CL101" s="82" t="s">
        <v>1</v>
      </c>
      <c r="CM101" s="82" t="s">
        <v>89</v>
      </c>
    </row>
    <row r="102" spans="1:91" s="6" customFormat="1" ht="16.5" customHeight="1">
      <c r="A102" s="73" t="s">
        <v>83</v>
      </c>
      <c r="B102" s="74"/>
      <c r="C102" s="75"/>
      <c r="D102" s="218" t="s">
        <v>108</v>
      </c>
      <c r="E102" s="218"/>
      <c r="F102" s="218"/>
      <c r="G102" s="218"/>
      <c r="H102" s="218"/>
      <c r="I102" s="76"/>
      <c r="J102" s="218" t="s">
        <v>109</v>
      </c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195">
        <f>'D.1.4.A - Vytápění'!J30</f>
        <v>0</v>
      </c>
      <c r="AH102" s="196"/>
      <c r="AI102" s="196"/>
      <c r="AJ102" s="196"/>
      <c r="AK102" s="196"/>
      <c r="AL102" s="196"/>
      <c r="AM102" s="196"/>
      <c r="AN102" s="195">
        <f t="shared" si="0"/>
        <v>0</v>
      </c>
      <c r="AO102" s="196"/>
      <c r="AP102" s="196"/>
      <c r="AQ102" s="77" t="s">
        <v>86</v>
      </c>
      <c r="AR102" s="74"/>
      <c r="AS102" s="78">
        <v>0</v>
      </c>
      <c r="AT102" s="79">
        <f t="shared" si="1"/>
        <v>0</v>
      </c>
      <c r="AU102" s="80">
        <f>'D.1.4.A - Vytápění'!P123</f>
        <v>0</v>
      </c>
      <c r="AV102" s="79">
        <f>'D.1.4.A - Vytápění'!J33</f>
        <v>0</v>
      </c>
      <c r="AW102" s="79">
        <f>'D.1.4.A - Vytápění'!J34</f>
        <v>0</v>
      </c>
      <c r="AX102" s="79">
        <f>'D.1.4.A - Vytápění'!J35</f>
        <v>0</v>
      </c>
      <c r="AY102" s="79">
        <f>'D.1.4.A - Vytápění'!J36</f>
        <v>0</v>
      </c>
      <c r="AZ102" s="79">
        <f>'D.1.4.A - Vytápění'!F33</f>
        <v>0</v>
      </c>
      <c r="BA102" s="79">
        <f>'D.1.4.A - Vytápění'!F34</f>
        <v>0</v>
      </c>
      <c r="BB102" s="79">
        <f>'D.1.4.A - Vytápění'!F35</f>
        <v>0</v>
      </c>
      <c r="BC102" s="79">
        <f>'D.1.4.A - Vytápění'!F36</f>
        <v>0</v>
      </c>
      <c r="BD102" s="81">
        <f>'D.1.4.A - Vytápění'!F37</f>
        <v>0</v>
      </c>
      <c r="BT102" s="82" t="s">
        <v>87</v>
      </c>
      <c r="BV102" s="82" t="s">
        <v>81</v>
      </c>
      <c r="BW102" s="82" t="s">
        <v>110</v>
      </c>
      <c r="BX102" s="82" t="s">
        <v>5</v>
      </c>
      <c r="CL102" s="82" t="s">
        <v>1</v>
      </c>
      <c r="CM102" s="82" t="s">
        <v>89</v>
      </c>
    </row>
    <row r="103" spans="1:91" s="6" customFormat="1" ht="16.5" customHeight="1">
      <c r="A103" s="73" t="s">
        <v>83</v>
      </c>
      <c r="B103" s="74"/>
      <c r="C103" s="75"/>
      <c r="D103" s="218" t="s">
        <v>111</v>
      </c>
      <c r="E103" s="218"/>
      <c r="F103" s="218"/>
      <c r="G103" s="218"/>
      <c r="H103" s="218"/>
      <c r="I103" s="76"/>
      <c r="J103" s="218" t="s">
        <v>112</v>
      </c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195">
        <f>'D.1.4.C - Vzduchotechnika'!J30</f>
        <v>0</v>
      </c>
      <c r="AH103" s="196"/>
      <c r="AI103" s="196"/>
      <c r="AJ103" s="196"/>
      <c r="AK103" s="196"/>
      <c r="AL103" s="196"/>
      <c r="AM103" s="196"/>
      <c r="AN103" s="195">
        <f t="shared" si="0"/>
        <v>0</v>
      </c>
      <c r="AO103" s="196"/>
      <c r="AP103" s="196"/>
      <c r="AQ103" s="77" t="s">
        <v>86</v>
      </c>
      <c r="AR103" s="74"/>
      <c r="AS103" s="78">
        <v>0</v>
      </c>
      <c r="AT103" s="79">
        <f t="shared" si="1"/>
        <v>0</v>
      </c>
      <c r="AU103" s="80">
        <f>'D.1.4.C - Vzduchotechnika'!P132</f>
        <v>0</v>
      </c>
      <c r="AV103" s="79">
        <f>'D.1.4.C - Vzduchotechnika'!J33</f>
        <v>0</v>
      </c>
      <c r="AW103" s="79">
        <f>'D.1.4.C - Vzduchotechnika'!J34</f>
        <v>0</v>
      </c>
      <c r="AX103" s="79">
        <f>'D.1.4.C - Vzduchotechnika'!J35</f>
        <v>0</v>
      </c>
      <c r="AY103" s="79">
        <f>'D.1.4.C - Vzduchotechnika'!J36</f>
        <v>0</v>
      </c>
      <c r="AZ103" s="79">
        <f>'D.1.4.C - Vzduchotechnika'!F33</f>
        <v>0</v>
      </c>
      <c r="BA103" s="79">
        <f>'D.1.4.C - Vzduchotechnika'!F34</f>
        <v>0</v>
      </c>
      <c r="BB103" s="79">
        <f>'D.1.4.C - Vzduchotechnika'!F35</f>
        <v>0</v>
      </c>
      <c r="BC103" s="79">
        <f>'D.1.4.C - Vzduchotechnika'!F36</f>
        <v>0</v>
      </c>
      <c r="BD103" s="81">
        <f>'D.1.4.C - Vzduchotechnika'!F37</f>
        <v>0</v>
      </c>
      <c r="BT103" s="82" t="s">
        <v>87</v>
      </c>
      <c r="BV103" s="82" t="s">
        <v>81</v>
      </c>
      <c r="BW103" s="82" t="s">
        <v>113</v>
      </c>
      <c r="BX103" s="82" t="s">
        <v>5</v>
      </c>
      <c r="CL103" s="82" t="s">
        <v>1</v>
      </c>
      <c r="CM103" s="82" t="s">
        <v>89</v>
      </c>
    </row>
    <row r="104" spans="1:91" s="6" customFormat="1" ht="16.5" customHeight="1">
      <c r="A104" s="73" t="s">
        <v>83</v>
      </c>
      <c r="B104" s="74"/>
      <c r="C104" s="75"/>
      <c r="D104" s="218" t="s">
        <v>114</v>
      </c>
      <c r="E104" s="218"/>
      <c r="F104" s="218"/>
      <c r="G104" s="218"/>
      <c r="H104" s="218"/>
      <c r="I104" s="76"/>
      <c r="J104" s="218" t="s">
        <v>115</v>
      </c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195">
        <f>'D.1.4.G - Elektroinstalace'!J30</f>
        <v>0</v>
      </c>
      <c r="AH104" s="196"/>
      <c r="AI104" s="196"/>
      <c r="AJ104" s="196"/>
      <c r="AK104" s="196"/>
      <c r="AL104" s="196"/>
      <c r="AM104" s="196"/>
      <c r="AN104" s="195">
        <f t="shared" si="0"/>
        <v>0</v>
      </c>
      <c r="AO104" s="196"/>
      <c r="AP104" s="196"/>
      <c r="AQ104" s="77" t="s">
        <v>86</v>
      </c>
      <c r="AR104" s="74"/>
      <c r="AS104" s="78">
        <v>0</v>
      </c>
      <c r="AT104" s="79">
        <f t="shared" si="1"/>
        <v>0</v>
      </c>
      <c r="AU104" s="80">
        <f>'D.1.4.G - Elektroinstalace'!P129</f>
        <v>0</v>
      </c>
      <c r="AV104" s="79">
        <f>'D.1.4.G - Elektroinstalace'!J33</f>
        <v>0</v>
      </c>
      <c r="AW104" s="79">
        <f>'D.1.4.G - Elektroinstalace'!J34</f>
        <v>0</v>
      </c>
      <c r="AX104" s="79">
        <f>'D.1.4.G - Elektroinstalace'!J35</f>
        <v>0</v>
      </c>
      <c r="AY104" s="79">
        <f>'D.1.4.G - Elektroinstalace'!J36</f>
        <v>0</v>
      </c>
      <c r="AZ104" s="79">
        <f>'D.1.4.G - Elektroinstalace'!F33</f>
        <v>0</v>
      </c>
      <c r="BA104" s="79">
        <f>'D.1.4.G - Elektroinstalace'!F34</f>
        <v>0</v>
      </c>
      <c r="BB104" s="79">
        <f>'D.1.4.G - Elektroinstalace'!F35</f>
        <v>0</v>
      </c>
      <c r="BC104" s="79">
        <f>'D.1.4.G - Elektroinstalace'!F36</f>
        <v>0</v>
      </c>
      <c r="BD104" s="81">
        <f>'D.1.4.G - Elektroinstalace'!F37</f>
        <v>0</v>
      </c>
      <c r="BT104" s="82" t="s">
        <v>87</v>
      </c>
      <c r="BV104" s="82" t="s">
        <v>81</v>
      </c>
      <c r="BW104" s="82" t="s">
        <v>116</v>
      </c>
      <c r="BX104" s="82" t="s">
        <v>5</v>
      </c>
      <c r="CL104" s="82" t="s">
        <v>1</v>
      </c>
      <c r="CM104" s="82" t="s">
        <v>89</v>
      </c>
    </row>
    <row r="105" spans="1:91" s="6" customFormat="1" ht="16.5" customHeight="1">
      <c r="A105" s="73" t="s">
        <v>83</v>
      </c>
      <c r="B105" s="74"/>
      <c r="C105" s="75"/>
      <c r="D105" s="218" t="s">
        <v>117</v>
      </c>
      <c r="E105" s="218"/>
      <c r="F105" s="218"/>
      <c r="G105" s="218"/>
      <c r="H105" s="218"/>
      <c r="I105" s="76"/>
      <c r="J105" s="218" t="s">
        <v>118</v>
      </c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195">
        <f>'D.1.4.H - IRC'!J30</f>
        <v>0</v>
      </c>
      <c r="AH105" s="196"/>
      <c r="AI105" s="196"/>
      <c r="AJ105" s="196"/>
      <c r="AK105" s="196"/>
      <c r="AL105" s="196"/>
      <c r="AM105" s="196"/>
      <c r="AN105" s="195">
        <f t="shared" si="0"/>
        <v>0</v>
      </c>
      <c r="AO105" s="196"/>
      <c r="AP105" s="196"/>
      <c r="AQ105" s="77" t="s">
        <v>86</v>
      </c>
      <c r="AR105" s="74"/>
      <c r="AS105" s="78">
        <v>0</v>
      </c>
      <c r="AT105" s="79">
        <f t="shared" si="1"/>
        <v>0</v>
      </c>
      <c r="AU105" s="80">
        <f>'D.1.4.H - IRC'!P121</f>
        <v>0</v>
      </c>
      <c r="AV105" s="79">
        <f>'D.1.4.H - IRC'!J33</f>
        <v>0</v>
      </c>
      <c r="AW105" s="79">
        <f>'D.1.4.H - IRC'!J34</f>
        <v>0</v>
      </c>
      <c r="AX105" s="79">
        <f>'D.1.4.H - IRC'!J35</f>
        <v>0</v>
      </c>
      <c r="AY105" s="79">
        <f>'D.1.4.H - IRC'!J36</f>
        <v>0</v>
      </c>
      <c r="AZ105" s="79">
        <f>'D.1.4.H - IRC'!F33</f>
        <v>0</v>
      </c>
      <c r="BA105" s="79">
        <f>'D.1.4.H - IRC'!F34</f>
        <v>0</v>
      </c>
      <c r="BB105" s="79">
        <f>'D.1.4.H - IRC'!F35</f>
        <v>0</v>
      </c>
      <c r="BC105" s="79">
        <f>'D.1.4.H - IRC'!F36</f>
        <v>0</v>
      </c>
      <c r="BD105" s="81">
        <f>'D.1.4.H - IRC'!F37</f>
        <v>0</v>
      </c>
      <c r="BT105" s="82" t="s">
        <v>87</v>
      </c>
      <c r="BV105" s="82" t="s">
        <v>81</v>
      </c>
      <c r="BW105" s="82" t="s">
        <v>119</v>
      </c>
      <c r="BX105" s="82" t="s">
        <v>5</v>
      </c>
      <c r="CL105" s="82" t="s">
        <v>1</v>
      </c>
      <c r="CM105" s="82" t="s">
        <v>89</v>
      </c>
    </row>
    <row r="106" spans="1:91" s="6" customFormat="1" ht="16.5" customHeight="1">
      <c r="A106" s="73" t="s">
        <v>83</v>
      </c>
      <c r="B106" s="74"/>
      <c r="C106" s="75"/>
      <c r="D106" s="218" t="s">
        <v>120</v>
      </c>
      <c r="E106" s="218"/>
      <c r="F106" s="218"/>
      <c r="G106" s="218"/>
      <c r="H106" s="218"/>
      <c r="I106" s="76"/>
      <c r="J106" s="218" t="s">
        <v>121</v>
      </c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195">
        <f>'D.14.I - MaR'!J30</f>
        <v>0</v>
      </c>
      <c r="AH106" s="196"/>
      <c r="AI106" s="196"/>
      <c r="AJ106" s="196"/>
      <c r="AK106" s="196"/>
      <c r="AL106" s="196"/>
      <c r="AM106" s="196"/>
      <c r="AN106" s="195">
        <f t="shared" si="0"/>
        <v>0</v>
      </c>
      <c r="AO106" s="196"/>
      <c r="AP106" s="196"/>
      <c r="AQ106" s="77" t="s">
        <v>86</v>
      </c>
      <c r="AR106" s="74"/>
      <c r="AS106" s="78">
        <v>0</v>
      </c>
      <c r="AT106" s="79">
        <f t="shared" si="1"/>
        <v>0</v>
      </c>
      <c r="AU106" s="80">
        <f>'D.14.I - MaR'!P123</f>
        <v>0</v>
      </c>
      <c r="AV106" s="79">
        <f>'D.14.I - MaR'!J33</f>
        <v>0</v>
      </c>
      <c r="AW106" s="79">
        <f>'D.14.I - MaR'!J34</f>
        <v>0</v>
      </c>
      <c r="AX106" s="79">
        <f>'D.14.I - MaR'!J35</f>
        <v>0</v>
      </c>
      <c r="AY106" s="79">
        <f>'D.14.I - MaR'!J36</f>
        <v>0</v>
      </c>
      <c r="AZ106" s="79">
        <f>'D.14.I - MaR'!F33</f>
        <v>0</v>
      </c>
      <c r="BA106" s="79">
        <f>'D.14.I - MaR'!F34</f>
        <v>0</v>
      </c>
      <c r="BB106" s="79">
        <f>'D.14.I - MaR'!F35</f>
        <v>0</v>
      </c>
      <c r="BC106" s="79">
        <f>'D.14.I - MaR'!F36</f>
        <v>0</v>
      </c>
      <c r="BD106" s="81">
        <f>'D.14.I - MaR'!F37</f>
        <v>0</v>
      </c>
      <c r="BT106" s="82" t="s">
        <v>87</v>
      </c>
      <c r="BV106" s="82" t="s">
        <v>81</v>
      </c>
      <c r="BW106" s="82" t="s">
        <v>122</v>
      </c>
      <c r="BX106" s="82" t="s">
        <v>5</v>
      </c>
      <c r="CL106" s="82" t="s">
        <v>1</v>
      </c>
      <c r="CM106" s="82" t="s">
        <v>89</v>
      </c>
    </row>
    <row r="107" spans="1:91" s="6" customFormat="1" ht="16.5" customHeight="1">
      <c r="A107" s="73" t="s">
        <v>83</v>
      </c>
      <c r="B107" s="74"/>
      <c r="C107" s="75"/>
      <c r="D107" s="218" t="s">
        <v>123</v>
      </c>
      <c r="E107" s="218"/>
      <c r="F107" s="218"/>
      <c r="G107" s="218"/>
      <c r="H107" s="218"/>
      <c r="I107" s="76"/>
      <c r="J107" s="218" t="s">
        <v>124</v>
      </c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195">
        <f>'D.1.4.E - Zařízení techni...'!J30</f>
        <v>0</v>
      </c>
      <c r="AH107" s="196"/>
      <c r="AI107" s="196"/>
      <c r="AJ107" s="196"/>
      <c r="AK107" s="196"/>
      <c r="AL107" s="196"/>
      <c r="AM107" s="196"/>
      <c r="AN107" s="195">
        <f t="shared" si="0"/>
        <v>0</v>
      </c>
      <c r="AO107" s="196"/>
      <c r="AP107" s="196"/>
      <c r="AQ107" s="77" t="s">
        <v>86</v>
      </c>
      <c r="AR107" s="74"/>
      <c r="AS107" s="78">
        <v>0</v>
      </c>
      <c r="AT107" s="79">
        <f t="shared" si="1"/>
        <v>0</v>
      </c>
      <c r="AU107" s="80">
        <f>'D.1.4.E - Zařízení techni...'!P122</f>
        <v>0</v>
      </c>
      <c r="AV107" s="79">
        <f>'D.1.4.E - Zařízení techni...'!J33</f>
        <v>0</v>
      </c>
      <c r="AW107" s="79">
        <f>'D.1.4.E - Zařízení techni...'!J34</f>
        <v>0</v>
      </c>
      <c r="AX107" s="79">
        <f>'D.1.4.E - Zařízení techni...'!J35</f>
        <v>0</v>
      </c>
      <c r="AY107" s="79">
        <f>'D.1.4.E - Zařízení techni...'!J36</f>
        <v>0</v>
      </c>
      <c r="AZ107" s="79">
        <f>'D.1.4.E - Zařízení techni...'!F33</f>
        <v>0</v>
      </c>
      <c r="BA107" s="79">
        <f>'D.1.4.E - Zařízení techni...'!F34</f>
        <v>0</v>
      </c>
      <c r="BB107" s="79">
        <f>'D.1.4.E - Zařízení techni...'!F35</f>
        <v>0</v>
      </c>
      <c r="BC107" s="79">
        <f>'D.1.4.E - Zařízení techni...'!F36</f>
        <v>0</v>
      </c>
      <c r="BD107" s="81">
        <f>'D.1.4.E - Zařízení techni...'!F37</f>
        <v>0</v>
      </c>
      <c r="BT107" s="82" t="s">
        <v>87</v>
      </c>
      <c r="BV107" s="82" t="s">
        <v>81</v>
      </c>
      <c r="BW107" s="82" t="s">
        <v>125</v>
      </c>
      <c r="BX107" s="82" t="s">
        <v>5</v>
      </c>
      <c r="CL107" s="82" t="s">
        <v>1</v>
      </c>
      <c r="CM107" s="82" t="s">
        <v>89</v>
      </c>
    </row>
    <row r="108" spans="1:91" s="6" customFormat="1" ht="16.5" customHeight="1">
      <c r="A108" s="73" t="s">
        <v>83</v>
      </c>
      <c r="B108" s="74"/>
      <c r="C108" s="75"/>
      <c r="D108" s="218" t="s">
        <v>126</v>
      </c>
      <c r="E108" s="218"/>
      <c r="F108" s="218"/>
      <c r="G108" s="218"/>
      <c r="H108" s="218"/>
      <c r="I108" s="76"/>
      <c r="J108" s="218" t="s">
        <v>127</v>
      </c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195">
        <f>'VON - Vedlejší a ostatní ...'!J30</f>
        <v>0</v>
      </c>
      <c r="AH108" s="196"/>
      <c r="AI108" s="196"/>
      <c r="AJ108" s="196"/>
      <c r="AK108" s="196"/>
      <c r="AL108" s="196"/>
      <c r="AM108" s="196"/>
      <c r="AN108" s="195">
        <f t="shared" si="0"/>
        <v>0</v>
      </c>
      <c r="AO108" s="196"/>
      <c r="AP108" s="196"/>
      <c r="AQ108" s="77" t="s">
        <v>86</v>
      </c>
      <c r="AR108" s="74"/>
      <c r="AS108" s="83">
        <v>0</v>
      </c>
      <c r="AT108" s="84">
        <f t="shared" si="1"/>
        <v>0</v>
      </c>
      <c r="AU108" s="85">
        <f>'VON - Vedlejší a ostatní ...'!P124</f>
        <v>0</v>
      </c>
      <c r="AV108" s="84">
        <f>'VON - Vedlejší a ostatní ...'!J33</f>
        <v>0</v>
      </c>
      <c r="AW108" s="84">
        <f>'VON - Vedlejší a ostatní ...'!J34</f>
        <v>0</v>
      </c>
      <c r="AX108" s="84">
        <f>'VON - Vedlejší a ostatní ...'!J35</f>
        <v>0</v>
      </c>
      <c r="AY108" s="84">
        <f>'VON - Vedlejší a ostatní ...'!J36</f>
        <v>0</v>
      </c>
      <c r="AZ108" s="84">
        <f>'VON - Vedlejší a ostatní ...'!F33</f>
        <v>0</v>
      </c>
      <c r="BA108" s="84">
        <f>'VON - Vedlejší a ostatní ...'!F34</f>
        <v>0</v>
      </c>
      <c r="BB108" s="84">
        <f>'VON - Vedlejší a ostatní ...'!F35</f>
        <v>0</v>
      </c>
      <c r="BC108" s="84">
        <f>'VON - Vedlejší a ostatní ...'!F36</f>
        <v>0</v>
      </c>
      <c r="BD108" s="86">
        <f>'VON - Vedlejší a ostatní ...'!F37</f>
        <v>0</v>
      </c>
      <c r="BT108" s="82" t="s">
        <v>87</v>
      </c>
      <c r="BV108" s="82" t="s">
        <v>81</v>
      </c>
      <c r="BW108" s="82" t="s">
        <v>128</v>
      </c>
      <c r="BX108" s="82" t="s">
        <v>5</v>
      </c>
      <c r="CL108" s="82" t="s">
        <v>1</v>
      </c>
      <c r="CM108" s="82" t="s">
        <v>89</v>
      </c>
    </row>
    <row r="109" spans="1:91" s="1" customFormat="1" ht="30" customHeight="1">
      <c r="B109" s="31"/>
      <c r="AR109" s="31"/>
    </row>
    <row r="110" spans="1:91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31"/>
    </row>
  </sheetData>
  <sheetProtection algorithmName="SHA-512" hashValue="59i78ynnf16AWbGfYQKwapUvMF+SfWMG89RwdJPHWEu/5HcvhZ/ZlndcevhMFpNHZgd2Wb2q3qD5wsc3GgLKmQ==" saltValue="kHcsOYkz8q26p+D0Q3WjJgn+7zD/KkHNffr1+95NBERj/7kGrivQmzfzrGicquX7YNCaYdTN9Yh1pYqBHpKuZg==" spinCount="100000" sheet="1" objects="1" scenarios="1" formatColumns="0" formatRows="0"/>
  <mergeCells count="94"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AN105:AP105"/>
    <mergeCell ref="AG105:AM105"/>
    <mergeCell ref="AN106:AP106"/>
    <mergeCell ref="AG106:AM106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N107:AP107"/>
    <mergeCell ref="AG107:AM107"/>
    <mergeCell ref="AN108:AP108"/>
    <mergeCell ref="AG108:AM108"/>
    <mergeCell ref="AG94:AM94"/>
    <mergeCell ref="AN94:AP94"/>
  </mergeCells>
  <hyperlinks>
    <hyperlink ref="A95" location="'D.1.1.1 (A) -  Architekto...'!C2" display="/"/>
    <hyperlink ref="A96" location="'D.1.1.1 (B) -  Architekto...'!C2" display="/"/>
    <hyperlink ref="A97" location="'D.1.1.1 (C) - Architekton...'!C2" display="/"/>
    <hyperlink ref="A98" location="'D.1.1.1 (D) - Architekton...'!C2" display="/"/>
    <hyperlink ref="A99" location="'D.1.1.1 (E) - Architekton...'!C2" display="/"/>
    <hyperlink ref="A100" location="'D.1.1.1 (F) - Architekton...'!C2" display="/"/>
    <hyperlink ref="A101" location="'D.1.1.1 (G) - Architekton...'!C2" display="/"/>
    <hyperlink ref="A102" location="'D.1.4.A - Vytápění'!C2" display="/"/>
    <hyperlink ref="A103" location="'D.1.4.C - Vzduchotechnika'!C2" display="/"/>
    <hyperlink ref="A104" location="'D.1.4.G - Elektroinstalace'!C2" display="/"/>
    <hyperlink ref="A105" location="'D.1.4.H - IRC'!C2" display="/"/>
    <hyperlink ref="A106" location="'D.14.I - MaR'!C2" display="/"/>
    <hyperlink ref="A107" location="'D.1.4.E - Zařízení techni...'!C2" display="/"/>
    <hyperlink ref="A10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6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113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2535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ROUND(J132,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ROUND((ROUND((SUM(BE132:BE548)),  2) + SUM(BE550:BE559)), 2)</f>
        <v>0</v>
      </c>
      <c r="I33" s="91">
        <v>0.21</v>
      </c>
      <c r="J33" s="90">
        <f>ROUND((ROUND(((SUM(BE132:BE548))*I33),  2) + (SUM(BE550:BE559)*I33)),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ROUND((ROUND((SUM(BF132:BF548)),  2) + SUM(BF550:BF559)), 2)</f>
        <v>0</v>
      </c>
      <c r="I34" s="91">
        <v>0.12</v>
      </c>
      <c r="J34" s="90">
        <f>ROUND((ROUND(((SUM(BF132:BF548))*I34),  2) + (SUM(BF550:BF559)*I34)),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ROUND((ROUND((SUM(BG132:BG548)),  2) + SUM(BG550:BG559)),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ROUND((ROUND((SUM(BH132:BH548)),  2) + SUM(BH550:BH559)),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ROUND((ROUND((SUM(BI132:BI548)),  2) + SUM(BI550:BI559)),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D.1.4.C - Vzduchotechnika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J132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2536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customHeight="1">
      <c r="B98" s="107"/>
      <c r="D98" s="108" t="s">
        <v>2537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customHeight="1">
      <c r="B99" s="107"/>
      <c r="D99" s="108" t="s">
        <v>2538</v>
      </c>
      <c r="E99" s="109"/>
      <c r="F99" s="109"/>
      <c r="G99" s="109"/>
      <c r="H99" s="109"/>
      <c r="I99" s="109"/>
      <c r="J99" s="110">
        <f>J186</f>
        <v>0</v>
      </c>
      <c r="L99" s="107"/>
    </row>
    <row r="100" spans="2:12" s="9" customFormat="1" ht="19.899999999999999" customHeight="1">
      <c r="B100" s="107"/>
      <c r="D100" s="108" t="s">
        <v>2539</v>
      </c>
      <c r="E100" s="109"/>
      <c r="F100" s="109"/>
      <c r="G100" s="109"/>
      <c r="H100" s="109"/>
      <c r="I100" s="109"/>
      <c r="J100" s="110">
        <f>J238</f>
        <v>0</v>
      </c>
      <c r="L100" s="107"/>
    </row>
    <row r="101" spans="2:12" s="9" customFormat="1" ht="19.899999999999999" customHeight="1">
      <c r="B101" s="107"/>
      <c r="D101" s="108" t="s">
        <v>2540</v>
      </c>
      <c r="E101" s="109"/>
      <c r="F101" s="109"/>
      <c r="G101" s="109"/>
      <c r="H101" s="109"/>
      <c r="I101" s="109"/>
      <c r="J101" s="110">
        <f>J288</f>
        <v>0</v>
      </c>
      <c r="L101" s="107"/>
    </row>
    <row r="102" spans="2:12" s="9" customFormat="1" ht="19.899999999999999" customHeight="1">
      <c r="B102" s="107"/>
      <c r="D102" s="108" t="s">
        <v>2541</v>
      </c>
      <c r="E102" s="109"/>
      <c r="F102" s="109"/>
      <c r="G102" s="109"/>
      <c r="H102" s="109"/>
      <c r="I102" s="109"/>
      <c r="J102" s="110">
        <f>J336</f>
        <v>0</v>
      </c>
      <c r="L102" s="107"/>
    </row>
    <row r="103" spans="2:12" s="9" customFormat="1" ht="19.899999999999999" customHeight="1">
      <c r="B103" s="107"/>
      <c r="D103" s="108" t="s">
        <v>2542</v>
      </c>
      <c r="E103" s="109"/>
      <c r="F103" s="109"/>
      <c r="G103" s="109"/>
      <c r="H103" s="109"/>
      <c r="I103" s="109"/>
      <c r="J103" s="110">
        <f>J384</f>
        <v>0</v>
      </c>
      <c r="L103" s="107"/>
    </row>
    <row r="104" spans="2:12" s="8" customFormat="1" ht="24.95" customHeight="1">
      <c r="B104" s="103"/>
      <c r="D104" s="104" t="s">
        <v>2543</v>
      </c>
      <c r="E104" s="105"/>
      <c r="F104" s="105"/>
      <c r="G104" s="105"/>
      <c r="H104" s="105"/>
      <c r="I104" s="105"/>
      <c r="J104" s="106">
        <f>J406</f>
        <v>0</v>
      </c>
      <c r="L104" s="103"/>
    </row>
    <row r="105" spans="2:12" s="9" customFormat="1" ht="19.899999999999999" customHeight="1">
      <c r="B105" s="107"/>
      <c r="D105" s="108" t="s">
        <v>2544</v>
      </c>
      <c r="E105" s="109"/>
      <c r="F105" s="109"/>
      <c r="G105" s="109"/>
      <c r="H105" s="109"/>
      <c r="I105" s="109"/>
      <c r="J105" s="110">
        <f>J429</f>
        <v>0</v>
      </c>
      <c r="L105" s="107"/>
    </row>
    <row r="106" spans="2:12" s="9" customFormat="1" ht="19.899999999999999" customHeight="1">
      <c r="B106" s="107"/>
      <c r="D106" s="108" t="s">
        <v>2545</v>
      </c>
      <c r="E106" s="109"/>
      <c r="F106" s="109"/>
      <c r="G106" s="109"/>
      <c r="H106" s="109"/>
      <c r="I106" s="109"/>
      <c r="J106" s="110">
        <f>J452</f>
        <v>0</v>
      </c>
      <c r="L106" s="107"/>
    </row>
    <row r="107" spans="2:12" s="9" customFormat="1" ht="19.899999999999999" customHeight="1">
      <c r="B107" s="107"/>
      <c r="D107" s="108" t="s">
        <v>2546</v>
      </c>
      <c r="E107" s="109"/>
      <c r="F107" s="109"/>
      <c r="G107" s="109"/>
      <c r="H107" s="109"/>
      <c r="I107" s="109"/>
      <c r="J107" s="110">
        <f>J475</f>
        <v>0</v>
      </c>
      <c r="L107" s="107"/>
    </row>
    <row r="108" spans="2:12" s="9" customFormat="1" ht="19.899999999999999" customHeight="1">
      <c r="B108" s="107"/>
      <c r="D108" s="108" t="s">
        <v>2547</v>
      </c>
      <c r="E108" s="109"/>
      <c r="F108" s="109"/>
      <c r="G108" s="109"/>
      <c r="H108" s="109"/>
      <c r="I108" s="109"/>
      <c r="J108" s="110">
        <f>J497</f>
        <v>0</v>
      </c>
      <c r="L108" s="107"/>
    </row>
    <row r="109" spans="2:12" s="9" customFormat="1" ht="19.899999999999999" customHeight="1">
      <c r="B109" s="107"/>
      <c r="D109" s="108" t="s">
        <v>2548</v>
      </c>
      <c r="E109" s="109"/>
      <c r="F109" s="109"/>
      <c r="G109" s="109"/>
      <c r="H109" s="109"/>
      <c r="I109" s="109"/>
      <c r="J109" s="110">
        <f>J512</f>
        <v>0</v>
      </c>
      <c r="L109" s="107"/>
    </row>
    <row r="110" spans="2:12" s="9" customFormat="1" ht="19.899999999999999" customHeight="1">
      <c r="B110" s="107"/>
      <c r="D110" s="108" t="s">
        <v>2549</v>
      </c>
      <c r="E110" s="109"/>
      <c r="F110" s="109"/>
      <c r="G110" s="109"/>
      <c r="H110" s="109"/>
      <c r="I110" s="109"/>
      <c r="J110" s="110">
        <f>J515</f>
        <v>0</v>
      </c>
      <c r="L110" s="107"/>
    </row>
    <row r="111" spans="2:12" s="8" customFormat="1" ht="24.95" customHeight="1">
      <c r="B111" s="103"/>
      <c r="D111" s="104" t="s">
        <v>2416</v>
      </c>
      <c r="E111" s="105"/>
      <c r="F111" s="105"/>
      <c r="G111" s="105"/>
      <c r="H111" s="105"/>
      <c r="I111" s="105"/>
      <c r="J111" s="106">
        <f>J533</f>
        <v>0</v>
      </c>
      <c r="L111" s="103"/>
    </row>
    <row r="112" spans="2:12" s="8" customFormat="1" ht="21.75" customHeight="1">
      <c r="B112" s="103"/>
      <c r="D112" s="111" t="s">
        <v>174</v>
      </c>
      <c r="J112" s="112">
        <f>J549</f>
        <v>0</v>
      </c>
      <c r="L112" s="103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175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26.25" customHeight="1">
      <c r="B122" s="31"/>
      <c r="E122" s="234" t="str">
        <f>E7</f>
        <v>4067 - ZŠ Mírová - úspora energií (metoda EPC a OPŽP) DPS 12-03-2025</v>
      </c>
      <c r="F122" s="235"/>
      <c r="G122" s="235"/>
      <c r="H122" s="235"/>
      <c r="L122" s="31"/>
    </row>
    <row r="123" spans="2:12" s="1" customFormat="1" ht="12" customHeight="1">
      <c r="B123" s="31"/>
      <c r="C123" s="26" t="s">
        <v>130</v>
      </c>
      <c r="L123" s="31"/>
    </row>
    <row r="124" spans="2:12" s="1" customFormat="1" ht="16.5" customHeight="1">
      <c r="B124" s="31"/>
      <c r="E124" s="230" t="str">
        <f>E9</f>
        <v>D.1.4.C - Vzduchotechnika</v>
      </c>
      <c r="F124" s="233"/>
      <c r="G124" s="233"/>
      <c r="H124" s="233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20</v>
      </c>
      <c r="F126" s="24" t="str">
        <f>F12</f>
        <v>Mírová 2734/4, Ústí nad Labem</v>
      </c>
      <c r="I126" s="26" t="s">
        <v>22</v>
      </c>
      <c r="J126" s="51" t="str">
        <f>IF(J12="","",J12)</f>
        <v>2. 4. 2024</v>
      </c>
      <c r="L126" s="31"/>
    </row>
    <row r="127" spans="2:12" s="1" customFormat="1" ht="6.95" customHeight="1">
      <c r="B127" s="31"/>
      <c r="L127" s="31"/>
    </row>
    <row r="128" spans="2:12" s="1" customFormat="1" ht="25.7" customHeight="1">
      <c r="B128" s="31"/>
      <c r="C128" s="26" t="s">
        <v>24</v>
      </c>
      <c r="F128" s="24" t="str">
        <f>E15</f>
        <v>Statutární město Ústí nad Labem</v>
      </c>
      <c r="I128" s="26" t="s">
        <v>31</v>
      </c>
      <c r="J128" s="29" t="str">
        <f>E21</f>
        <v>Projektová kancelář PS, Oto Szakos</v>
      </c>
      <c r="L128" s="31"/>
    </row>
    <row r="129" spans="2:65" s="1" customFormat="1" ht="15.2" customHeight="1">
      <c r="B129" s="31"/>
      <c r="C129" s="26" t="s">
        <v>29</v>
      </c>
      <c r="F129" s="24" t="str">
        <f>IF(E18="","",E18)</f>
        <v>Vyplň údaj</v>
      </c>
      <c r="I129" s="26" t="s">
        <v>35</v>
      </c>
      <c r="J129" s="29" t="str">
        <f>E24</f>
        <v>Digitronic CZ s.r.o.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13"/>
      <c r="C131" s="114" t="s">
        <v>176</v>
      </c>
      <c r="D131" s="115" t="s">
        <v>64</v>
      </c>
      <c r="E131" s="115" t="s">
        <v>60</v>
      </c>
      <c r="F131" s="115" t="s">
        <v>61</v>
      </c>
      <c r="G131" s="115" t="s">
        <v>177</v>
      </c>
      <c r="H131" s="115" t="s">
        <v>178</v>
      </c>
      <c r="I131" s="115" t="s">
        <v>179</v>
      </c>
      <c r="J131" s="115" t="s">
        <v>135</v>
      </c>
      <c r="K131" s="116" t="s">
        <v>180</v>
      </c>
      <c r="L131" s="113"/>
      <c r="M131" s="58" t="s">
        <v>1</v>
      </c>
      <c r="N131" s="59" t="s">
        <v>43</v>
      </c>
      <c r="O131" s="59" t="s">
        <v>181</v>
      </c>
      <c r="P131" s="59" t="s">
        <v>182</v>
      </c>
      <c r="Q131" s="59" t="s">
        <v>183</v>
      </c>
      <c r="R131" s="59" t="s">
        <v>184</v>
      </c>
      <c r="S131" s="59" t="s">
        <v>185</v>
      </c>
      <c r="T131" s="60" t="s">
        <v>186</v>
      </c>
    </row>
    <row r="132" spans="2:65" s="1" customFormat="1" ht="22.9" customHeight="1">
      <c r="B132" s="31"/>
      <c r="C132" s="63" t="s">
        <v>187</v>
      </c>
      <c r="J132" s="117">
        <f>BK132</f>
        <v>0</v>
      </c>
      <c r="L132" s="31"/>
      <c r="M132" s="61"/>
      <c r="N132" s="52"/>
      <c r="O132" s="52"/>
      <c r="P132" s="118">
        <f>P133+P406+P533+P549</f>
        <v>0</v>
      </c>
      <c r="Q132" s="52"/>
      <c r="R132" s="118">
        <f>R133+R406+R533+R549</f>
        <v>1.1855410000000002</v>
      </c>
      <c r="S132" s="52"/>
      <c r="T132" s="119">
        <f>T133+T406+T533+T549</f>
        <v>1.24</v>
      </c>
      <c r="AT132" s="16" t="s">
        <v>78</v>
      </c>
      <c r="AU132" s="16" t="s">
        <v>137</v>
      </c>
      <c r="BK132" s="120">
        <f>BK133+BK406+BK533+BK549</f>
        <v>0</v>
      </c>
    </row>
    <row r="133" spans="2:65" s="11" customFormat="1" ht="25.9" customHeight="1">
      <c r="B133" s="121"/>
      <c r="D133" s="122" t="s">
        <v>78</v>
      </c>
      <c r="E133" s="123" t="s">
        <v>2550</v>
      </c>
      <c r="F133" s="123" t="s">
        <v>112</v>
      </c>
      <c r="I133" s="124"/>
      <c r="J133" s="112">
        <f>BK133</f>
        <v>0</v>
      </c>
      <c r="L133" s="121"/>
      <c r="M133" s="125"/>
      <c r="P133" s="126">
        <f>P134+P186+P238+P288+P336+P384</f>
        <v>0</v>
      </c>
      <c r="R133" s="126">
        <f>R134+R186+R238+R288+R336+R384</f>
        <v>1.0110920000000001</v>
      </c>
      <c r="T133" s="127">
        <f>T134+T186+T238+T288+T336+T384</f>
        <v>0</v>
      </c>
      <c r="AR133" s="122" t="s">
        <v>89</v>
      </c>
      <c r="AT133" s="128" t="s">
        <v>78</v>
      </c>
      <c r="AU133" s="128" t="s">
        <v>79</v>
      </c>
      <c r="AY133" s="122" t="s">
        <v>190</v>
      </c>
      <c r="BK133" s="129">
        <f>BK134+BK186+BK238+BK288+BK336+BK384</f>
        <v>0</v>
      </c>
    </row>
    <row r="134" spans="2:65" s="11" customFormat="1" ht="22.9" customHeight="1">
      <c r="B134" s="121"/>
      <c r="D134" s="122" t="s">
        <v>78</v>
      </c>
      <c r="E134" s="130" t="s">
        <v>2551</v>
      </c>
      <c r="F134" s="130" t="s">
        <v>2552</v>
      </c>
      <c r="I134" s="124"/>
      <c r="J134" s="131">
        <f>BK134</f>
        <v>0</v>
      </c>
      <c r="L134" s="121"/>
      <c r="M134" s="125"/>
      <c r="P134" s="126">
        <f>SUM(P135:P185)</f>
        <v>0</v>
      </c>
      <c r="R134" s="126">
        <f>SUM(R135:R185)</f>
        <v>0.1588</v>
      </c>
      <c r="T134" s="127">
        <f>SUM(T135:T185)</f>
        <v>0</v>
      </c>
      <c r="AR134" s="122" t="s">
        <v>87</v>
      </c>
      <c r="AT134" s="128" t="s">
        <v>78</v>
      </c>
      <c r="AU134" s="128" t="s">
        <v>87</v>
      </c>
      <c r="AY134" s="122" t="s">
        <v>190</v>
      </c>
      <c r="BK134" s="129">
        <f>SUM(BK135:BK185)</f>
        <v>0</v>
      </c>
    </row>
    <row r="135" spans="2:65" s="1" customFormat="1" ht="33" customHeight="1">
      <c r="B135" s="31"/>
      <c r="C135" s="132" t="s">
        <v>87</v>
      </c>
      <c r="D135" s="132" t="s">
        <v>192</v>
      </c>
      <c r="E135" s="133" t="s">
        <v>2553</v>
      </c>
      <c r="F135" s="134" t="s">
        <v>2554</v>
      </c>
      <c r="G135" s="135" t="s">
        <v>936</v>
      </c>
      <c r="H135" s="136">
        <v>1</v>
      </c>
      <c r="I135" s="137"/>
      <c r="J135" s="138">
        <f>ROUND(I135*H135,2)</f>
        <v>0</v>
      </c>
      <c r="K135" s="134" t="s">
        <v>1</v>
      </c>
      <c r="L135" s="31"/>
      <c r="M135" s="139" t="s">
        <v>1</v>
      </c>
      <c r="N135" s="140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197</v>
      </c>
      <c r="AT135" s="143" t="s">
        <v>192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197</v>
      </c>
      <c r="BM135" s="143" t="s">
        <v>89</v>
      </c>
    </row>
    <row r="136" spans="2:65" s="1" customFormat="1" ht="19.5">
      <c r="B136" s="31"/>
      <c r="D136" s="145" t="s">
        <v>198</v>
      </c>
      <c r="F136" s="146" t="s">
        <v>2555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" customFormat="1" ht="24.2" customHeight="1">
      <c r="B137" s="31"/>
      <c r="C137" s="152" t="s">
        <v>89</v>
      </c>
      <c r="D137" s="152" t="s">
        <v>426</v>
      </c>
      <c r="E137" s="153" t="s">
        <v>2556</v>
      </c>
      <c r="F137" s="154" t="s">
        <v>2557</v>
      </c>
      <c r="G137" s="155" t="s">
        <v>936</v>
      </c>
      <c r="H137" s="156">
        <v>4</v>
      </c>
      <c r="I137" s="157"/>
      <c r="J137" s="158">
        <f>ROUND(I137*H137,2)</f>
        <v>0</v>
      </c>
      <c r="K137" s="154" t="s">
        <v>1</v>
      </c>
      <c r="L137" s="159"/>
      <c r="M137" s="160" t="s">
        <v>1</v>
      </c>
      <c r="N137" s="161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216</v>
      </c>
      <c r="AT137" s="143" t="s">
        <v>426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197</v>
      </c>
      <c r="BM137" s="143" t="s">
        <v>197</v>
      </c>
    </row>
    <row r="138" spans="2:65" s="1" customFormat="1">
      <c r="B138" s="31"/>
      <c r="D138" s="145" t="s">
        <v>198</v>
      </c>
      <c r="F138" s="146" t="s">
        <v>2557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" customFormat="1" ht="21.75" customHeight="1">
      <c r="B139" s="31"/>
      <c r="C139" s="132" t="s">
        <v>207</v>
      </c>
      <c r="D139" s="132" t="s">
        <v>192</v>
      </c>
      <c r="E139" s="133" t="s">
        <v>2558</v>
      </c>
      <c r="F139" s="134" t="s">
        <v>2559</v>
      </c>
      <c r="G139" s="135" t="s">
        <v>204</v>
      </c>
      <c r="H139" s="136">
        <v>4</v>
      </c>
      <c r="I139" s="137"/>
      <c r="J139" s="138">
        <f>ROUND(I139*H139,2)</f>
        <v>0</v>
      </c>
      <c r="K139" s="134" t="s">
        <v>196</v>
      </c>
      <c r="L139" s="31"/>
      <c r="M139" s="139" t="s">
        <v>1</v>
      </c>
      <c r="N139" s="140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197</v>
      </c>
      <c r="AT139" s="143" t="s">
        <v>192</v>
      </c>
      <c r="AU139" s="143" t="s">
        <v>89</v>
      </c>
      <c r="AY139" s="16" t="s">
        <v>190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197</v>
      </c>
      <c r="BM139" s="143" t="s">
        <v>211</v>
      </c>
    </row>
    <row r="140" spans="2:65" s="1" customFormat="1">
      <c r="B140" s="31"/>
      <c r="D140" s="145" t="s">
        <v>198</v>
      </c>
      <c r="F140" s="146" t="s">
        <v>2560</v>
      </c>
      <c r="I140" s="147"/>
      <c r="L140" s="31"/>
      <c r="M140" s="148"/>
      <c r="T140" s="55"/>
      <c r="AT140" s="16" t="s">
        <v>198</v>
      </c>
      <c r="AU140" s="16" t="s">
        <v>89</v>
      </c>
    </row>
    <row r="141" spans="2:65" s="1" customFormat="1">
      <c r="B141" s="31"/>
      <c r="D141" s="149" t="s">
        <v>200</v>
      </c>
      <c r="F141" s="150" t="s">
        <v>2561</v>
      </c>
      <c r="I141" s="147"/>
      <c r="L141" s="31"/>
      <c r="M141" s="148"/>
      <c r="T141" s="55"/>
      <c r="AT141" s="16" t="s">
        <v>200</v>
      </c>
      <c r="AU141" s="16" t="s">
        <v>89</v>
      </c>
    </row>
    <row r="142" spans="2:65" s="1" customFormat="1" ht="21.75" customHeight="1">
      <c r="B142" s="31"/>
      <c r="C142" s="132" t="s">
        <v>197</v>
      </c>
      <c r="D142" s="132" t="s">
        <v>192</v>
      </c>
      <c r="E142" s="133" t="s">
        <v>2562</v>
      </c>
      <c r="F142" s="134" t="s">
        <v>2563</v>
      </c>
      <c r="G142" s="135" t="s">
        <v>936</v>
      </c>
      <c r="H142" s="136">
        <v>6</v>
      </c>
      <c r="I142" s="137"/>
      <c r="J142" s="138">
        <f>ROUND(I142*H142,2)</f>
        <v>0</v>
      </c>
      <c r="K142" s="134" t="s">
        <v>1</v>
      </c>
      <c r="L142" s="31"/>
      <c r="M142" s="139" t="s">
        <v>1</v>
      </c>
      <c r="N142" s="140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197</v>
      </c>
      <c r="AT142" s="143" t="s">
        <v>192</v>
      </c>
      <c r="AU142" s="143" t="s">
        <v>89</v>
      </c>
      <c r="AY142" s="16" t="s">
        <v>190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197</v>
      </c>
      <c r="BM142" s="143" t="s">
        <v>216</v>
      </c>
    </row>
    <row r="143" spans="2:65" s="1" customFormat="1">
      <c r="B143" s="31"/>
      <c r="D143" s="145" t="s">
        <v>198</v>
      </c>
      <c r="F143" s="146" t="s">
        <v>2563</v>
      </c>
      <c r="I143" s="147"/>
      <c r="L143" s="31"/>
      <c r="M143" s="148"/>
      <c r="T143" s="55"/>
      <c r="AT143" s="16" t="s">
        <v>198</v>
      </c>
      <c r="AU143" s="16" t="s">
        <v>89</v>
      </c>
    </row>
    <row r="144" spans="2:65" s="1" customFormat="1" ht="21.75" customHeight="1">
      <c r="B144" s="31"/>
      <c r="C144" s="132" t="s">
        <v>219</v>
      </c>
      <c r="D144" s="132" t="s">
        <v>192</v>
      </c>
      <c r="E144" s="133" t="s">
        <v>2564</v>
      </c>
      <c r="F144" s="134" t="s">
        <v>2565</v>
      </c>
      <c r="G144" s="135" t="s">
        <v>204</v>
      </c>
      <c r="H144" s="136">
        <v>6</v>
      </c>
      <c r="I144" s="137"/>
      <c r="J144" s="138">
        <f>ROUND(I144*H144,2)</f>
        <v>0</v>
      </c>
      <c r="K144" s="134" t="s">
        <v>196</v>
      </c>
      <c r="L144" s="31"/>
      <c r="M144" s="139" t="s">
        <v>1</v>
      </c>
      <c r="N144" s="140" t="s">
        <v>44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197</v>
      </c>
      <c r="AT144" s="143" t="s">
        <v>192</v>
      </c>
      <c r="AU144" s="143" t="s">
        <v>89</v>
      </c>
      <c r="AY144" s="16" t="s">
        <v>190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87</v>
      </c>
      <c r="BK144" s="144">
        <f>ROUND(I144*H144,2)</f>
        <v>0</v>
      </c>
      <c r="BL144" s="16" t="s">
        <v>197</v>
      </c>
      <c r="BM144" s="143" t="s">
        <v>222</v>
      </c>
    </row>
    <row r="145" spans="2:65" s="1" customFormat="1" ht="19.5">
      <c r="B145" s="31"/>
      <c r="D145" s="145" t="s">
        <v>198</v>
      </c>
      <c r="F145" s="146" t="s">
        <v>2566</v>
      </c>
      <c r="I145" s="147"/>
      <c r="L145" s="31"/>
      <c r="M145" s="148"/>
      <c r="T145" s="55"/>
      <c r="AT145" s="16" t="s">
        <v>198</v>
      </c>
      <c r="AU145" s="16" t="s">
        <v>89</v>
      </c>
    </row>
    <row r="146" spans="2:65" s="1" customFormat="1">
      <c r="B146" s="31"/>
      <c r="D146" s="149" t="s">
        <v>200</v>
      </c>
      <c r="F146" s="150" t="s">
        <v>2567</v>
      </c>
      <c r="I146" s="147"/>
      <c r="L146" s="31"/>
      <c r="M146" s="148"/>
      <c r="T146" s="55"/>
      <c r="AT146" s="16" t="s">
        <v>200</v>
      </c>
      <c r="AU146" s="16" t="s">
        <v>89</v>
      </c>
    </row>
    <row r="147" spans="2:65" s="1" customFormat="1" ht="16.5" customHeight="1">
      <c r="B147" s="31"/>
      <c r="C147" s="132" t="s">
        <v>211</v>
      </c>
      <c r="D147" s="132" t="s">
        <v>192</v>
      </c>
      <c r="E147" s="133" t="s">
        <v>2568</v>
      </c>
      <c r="F147" s="134" t="s">
        <v>2569</v>
      </c>
      <c r="G147" s="135" t="s">
        <v>936</v>
      </c>
      <c r="H147" s="136">
        <v>14</v>
      </c>
      <c r="I147" s="137"/>
      <c r="J147" s="138">
        <f>ROUND(I147*H147,2)</f>
        <v>0</v>
      </c>
      <c r="K147" s="134" t="s">
        <v>1</v>
      </c>
      <c r="L147" s="31"/>
      <c r="M147" s="139" t="s">
        <v>1</v>
      </c>
      <c r="N147" s="140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197</v>
      </c>
      <c r="AT147" s="143" t="s">
        <v>192</v>
      </c>
      <c r="AU147" s="143" t="s">
        <v>89</v>
      </c>
      <c r="AY147" s="16" t="s">
        <v>190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87</v>
      </c>
      <c r="BK147" s="144">
        <f>ROUND(I147*H147,2)</f>
        <v>0</v>
      </c>
      <c r="BL147" s="16" t="s">
        <v>197</v>
      </c>
      <c r="BM147" s="143" t="s">
        <v>8</v>
      </c>
    </row>
    <row r="148" spans="2:65" s="1" customFormat="1">
      <c r="B148" s="31"/>
      <c r="D148" s="145" t="s">
        <v>198</v>
      </c>
      <c r="F148" s="146" t="s">
        <v>2570</v>
      </c>
      <c r="I148" s="147"/>
      <c r="L148" s="31"/>
      <c r="M148" s="148"/>
      <c r="T148" s="55"/>
      <c r="AT148" s="16" t="s">
        <v>198</v>
      </c>
      <c r="AU148" s="16" t="s">
        <v>89</v>
      </c>
    </row>
    <row r="149" spans="2:65" s="1" customFormat="1" ht="24.2" customHeight="1">
      <c r="B149" s="31"/>
      <c r="C149" s="132" t="s">
        <v>229</v>
      </c>
      <c r="D149" s="132" t="s">
        <v>192</v>
      </c>
      <c r="E149" s="133" t="s">
        <v>2571</v>
      </c>
      <c r="F149" s="134" t="s">
        <v>2572</v>
      </c>
      <c r="G149" s="135" t="s">
        <v>204</v>
      </c>
      <c r="H149" s="136">
        <v>14</v>
      </c>
      <c r="I149" s="137"/>
      <c r="J149" s="138">
        <f>ROUND(I149*H149,2)</f>
        <v>0</v>
      </c>
      <c r="K149" s="134" t="s">
        <v>196</v>
      </c>
      <c r="L149" s="31"/>
      <c r="M149" s="139" t="s">
        <v>1</v>
      </c>
      <c r="N149" s="140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197</v>
      </c>
      <c r="AT149" s="143" t="s">
        <v>192</v>
      </c>
      <c r="AU149" s="143" t="s">
        <v>89</v>
      </c>
      <c r="AY149" s="16" t="s">
        <v>190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87</v>
      </c>
      <c r="BK149" s="144">
        <f>ROUND(I149*H149,2)</f>
        <v>0</v>
      </c>
      <c r="BL149" s="16" t="s">
        <v>197</v>
      </c>
      <c r="BM149" s="143" t="s">
        <v>232</v>
      </c>
    </row>
    <row r="150" spans="2:65" s="1" customFormat="1" ht="19.5">
      <c r="B150" s="31"/>
      <c r="D150" s="145" t="s">
        <v>198</v>
      </c>
      <c r="F150" s="146" t="s">
        <v>2573</v>
      </c>
      <c r="I150" s="147"/>
      <c r="L150" s="31"/>
      <c r="M150" s="148"/>
      <c r="T150" s="55"/>
      <c r="AT150" s="16" t="s">
        <v>198</v>
      </c>
      <c r="AU150" s="16" t="s">
        <v>89</v>
      </c>
    </row>
    <row r="151" spans="2:65" s="1" customFormat="1">
      <c r="B151" s="31"/>
      <c r="D151" s="149" t="s">
        <v>200</v>
      </c>
      <c r="F151" s="150" t="s">
        <v>2574</v>
      </c>
      <c r="I151" s="147"/>
      <c r="L151" s="31"/>
      <c r="M151" s="148"/>
      <c r="T151" s="55"/>
      <c r="AT151" s="16" t="s">
        <v>200</v>
      </c>
      <c r="AU151" s="16" t="s">
        <v>89</v>
      </c>
    </row>
    <row r="152" spans="2:65" s="1" customFormat="1" ht="21.75" customHeight="1">
      <c r="B152" s="31"/>
      <c r="C152" s="152" t="s">
        <v>216</v>
      </c>
      <c r="D152" s="152" t="s">
        <v>426</v>
      </c>
      <c r="E152" s="153" t="s">
        <v>2575</v>
      </c>
      <c r="F152" s="154" t="s">
        <v>2576</v>
      </c>
      <c r="G152" s="155" t="s">
        <v>204</v>
      </c>
      <c r="H152" s="156">
        <v>1</v>
      </c>
      <c r="I152" s="157"/>
      <c r="J152" s="158">
        <f>ROUND(I152*H152,2)</f>
        <v>0</v>
      </c>
      <c r="K152" s="154" t="s">
        <v>196</v>
      </c>
      <c r="L152" s="159"/>
      <c r="M152" s="160" t="s">
        <v>1</v>
      </c>
      <c r="N152" s="161" t="s">
        <v>44</v>
      </c>
      <c r="P152" s="141">
        <f>O152*H152</f>
        <v>0</v>
      </c>
      <c r="Q152" s="141">
        <v>2.0999999999999999E-3</v>
      </c>
      <c r="R152" s="141">
        <f>Q152*H152</f>
        <v>2.0999999999999999E-3</v>
      </c>
      <c r="S152" s="141">
        <v>0</v>
      </c>
      <c r="T152" s="142">
        <f>S152*H152</f>
        <v>0</v>
      </c>
      <c r="AR152" s="143" t="s">
        <v>216</v>
      </c>
      <c r="AT152" s="143" t="s">
        <v>426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237</v>
      </c>
    </row>
    <row r="153" spans="2:65" s="1" customFormat="1">
      <c r="B153" s="31"/>
      <c r="D153" s="145" t="s">
        <v>198</v>
      </c>
      <c r="F153" s="146" t="s">
        <v>2576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 ht="24.2" customHeight="1">
      <c r="B154" s="31"/>
      <c r="C154" s="152" t="s">
        <v>240</v>
      </c>
      <c r="D154" s="152" t="s">
        <v>426</v>
      </c>
      <c r="E154" s="153" t="s">
        <v>2577</v>
      </c>
      <c r="F154" s="154" t="s">
        <v>2578</v>
      </c>
      <c r="G154" s="155" t="s">
        <v>204</v>
      </c>
      <c r="H154" s="156">
        <v>2</v>
      </c>
      <c r="I154" s="157"/>
      <c r="J154" s="158">
        <f>ROUND(I154*H154,2)</f>
        <v>0</v>
      </c>
      <c r="K154" s="154" t="s">
        <v>196</v>
      </c>
      <c r="L154" s="159"/>
      <c r="M154" s="160" t="s">
        <v>1</v>
      </c>
      <c r="N154" s="161" t="s">
        <v>44</v>
      </c>
      <c r="P154" s="141">
        <f>O154*H154</f>
        <v>0</v>
      </c>
      <c r="Q154" s="141">
        <v>7.3000000000000001E-3</v>
      </c>
      <c r="R154" s="141">
        <f>Q154*H154</f>
        <v>1.46E-2</v>
      </c>
      <c r="S154" s="141">
        <v>0</v>
      </c>
      <c r="T154" s="142">
        <f>S154*H154</f>
        <v>0</v>
      </c>
      <c r="AR154" s="143" t="s">
        <v>216</v>
      </c>
      <c r="AT154" s="143" t="s">
        <v>426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197</v>
      </c>
      <c r="BM154" s="143" t="s">
        <v>243</v>
      </c>
    </row>
    <row r="155" spans="2:65" s="1" customFormat="1">
      <c r="B155" s="31"/>
      <c r="D155" s="145" t="s">
        <v>198</v>
      </c>
      <c r="F155" s="146" t="s">
        <v>2578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 ht="24.2" customHeight="1">
      <c r="B156" s="31"/>
      <c r="C156" s="132" t="s">
        <v>222</v>
      </c>
      <c r="D156" s="132" t="s">
        <v>192</v>
      </c>
      <c r="E156" s="133" t="s">
        <v>2579</v>
      </c>
      <c r="F156" s="134" t="s">
        <v>2580</v>
      </c>
      <c r="G156" s="135" t="s">
        <v>936</v>
      </c>
      <c r="H156" s="136">
        <v>4</v>
      </c>
      <c r="I156" s="137"/>
      <c r="J156" s="138">
        <f>ROUND(I156*H156,2)</f>
        <v>0</v>
      </c>
      <c r="K156" s="134" t="s">
        <v>1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197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248</v>
      </c>
    </row>
    <row r="157" spans="2:65" s="1" customFormat="1">
      <c r="B157" s="31"/>
      <c r="D157" s="145" t="s">
        <v>198</v>
      </c>
      <c r="F157" s="146" t="s">
        <v>2580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 ht="21.75" customHeight="1">
      <c r="B158" s="31"/>
      <c r="C158" s="132" t="s">
        <v>251</v>
      </c>
      <c r="D158" s="132" t="s">
        <v>192</v>
      </c>
      <c r="E158" s="133" t="s">
        <v>2581</v>
      </c>
      <c r="F158" s="134" t="s">
        <v>2582</v>
      </c>
      <c r="G158" s="135" t="s">
        <v>204</v>
      </c>
      <c r="H158" s="136">
        <v>7</v>
      </c>
      <c r="I158" s="137"/>
      <c r="J158" s="138">
        <f>ROUND(I158*H158,2)</f>
        <v>0</v>
      </c>
      <c r="K158" s="134" t="s">
        <v>1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254</v>
      </c>
    </row>
    <row r="159" spans="2:65" s="1" customFormat="1" ht="19.5">
      <c r="B159" s="31"/>
      <c r="D159" s="145" t="s">
        <v>198</v>
      </c>
      <c r="F159" s="146" t="s">
        <v>2573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 ht="24.2" customHeight="1">
      <c r="B160" s="31"/>
      <c r="C160" s="132" t="s">
        <v>8</v>
      </c>
      <c r="D160" s="132" t="s">
        <v>192</v>
      </c>
      <c r="E160" s="133" t="s">
        <v>2583</v>
      </c>
      <c r="F160" s="134" t="s">
        <v>2584</v>
      </c>
      <c r="G160" s="135" t="s">
        <v>936</v>
      </c>
      <c r="H160" s="136">
        <v>12</v>
      </c>
      <c r="I160" s="137"/>
      <c r="J160" s="138">
        <f>ROUND(I160*H160,2)</f>
        <v>0</v>
      </c>
      <c r="K160" s="134" t="s">
        <v>1</v>
      </c>
      <c r="L160" s="31"/>
      <c r="M160" s="139" t="s">
        <v>1</v>
      </c>
      <c r="N160" s="140" t="s">
        <v>44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197</v>
      </c>
      <c r="AT160" s="143" t="s">
        <v>192</v>
      </c>
      <c r="AU160" s="143" t="s">
        <v>89</v>
      </c>
      <c r="AY160" s="16" t="s">
        <v>190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87</v>
      </c>
      <c r="BK160" s="144">
        <f>ROUND(I160*H160,2)</f>
        <v>0</v>
      </c>
      <c r="BL160" s="16" t="s">
        <v>197</v>
      </c>
      <c r="BM160" s="143" t="s">
        <v>259</v>
      </c>
    </row>
    <row r="161" spans="2:65" s="1" customFormat="1">
      <c r="B161" s="31"/>
      <c r="D161" s="145" t="s">
        <v>198</v>
      </c>
      <c r="F161" s="146" t="s">
        <v>2584</v>
      </c>
      <c r="I161" s="147"/>
      <c r="L161" s="31"/>
      <c r="M161" s="148"/>
      <c r="T161" s="55"/>
      <c r="AT161" s="16" t="s">
        <v>198</v>
      </c>
      <c r="AU161" s="16" t="s">
        <v>89</v>
      </c>
    </row>
    <row r="162" spans="2:65" s="1" customFormat="1" ht="24.2" customHeight="1">
      <c r="B162" s="31"/>
      <c r="C162" s="132" t="s">
        <v>262</v>
      </c>
      <c r="D162" s="132" t="s">
        <v>192</v>
      </c>
      <c r="E162" s="133" t="s">
        <v>2585</v>
      </c>
      <c r="F162" s="134" t="s">
        <v>2586</v>
      </c>
      <c r="G162" s="135" t="s">
        <v>936</v>
      </c>
      <c r="H162" s="136">
        <v>2</v>
      </c>
      <c r="I162" s="137"/>
      <c r="J162" s="138">
        <f>ROUND(I162*H162,2)</f>
        <v>0</v>
      </c>
      <c r="K162" s="134" t="s">
        <v>1</v>
      </c>
      <c r="L162" s="31"/>
      <c r="M162" s="139" t="s">
        <v>1</v>
      </c>
      <c r="N162" s="140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197</v>
      </c>
      <c r="AT162" s="143" t="s">
        <v>192</v>
      </c>
      <c r="AU162" s="143" t="s">
        <v>89</v>
      </c>
      <c r="AY162" s="16" t="s">
        <v>190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87</v>
      </c>
      <c r="BK162" s="144">
        <f>ROUND(I162*H162,2)</f>
        <v>0</v>
      </c>
      <c r="BL162" s="16" t="s">
        <v>197</v>
      </c>
      <c r="BM162" s="143" t="s">
        <v>266</v>
      </c>
    </row>
    <row r="163" spans="2:65" s="1" customFormat="1">
      <c r="B163" s="31"/>
      <c r="D163" s="145" t="s">
        <v>198</v>
      </c>
      <c r="F163" s="146" t="s">
        <v>2584</v>
      </c>
      <c r="I163" s="147"/>
      <c r="L163" s="31"/>
      <c r="M163" s="148"/>
      <c r="T163" s="55"/>
      <c r="AT163" s="16" t="s">
        <v>198</v>
      </c>
      <c r="AU163" s="16" t="s">
        <v>89</v>
      </c>
    </row>
    <row r="164" spans="2:65" s="1" customFormat="1" ht="16.5" customHeight="1">
      <c r="B164" s="31"/>
      <c r="C164" s="132" t="s">
        <v>232</v>
      </c>
      <c r="D164" s="132" t="s">
        <v>192</v>
      </c>
      <c r="E164" s="133" t="s">
        <v>2587</v>
      </c>
      <c r="F164" s="134" t="s">
        <v>2588</v>
      </c>
      <c r="G164" s="135" t="s">
        <v>368</v>
      </c>
      <c r="H164" s="136">
        <v>100.2</v>
      </c>
      <c r="I164" s="137"/>
      <c r="J164" s="138">
        <f>ROUND(I164*H164,2)</f>
        <v>0</v>
      </c>
      <c r="K164" s="134" t="s">
        <v>196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271</v>
      </c>
    </row>
    <row r="165" spans="2:65" s="1" customFormat="1">
      <c r="B165" s="31"/>
      <c r="D165" s="145" t="s">
        <v>198</v>
      </c>
      <c r="F165" s="146" t="s">
        <v>2589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>
      <c r="B166" s="31"/>
      <c r="D166" s="149" t="s">
        <v>200</v>
      </c>
      <c r="F166" s="150" t="s">
        <v>2590</v>
      </c>
      <c r="I166" s="147"/>
      <c r="L166" s="31"/>
      <c r="M166" s="148"/>
      <c r="T166" s="55"/>
      <c r="AT166" s="16" t="s">
        <v>200</v>
      </c>
      <c r="AU166" s="16" t="s">
        <v>89</v>
      </c>
    </row>
    <row r="167" spans="2:65" s="1" customFormat="1" ht="16.5" customHeight="1">
      <c r="B167" s="31"/>
      <c r="C167" s="132" t="s">
        <v>274</v>
      </c>
      <c r="D167" s="132" t="s">
        <v>192</v>
      </c>
      <c r="E167" s="133" t="s">
        <v>2591</v>
      </c>
      <c r="F167" s="134" t="s">
        <v>2592</v>
      </c>
      <c r="G167" s="135" t="s">
        <v>195</v>
      </c>
      <c r="H167" s="136">
        <v>215.22</v>
      </c>
      <c r="I167" s="137"/>
      <c r="J167" s="138">
        <f>ROUND(I167*H167,2)</f>
        <v>0</v>
      </c>
      <c r="K167" s="134" t="s">
        <v>1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197</v>
      </c>
      <c r="AT167" s="143" t="s">
        <v>192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197</v>
      </c>
      <c r="BM167" s="143" t="s">
        <v>277</v>
      </c>
    </row>
    <row r="168" spans="2:65" s="1" customFormat="1">
      <c r="B168" s="31"/>
      <c r="D168" s="145" t="s">
        <v>198</v>
      </c>
      <c r="F168" s="146" t="s">
        <v>2593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 ht="24.2" customHeight="1">
      <c r="B169" s="31"/>
      <c r="C169" s="152" t="s">
        <v>237</v>
      </c>
      <c r="D169" s="152" t="s">
        <v>426</v>
      </c>
      <c r="E169" s="153" t="s">
        <v>2594</v>
      </c>
      <c r="F169" s="154" t="s">
        <v>2595</v>
      </c>
      <c r="G169" s="155" t="s">
        <v>368</v>
      </c>
      <c r="H169" s="156">
        <v>22</v>
      </c>
      <c r="I169" s="157"/>
      <c r="J169" s="158">
        <f>ROUND(I169*H169,2)</f>
        <v>0</v>
      </c>
      <c r="K169" s="154" t="s">
        <v>196</v>
      </c>
      <c r="L169" s="159"/>
      <c r="M169" s="160" t="s">
        <v>1</v>
      </c>
      <c r="N169" s="161" t="s">
        <v>44</v>
      </c>
      <c r="P169" s="141">
        <f>O169*H169</f>
        <v>0</v>
      </c>
      <c r="Q169" s="141">
        <v>2.8E-3</v>
      </c>
      <c r="R169" s="141">
        <f>Q169*H169</f>
        <v>6.1600000000000002E-2</v>
      </c>
      <c r="S169" s="141">
        <v>0</v>
      </c>
      <c r="T169" s="142">
        <f>S169*H169</f>
        <v>0</v>
      </c>
      <c r="AR169" s="143" t="s">
        <v>216</v>
      </c>
      <c r="AT169" s="143" t="s">
        <v>426</v>
      </c>
      <c r="AU169" s="143" t="s">
        <v>89</v>
      </c>
      <c r="AY169" s="16" t="s">
        <v>190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87</v>
      </c>
      <c r="BK169" s="144">
        <f>ROUND(I169*H169,2)</f>
        <v>0</v>
      </c>
      <c r="BL169" s="16" t="s">
        <v>197</v>
      </c>
      <c r="BM169" s="143" t="s">
        <v>281</v>
      </c>
    </row>
    <row r="170" spans="2:65" s="1" customFormat="1" ht="19.5">
      <c r="B170" s="31"/>
      <c r="D170" s="145" t="s">
        <v>198</v>
      </c>
      <c r="F170" s="146" t="s">
        <v>2595</v>
      </c>
      <c r="I170" s="147"/>
      <c r="L170" s="31"/>
      <c r="M170" s="148"/>
      <c r="T170" s="55"/>
      <c r="AT170" s="16" t="s">
        <v>198</v>
      </c>
      <c r="AU170" s="16" t="s">
        <v>89</v>
      </c>
    </row>
    <row r="171" spans="2:65" s="1" customFormat="1" ht="24.2" customHeight="1">
      <c r="B171" s="31"/>
      <c r="C171" s="152" t="s">
        <v>283</v>
      </c>
      <c r="D171" s="152" t="s">
        <v>426</v>
      </c>
      <c r="E171" s="153" t="s">
        <v>2596</v>
      </c>
      <c r="F171" s="154" t="s">
        <v>2597</v>
      </c>
      <c r="G171" s="155" t="s">
        <v>368</v>
      </c>
      <c r="H171" s="156">
        <v>23</v>
      </c>
      <c r="I171" s="157"/>
      <c r="J171" s="158">
        <f>ROUND(I171*H171,2)</f>
        <v>0</v>
      </c>
      <c r="K171" s="154" t="s">
        <v>196</v>
      </c>
      <c r="L171" s="159"/>
      <c r="M171" s="160" t="s">
        <v>1</v>
      </c>
      <c r="N171" s="161" t="s">
        <v>44</v>
      </c>
      <c r="P171" s="141">
        <f>O171*H171</f>
        <v>0</v>
      </c>
      <c r="Q171" s="141">
        <v>3.5000000000000001E-3</v>
      </c>
      <c r="R171" s="141">
        <f>Q171*H171</f>
        <v>8.0500000000000002E-2</v>
      </c>
      <c r="S171" s="141">
        <v>0</v>
      </c>
      <c r="T171" s="142">
        <f>S171*H171</f>
        <v>0</v>
      </c>
      <c r="AR171" s="143" t="s">
        <v>216</v>
      </c>
      <c r="AT171" s="143" t="s">
        <v>426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286</v>
      </c>
    </row>
    <row r="172" spans="2:65" s="1" customFormat="1" ht="19.5">
      <c r="B172" s="31"/>
      <c r="D172" s="145" t="s">
        <v>198</v>
      </c>
      <c r="F172" s="146" t="s">
        <v>2597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 ht="21.75" customHeight="1">
      <c r="B173" s="31"/>
      <c r="C173" s="132" t="s">
        <v>243</v>
      </c>
      <c r="D173" s="132" t="s">
        <v>192</v>
      </c>
      <c r="E173" s="133" t="s">
        <v>2598</v>
      </c>
      <c r="F173" s="134" t="s">
        <v>2599</v>
      </c>
      <c r="G173" s="135" t="s">
        <v>195</v>
      </c>
      <c r="H173" s="136">
        <v>140.74</v>
      </c>
      <c r="I173" s="137"/>
      <c r="J173" s="138">
        <f>ROUND(I173*H173,2)</f>
        <v>0</v>
      </c>
      <c r="K173" s="134" t="s">
        <v>1</v>
      </c>
      <c r="L173" s="31"/>
      <c r="M173" s="139" t="s">
        <v>1</v>
      </c>
      <c r="N173" s="140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197</v>
      </c>
      <c r="AT173" s="143" t="s">
        <v>192</v>
      </c>
      <c r="AU173" s="143" t="s">
        <v>89</v>
      </c>
      <c r="AY173" s="16" t="s">
        <v>190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87</v>
      </c>
      <c r="BK173" s="144">
        <f>ROUND(I173*H173,2)</f>
        <v>0</v>
      </c>
      <c r="BL173" s="16" t="s">
        <v>197</v>
      </c>
      <c r="BM173" s="143" t="s">
        <v>291</v>
      </c>
    </row>
    <row r="174" spans="2:65" s="1" customFormat="1">
      <c r="B174" s="31"/>
      <c r="D174" s="145" t="s">
        <v>198</v>
      </c>
      <c r="F174" s="146" t="s">
        <v>2600</v>
      </c>
      <c r="I174" s="147"/>
      <c r="L174" s="31"/>
      <c r="M174" s="148"/>
      <c r="T174" s="55"/>
      <c r="AT174" s="16" t="s">
        <v>198</v>
      </c>
      <c r="AU174" s="16" t="s">
        <v>89</v>
      </c>
    </row>
    <row r="175" spans="2:65" s="1" customFormat="1" ht="21.75" customHeight="1">
      <c r="B175" s="31"/>
      <c r="C175" s="132" t="s">
        <v>294</v>
      </c>
      <c r="D175" s="132" t="s">
        <v>192</v>
      </c>
      <c r="E175" s="133" t="s">
        <v>2601</v>
      </c>
      <c r="F175" s="134" t="s">
        <v>2602</v>
      </c>
      <c r="G175" s="135" t="s">
        <v>195</v>
      </c>
      <c r="H175" s="136">
        <v>30</v>
      </c>
      <c r="I175" s="137"/>
      <c r="J175" s="138">
        <f>ROUND(I175*H175,2)</f>
        <v>0</v>
      </c>
      <c r="K175" s="134" t="s">
        <v>1</v>
      </c>
      <c r="L175" s="31"/>
      <c r="M175" s="139" t="s">
        <v>1</v>
      </c>
      <c r="N175" s="140" t="s">
        <v>44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197</v>
      </c>
      <c r="AT175" s="143" t="s">
        <v>192</v>
      </c>
      <c r="AU175" s="143" t="s">
        <v>89</v>
      </c>
      <c r="AY175" s="16" t="s">
        <v>190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87</v>
      </c>
      <c r="BK175" s="144">
        <f>ROUND(I175*H175,2)</f>
        <v>0</v>
      </c>
      <c r="BL175" s="16" t="s">
        <v>197</v>
      </c>
      <c r="BM175" s="143" t="s">
        <v>297</v>
      </c>
    </row>
    <row r="176" spans="2:65" s="1" customFormat="1">
      <c r="B176" s="31"/>
      <c r="D176" s="145" t="s">
        <v>198</v>
      </c>
      <c r="F176" s="146" t="s">
        <v>2603</v>
      </c>
      <c r="I176" s="147"/>
      <c r="L176" s="31"/>
      <c r="M176" s="148"/>
      <c r="T176" s="55"/>
      <c r="AT176" s="16" t="s">
        <v>198</v>
      </c>
      <c r="AU176" s="16" t="s">
        <v>89</v>
      </c>
    </row>
    <row r="177" spans="2:65" s="1" customFormat="1" ht="16.5" customHeight="1">
      <c r="B177" s="31"/>
      <c r="C177" s="132" t="s">
        <v>248</v>
      </c>
      <c r="D177" s="132" t="s">
        <v>192</v>
      </c>
      <c r="E177" s="133" t="s">
        <v>2604</v>
      </c>
      <c r="F177" s="134" t="s">
        <v>2605</v>
      </c>
      <c r="G177" s="135" t="s">
        <v>195</v>
      </c>
      <c r="H177" s="136">
        <v>140.74</v>
      </c>
      <c r="I177" s="137"/>
      <c r="J177" s="138">
        <f>ROUND(I177*H177,2)</f>
        <v>0</v>
      </c>
      <c r="K177" s="134" t="s">
        <v>1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302</v>
      </c>
    </row>
    <row r="178" spans="2:65" s="1" customFormat="1">
      <c r="B178" s="31"/>
      <c r="D178" s="145" t="s">
        <v>198</v>
      </c>
      <c r="F178" s="146" t="s">
        <v>2605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 ht="24.2" customHeight="1">
      <c r="B179" s="31"/>
      <c r="C179" s="132" t="s">
        <v>7</v>
      </c>
      <c r="D179" s="132" t="s">
        <v>192</v>
      </c>
      <c r="E179" s="133" t="s">
        <v>2606</v>
      </c>
      <c r="F179" s="134" t="s">
        <v>2607</v>
      </c>
      <c r="G179" s="135" t="s">
        <v>936</v>
      </c>
      <c r="H179" s="136">
        <v>1</v>
      </c>
      <c r="I179" s="137"/>
      <c r="J179" s="138">
        <f>ROUND(I179*H179,2)</f>
        <v>0</v>
      </c>
      <c r="K179" s="134" t="s">
        <v>1</v>
      </c>
      <c r="L179" s="31"/>
      <c r="M179" s="139" t="s">
        <v>1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197</v>
      </c>
      <c r="AT179" s="143" t="s">
        <v>192</v>
      </c>
      <c r="AU179" s="143" t="s">
        <v>89</v>
      </c>
      <c r="AY179" s="16" t="s">
        <v>190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87</v>
      </c>
      <c r="BK179" s="144">
        <f>ROUND(I179*H179,2)</f>
        <v>0</v>
      </c>
      <c r="BL179" s="16" t="s">
        <v>197</v>
      </c>
      <c r="BM179" s="143" t="s">
        <v>307</v>
      </c>
    </row>
    <row r="180" spans="2:65" s="1" customFormat="1" ht="19.5">
      <c r="B180" s="31"/>
      <c r="D180" s="145" t="s">
        <v>198</v>
      </c>
      <c r="F180" s="146" t="s">
        <v>2607</v>
      </c>
      <c r="I180" s="147"/>
      <c r="L180" s="31"/>
      <c r="M180" s="148"/>
      <c r="T180" s="55"/>
      <c r="AT180" s="16" t="s">
        <v>198</v>
      </c>
      <c r="AU180" s="16" t="s">
        <v>89</v>
      </c>
    </row>
    <row r="181" spans="2:65" s="1" customFormat="1" ht="29.25">
      <c r="B181" s="31"/>
      <c r="D181" s="145" t="s">
        <v>403</v>
      </c>
      <c r="F181" s="151" t="s">
        <v>2608</v>
      </c>
      <c r="I181" s="147"/>
      <c r="L181" s="31"/>
      <c r="M181" s="148"/>
      <c r="T181" s="55"/>
      <c r="AT181" s="16" t="s">
        <v>403</v>
      </c>
      <c r="AU181" s="16" t="s">
        <v>89</v>
      </c>
    </row>
    <row r="182" spans="2:65" s="1" customFormat="1" ht="24.2" customHeight="1">
      <c r="B182" s="31"/>
      <c r="C182" s="132" t="s">
        <v>254</v>
      </c>
      <c r="D182" s="132" t="s">
        <v>192</v>
      </c>
      <c r="E182" s="133" t="s">
        <v>2609</v>
      </c>
      <c r="F182" s="134" t="s">
        <v>2610</v>
      </c>
      <c r="G182" s="135" t="s">
        <v>368</v>
      </c>
      <c r="H182" s="136">
        <v>10</v>
      </c>
      <c r="I182" s="137"/>
      <c r="J182" s="138">
        <f>ROUND(I182*H182,2)</f>
        <v>0</v>
      </c>
      <c r="K182" s="134" t="s">
        <v>1</v>
      </c>
      <c r="L182" s="31"/>
      <c r="M182" s="139" t="s">
        <v>1</v>
      </c>
      <c r="N182" s="140" t="s">
        <v>44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197</v>
      </c>
      <c r="AT182" s="143" t="s">
        <v>192</v>
      </c>
      <c r="AU182" s="143" t="s">
        <v>89</v>
      </c>
      <c r="AY182" s="16" t="s">
        <v>190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87</v>
      </c>
      <c r="BK182" s="144">
        <f>ROUND(I182*H182,2)</f>
        <v>0</v>
      </c>
      <c r="BL182" s="16" t="s">
        <v>197</v>
      </c>
      <c r="BM182" s="143" t="s">
        <v>312</v>
      </c>
    </row>
    <row r="183" spans="2:65" s="1" customFormat="1" ht="19.5">
      <c r="B183" s="31"/>
      <c r="D183" s="145" t="s">
        <v>198</v>
      </c>
      <c r="F183" s="146" t="s">
        <v>2611</v>
      </c>
      <c r="I183" s="147"/>
      <c r="L183" s="31"/>
      <c r="M183" s="148"/>
      <c r="T183" s="55"/>
      <c r="AT183" s="16" t="s">
        <v>198</v>
      </c>
      <c r="AU183" s="16" t="s">
        <v>89</v>
      </c>
    </row>
    <row r="184" spans="2:65" s="1" customFormat="1" ht="16.5" customHeight="1">
      <c r="B184" s="31"/>
      <c r="C184" s="132" t="s">
        <v>315</v>
      </c>
      <c r="D184" s="132" t="s">
        <v>192</v>
      </c>
      <c r="E184" s="133" t="s">
        <v>2612</v>
      </c>
      <c r="F184" s="134" t="s">
        <v>2613</v>
      </c>
      <c r="G184" s="135" t="s">
        <v>926</v>
      </c>
      <c r="H184" s="136">
        <v>1.5</v>
      </c>
      <c r="I184" s="137"/>
      <c r="J184" s="138">
        <f>ROUND(I184*H184,2)</f>
        <v>0</v>
      </c>
      <c r="K184" s="134" t="s">
        <v>1</v>
      </c>
      <c r="L184" s="31"/>
      <c r="M184" s="139" t="s">
        <v>1</v>
      </c>
      <c r="N184" s="140" t="s">
        <v>44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197</v>
      </c>
      <c r="AT184" s="143" t="s">
        <v>192</v>
      </c>
      <c r="AU184" s="143" t="s">
        <v>89</v>
      </c>
      <c r="AY184" s="16" t="s">
        <v>190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87</v>
      </c>
      <c r="BK184" s="144">
        <f>ROUND(I184*H184,2)</f>
        <v>0</v>
      </c>
      <c r="BL184" s="16" t="s">
        <v>197</v>
      </c>
      <c r="BM184" s="143" t="s">
        <v>318</v>
      </c>
    </row>
    <row r="185" spans="2:65" s="1" customFormat="1">
      <c r="B185" s="31"/>
      <c r="D185" s="145" t="s">
        <v>198</v>
      </c>
      <c r="F185" s="146" t="s">
        <v>2613</v>
      </c>
      <c r="I185" s="147"/>
      <c r="L185" s="31"/>
      <c r="M185" s="148"/>
      <c r="T185" s="55"/>
      <c r="AT185" s="16" t="s">
        <v>198</v>
      </c>
      <c r="AU185" s="16" t="s">
        <v>89</v>
      </c>
    </row>
    <row r="186" spans="2:65" s="11" customFormat="1" ht="22.9" customHeight="1">
      <c r="B186" s="121"/>
      <c r="D186" s="122" t="s">
        <v>78</v>
      </c>
      <c r="E186" s="130" t="s">
        <v>2614</v>
      </c>
      <c r="F186" s="130" t="s">
        <v>2615</v>
      </c>
      <c r="I186" s="124"/>
      <c r="J186" s="131">
        <f>BK186</f>
        <v>0</v>
      </c>
      <c r="L186" s="121"/>
      <c r="M186" s="125"/>
      <c r="P186" s="126">
        <f>SUM(P187:P237)</f>
        <v>0</v>
      </c>
      <c r="R186" s="126">
        <f>SUM(R187:R237)</f>
        <v>0.27715100000000004</v>
      </c>
      <c r="T186" s="127">
        <f>SUM(T187:T237)</f>
        <v>0</v>
      </c>
      <c r="AR186" s="122" t="s">
        <v>87</v>
      </c>
      <c r="AT186" s="128" t="s">
        <v>78</v>
      </c>
      <c r="AU186" s="128" t="s">
        <v>87</v>
      </c>
      <c r="AY186" s="122" t="s">
        <v>190</v>
      </c>
      <c r="BK186" s="129">
        <f>SUM(BK187:BK237)</f>
        <v>0</v>
      </c>
    </row>
    <row r="187" spans="2:65" s="1" customFormat="1" ht="33" customHeight="1">
      <c r="B187" s="31"/>
      <c r="C187" s="132" t="s">
        <v>259</v>
      </c>
      <c r="D187" s="132" t="s">
        <v>192</v>
      </c>
      <c r="E187" s="133" t="s">
        <v>2616</v>
      </c>
      <c r="F187" s="134" t="s">
        <v>2617</v>
      </c>
      <c r="G187" s="135" t="s">
        <v>1</v>
      </c>
      <c r="H187" s="136">
        <v>1</v>
      </c>
      <c r="I187" s="137"/>
      <c r="J187" s="138">
        <f>ROUND(I187*H187,2)</f>
        <v>0</v>
      </c>
      <c r="K187" s="134" t="s">
        <v>1</v>
      </c>
      <c r="L187" s="31"/>
      <c r="M187" s="139" t="s">
        <v>1</v>
      </c>
      <c r="N187" s="140" t="s">
        <v>44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197</v>
      </c>
      <c r="AT187" s="143" t="s">
        <v>192</v>
      </c>
      <c r="AU187" s="143" t="s">
        <v>89</v>
      </c>
      <c r="AY187" s="16" t="s">
        <v>190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87</v>
      </c>
      <c r="BK187" s="144">
        <f>ROUND(I187*H187,2)</f>
        <v>0</v>
      </c>
      <c r="BL187" s="16" t="s">
        <v>197</v>
      </c>
      <c r="BM187" s="143" t="s">
        <v>323</v>
      </c>
    </row>
    <row r="188" spans="2:65" s="1" customFormat="1" ht="19.5">
      <c r="B188" s="31"/>
      <c r="D188" s="145" t="s">
        <v>198</v>
      </c>
      <c r="F188" s="146" t="s">
        <v>2555</v>
      </c>
      <c r="I188" s="147"/>
      <c r="L188" s="31"/>
      <c r="M188" s="148"/>
      <c r="T188" s="55"/>
      <c r="AT188" s="16" t="s">
        <v>198</v>
      </c>
      <c r="AU188" s="16" t="s">
        <v>89</v>
      </c>
    </row>
    <row r="189" spans="2:65" s="1" customFormat="1" ht="24.2" customHeight="1">
      <c r="B189" s="31"/>
      <c r="C189" s="152" t="s">
        <v>329</v>
      </c>
      <c r="D189" s="152" t="s">
        <v>426</v>
      </c>
      <c r="E189" s="153" t="s">
        <v>2618</v>
      </c>
      <c r="F189" s="154" t="s">
        <v>2619</v>
      </c>
      <c r="G189" s="155" t="s">
        <v>936</v>
      </c>
      <c r="H189" s="156">
        <v>4</v>
      </c>
      <c r="I189" s="157"/>
      <c r="J189" s="158">
        <f>ROUND(I189*H189,2)</f>
        <v>0</v>
      </c>
      <c r="K189" s="154" t="s">
        <v>1</v>
      </c>
      <c r="L189" s="159"/>
      <c r="M189" s="160" t="s">
        <v>1</v>
      </c>
      <c r="N189" s="161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216</v>
      </c>
      <c r="AT189" s="143" t="s">
        <v>426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332</v>
      </c>
    </row>
    <row r="190" spans="2:65" s="1" customFormat="1">
      <c r="B190" s="31"/>
      <c r="D190" s="145" t="s">
        <v>198</v>
      </c>
      <c r="F190" s="146" t="s">
        <v>2619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 ht="21.75" customHeight="1">
      <c r="B191" s="31"/>
      <c r="C191" s="132" t="s">
        <v>266</v>
      </c>
      <c r="D191" s="132" t="s">
        <v>192</v>
      </c>
      <c r="E191" s="133" t="s">
        <v>2558</v>
      </c>
      <c r="F191" s="134" t="s">
        <v>2559</v>
      </c>
      <c r="G191" s="135" t="s">
        <v>204</v>
      </c>
      <c r="H191" s="136">
        <v>4</v>
      </c>
      <c r="I191" s="137"/>
      <c r="J191" s="138">
        <f>ROUND(I191*H191,2)</f>
        <v>0</v>
      </c>
      <c r="K191" s="134" t="s">
        <v>196</v>
      </c>
      <c r="L191" s="31"/>
      <c r="M191" s="139" t="s">
        <v>1</v>
      </c>
      <c r="N191" s="140" t="s">
        <v>44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197</v>
      </c>
      <c r="AT191" s="143" t="s">
        <v>192</v>
      </c>
      <c r="AU191" s="143" t="s">
        <v>89</v>
      </c>
      <c r="AY191" s="16" t="s">
        <v>190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87</v>
      </c>
      <c r="BK191" s="144">
        <f>ROUND(I191*H191,2)</f>
        <v>0</v>
      </c>
      <c r="BL191" s="16" t="s">
        <v>197</v>
      </c>
      <c r="BM191" s="143" t="s">
        <v>337</v>
      </c>
    </row>
    <row r="192" spans="2:65" s="1" customFormat="1">
      <c r="B192" s="31"/>
      <c r="D192" s="145" t="s">
        <v>198</v>
      </c>
      <c r="F192" s="146" t="s">
        <v>2560</v>
      </c>
      <c r="I192" s="147"/>
      <c r="L192" s="31"/>
      <c r="M192" s="148"/>
      <c r="T192" s="55"/>
      <c r="AT192" s="16" t="s">
        <v>198</v>
      </c>
      <c r="AU192" s="16" t="s">
        <v>89</v>
      </c>
    </row>
    <row r="193" spans="2:65" s="1" customFormat="1">
      <c r="B193" s="31"/>
      <c r="D193" s="149" t="s">
        <v>200</v>
      </c>
      <c r="F193" s="150" t="s">
        <v>2561</v>
      </c>
      <c r="I193" s="147"/>
      <c r="L193" s="31"/>
      <c r="M193" s="148"/>
      <c r="T193" s="55"/>
      <c r="AT193" s="16" t="s">
        <v>200</v>
      </c>
      <c r="AU193" s="16" t="s">
        <v>89</v>
      </c>
    </row>
    <row r="194" spans="2:65" s="1" customFormat="1" ht="21.75" customHeight="1">
      <c r="B194" s="31"/>
      <c r="C194" s="132" t="s">
        <v>340</v>
      </c>
      <c r="D194" s="132" t="s">
        <v>192</v>
      </c>
      <c r="E194" s="133" t="s">
        <v>2562</v>
      </c>
      <c r="F194" s="134" t="s">
        <v>2563</v>
      </c>
      <c r="G194" s="135" t="s">
        <v>936</v>
      </c>
      <c r="H194" s="136">
        <v>17</v>
      </c>
      <c r="I194" s="137"/>
      <c r="J194" s="138">
        <f>ROUND(I194*H194,2)</f>
        <v>0</v>
      </c>
      <c r="K194" s="134" t="s">
        <v>1</v>
      </c>
      <c r="L194" s="31"/>
      <c r="M194" s="139" t="s">
        <v>1</v>
      </c>
      <c r="N194" s="140" t="s">
        <v>44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197</v>
      </c>
      <c r="AT194" s="143" t="s">
        <v>192</v>
      </c>
      <c r="AU194" s="143" t="s">
        <v>89</v>
      </c>
      <c r="AY194" s="16" t="s">
        <v>190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87</v>
      </c>
      <c r="BK194" s="144">
        <f>ROUND(I194*H194,2)</f>
        <v>0</v>
      </c>
      <c r="BL194" s="16" t="s">
        <v>197</v>
      </c>
      <c r="BM194" s="143" t="s">
        <v>343</v>
      </c>
    </row>
    <row r="195" spans="2:65" s="1" customFormat="1">
      <c r="B195" s="31"/>
      <c r="D195" s="145" t="s">
        <v>198</v>
      </c>
      <c r="F195" s="146" t="s">
        <v>2563</v>
      </c>
      <c r="I195" s="147"/>
      <c r="L195" s="31"/>
      <c r="M195" s="148"/>
      <c r="T195" s="55"/>
      <c r="AT195" s="16" t="s">
        <v>198</v>
      </c>
      <c r="AU195" s="16" t="s">
        <v>89</v>
      </c>
    </row>
    <row r="196" spans="2:65" s="1" customFormat="1" ht="21.75" customHeight="1">
      <c r="B196" s="31"/>
      <c r="C196" s="132" t="s">
        <v>271</v>
      </c>
      <c r="D196" s="132" t="s">
        <v>192</v>
      </c>
      <c r="E196" s="133" t="s">
        <v>2564</v>
      </c>
      <c r="F196" s="134" t="s">
        <v>2565</v>
      </c>
      <c r="G196" s="135" t="s">
        <v>204</v>
      </c>
      <c r="H196" s="136">
        <v>17</v>
      </c>
      <c r="I196" s="137"/>
      <c r="J196" s="138">
        <f>ROUND(I196*H196,2)</f>
        <v>0</v>
      </c>
      <c r="K196" s="134" t="s">
        <v>196</v>
      </c>
      <c r="L196" s="31"/>
      <c r="M196" s="139" t="s">
        <v>1</v>
      </c>
      <c r="N196" s="140" t="s">
        <v>44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197</v>
      </c>
      <c r="AT196" s="143" t="s">
        <v>192</v>
      </c>
      <c r="AU196" s="143" t="s">
        <v>89</v>
      </c>
      <c r="AY196" s="16" t="s">
        <v>190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87</v>
      </c>
      <c r="BK196" s="144">
        <f>ROUND(I196*H196,2)</f>
        <v>0</v>
      </c>
      <c r="BL196" s="16" t="s">
        <v>197</v>
      </c>
      <c r="BM196" s="143" t="s">
        <v>348</v>
      </c>
    </row>
    <row r="197" spans="2:65" s="1" customFormat="1" ht="19.5">
      <c r="B197" s="31"/>
      <c r="D197" s="145" t="s">
        <v>198</v>
      </c>
      <c r="F197" s="146" t="s">
        <v>2566</v>
      </c>
      <c r="I197" s="147"/>
      <c r="L197" s="31"/>
      <c r="M197" s="148"/>
      <c r="T197" s="55"/>
      <c r="AT197" s="16" t="s">
        <v>198</v>
      </c>
      <c r="AU197" s="16" t="s">
        <v>89</v>
      </c>
    </row>
    <row r="198" spans="2:65" s="1" customFormat="1">
      <c r="B198" s="31"/>
      <c r="D198" s="149" t="s">
        <v>200</v>
      </c>
      <c r="F198" s="150" t="s">
        <v>2567</v>
      </c>
      <c r="I198" s="147"/>
      <c r="L198" s="31"/>
      <c r="M198" s="148"/>
      <c r="T198" s="55"/>
      <c r="AT198" s="16" t="s">
        <v>200</v>
      </c>
      <c r="AU198" s="16" t="s">
        <v>89</v>
      </c>
    </row>
    <row r="199" spans="2:65" s="1" customFormat="1" ht="16.5" customHeight="1">
      <c r="B199" s="31"/>
      <c r="C199" s="132" t="s">
        <v>351</v>
      </c>
      <c r="D199" s="132" t="s">
        <v>192</v>
      </c>
      <c r="E199" s="133" t="s">
        <v>2568</v>
      </c>
      <c r="F199" s="134" t="s">
        <v>2569</v>
      </c>
      <c r="G199" s="135" t="s">
        <v>936</v>
      </c>
      <c r="H199" s="136">
        <v>34</v>
      </c>
      <c r="I199" s="137"/>
      <c r="J199" s="138">
        <f>ROUND(I199*H199,2)</f>
        <v>0</v>
      </c>
      <c r="K199" s="134" t="s">
        <v>1</v>
      </c>
      <c r="L199" s="31"/>
      <c r="M199" s="139" t="s">
        <v>1</v>
      </c>
      <c r="N199" s="140" t="s">
        <v>44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197</v>
      </c>
      <c r="AT199" s="143" t="s">
        <v>192</v>
      </c>
      <c r="AU199" s="143" t="s">
        <v>89</v>
      </c>
      <c r="AY199" s="16" t="s">
        <v>190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87</v>
      </c>
      <c r="BK199" s="144">
        <f>ROUND(I199*H199,2)</f>
        <v>0</v>
      </c>
      <c r="BL199" s="16" t="s">
        <v>197</v>
      </c>
      <c r="BM199" s="143" t="s">
        <v>354</v>
      </c>
    </row>
    <row r="200" spans="2:65" s="1" customFormat="1">
      <c r="B200" s="31"/>
      <c r="D200" s="145" t="s">
        <v>198</v>
      </c>
      <c r="F200" s="146" t="s">
        <v>2570</v>
      </c>
      <c r="I200" s="147"/>
      <c r="L200" s="31"/>
      <c r="M200" s="148"/>
      <c r="T200" s="55"/>
      <c r="AT200" s="16" t="s">
        <v>198</v>
      </c>
      <c r="AU200" s="16" t="s">
        <v>89</v>
      </c>
    </row>
    <row r="201" spans="2:65" s="1" customFormat="1" ht="24.2" customHeight="1">
      <c r="B201" s="31"/>
      <c r="C201" s="132" t="s">
        <v>277</v>
      </c>
      <c r="D201" s="132" t="s">
        <v>192</v>
      </c>
      <c r="E201" s="133" t="s">
        <v>2571</v>
      </c>
      <c r="F201" s="134" t="s">
        <v>2572</v>
      </c>
      <c r="G201" s="135" t="s">
        <v>204</v>
      </c>
      <c r="H201" s="136">
        <v>34</v>
      </c>
      <c r="I201" s="137"/>
      <c r="J201" s="138">
        <f>ROUND(I201*H201,2)</f>
        <v>0</v>
      </c>
      <c r="K201" s="134" t="s">
        <v>196</v>
      </c>
      <c r="L201" s="31"/>
      <c r="M201" s="139" t="s">
        <v>1</v>
      </c>
      <c r="N201" s="140" t="s">
        <v>44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197</v>
      </c>
      <c r="AT201" s="143" t="s">
        <v>192</v>
      </c>
      <c r="AU201" s="143" t="s">
        <v>89</v>
      </c>
      <c r="AY201" s="16" t="s">
        <v>190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87</v>
      </c>
      <c r="BK201" s="144">
        <f>ROUND(I201*H201,2)</f>
        <v>0</v>
      </c>
      <c r="BL201" s="16" t="s">
        <v>197</v>
      </c>
      <c r="BM201" s="143" t="s">
        <v>357</v>
      </c>
    </row>
    <row r="202" spans="2:65" s="1" customFormat="1" ht="19.5">
      <c r="B202" s="31"/>
      <c r="D202" s="145" t="s">
        <v>198</v>
      </c>
      <c r="F202" s="146" t="s">
        <v>2573</v>
      </c>
      <c r="I202" s="147"/>
      <c r="L202" s="31"/>
      <c r="M202" s="148"/>
      <c r="T202" s="55"/>
      <c r="AT202" s="16" t="s">
        <v>198</v>
      </c>
      <c r="AU202" s="16" t="s">
        <v>89</v>
      </c>
    </row>
    <row r="203" spans="2:65" s="1" customFormat="1">
      <c r="B203" s="31"/>
      <c r="D203" s="149" t="s">
        <v>200</v>
      </c>
      <c r="F203" s="150" t="s">
        <v>2574</v>
      </c>
      <c r="I203" s="147"/>
      <c r="L203" s="31"/>
      <c r="M203" s="148"/>
      <c r="T203" s="55"/>
      <c r="AT203" s="16" t="s">
        <v>200</v>
      </c>
      <c r="AU203" s="16" t="s">
        <v>89</v>
      </c>
    </row>
    <row r="204" spans="2:65" s="1" customFormat="1" ht="24.2" customHeight="1">
      <c r="B204" s="31"/>
      <c r="C204" s="152" t="s">
        <v>358</v>
      </c>
      <c r="D204" s="152" t="s">
        <v>426</v>
      </c>
      <c r="E204" s="153" t="s">
        <v>2620</v>
      </c>
      <c r="F204" s="154" t="s">
        <v>2580</v>
      </c>
      <c r="G204" s="155" t="s">
        <v>936</v>
      </c>
      <c r="H204" s="156">
        <v>15</v>
      </c>
      <c r="I204" s="157"/>
      <c r="J204" s="158">
        <f>ROUND(I204*H204,2)</f>
        <v>0</v>
      </c>
      <c r="K204" s="154" t="s">
        <v>1</v>
      </c>
      <c r="L204" s="159"/>
      <c r="M204" s="160" t="s">
        <v>1</v>
      </c>
      <c r="N204" s="161" t="s">
        <v>44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216</v>
      </c>
      <c r="AT204" s="143" t="s">
        <v>426</v>
      </c>
      <c r="AU204" s="143" t="s">
        <v>89</v>
      </c>
      <c r="AY204" s="16" t="s">
        <v>190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87</v>
      </c>
      <c r="BK204" s="144">
        <f>ROUND(I204*H204,2)</f>
        <v>0</v>
      </c>
      <c r="BL204" s="16" t="s">
        <v>197</v>
      </c>
      <c r="BM204" s="143" t="s">
        <v>361</v>
      </c>
    </row>
    <row r="205" spans="2:65" s="1" customFormat="1">
      <c r="B205" s="31"/>
      <c r="D205" s="145" t="s">
        <v>198</v>
      </c>
      <c r="F205" s="146" t="s">
        <v>2580</v>
      </c>
      <c r="I205" s="147"/>
      <c r="L205" s="31"/>
      <c r="M205" s="148"/>
      <c r="T205" s="55"/>
      <c r="AT205" s="16" t="s">
        <v>198</v>
      </c>
      <c r="AU205" s="16" t="s">
        <v>89</v>
      </c>
    </row>
    <row r="206" spans="2:65" s="1" customFormat="1" ht="21.75" customHeight="1">
      <c r="B206" s="31"/>
      <c r="C206" s="152" t="s">
        <v>281</v>
      </c>
      <c r="D206" s="152" t="s">
        <v>426</v>
      </c>
      <c r="E206" s="153" t="s">
        <v>2621</v>
      </c>
      <c r="F206" s="154" t="s">
        <v>2622</v>
      </c>
      <c r="G206" s="155" t="s">
        <v>936</v>
      </c>
      <c r="H206" s="156">
        <v>1</v>
      </c>
      <c r="I206" s="157"/>
      <c r="J206" s="158">
        <f>ROUND(I206*H206,2)</f>
        <v>0</v>
      </c>
      <c r="K206" s="154" t="s">
        <v>1</v>
      </c>
      <c r="L206" s="159"/>
      <c r="M206" s="160" t="s">
        <v>1</v>
      </c>
      <c r="N206" s="161" t="s">
        <v>44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216</v>
      </c>
      <c r="AT206" s="143" t="s">
        <v>426</v>
      </c>
      <c r="AU206" s="143" t="s">
        <v>89</v>
      </c>
      <c r="AY206" s="16" t="s">
        <v>190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87</v>
      </c>
      <c r="BK206" s="144">
        <f>ROUND(I206*H206,2)</f>
        <v>0</v>
      </c>
      <c r="BL206" s="16" t="s">
        <v>197</v>
      </c>
      <c r="BM206" s="143" t="s">
        <v>369</v>
      </c>
    </row>
    <row r="207" spans="2:65" s="1" customFormat="1">
      <c r="B207" s="31"/>
      <c r="D207" s="145" t="s">
        <v>198</v>
      </c>
      <c r="F207" s="146" t="s">
        <v>2622</v>
      </c>
      <c r="I207" s="147"/>
      <c r="L207" s="31"/>
      <c r="M207" s="148"/>
      <c r="T207" s="55"/>
      <c r="AT207" s="16" t="s">
        <v>198</v>
      </c>
      <c r="AU207" s="16" t="s">
        <v>89</v>
      </c>
    </row>
    <row r="208" spans="2:65" s="1" customFormat="1" ht="24.2" customHeight="1">
      <c r="B208" s="31"/>
      <c r="C208" s="152" t="s">
        <v>372</v>
      </c>
      <c r="D208" s="152" t="s">
        <v>426</v>
      </c>
      <c r="E208" s="153" t="s">
        <v>2623</v>
      </c>
      <c r="F208" s="154" t="s">
        <v>2624</v>
      </c>
      <c r="G208" s="155" t="s">
        <v>936</v>
      </c>
      <c r="H208" s="156">
        <v>1</v>
      </c>
      <c r="I208" s="157"/>
      <c r="J208" s="158">
        <f>ROUND(I208*H208,2)</f>
        <v>0</v>
      </c>
      <c r="K208" s="154" t="s">
        <v>1</v>
      </c>
      <c r="L208" s="159"/>
      <c r="M208" s="160" t="s">
        <v>1</v>
      </c>
      <c r="N208" s="161" t="s">
        <v>44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216</v>
      </c>
      <c r="AT208" s="143" t="s">
        <v>426</v>
      </c>
      <c r="AU208" s="143" t="s">
        <v>89</v>
      </c>
      <c r="AY208" s="16" t="s">
        <v>190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87</v>
      </c>
      <c r="BK208" s="144">
        <f>ROUND(I208*H208,2)</f>
        <v>0</v>
      </c>
      <c r="BL208" s="16" t="s">
        <v>197</v>
      </c>
      <c r="BM208" s="143" t="s">
        <v>375</v>
      </c>
    </row>
    <row r="209" spans="2:65" s="1" customFormat="1">
      <c r="B209" s="31"/>
      <c r="D209" s="145" t="s">
        <v>198</v>
      </c>
      <c r="F209" s="146" t="s">
        <v>2624</v>
      </c>
      <c r="I209" s="147"/>
      <c r="L209" s="31"/>
      <c r="M209" s="148"/>
      <c r="T209" s="55"/>
      <c r="AT209" s="16" t="s">
        <v>198</v>
      </c>
      <c r="AU209" s="16" t="s">
        <v>89</v>
      </c>
    </row>
    <row r="210" spans="2:65" s="1" customFormat="1" ht="21.75" customHeight="1">
      <c r="B210" s="31"/>
      <c r="C210" s="132" t="s">
        <v>286</v>
      </c>
      <c r="D210" s="132" t="s">
        <v>192</v>
      </c>
      <c r="E210" s="133" t="s">
        <v>2581</v>
      </c>
      <c r="F210" s="134" t="s">
        <v>2582</v>
      </c>
      <c r="G210" s="135" t="s">
        <v>204</v>
      </c>
      <c r="H210" s="136">
        <v>17</v>
      </c>
      <c r="I210" s="137"/>
      <c r="J210" s="138">
        <f>ROUND(I210*H210,2)</f>
        <v>0</v>
      </c>
      <c r="K210" s="134" t="s">
        <v>1</v>
      </c>
      <c r="L210" s="31"/>
      <c r="M210" s="139" t="s">
        <v>1</v>
      </c>
      <c r="N210" s="140" t="s">
        <v>44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197</v>
      </c>
      <c r="AT210" s="143" t="s">
        <v>192</v>
      </c>
      <c r="AU210" s="143" t="s">
        <v>89</v>
      </c>
      <c r="AY210" s="16" t="s">
        <v>190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87</v>
      </c>
      <c r="BK210" s="144">
        <f>ROUND(I210*H210,2)</f>
        <v>0</v>
      </c>
      <c r="BL210" s="16" t="s">
        <v>197</v>
      </c>
      <c r="BM210" s="143" t="s">
        <v>380</v>
      </c>
    </row>
    <row r="211" spans="2:65" s="1" customFormat="1" ht="19.5">
      <c r="B211" s="31"/>
      <c r="D211" s="145" t="s">
        <v>198</v>
      </c>
      <c r="F211" s="146" t="s">
        <v>2573</v>
      </c>
      <c r="I211" s="147"/>
      <c r="L211" s="31"/>
      <c r="M211" s="148"/>
      <c r="T211" s="55"/>
      <c r="AT211" s="16" t="s">
        <v>198</v>
      </c>
      <c r="AU211" s="16" t="s">
        <v>89</v>
      </c>
    </row>
    <row r="212" spans="2:65" s="1" customFormat="1" ht="24.2" customHeight="1">
      <c r="B212" s="31"/>
      <c r="C212" s="132" t="s">
        <v>384</v>
      </c>
      <c r="D212" s="132" t="s">
        <v>192</v>
      </c>
      <c r="E212" s="133" t="s">
        <v>2583</v>
      </c>
      <c r="F212" s="134" t="s">
        <v>2584</v>
      </c>
      <c r="G212" s="135" t="s">
        <v>936</v>
      </c>
      <c r="H212" s="136">
        <v>32</v>
      </c>
      <c r="I212" s="137"/>
      <c r="J212" s="138">
        <f>ROUND(I212*H212,2)</f>
        <v>0</v>
      </c>
      <c r="K212" s="134" t="s">
        <v>1</v>
      </c>
      <c r="L212" s="31"/>
      <c r="M212" s="139" t="s">
        <v>1</v>
      </c>
      <c r="N212" s="140" t="s">
        <v>44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197</v>
      </c>
      <c r="AT212" s="143" t="s">
        <v>192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387</v>
      </c>
    </row>
    <row r="213" spans="2:65" s="1" customFormat="1">
      <c r="B213" s="31"/>
      <c r="D213" s="145" t="s">
        <v>198</v>
      </c>
      <c r="F213" s="146" t="s">
        <v>2584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 ht="24.2" customHeight="1">
      <c r="B214" s="31"/>
      <c r="C214" s="132" t="s">
        <v>291</v>
      </c>
      <c r="D214" s="132" t="s">
        <v>192</v>
      </c>
      <c r="E214" s="133" t="s">
        <v>2585</v>
      </c>
      <c r="F214" s="134" t="s">
        <v>2586</v>
      </c>
      <c r="G214" s="135" t="s">
        <v>936</v>
      </c>
      <c r="H214" s="136">
        <v>2</v>
      </c>
      <c r="I214" s="137"/>
      <c r="J214" s="138">
        <f>ROUND(I214*H214,2)</f>
        <v>0</v>
      </c>
      <c r="K214" s="134" t="s">
        <v>1</v>
      </c>
      <c r="L214" s="31"/>
      <c r="M214" s="139" t="s">
        <v>1</v>
      </c>
      <c r="N214" s="140" t="s">
        <v>44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197</v>
      </c>
      <c r="AT214" s="143" t="s">
        <v>192</v>
      </c>
      <c r="AU214" s="143" t="s">
        <v>89</v>
      </c>
      <c r="AY214" s="16" t="s">
        <v>190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87</v>
      </c>
      <c r="BK214" s="144">
        <f>ROUND(I214*H214,2)</f>
        <v>0</v>
      </c>
      <c r="BL214" s="16" t="s">
        <v>197</v>
      </c>
      <c r="BM214" s="143" t="s">
        <v>392</v>
      </c>
    </row>
    <row r="215" spans="2:65" s="1" customFormat="1">
      <c r="B215" s="31"/>
      <c r="D215" s="145" t="s">
        <v>198</v>
      </c>
      <c r="F215" s="146" t="s">
        <v>2584</v>
      </c>
      <c r="I215" s="147"/>
      <c r="L215" s="31"/>
      <c r="M215" s="148"/>
      <c r="T215" s="55"/>
      <c r="AT215" s="16" t="s">
        <v>198</v>
      </c>
      <c r="AU215" s="16" t="s">
        <v>89</v>
      </c>
    </row>
    <row r="216" spans="2:65" s="1" customFormat="1" ht="16.5" customHeight="1">
      <c r="B216" s="31"/>
      <c r="C216" s="132" t="s">
        <v>398</v>
      </c>
      <c r="D216" s="132" t="s">
        <v>192</v>
      </c>
      <c r="E216" s="133" t="s">
        <v>2587</v>
      </c>
      <c r="F216" s="134" t="s">
        <v>2588</v>
      </c>
      <c r="G216" s="135" t="s">
        <v>368</v>
      </c>
      <c r="H216" s="136">
        <v>250.2</v>
      </c>
      <c r="I216" s="137"/>
      <c r="J216" s="138">
        <f>ROUND(I216*H216,2)</f>
        <v>0</v>
      </c>
      <c r="K216" s="134" t="s">
        <v>196</v>
      </c>
      <c r="L216" s="31"/>
      <c r="M216" s="139" t="s">
        <v>1</v>
      </c>
      <c r="N216" s="140" t="s">
        <v>44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197</v>
      </c>
      <c r="AT216" s="143" t="s">
        <v>192</v>
      </c>
      <c r="AU216" s="143" t="s">
        <v>89</v>
      </c>
      <c r="AY216" s="16" t="s">
        <v>190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87</v>
      </c>
      <c r="BK216" s="144">
        <f>ROUND(I216*H216,2)</f>
        <v>0</v>
      </c>
      <c r="BL216" s="16" t="s">
        <v>197</v>
      </c>
      <c r="BM216" s="143" t="s">
        <v>401</v>
      </c>
    </row>
    <row r="217" spans="2:65" s="1" customFormat="1">
      <c r="B217" s="31"/>
      <c r="D217" s="145" t="s">
        <v>198</v>
      </c>
      <c r="F217" s="146" t="s">
        <v>2589</v>
      </c>
      <c r="I217" s="147"/>
      <c r="L217" s="31"/>
      <c r="M217" s="148"/>
      <c r="T217" s="55"/>
      <c r="AT217" s="16" t="s">
        <v>198</v>
      </c>
      <c r="AU217" s="16" t="s">
        <v>89</v>
      </c>
    </row>
    <row r="218" spans="2:65" s="1" customFormat="1">
      <c r="B218" s="31"/>
      <c r="D218" s="149" t="s">
        <v>200</v>
      </c>
      <c r="F218" s="150" t="s">
        <v>2590</v>
      </c>
      <c r="I218" s="147"/>
      <c r="L218" s="31"/>
      <c r="M218" s="148"/>
      <c r="T218" s="55"/>
      <c r="AT218" s="16" t="s">
        <v>200</v>
      </c>
      <c r="AU218" s="16" t="s">
        <v>89</v>
      </c>
    </row>
    <row r="219" spans="2:65" s="1" customFormat="1" ht="16.5" customHeight="1">
      <c r="B219" s="31"/>
      <c r="C219" s="132" t="s">
        <v>297</v>
      </c>
      <c r="D219" s="132" t="s">
        <v>192</v>
      </c>
      <c r="E219" s="133" t="s">
        <v>2591</v>
      </c>
      <c r="F219" s="134" t="s">
        <v>2592</v>
      </c>
      <c r="G219" s="135" t="s">
        <v>195</v>
      </c>
      <c r="H219" s="136">
        <v>695.08</v>
      </c>
      <c r="I219" s="137"/>
      <c r="J219" s="138">
        <f>ROUND(I219*H219,2)</f>
        <v>0</v>
      </c>
      <c r="K219" s="134" t="s">
        <v>1</v>
      </c>
      <c r="L219" s="31"/>
      <c r="M219" s="139" t="s">
        <v>1</v>
      </c>
      <c r="N219" s="140" t="s">
        <v>44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197</v>
      </c>
      <c r="AT219" s="143" t="s">
        <v>192</v>
      </c>
      <c r="AU219" s="143" t="s">
        <v>89</v>
      </c>
      <c r="AY219" s="16" t="s">
        <v>190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87</v>
      </c>
      <c r="BK219" s="144">
        <f>ROUND(I219*H219,2)</f>
        <v>0</v>
      </c>
      <c r="BL219" s="16" t="s">
        <v>197</v>
      </c>
      <c r="BM219" s="143" t="s">
        <v>407</v>
      </c>
    </row>
    <row r="220" spans="2:65" s="1" customFormat="1">
      <c r="B220" s="31"/>
      <c r="D220" s="145" t="s">
        <v>198</v>
      </c>
      <c r="F220" s="146" t="s">
        <v>2593</v>
      </c>
      <c r="I220" s="147"/>
      <c r="L220" s="31"/>
      <c r="M220" s="148"/>
      <c r="T220" s="55"/>
      <c r="AT220" s="16" t="s">
        <v>198</v>
      </c>
      <c r="AU220" s="16" t="s">
        <v>89</v>
      </c>
    </row>
    <row r="221" spans="2:65" s="1" customFormat="1" ht="24.2" customHeight="1">
      <c r="B221" s="31"/>
      <c r="C221" s="152" t="s">
        <v>410</v>
      </c>
      <c r="D221" s="152" t="s">
        <v>426</v>
      </c>
      <c r="E221" s="153" t="s">
        <v>2594</v>
      </c>
      <c r="F221" s="154" t="s">
        <v>2595</v>
      </c>
      <c r="G221" s="155" t="s">
        <v>368</v>
      </c>
      <c r="H221" s="156">
        <v>55.42</v>
      </c>
      <c r="I221" s="157"/>
      <c r="J221" s="158">
        <f>ROUND(I221*H221,2)</f>
        <v>0</v>
      </c>
      <c r="K221" s="154" t="s">
        <v>196</v>
      </c>
      <c r="L221" s="159"/>
      <c r="M221" s="160" t="s">
        <v>1</v>
      </c>
      <c r="N221" s="161" t="s">
        <v>44</v>
      </c>
      <c r="P221" s="141">
        <f>O221*H221</f>
        <v>0</v>
      </c>
      <c r="Q221" s="141">
        <v>2.8E-3</v>
      </c>
      <c r="R221" s="141">
        <f>Q221*H221</f>
        <v>0.15517600000000001</v>
      </c>
      <c r="S221" s="141">
        <v>0</v>
      </c>
      <c r="T221" s="142">
        <f>S221*H221</f>
        <v>0</v>
      </c>
      <c r="AR221" s="143" t="s">
        <v>216</v>
      </c>
      <c r="AT221" s="143" t="s">
        <v>426</v>
      </c>
      <c r="AU221" s="143" t="s">
        <v>89</v>
      </c>
      <c r="AY221" s="16" t="s">
        <v>190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87</v>
      </c>
      <c r="BK221" s="144">
        <f>ROUND(I221*H221,2)</f>
        <v>0</v>
      </c>
      <c r="BL221" s="16" t="s">
        <v>197</v>
      </c>
      <c r="BM221" s="143" t="s">
        <v>413</v>
      </c>
    </row>
    <row r="222" spans="2:65" s="1" customFormat="1" ht="19.5">
      <c r="B222" s="31"/>
      <c r="D222" s="145" t="s">
        <v>198</v>
      </c>
      <c r="F222" s="146" t="s">
        <v>2595</v>
      </c>
      <c r="I222" s="147"/>
      <c r="L222" s="31"/>
      <c r="M222" s="148"/>
      <c r="T222" s="55"/>
      <c r="AT222" s="16" t="s">
        <v>198</v>
      </c>
      <c r="AU222" s="16" t="s">
        <v>89</v>
      </c>
    </row>
    <row r="223" spans="2:65" s="1" customFormat="1" ht="24.2" customHeight="1">
      <c r="B223" s="31"/>
      <c r="C223" s="152" t="s">
        <v>302</v>
      </c>
      <c r="D223" s="152" t="s">
        <v>426</v>
      </c>
      <c r="E223" s="153" t="s">
        <v>2596</v>
      </c>
      <c r="F223" s="154" t="s">
        <v>2597</v>
      </c>
      <c r="G223" s="155" t="s">
        <v>368</v>
      </c>
      <c r="H223" s="156">
        <v>34.85</v>
      </c>
      <c r="I223" s="157"/>
      <c r="J223" s="158">
        <f>ROUND(I223*H223,2)</f>
        <v>0</v>
      </c>
      <c r="K223" s="154" t="s">
        <v>196</v>
      </c>
      <c r="L223" s="159"/>
      <c r="M223" s="160" t="s">
        <v>1</v>
      </c>
      <c r="N223" s="161" t="s">
        <v>44</v>
      </c>
      <c r="P223" s="141">
        <f>O223*H223</f>
        <v>0</v>
      </c>
      <c r="Q223" s="141">
        <v>3.5000000000000001E-3</v>
      </c>
      <c r="R223" s="141">
        <f>Q223*H223</f>
        <v>0.12197500000000001</v>
      </c>
      <c r="S223" s="141">
        <v>0</v>
      </c>
      <c r="T223" s="142">
        <f>S223*H223</f>
        <v>0</v>
      </c>
      <c r="AR223" s="143" t="s">
        <v>216</v>
      </c>
      <c r="AT223" s="143" t="s">
        <v>426</v>
      </c>
      <c r="AU223" s="143" t="s">
        <v>89</v>
      </c>
      <c r="AY223" s="16" t="s">
        <v>190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87</v>
      </c>
      <c r="BK223" s="144">
        <f>ROUND(I223*H223,2)</f>
        <v>0</v>
      </c>
      <c r="BL223" s="16" t="s">
        <v>197</v>
      </c>
      <c r="BM223" s="143" t="s">
        <v>418</v>
      </c>
    </row>
    <row r="224" spans="2:65" s="1" customFormat="1" ht="19.5">
      <c r="B224" s="31"/>
      <c r="D224" s="145" t="s">
        <v>198</v>
      </c>
      <c r="F224" s="146" t="s">
        <v>2597</v>
      </c>
      <c r="I224" s="147"/>
      <c r="L224" s="31"/>
      <c r="M224" s="148"/>
      <c r="T224" s="55"/>
      <c r="AT224" s="16" t="s">
        <v>198</v>
      </c>
      <c r="AU224" s="16" t="s">
        <v>89</v>
      </c>
    </row>
    <row r="225" spans="2:65" s="1" customFormat="1" ht="21.75" customHeight="1">
      <c r="B225" s="31"/>
      <c r="C225" s="132" t="s">
        <v>327</v>
      </c>
      <c r="D225" s="132" t="s">
        <v>192</v>
      </c>
      <c r="E225" s="133" t="s">
        <v>2598</v>
      </c>
      <c r="F225" s="134" t="s">
        <v>2599</v>
      </c>
      <c r="G225" s="135" t="s">
        <v>195</v>
      </c>
      <c r="H225" s="136">
        <v>272.76</v>
      </c>
      <c r="I225" s="137"/>
      <c r="J225" s="138">
        <f>ROUND(I225*H225,2)</f>
        <v>0</v>
      </c>
      <c r="K225" s="134" t="s">
        <v>1</v>
      </c>
      <c r="L225" s="31"/>
      <c r="M225" s="139" t="s">
        <v>1</v>
      </c>
      <c r="N225" s="140" t="s">
        <v>44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197</v>
      </c>
      <c r="AT225" s="143" t="s">
        <v>192</v>
      </c>
      <c r="AU225" s="143" t="s">
        <v>89</v>
      </c>
      <c r="AY225" s="16" t="s">
        <v>190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87</v>
      </c>
      <c r="BK225" s="144">
        <f>ROUND(I225*H225,2)</f>
        <v>0</v>
      </c>
      <c r="BL225" s="16" t="s">
        <v>197</v>
      </c>
      <c r="BM225" s="143" t="s">
        <v>423</v>
      </c>
    </row>
    <row r="226" spans="2:65" s="1" customFormat="1">
      <c r="B226" s="31"/>
      <c r="D226" s="145" t="s">
        <v>198</v>
      </c>
      <c r="F226" s="146" t="s">
        <v>2600</v>
      </c>
      <c r="I226" s="147"/>
      <c r="L226" s="31"/>
      <c r="M226" s="148"/>
      <c r="T226" s="55"/>
      <c r="AT226" s="16" t="s">
        <v>198</v>
      </c>
      <c r="AU226" s="16" t="s">
        <v>89</v>
      </c>
    </row>
    <row r="227" spans="2:65" s="1" customFormat="1" ht="21.75" customHeight="1">
      <c r="B227" s="31"/>
      <c r="C227" s="132" t="s">
        <v>307</v>
      </c>
      <c r="D227" s="132" t="s">
        <v>192</v>
      </c>
      <c r="E227" s="133" t="s">
        <v>2601</v>
      </c>
      <c r="F227" s="134" t="s">
        <v>2602</v>
      </c>
      <c r="G227" s="135" t="s">
        <v>195</v>
      </c>
      <c r="H227" s="136">
        <v>30</v>
      </c>
      <c r="I227" s="137"/>
      <c r="J227" s="138">
        <f>ROUND(I227*H227,2)</f>
        <v>0</v>
      </c>
      <c r="K227" s="134" t="s">
        <v>1</v>
      </c>
      <c r="L227" s="31"/>
      <c r="M227" s="139" t="s">
        <v>1</v>
      </c>
      <c r="N227" s="140" t="s">
        <v>44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197</v>
      </c>
      <c r="AT227" s="143" t="s">
        <v>192</v>
      </c>
      <c r="AU227" s="143" t="s">
        <v>89</v>
      </c>
      <c r="AY227" s="16" t="s">
        <v>190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87</v>
      </c>
      <c r="BK227" s="144">
        <f>ROUND(I227*H227,2)</f>
        <v>0</v>
      </c>
      <c r="BL227" s="16" t="s">
        <v>197</v>
      </c>
      <c r="BM227" s="143" t="s">
        <v>429</v>
      </c>
    </row>
    <row r="228" spans="2:65" s="1" customFormat="1">
      <c r="B228" s="31"/>
      <c r="D228" s="145" t="s">
        <v>198</v>
      </c>
      <c r="F228" s="146" t="s">
        <v>2603</v>
      </c>
      <c r="I228" s="147"/>
      <c r="L228" s="31"/>
      <c r="M228" s="148"/>
      <c r="T228" s="55"/>
      <c r="AT228" s="16" t="s">
        <v>198</v>
      </c>
      <c r="AU228" s="16" t="s">
        <v>89</v>
      </c>
    </row>
    <row r="229" spans="2:65" s="1" customFormat="1" ht="16.5" customHeight="1">
      <c r="B229" s="31"/>
      <c r="C229" s="132" t="s">
        <v>364</v>
      </c>
      <c r="D229" s="132" t="s">
        <v>192</v>
      </c>
      <c r="E229" s="133" t="s">
        <v>2604</v>
      </c>
      <c r="F229" s="134" t="s">
        <v>2605</v>
      </c>
      <c r="G229" s="135" t="s">
        <v>195</v>
      </c>
      <c r="H229" s="136">
        <v>272.76</v>
      </c>
      <c r="I229" s="137"/>
      <c r="J229" s="138">
        <f>ROUND(I229*H229,2)</f>
        <v>0</v>
      </c>
      <c r="K229" s="134" t="s">
        <v>1</v>
      </c>
      <c r="L229" s="31"/>
      <c r="M229" s="139" t="s">
        <v>1</v>
      </c>
      <c r="N229" s="140" t="s">
        <v>44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197</v>
      </c>
      <c r="AT229" s="143" t="s">
        <v>192</v>
      </c>
      <c r="AU229" s="143" t="s">
        <v>89</v>
      </c>
      <c r="AY229" s="16" t="s">
        <v>190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87</v>
      </c>
      <c r="BK229" s="144">
        <f>ROUND(I229*H229,2)</f>
        <v>0</v>
      </c>
      <c r="BL229" s="16" t="s">
        <v>197</v>
      </c>
      <c r="BM229" s="143" t="s">
        <v>434</v>
      </c>
    </row>
    <row r="230" spans="2:65" s="1" customFormat="1">
      <c r="B230" s="31"/>
      <c r="D230" s="145" t="s">
        <v>198</v>
      </c>
      <c r="F230" s="146" t="s">
        <v>2605</v>
      </c>
      <c r="I230" s="147"/>
      <c r="L230" s="31"/>
      <c r="M230" s="148"/>
      <c r="T230" s="55"/>
      <c r="AT230" s="16" t="s">
        <v>198</v>
      </c>
      <c r="AU230" s="16" t="s">
        <v>89</v>
      </c>
    </row>
    <row r="231" spans="2:65" s="1" customFormat="1" ht="24.2" customHeight="1">
      <c r="B231" s="31"/>
      <c r="C231" s="132" t="s">
        <v>312</v>
      </c>
      <c r="D231" s="132" t="s">
        <v>192</v>
      </c>
      <c r="E231" s="133" t="s">
        <v>2625</v>
      </c>
      <c r="F231" s="134" t="s">
        <v>2626</v>
      </c>
      <c r="G231" s="135" t="s">
        <v>936</v>
      </c>
      <c r="H231" s="136">
        <v>2</v>
      </c>
      <c r="I231" s="137"/>
      <c r="J231" s="138">
        <f>ROUND(I231*H231,2)</f>
        <v>0</v>
      </c>
      <c r="K231" s="134" t="s">
        <v>1</v>
      </c>
      <c r="L231" s="31"/>
      <c r="M231" s="139" t="s">
        <v>1</v>
      </c>
      <c r="N231" s="140" t="s">
        <v>44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197</v>
      </c>
      <c r="AT231" s="143" t="s">
        <v>192</v>
      </c>
      <c r="AU231" s="143" t="s">
        <v>89</v>
      </c>
      <c r="AY231" s="16" t="s">
        <v>190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197</v>
      </c>
      <c r="BM231" s="143" t="s">
        <v>439</v>
      </c>
    </row>
    <row r="232" spans="2:65" s="1" customFormat="1" ht="19.5">
      <c r="B232" s="31"/>
      <c r="D232" s="145" t="s">
        <v>198</v>
      </c>
      <c r="F232" s="146" t="s">
        <v>2626</v>
      </c>
      <c r="I232" s="147"/>
      <c r="L232" s="31"/>
      <c r="M232" s="148"/>
      <c r="T232" s="55"/>
      <c r="AT232" s="16" t="s">
        <v>198</v>
      </c>
      <c r="AU232" s="16" t="s">
        <v>89</v>
      </c>
    </row>
    <row r="233" spans="2:65" s="1" customFormat="1" ht="29.25">
      <c r="B233" s="31"/>
      <c r="D233" s="145" t="s">
        <v>403</v>
      </c>
      <c r="F233" s="151" t="s">
        <v>2627</v>
      </c>
      <c r="I233" s="147"/>
      <c r="L233" s="31"/>
      <c r="M233" s="148"/>
      <c r="T233" s="55"/>
      <c r="AT233" s="16" t="s">
        <v>403</v>
      </c>
      <c r="AU233" s="16" t="s">
        <v>89</v>
      </c>
    </row>
    <row r="234" spans="2:65" s="1" customFormat="1" ht="24.2" customHeight="1">
      <c r="B234" s="31"/>
      <c r="C234" s="132" t="s">
        <v>442</v>
      </c>
      <c r="D234" s="132" t="s">
        <v>192</v>
      </c>
      <c r="E234" s="133" t="s">
        <v>2628</v>
      </c>
      <c r="F234" s="134" t="s">
        <v>2610</v>
      </c>
      <c r="G234" s="135" t="s">
        <v>368</v>
      </c>
      <c r="H234" s="136">
        <v>10</v>
      </c>
      <c r="I234" s="137"/>
      <c r="J234" s="138">
        <f>ROUND(I234*H234,2)</f>
        <v>0</v>
      </c>
      <c r="K234" s="134" t="s">
        <v>1</v>
      </c>
      <c r="L234" s="31"/>
      <c r="M234" s="139" t="s">
        <v>1</v>
      </c>
      <c r="N234" s="140" t="s">
        <v>44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197</v>
      </c>
      <c r="AT234" s="143" t="s">
        <v>192</v>
      </c>
      <c r="AU234" s="143" t="s">
        <v>89</v>
      </c>
      <c r="AY234" s="16" t="s">
        <v>190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87</v>
      </c>
      <c r="BK234" s="144">
        <f>ROUND(I234*H234,2)</f>
        <v>0</v>
      </c>
      <c r="BL234" s="16" t="s">
        <v>197</v>
      </c>
      <c r="BM234" s="143" t="s">
        <v>445</v>
      </c>
    </row>
    <row r="235" spans="2:65" s="1" customFormat="1" ht="19.5">
      <c r="B235" s="31"/>
      <c r="D235" s="145" t="s">
        <v>198</v>
      </c>
      <c r="F235" s="146" t="s">
        <v>2611</v>
      </c>
      <c r="I235" s="147"/>
      <c r="L235" s="31"/>
      <c r="M235" s="148"/>
      <c r="T235" s="55"/>
      <c r="AT235" s="16" t="s">
        <v>198</v>
      </c>
      <c r="AU235" s="16" t="s">
        <v>89</v>
      </c>
    </row>
    <row r="236" spans="2:65" s="1" customFormat="1" ht="16.5" customHeight="1">
      <c r="B236" s="31"/>
      <c r="C236" s="132" t="s">
        <v>318</v>
      </c>
      <c r="D236" s="132" t="s">
        <v>192</v>
      </c>
      <c r="E236" s="133" t="s">
        <v>2612</v>
      </c>
      <c r="F236" s="134" t="s">
        <v>2613</v>
      </c>
      <c r="G236" s="135" t="s">
        <v>926</v>
      </c>
      <c r="H236" s="136">
        <v>4</v>
      </c>
      <c r="I236" s="137"/>
      <c r="J236" s="138">
        <f>ROUND(I236*H236,2)</f>
        <v>0</v>
      </c>
      <c r="K236" s="134" t="s">
        <v>1</v>
      </c>
      <c r="L236" s="31"/>
      <c r="M236" s="139" t="s">
        <v>1</v>
      </c>
      <c r="N236" s="140" t="s">
        <v>44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197</v>
      </c>
      <c r="AT236" s="143" t="s">
        <v>192</v>
      </c>
      <c r="AU236" s="143" t="s">
        <v>89</v>
      </c>
      <c r="AY236" s="16" t="s">
        <v>190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87</v>
      </c>
      <c r="BK236" s="144">
        <f>ROUND(I236*H236,2)</f>
        <v>0</v>
      </c>
      <c r="BL236" s="16" t="s">
        <v>197</v>
      </c>
      <c r="BM236" s="143" t="s">
        <v>448</v>
      </c>
    </row>
    <row r="237" spans="2:65" s="1" customFormat="1">
      <c r="B237" s="31"/>
      <c r="D237" s="145" t="s">
        <v>198</v>
      </c>
      <c r="F237" s="146" t="s">
        <v>2613</v>
      </c>
      <c r="I237" s="147"/>
      <c r="L237" s="31"/>
      <c r="M237" s="148"/>
      <c r="T237" s="55"/>
      <c r="AT237" s="16" t="s">
        <v>198</v>
      </c>
      <c r="AU237" s="16" t="s">
        <v>89</v>
      </c>
    </row>
    <row r="238" spans="2:65" s="11" customFormat="1" ht="22.9" customHeight="1">
      <c r="B238" s="121"/>
      <c r="D238" s="122" t="s">
        <v>78</v>
      </c>
      <c r="E238" s="130" t="s">
        <v>2629</v>
      </c>
      <c r="F238" s="130" t="s">
        <v>2630</v>
      </c>
      <c r="I238" s="124"/>
      <c r="J238" s="131">
        <f>BK238</f>
        <v>0</v>
      </c>
      <c r="L238" s="121"/>
      <c r="M238" s="125"/>
      <c r="P238" s="126">
        <f>SUM(P239:P287)</f>
        <v>0</v>
      </c>
      <c r="R238" s="126">
        <f>SUM(R239:R287)</f>
        <v>0.19251399999999999</v>
      </c>
      <c r="T238" s="127">
        <f>SUM(T239:T287)</f>
        <v>0</v>
      </c>
      <c r="AR238" s="122" t="s">
        <v>87</v>
      </c>
      <c r="AT238" s="128" t="s">
        <v>78</v>
      </c>
      <c r="AU238" s="128" t="s">
        <v>87</v>
      </c>
      <c r="AY238" s="122" t="s">
        <v>190</v>
      </c>
      <c r="BK238" s="129">
        <f>SUM(BK239:BK287)</f>
        <v>0</v>
      </c>
    </row>
    <row r="239" spans="2:65" s="1" customFormat="1" ht="33" customHeight="1">
      <c r="B239" s="31"/>
      <c r="C239" s="132" t="s">
        <v>451</v>
      </c>
      <c r="D239" s="132" t="s">
        <v>192</v>
      </c>
      <c r="E239" s="133" t="s">
        <v>2631</v>
      </c>
      <c r="F239" s="134" t="s">
        <v>2632</v>
      </c>
      <c r="G239" s="135" t="s">
        <v>936</v>
      </c>
      <c r="H239" s="136">
        <v>1</v>
      </c>
      <c r="I239" s="137"/>
      <c r="J239" s="138">
        <f>ROUND(I239*H239,2)</f>
        <v>0</v>
      </c>
      <c r="K239" s="134" t="s">
        <v>1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454</v>
      </c>
    </row>
    <row r="240" spans="2:65" s="1" customFormat="1" ht="19.5">
      <c r="B240" s="31"/>
      <c r="D240" s="145" t="s">
        <v>198</v>
      </c>
      <c r="F240" s="146" t="s">
        <v>2555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 ht="24.2" customHeight="1">
      <c r="B241" s="31"/>
      <c r="C241" s="152" t="s">
        <v>323</v>
      </c>
      <c r="D241" s="152" t="s">
        <v>426</v>
      </c>
      <c r="E241" s="153" t="s">
        <v>2556</v>
      </c>
      <c r="F241" s="154" t="s">
        <v>2557</v>
      </c>
      <c r="G241" s="155" t="s">
        <v>936</v>
      </c>
      <c r="H241" s="156">
        <v>4</v>
      </c>
      <c r="I241" s="157"/>
      <c r="J241" s="158">
        <f>ROUND(I241*H241,2)</f>
        <v>0</v>
      </c>
      <c r="K241" s="154" t="s">
        <v>1</v>
      </c>
      <c r="L241" s="159"/>
      <c r="M241" s="160" t="s">
        <v>1</v>
      </c>
      <c r="N241" s="161" t="s">
        <v>44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216</v>
      </c>
      <c r="AT241" s="143" t="s">
        <v>426</v>
      </c>
      <c r="AU241" s="143" t="s">
        <v>89</v>
      </c>
      <c r="AY241" s="16" t="s">
        <v>190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87</v>
      </c>
      <c r="BK241" s="144">
        <f>ROUND(I241*H241,2)</f>
        <v>0</v>
      </c>
      <c r="BL241" s="16" t="s">
        <v>197</v>
      </c>
      <c r="BM241" s="143" t="s">
        <v>458</v>
      </c>
    </row>
    <row r="242" spans="2:65" s="1" customFormat="1">
      <c r="B242" s="31"/>
      <c r="D242" s="145" t="s">
        <v>198</v>
      </c>
      <c r="F242" s="146" t="s">
        <v>2557</v>
      </c>
      <c r="I242" s="147"/>
      <c r="L242" s="31"/>
      <c r="M242" s="148"/>
      <c r="T242" s="55"/>
      <c r="AT242" s="16" t="s">
        <v>198</v>
      </c>
      <c r="AU242" s="16" t="s">
        <v>89</v>
      </c>
    </row>
    <row r="243" spans="2:65" s="1" customFormat="1" ht="21.75" customHeight="1">
      <c r="B243" s="31"/>
      <c r="C243" s="132" t="s">
        <v>461</v>
      </c>
      <c r="D243" s="132" t="s">
        <v>192</v>
      </c>
      <c r="E243" s="133" t="s">
        <v>2558</v>
      </c>
      <c r="F243" s="134" t="s">
        <v>2559</v>
      </c>
      <c r="G243" s="135" t="s">
        <v>204</v>
      </c>
      <c r="H243" s="136">
        <v>4</v>
      </c>
      <c r="I243" s="137"/>
      <c r="J243" s="138">
        <f>ROUND(I243*H243,2)</f>
        <v>0</v>
      </c>
      <c r="K243" s="134" t="s">
        <v>196</v>
      </c>
      <c r="L243" s="31"/>
      <c r="M243" s="139" t="s">
        <v>1</v>
      </c>
      <c r="N243" s="140" t="s">
        <v>44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197</v>
      </c>
      <c r="AT243" s="143" t="s">
        <v>192</v>
      </c>
      <c r="AU243" s="143" t="s">
        <v>89</v>
      </c>
      <c r="AY243" s="16" t="s">
        <v>190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87</v>
      </c>
      <c r="BK243" s="144">
        <f>ROUND(I243*H243,2)</f>
        <v>0</v>
      </c>
      <c r="BL243" s="16" t="s">
        <v>197</v>
      </c>
      <c r="BM243" s="143" t="s">
        <v>465</v>
      </c>
    </row>
    <row r="244" spans="2:65" s="1" customFormat="1">
      <c r="B244" s="31"/>
      <c r="D244" s="145" t="s">
        <v>198</v>
      </c>
      <c r="F244" s="146" t="s">
        <v>2560</v>
      </c>
      <c r="I244" s="147"/>
      <c r="L244" s="31"/>
      <c r="M244" s="148"/>
      <c r="T244" s="55"/>
      <c r="AT244" s="16" t="s">
        <v>198</v>
      </c>
      <c r="AU244" s="16" t="s">
        <v>89</v>
      </c>
    </row>
    <row r="245" spans="2:65" s="1" customFormat="1">
      <c r="B245" s="31"/>
      <c r="D245" s="149" t="s">
        <v>200</v>
      </c>
      <c r="F245" s="150" t="s">
        <v>2561</v>
      </c>
      <c r="I245" s="147"/>
      <c r="L245" s="31"/>
      <c r="M245" s="148"/>
      <c r="T245" s="55"/>
      <c r="AT245" s="16" t="s">
        <v>200</v>
      </c>
      <c r="AU245" s="16" t="s">
        <v>89</v>
      </c>
    </row>
    <row r="246" spans="2:65" s="1" customFormat="1" ht="21.75" customHeight="1">
      <c r="B246" s="31"/>
      <c r="C246" s="132" t="s">
        <v>332</v>
      </c>
      <c r="D246" s="132" t="s">
        <v>192</v>
      </c>
      <c r="E246" s="133" t="s">
        <v>2562</v>
      </c>
      <c r="F246" s="134" t="s">
        <v>2563</v>
      </c>
      <c r="G246" s="135" t="s">
        <v>936</v>
      </c>
      <c r="H246" s="136">
        <v>6</v>
      </c>
      <c r="I246" s="137"/>
      <c r="J246" s="138">
        <f>ROUND(I246*H246,2)</f>
        <v>0</v>
      </c>
      <c r="K246" s="134" t="s">
        <v>1</v>
      </c>
      <c r="L246" s="31"/>
      <c r="M246" s="139" t="s">
        <v>1</v>
      </c>
      <c r="N246" s="140" t="s">
        <v>44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197</v>
      </c>
      <c r="AT246" s="143" t="s">
        <v>192</v>
      </c>
      <c r="AU246" s="143" t="s">
        <v>89</v>
      </c>
      <c r="AY246" s="16" t="s">
        <v>190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87</v>
      </c>
      <c r="BK246" s="144">
        <f>ROUND(I246*H246,2)</f>
        <v>0</v>
      </c>
      <c r="BL246" s="16" t="s">
        <v>197</v>
      </c>
      <c r="BM246" s="143" t="s">
        <v>466</v>
      </c>
    </row>
    <row r="247" spans="2:65" s="1" customFormat="1">
      <c r="B247" s="31"/>
      <c r="D247" s="145" t="s">
        <v>198</v>
      </c>
      <c r="F247" s="146" t="s">
        <v>2563</v>
      </c>
      <c r="I247" s="147"/>
      <c r="L247" s="31"/>
      <c r="M247" s="148"/>
      <c r="T247" s="55"/>
      <c r="AT247" s="16" t="s">
        <v>198</v>
      </c>
      <c r="AU247" s="16" t="s">
        <v>89</v>
      </c>
    </row>
    <row r="248" spans="2:65" s="1" customFormat="1" ht="21.75" customHeight="1">
      <c r="B248" s="31"/>
      <c r="C248" s="132" t="s">
        <v>467</v>
      </c>
      <c r="D248" s="132" t="s">
        <v>192</v>
      </c>
      <c r="E248" s="133" t="s">
        <v>2564</v>
      </c>
      <c r="F248" s="134" t="s">
        <v>2565</v>
      </c>
      <c r="G248" s="135" t="s">
        <v>204</v>
      </c>
      <c r="H248" s="136">
        <v>6</v>
      </c>
      <c r="I248" s="137"/>
      <c r="J248" s="138">
        <f>ROUND(I248*H248,2)</f>
        <v>0</v>
      </c>
      <c r="K248" s="134" t="s">
        <v>196</v>
      </c>
      <c r="L248" s="31"/>
      <c r="M248" s="139" t="s">
        <v>1</v>
      </c>
      <c r="N248" s="140" t="s">
        <v>44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197</v>
      </c>
      <c r="AT248" s="143" t="s">
        <v>192</v>
      </c>
      <c r="AU248" s="143" t="s">
        <v>89</v>
      </c>
      <c r="AY248" s="16" t="s">
        <v>190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87</v>
      </c>
      <c r="BK248" s="144">
        <f>ROUND(I248*H248,2)</f>
        <v>0</v>
      </c>
      <c r="BL248" s="16" t="s">
        <v>197</v>
      </c>
      <c r="BM248" s="143" t="s">
        <v>470</v>
      </c>
    </row>
    <row r="249" spans="2:65" s="1" customFormat="1" ht="19.5">
      <c r="B249" s="31"/>
      <c r="D249" s="145" t="s">
        <v>198</v>
      </c>
      <c r="F249" s="146" t="s">
        <v>2566</v>
      </c>
      <c r="I249" s="147"/>
      <c r="L249" s="31"/>
      <c r="M249" s="148"/>
      <c r="T249" s="55"/>
      <c r="AT249" s="16" t="s">
        <v>198</v>
      </c>
      <c r="AU249" s="16" t="s">
        <v>89</v>
      </c>
    </row>
    <row r="250" spans="2:65" s="1" customFormat="1">
      <c r="B250" s="31"/>
      <c r="D250" s="149" t="s">
        <v>200</v>
      </c>
      <c r="F250" s="150" t="s">
        <v>2567</v>
      </c>
      <c r="I250" s="147"/>
      <c r="L250" s="31"/>
      <c r="M250" s="148"/>
      <c r="T250" s="55"/>
      <c r="AT250" s="16" t="s">
        <v>200</v>
      </c>
      <c r="AU250" s="16" t="s">
        <v>89</v>
      </c>
    </row>
    <row r="251" spans="2:65" s="1" customFormat="1" ht="16.5" customHeight="1">
      <c r="B251" s="31"/>
      <c r="C251" s="132" t="s">
        <v>337</v>
      </c>
      <c r="D251" s="132" t="s">
        <v>192</v>
      </c>
      <c r="E251" s="133" t="s">
        <v>2568</v>
      </c>
      <c r="F251" s="134" t="s">
        <v>2569</v>
      </c>
      <c r="G251" s="135" t="s">
        <v>936</v>
      </c>
      <c r="H251" s="136">
        <v>12</v>
      </c>
      <c r="I251" s="137"/>
      <c r="J251" s="138">
        <f>ROUND(I251*H251,2)</f>
        <v>0</v>
      </c>
      <c r="K251" s="134" t="s">
        <v>1</v>
      </c>
      <c r="L251" s="31"/>
      <c r="M251" s="139" t="s">
        <v>1</v>
      </c>
      <c r="N251" s="140" t="s">
        <v>44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197</v>
      </c>
      <c r="AT251" s="143" t="s">
        <v>192</v>
      </c>
      <c r="AU251" s="143" t="s">
        <v>89</v>
      </c>
      <c r="AY251" s="16" t="s">
        <v>190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87</v>
      </c>
      <c r="BK251" s="144">
        <f>ROUND(I251*H251,2)</f>
        <v>0</v>
      </c>
      <c r="BL251" s="16" t="s">
        <v>197</v>
      </c>
      <c r="BM251" s="143" t="s">
        <v>473</v>
      </c>
    </row>
    <row r="252" spans="2:65" s="1" customFormat="1">
      <c r="B252" s="31"/>
      <c r="D252" s="145" t="s">
        <v>198</v>
      </c>
      <c r="F252" s="146" t="s">
        <v>2570</v>
      </c>
      <c r="I252" s="147"/>
      <c r="L252" s="31"/>
      <c r="M252" s="148"/>
      <c r="T252" s="55"/>
      <c r="AT252" s="16" t="s">
        <v>198</v>
      </c>
      <c r="AU252" s="16" t="s">
        <v>89</v>
      </c>
    </row>
    <row r="253" spans="2:65" s="1" customFormat="1" ht="24.2" customHeight="1">
      <c r="B253" s="31"/>
      <c r="C253" s="132" t="s">
        <v>476</v>
      </c>
      <c r="D253" s="132" t="s">
        <v>192</v>
      </c>
      <c r="E253" s="133" t="s">
        <v>2571</v>
      </c>
      <c r="F253" s="134" t="s">
        <v>2572</v>
      </c>
      <c r="G253" s="135" t="s">
        <v>204</v>
      </c>
      <c r="H253" s="136">
        <v>12</v>
      </c>
      <c r="I253" s="137"/>
      <c r="J253" s="138">
        <f>ROUND(I253*H253,2)</f>
        <v>0</v>
      </c>
      <c r="K253" s="134" t="s">
        <v>196</v>
      </c>
      <c r="L253" s="31"/>
      <c r="M253" s="139" t="s">
        <v>1</v>
      </c>
      <c r="N253" s="140" t="s">
        <v>44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197</v>
      </c>
      <c r="AT253" s="143" t="s">
        <v>192</v>
      </c>
      <c r="AU253" s="143" t="s">
        <v>89</v>
      </c>
      <c r="AY253" s="16" t="s">
        <v>190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87</v>
      </c>
      <c r="BK253" s="144">
        <f>ROUND(I253*H253,2)</f>
        <v>0</v>
      </c>
      <c r="BL253" s="16" t="s">
        <v>197</v>
      </c>
      <c r="BM253" s="143" t="s">
        <v>479</v>
      </c>
    </row>
    <row r="254" spans="2:65" s="1" customFormat="1" ht="19.5">
      <c r="B254" s="31"/>
      <c r="D254" s="145" t="s">
        <v>198</v>
      </c>
      <c r="F254" s="146" t="s">
        <v>2573</v>
      </c>
      <c r="I254" s="147"/>
      <c r="L254" s="31"/>
      <c r="M254" s="148"/>
      <c r="T254" s="55"/>
      <c r="AT254" s="16" t="s">
        <v>198</v>
      </c>
      <c r="AU254" s="16" t="s">
        <v>89</v>
      </c>
    </row>
    <row r="255" spans="2:65" s="1" customFormat="1">
      <c r="B255" s="31"/>
      <c r="D255" s="149" t="s">
        <v>200</v>
      </c>
      <c r="F255" s="150" t="s">
        <v>2574</v>
      </c>
      <c r="I255" s="147"/>
      <c r="L255" s="31"/>
      <c r="M255" s="148"/>
      <c r="T255" s="55"/>
      <c r="AT255" s="16" t="s">
        <v>200</v>
      </c>
      <c r="AU255" s="16" t="s">
        <v>89</v>
      </c>
    </row>
    <row r="256" spans="2:65" s="1" customFormat="1" ht="24.2" customHeight="1">
      <c r="B256" s="31"/>
      <c r="C256" s="152" t="s">
        <v>343</v>
      </c>
      <c r="D256" s="152" t="s">
        <v>426</v>
      </c>
      <c r="E256" s="153" t="s">
        <v>2633</v>
      </c>
      <c r="F256" s="154" t="s">
        <v>2580</v>
      </c>
      <c r="G256" s="155" t="s">
        <v>936</v>
      </c>
      <c r="H256" s="156">
        <v>2</v>
      </c>
      <c r="I256" s="157"/>
      <c r="J256" s="158">
        <f>ROUND(I256*H256,2)</f>
        <v>0</v>
      </c>
      <c r="K256" s="154" t="s">
        <v>1</v>
      </c>
      <c r="L256" s="159"/>
      <c r="M256" s="160" t="s">
        <v>1</v>
      </c>
      <c r="N256" s="161" t="s">
        <v>44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216</v>
      </c>
      <c r="AT256" s="143" t="s">
        <v>426</v>
      </c>
      <c r="AU256" s="143" t="s">
        <v>89</v>
      </c>
      <c r="AY256" s="16" t="s">
        <v>190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87</v>
      </c>
      <c r="BK256" s="144">
        <f>ROUND(I256*H256,2)</f>
        <v>0</v>
      </c>
      <c r="BL256" s="16" t="s">
        <v>197</v>
      </c>
      <c r="BM256" s="143" t="s">
        <v>480</v>
      </c>
    </row>
    <row r="257" spans="2:65" s="1" customFormat="1">
      <c r="B257" s="31"/>
      <c r="D257" s="145" t="s">
        <v>198</v>
      </c>
      <c r="F257" s="146" t="s">
        <v>2580</v>
      </c>
      <c r="I257" s="147"/>
      <c r="L257" s="31"/>
      <c r="M257" s="148"/>
      <c r="T257" s="55"/>
      <c r="AT257" s="16" t="s">
        <v>198</v>
      </c>
      <c r="AU257" s="16" t="s">
        <v>89</v>
      </c>
    </row>
    <row r="258" spans="2:65" s="1" customFormat="1" ht="21.75" customHeight="1">
      <c r="B258" s="31"/>
      <c r="C258" s="152" t="s">
        <v>481</v>
      </c>
      <c r="D258" s="152" t="s">
        <v>426</v>
      </c>
      <c r="E258" s="153" t="s">
        <v>2634</v>
      </c>
      <c r="F258" s="154" t="s">
        <v>2622</v>
      </c>
      <c r="G258" s="155" t="s">
        <v>936</v>
      </c>
      <c r="H258" s="156">
        <v>4</v>
      </c>
      <c r="I258" s="157"/>
      <c r="J258" s="158">
        <f>ROUND(I258*H258,2)</f>
        <v>0</v>
      </c>
      <c r="K258" s="154" t="s">
        <v>1</v>
      </c>
      <c r="L258" s="159"/>
      <c r="M258" s="160" t="s">
        <v>1</v>
      </c>
      <c r="N258" s="161" t="s">
        <v>44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216</v>
      </c>
      <c r="AT258" s="143" t="s">
        <v>426</v>
      </c>
      <c r="AU258" s="143" t="s">
        <v>89</v>
      </c>
      <c r="AY258" s="16" t="s">
        <v>190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87</v>
      </c>
      <c r="BK258" s="144">
        <f>ROUND(I258*H258,2)</f>
        <v>0</v>
      </c>
      <c r="BL258" s="16" t="s">
        <v>197</v>
      </c>
      <c r="BM258" s="143" t="s">
        <v>484</v>
      </c>
    </row>
    <row r="259" spans="2:65" s="1" customFormat="1">
      <c r="B259" s="31"/>
      <c r="D259" s="145" t="s">
        <v>198</v>
      </c>
      <c r="F259" s="146" t="s">
        <v>2622</v>
      </c>
      <c r="I259" s="147"/>
      <c r="L259" s="31"/>
      <c r="M259" s="148"/>
      <c r="T259" s="55"/>
      <c r="AT259" s="16" t="s">
        <v>198</v>
      </c>
      <c r="AU259" s="16" t="s">
        <v>89</v>
      </c>
    </row>
    <row r="260" spans="2:65" s="1" customFormat="1" ht="21.75" customHeight="1">
      <c r="B260" s="31"/>
      <c r="C260" s="132" t="s">
        <v>348</v>
      </c>
      <c r="D260" s="132" t="s">
        <v>192</v>
      </c>
      <c r="E260" s="133" t="s">
        <v>2581</v>
      </c>
      <c r="F260" s="134" t="s">
        <v>2582</v>
      </c>
      <c r="G260" s="135" t="s">
        <v>204</v>
      </c>
      <c r="H260" s="136">
        <v>6</v>
      </c>
      <c r="I260" s="137"/>
      <c r="J260" s="138">
        <f>ROUND(I260*H260,2)</f>
        <v>0</v>
      </c>
      <c r="K260" s="134" t="s">
        <v>1</v>
      </c>
      <c r="L260" s="31"/>
      <c r="M260" s="139" t="s">
        <v>1</v>
      </c>
      <c r="N260" s="140" t="s">
        <v>44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197</v>
      </c>
      <c r="AT260" s="143" t="s">
        <v>192</v>
      </c>
      <c r="AU260" s="143" t="s">
        <v>89</v>
      </c>
      <c r="AY260" s="16" t="s">
        <v>190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87</v>
      </c>
      <c r="BK260" s="144">
        <f>ROUND(I260*H260,2)</f>
        <v>0</v>
      </c>
      <c r="BL260" s="16" t="s">
        <v>197</v>
      </c>
      <c r="BM260" s="143" t="s">
        <v>487</v>
      </c>
    </row>
    <row r="261" spans="2:65" s="1" customFormat="1" ht="19.5">
      <c r="B261" s="31"/>
      <c r="D261" s="145" t="s">
        <v>198</v>
      </c>
      <c r="F261" s="146" t="s">
        <v>2573</v>
      </c>
      <c r="I261" s="147"/>
      <c r="L261" s="31"/>
      <c r="M261" s="148"/>
      <c r="T261" s="55"/>
      <c r="AT261" s="16" t="s">
        <v>198</v>
      </c>
      <c r="AU261" s="16" t="s">
        <v>89</v>
      </c>
    </row>
    <row r="262" spans="2:65" s="1" customFormat="1" ht="24.2" customHeight="1">
      <c r="B262" s="31"/>
      <c r="C262" s="132" t="s">
        <v>490</v>
      </c>
      <c r="D262" s="132" t="s">
        <v>192</v>
      </c>
      <c r="E262" s="133" t="s">
        <v>2583</v>
      </c>
      <c r="F262" s="134" t="s">
        <v>2584</v>
      </c>
      <c r="G262" s="135" t="s">
        <v>936</v>
      </c>
      <c r="H262" s="136">
        <v>10</v>
      </c>
      <c r="I262" s="137"/>
      <c r="J262" s="138">
        <f>ROUND(I262*H262,2)</f>
        <v>0</v>
      </c>
      <c r="K262" s="134" t="s">
        <v>1</v>
      </c>
      <c r="L262" s="31"/>
      <c r="M262" s="139" t="s">
        <v>1</v>
      </c>
      <c r="N262" s="140" t="s">
        <v>44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197</v>
      </c>
      <c r="AT262" s="143" t="s">
        <v>192</v>
      </c>
      <c r="AU262" s="143" t="s">
        <v>89</v>
      </c>
      <c r="AY262" s="16" t="s">
        <v>190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87</v>
      </c>
      <c r="BK262" s="144">
        <f>ROUND(I262*H262,2)</f>
        <v>0</v>
      </c>
      <c r="BL262" s="16" t="s">
        <v>197</v>
      </c>
      <c r="BM262" s="143" t="s">
        <v>493</v>
      </c>
    </row>
    <row r="263" spans="2:65" s="1" customFormat="1">
      <c r="B263" s="31"/>
      <c r="D263" s="145" t="s">
        <v>198</v>
      </c>
      <c r="F263" s="146" t="s">
        <v>2584</v>
      </c>
      <c r="I263" s="147"/>
      <c r="L263" s="31"/>
      <c r="M263" s="148"/>
      <c r="T263" s="55"/>
      <c r="AT263" s="16" t="s">
        <v>198</v>
      </c>
      <c r="AU263" s="16" t="s">
        <v>89</v>
      </c>
    </row>
    <row r="264" spans="2:65" s="1" customFormat="1" ht="24.2" customHeight="1">
      <c r="B264" s="31"/>
      <c r="C264" s="132" t="s">
        <v>354</v>
      </c>
      <c r="D264" s="132" t="s">
        <v>192</v>
      </c>
      <c r="E264" s="133" t="s">
        <v>2585</v>
      </c>
      <c r="F264" s="134" t="s">
        <v>2586</v>
      </c>
      <c r="G264" s="135" t="s">
        <v>936</v>
      </c>
      <c r="H264" s="136">
        <v>2</v>
      </c>
      <c r="I264" s="137"/>
      <c r="J264" s="138">
        <f>ROUND(I264*H264,2)</f>
        <v>0</v>
      </c>
      <c r="K264" s="134" t="s">
        <v>1</v>
      </c>
      <c r="L264" s="31"/>
      <c r="M264" s="139" t="s">
        <v>1</v>
      </c>
      <c r="N264" s="140" t="s">
        <v>44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197</v>
      </c>
      <c r="AT264" s="143" t="s">
        <v>192</v>
      </c>
      <c r="AU264" s="143" t="s">
        <v>89</v>
      </c>
      <c r="AY264" s="16" t="s">
        <v>190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87</v>
      </c>
      <c r="BK264" s="144">
        <f>ROUND(I264*H264,2)</f>
        <v>0</v>
      </c>
      <c r="BL264" s="16" t="s">
        <v>197</v>
      </c>
      <c r="BM264" s="143" t="s">
        <v>498</v>
      </c>
    </row>
    <row r="265" spans="2:65" s="1" customFormat="1">
      <c r="B265" s="31"/>
      <c r="D265" s="145" t="s">
        <v>198</v>
      </c>
      <c r="F265" s="146" t="s">
        <v>2584</v>
      </c>
      <c r="I265" s="147"/>
      <c r="L265" s="31"/>
      <c r="M265" s="148"/>
      <c r="T265" s="55"/>
      <c r="AT265" s="16" t="s">
        <v>198</v>
      </c>
      <c r="AU265" s="16" t="s">
        <v>89</v>
      </c>
    </row>
    <row r="266" spans="2:65" s="1" customFormat="1" ht="16.5" customHeight="1">
      <c r="B266" s="31"/>
      <c r="C266" s="132" t="s">
        <v>501</v>
      </c>
      <c r="D266" s="132" t="s">
        <v>192</v>
      </c>
      <c r="E266" s="133" t="s">
        <v>2587</v>
      </c>
      <c r="F266" s="134" t="s">
        <v>2588</v>
      </c>
      <c r="G266" s="135" t="s">
        <v>368</v>
      </c>
      <c r="H266" s="136">
        <v>85.2</v>
      </c>
      <c r="I266" s="137"/>
      <c r="J266" s="138">
        <f>ROUND(I266*H266,2)</f>
        <v>0</v>
      </c>
      <c r="K266" s="134" t="s">
        <v>196</v>
      </c>
      <c r="L266" s="31"/>
      <c r="M266" s="139" t="s">
        <v>1</v>
      </c>
      <c r="N266" s="140" t="s">
        <v>44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197</v>
      </c>
      <c r="AT266" s="143" t="s">
        <v>192</v>
      </c>
      <c r="AU266" s="143" t="s">
        <v>89</v>
      </c>
      <c r="AY266" s="16" t="s">
        <v>190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87</v>
      </c>
      <c r="BK266" s="144">
        <f>ROUND(I266*H266,2)</f>
        <v>0</v>
      </c>
      <c r="BL266" s="16" t="s">
        <v>197</v>
      </c>
      <c r="BM266" s="143" t="s">
        <v>504</v>
      </c>
    </row>
    <row r="267" spans="2:65" s="1" customFormat="1">
      <c r="B267" s="31"/>
      <c r="D267" s="145" t="s">
        <v>198</v>
      </c>
      <c r="F267" s="146" t="s">
        <v>2589</v>
      </c>
      <c r="I267" s="147"/>
      <c r="L267" s="31"/>
      <c r="M267" s="148"/>
      <c r="T267" s="55"/>
      <c r="AT267" s="16" t="s">
        <v>198</v>
      </c>
      <c r="AU267" s="16" t="s">
        <v>89</v>
      </c>
    </row>
    <row r="268" spans="2:65" s="1" customFormat="1">
      <c r="B268" s="31"/>
      <c r="D268" s="149" t="s">
        <v>200</v>
      </c>
      <c r="F268" s="150" t="s">
        <v>2590</v>
      </c>
      <c r="I268" s="147"/>
      <c r="L268" s="31"/>
      <c r="M268" s="148"/>
      <c r="T268" s="55"/>
      <c r="AT268" s="16" t="s">
        <v>200</v>
      </c>
      <c r="AU268" s="16" t="s">
        <v>89</v>
      </c>
    </row>
    <row r="269" spans="2:65" s="1" customFormat="1" ht="16.5" customHeight="1">
      <c r="B269" s="31"/>
      <c r="C269" s="132" t="s">
        <v>357</v>
      </c>
      <c r="D269" s="132" t="s">
        <v>192</v>
      </c>
      <c r="E269" s="133" t="s">
        <v>2591</v>
      </c>
      <c r="F269" s="134" t="s">
        <v>2592</v>
      </c>
      <c r="G269" s="135" t="s">
        <v>195</v>
      </c>
      <c r="H269" s="136">
        <v>194.96</v>
      </c>
      <c r="I269" s="137"/>
      <c r="J269" s="138">
        <f>ROUND(I269*H269,2)</f>
        <v>0</v>
      </c>
      <c r="K269" s="134" t="s">
        <v>1</v>
      </c>
      <c r="L269" s="31"/>
      <c r="M269" s="139" t="s">
        <v>1</v>
      </c>
      <c r="N269" s="140" t="s">
        <v>44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197</v>
      </c>
      <c r="AT269" s="143" t="s">
        <v>192</v>
      </c>
      <c r="AU269" s="143" t="s">
        <v>89</v>
      </c>
      <c r="AY269" s="16" t="s">
        <v>190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87</v>
      </c>
      <c r="BK269" s="144">
        <f>ROUND(I269*H269,2)</f>
        <v>0</v>
      </c>
      <c r="BL269" s="16" t="s">
        <v>197</v>
      </c>
      <c r="BM269" s="143" t="s">
        <v>509</v>
      </c>
    </row>
    <row r="270" spans="2:65" s="1" customFormat="1">
      <c r="B270" s="31"/>
      <c r="D270" s="145" t="s">
        <v>198</v>
      </c>
      <c r="F270" s="146" t="s">
        <v>2593</v>
      </c>
      <c r="I270" s="147"/>
      <c r="L270" s="31"/>
      <c r="M270" s="148"/>
      <c r="T270" s="55"/>
      <c r="AT270" s="16" t="s">
        <v>198</v>
      </c>
      <c r="AU270" s="16" t="s">
        <v>89</v>
      </c>
    </row>
    <row r="271" spans="2:65" s="1" customFormat="1" ht="24.2" customHeight="1">
      <c r="B271" s="31"/>
      <c r="C271" s="152" t="s">
        <v>396</v>
      </c>
      <c r="D271" s="152" t="s">
        <v>426</v>
      </c>
      <c r="E271" s="153" t="s">
        <v>2594</v>
      </c>
      <c r="F271" s="154" t="s">
        <v>2595</v>
      </c>
      <c r="G271" s="155" t="s">
        <v>368</v>
      </c>
      <c r="H271" s="156">
        <v>20.03</v>
      </c>
      <c r="I271" s="157"/>
      <c r="J271" s="158">
        <f>ROUND(I271*H271,2)</f>
        <v>0</v>
      </c>
      <c r="K271" s="154" t="s">
        <v>196</v>
      </c>
      <c r="L271" s="159"/>
      <c r="M271" s="160" t="s">
        <v>1</v>
      </c>
      <c r="N271" s="161" t="s">
        <v>44</v>
      </c>
      <c r="P271" s="141">
        <f>O271*H271</f>
        <v>0</v>
      </c>
      <c r="Q271" s="141">
        <v>2.8E-3</v>
      </c>
      <c r="R271" s="141">
        <f>Q271*H271</f>
        <v>5.6084000000000002E-2</v>
      </c>
      <c r="S271" s="141">
        <v>0</v>
      </c>
      <c r="T271" s="142">
        <f>S271*H271</f>
        <v>0</v>
      </c>
      <c r="AR271" s="143" t="s">
        <v>216</v>
      </c>
      <c r="AT271" s="143" t="s">
        <v>426</v>
      </c>
      <c r="AU271" s="143" t="s">
        <v>89</v>
      </c>
      <c r="AY271" s="16" t="s">
        <v>190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87</v>
      </c>
      <c r="BK271" s="144">
        <f>ROUND(I271*H271,2)</f>
        <v>0</v>
      </c>
      <c r="BL271" s="16" t="s">
        <v>197</v>
      </c>
      <c r="BM271" s="143" t="s">
        <v>515</v>
      </c>
    </row>
    <row r="272" spans="2:65" s="1" customFormat="1" ht="19.5">
      <c r="B272" s="31"/>
      <c r="D272" s="145" t="s">
        <v>198</v>
      </c>
      <c r="F272" s="146" t="s">
        <v>2595</v>
      </c>
      <c r="I272" s="147"/>
      <c r="L272" s="31"/>
      <c r="M272" s="148"/>
      <c r="T272" s="55"/>
      <c r="AT272" s="16" t="s">
        <v>198</v>
      </c>
      <c r="AU272" s="16" t="s">
        <v>89</v>
      </c>
    </row>
    <row r="273" spans="2:65" s="1" customFormat="1" ht="24.2" customHeight="1">
      <c r="B273" s="31"/>
      <c r="C273" s="152" t="s">
        <v>361</v>
      </c>
      <c r="D273" s="152" t="s">
        <v>426</v>
      </c>
      <c r="E273" s="153" t="s">
        <v>2596</v>
      </c>
      <c r="F273" s="154" t="s">
        <v>2597</v>
      </c>
      <c r="G273" s="155" t="s">
        <v>368</v>
      </c>
      <c r="H273" s="156">
        <v>38.979999999999997</v>
      </c>
      <c r="I273" s="157"/>
      <c r="J273" s="158">
        <f>ROUND(I273*H273,2)</f>
        <v>0</v>
      </c>
      <c r="K273" s="154" t="s">
        <v>196</v>
      </c>
      <c r="L273" s="159"/>
      <c r="M273" s="160" t="s">
        <v>1</v>
      </c>
      <c r="N273" s="161" t="s">
        <v>44</v>
      </c>
      <c r="P273" s="141">
        <f>O273*H273</f>
        <v>0</v>
      </c>
      <c r="Q273" s="141">
        <v>3.5000000000000001E-3</v>
      </c>
      <c r="R273" s="141">
        <f>Q273*H273</f>
        <v>0.13643</v>
      </c>
      <c r="S273" s="141">
        <v>0</v>
      </c>
      <c r="T273" s="142">
        <f>S273*H273</f>
        <v>0</v>
      </c>
      <c r="AR273" s="143" t="s">
        <v>216</v>
      </c>
      <c r="AT273" s="143" t="s">
        <v>426</v>
      </c>
      <c r="AU273" s="143" t="s">
        <v>89</v>
      </c>
      <c r="AY273" s="16" t="s">
        <v>190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87</v>
      </c>
      <c r="BK273" s="144">
        <f>ROUND(I273*H273,2)</f>
        <v>0</v>
      </c>
      <c r="BL273" s="16" t="s">
        <v>197</v>
      </c>
      <c r="BM273" s="143" t="s">
        <v>520</v>
      </c>
    </row>
    <row r="274" spans="2:65" s="1" customFormat="1" ht="19.5">
      <c r="B274" s="31"/>
      <c r="D274" s="145" t="s">
        <v>198</v>
      </c>
      <c r="F274" s="146" t="s">
        <v>2597</v>
      </c>
      <c r="I274" s="147"/>
      <c r="L274" s="31"/>
      <c r="M274" s="148"/>
      <c r="T274" s="55"/>
      <c r="AT274" s="16" t="s">
        <v>198</v>
      </c>
      <c r="AU274" s="16" t="s">
        <v>89</v>
      </c>
    </row>
    <row r="275" spans="2:65" s="1" customFormat="1" ht="21.75" customHeight="1">
      <c r="B275" s="31"/>
      <c r="C275" s="132" t="s">
        <v>523</v>
      </c>
      <c r="D275" s="132" t="s">
        <v>192</v>
      </c>
      <c r="E275" s="133" t="s">
        <v>2598</v>
      </c>
      <c r="F275" s="134" t="s">
        <v>2599</v>
      </c>
      <c r="G275" s="135" t="s">
        <v>195</v>
      </c>
      <c r="H275" s="136">
        <v>106.63</v>
      </c>
      <c r="I275" s="137"/>
      <c r="J275" s="138">
        <f>ROUND(I275*H275,2)</f>
        <v>0</v>
      </c>
      <c r="K275" s="134" t="s">
        <v>1</v>
      </c>
      <c r="L275" s="31"/>
      <c r="M275" s="139" t="s">
        <v>1</v>
      </c>
      <c r="N275" s="140" t="s">
        <v>44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197</v>
      </c>
      <c r="AT275" s="143" t="s">
        <v>192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526</v>
      </c>
    </row>
    <row r="276" spans="2:65" s="1" customFormat="1">
      <c r="B276" s="31"/>
      <c r="D276" s="145" t="s">
        <v>198</v>
      </c>
      <c r="F276" s="146" t="s">
        <v>2600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 ht="21.75" customHeight="1">
      <c r="B277" s="31"/>
      <c r="C277" s="132" t="s">
        <v>369</v>
      </c>
      <c r="D277" s="132" t="s">
        <v>192</v>
      </c>
      <c r="E277" s="133" t="s">
        <v>2601</v>
      </c>
      <c r="F277" s="134" t="s">
        <v>2602</v>
      </c>
      <c r="G277" s="135" t="s">
        <v>195</v>
      </c>
      <c r="H277" s="136">
        <v>30</v>
      </c>
      <c r="I277" s="137"/>
      <c r="J277" s="138">
        <f>ROUND(I277*H277,2)</f>
        <v>0</v>
      </c>
      <c r="K277" s="134" t="s">
        <v>1</v>
      </c>
      <c r="L277" s="31"/>
      <c r="M277" s="139" t="s">
        <v>1</v>
      </c>
      <c r="N277" s="140" t="s">
        <v>44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197</v>
      </c>
      <c r="AT277" s="143" t="s">
        <v>192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531</v>
      </c>
    </row>
    <row r="278" spans="2:65" s="1" customFormat="1">
      <c r="B278" s="31"/>
      <c r="D278" s="145" t="s">
        <v>198</v>
      </c>
      <c r="F278" s="146" t="s">
        <v>2603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 ht="16.5" customHeight="1">
      <c r="B279" s="31"/>
      <c r="C279" s="132" t="s">
        <v>533</v>
      </c>
      <c r="D279" s="132" t="s">
        <v>192</v>
      </c>
      <c r="E279" s="133" t="s">
        <v>2604</v>
      </c>
      <c r="F279" s="134" t="s">
        <v>2605</v>
      </c>
      <c r="G279" s="135" t="s">
        <v>195</v>
      </c>
      <c r="H279" s="136">
        <v>106.63</v>
      </c>
      <c r="I279" s="137"/>
      <c r="J279" s="138">
        <f>ROUND(I279*H279,2)</f>
        <v>0</v>
      </c>
      <c r="K279" s="134" t="s">
        <v>1</v>
      </c>
      <c r="L279" s="31"/>
      <c r="M279" s="139" t="s">
        <v>1</v>
      </c>
      <c r="N279" s="140" t="s">
        <v>44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197</v>
      </c>
      <c r="AT279" s="143" t="s">
        <v>192</v>
      </c>
      <c r="AU279" s="143" t="s">
        <v>89</v>
      </c>
      <c r="AY279" s="16" t="s">
        <v>190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87</v>
      </c>
      <c r="BK279" s="144">
        <f>ROUND(I279*H279,2)</f>
        <v>0</v>
      </c>
      <c r="BL279" s="16" t="s">
        <v>197</v>
      </c>
      <c r="BM279" s="143" t="s">
        <v>537</v>
      </c>
    </row>
    <row r="280" spans="2:65" s="1" customFormat="1">
      <c r="B280" s="31"/>
      <c r="D280" s="145" t="s">
        <v>198</v>
      </c>
      <c r="F280" s="146" t="s">
        <v>2605</v>
      </c>
      <c r="I280" s="147"/>
      <c r="L280" s="31"/>
      <c r="M280" s="148"/>
      <c r="T280" s="55"/>
      <c r="AT280" s="16" t="s">
        <v>198</v>
      </c>
      <c r="AU280" s="16" t="s">
        <v>89</v>
      </c>
    </row>
    <row r="281" spans="2:65" s="1" customFormat="1" ht="24.2" customHeight="1">
      <c r="B281" s="31"/>
      <c r="C281" s="132" t="s">
        <v>375</v>
      </c>
      <c r="D281" s="132" t="s">
        <v>192</v>
      </c>
      <c r="E281" s="133" t="s">
        <v>2635</v>
      </c>
      <c r="F281" s="134" t="s">
        <v>2636</v>
      </c>
      <c r="G281" s="135" t="s">
        <v>936</v>
      </c>
      <c r="H281" s="136">
        <v>1</v>
      </c>
      <c r="I281" s="137"/>
      <c r="J281" s="138">
        <f>ROUND(I281*H281,2)</f>
        <v>0</v>
      </c>
      <c r="K281" s="134" t="s">
        <v>1</v>
      </c>
      <c r="L281" s="31"/>
      <c r="M281" s="139" t="s">
        <v>1</v>
      </c>
      <c r="N281" s="140" t="s">
        <v>44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197</v>
      </c>
      <c r="AT281" s="143" t="s">
        <v>192</v>
      </c>
      <c r="AU281" s="143" t="s">
        <v>89</v>
      </c>
      <c r="AY281" s="16" t="s">
        <v>190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6" t="s">
        <v>87</v>
      </c>
      <c r="BK281" s="144">
        <f>ROUND(I281*H281,2)</f>
        <v>0</v>
      </c>
      <c r="BL281" s="16" t="s">
        <v>197</v>
      </c>
      <c r="BM281" s="143" t="s">
        <v>540</v>
      </c>
    </row>
    <row r="282" spans="2:65" s="1" customFormat="1" ht="19.5">
      <c r="B282" s="31"/>
      <c r="D282" s="145" t="s">
        <v>198</v>
      </c>
      <c r="F282" s="146" t="s">
        <v>2636</v>
      </c>
      <c r="I282" s="147"/>
      <c r="L282" s="31"/>
      <c r="M282" s="148"/>
      <c r="T282" s="55"/>
      <c r="AT282" s="16" t="s">
        <v>198</v>
      </c>
      <c r="AU282" s="16" t="s">
        <v>89</v>
      </c>
    </row>
    <row r="283" spans="2:65" s="1" customFormat="1" ht="29.25">
      <c r="B283" s="31"/>
      <c r="D283" s="145" t="s">
        <v>403</v>
      </c>
      <c r="F283" s="151" t="s">
        <v>2608</v>
      </c>
      <c r="I283" s="147"/>
      <c r="L283" s="31"/>
      <c r="M283" s="148"/>
      <c r="T283" s="55"/>
      <c r="AT283" s="16" t="s">
        <v>403</v>
      </c>
      <c r="AU283" s="16" t="s">
        <v>89</v>
      </c>
    </row>
    <row r="284" spans="2:65" s="1" customFormat="1" ht="24.2" customHeight="1">
      <c r="B284" s="31"/>
      <c r="C284" s="132" t="s">
        <v>543</v>
      </c>
      <c r="D284" s="132" t="s">
        <v>192</v>
      </c>
      <c r="E284" s="133" t="s">
        <v>2609</v>
      </c>
      <c r="F284" s="134" t="s">
        <v>2610</v>
      </c>
      <c r="G284" s="135" t="s">
        <v>368</v>
      </c>
      <c r="H284" s="136">
        <v>10</v>
      </c>
      <c r="I284" s="137"/>
      <c r="J284" s="138">
        <f>ROUND(I284*H284,2)</f>
        <v>0</v>
      </c>
      <c r="K284" s="134" t="s">
        <v>1</v>
      </c>
      <c r="L284" s="31"/>
      <c r="M284" s="139" t="s">
        <v>1</v>
      </c>
      <c r="N284" s="140" t="s">
        <v>44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197</v>
      </c>
      <c r="AT284" s="143" t="s">
        <v>192</v>
      </c>
      <c r="AU284" s="143" t="s">
        <v>89</v>
      </c>
      <c r="AY284" s="16" t="s">
        <v>190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87</v>
      </c>
      <c r="BK284" s="144">
        <f>ROUND(I284*H284,2)</f>
        <v>0</v>
      </c>
      <c r="BL284" s="16" t="s">
        <v>197</v>
      </c>
      <c r="BM284" s="143" t="s">
        <v>546</v>
      </c>
    </row>
    <row r="285" spans="2:65" s="1" customFormat="1" ht="19.5">
      <c r="B285" s="31"/>
      <c r="D285" s="145" t="s">
        <v>198</v>
      </c>
      <c r="F285" s="146" t="s">
        <v>2611</v>
      </c>
      <c r="I285" s="147"/>
      <c r="L285" s="31"/>
      <c r="M285" s="148"/>
      <c r="T285" s="55"/>
      <c r="AT285" s="16" t="s">
        <v>198</v>
      </c>
      <c r="AU285" s="16" t="s">
        <v>89</v>
      </c>
    </row>
    <row r="286" spans="2:65" s="1" customFormat="1" ht="16.5" customHeight="1">
      <c r="B286" s="31"/>
      <c r="C286" s="132" t="s">
        <v>380</v>
      </c>
      <c r="D286" s="132" t="s">
        <v>192</v>
      </c>
      <c r="E286" s="133" t="s">
        <v>2612</v>
      </c>
      <c r="F286" s="134" t="s">
        <v>2613</v>
      </c>
      <c r="G286" s="135" t="s">
        <v>926</v>
      </c>
      <c r="H286" s="136">
        <v>2</v>
      </c>
      <c r="I286" s="137"/>
      <c r="J286" s="138">
        <f>ROUND(I286*H286,2)</f>
        <v>0</v>
      </c>
      <c r="K286" s="134" t="s">
        <v>1</v>
      </c>
      <c r="L286" s="31"/>
      <c r="M286" s="139" t="s">
        <v>1</v>
      </c>
      <c r="N286" s="140" t="s">
        <v>44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197</v>
      </c>
      <c r="AT286" s="143" t="s">
        <v>192</v>
      </c>
      <c r="AU286" s="143" t="s">
        <v>89</v>
      </c>
      <c r="AY286" s="16" t="s">
        <v>190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6" t="s">
        <v>87</v>
      </c>
      <c r="BK286" s="144">
        <f>ROUND(I286*H286,2)</f>
        <v>0</v>
      </c>
      <c r="BL286" s="16" t="s">
        <v>197</v>
      </c>
      <c r="BM286" s="143" t="s">
        <v>547</v>
      </c>
    </row>
    <row r="287" spans="2:65" s="1" customFormat="1">
      <c r="B287" s="31"/>
      <c r="D287" s="145" t="s">
        <v>198</v>
      </c>
      <c r="F287" s="146" t="s">
        <v>2613</v>
      </c>
      <c r="I287" s="147"/>
      <c r="L287" s="31"/>
      <c r="M287" s="148"/>
      <c r="T287" s="55"/>
      <c r="AT287" s="16" t="s">
        <v>198</v>
      </c>
      <c r="AU287" s="16" t="s">
        <v>89</v>
      </c>
    </row>
    <row r="288" spans="2:65" s="11" customFormat="1" ht="22.9" customHeight="1">
      <c r="B288" s="121"/>
      <c r="D288" s="122" t="s">
        <v>78</v>
      </c>
      <c r="E288" s="130" t="s">
        <v>2637</v>
      </c>
      <c r="F288" s="130" t="s">
        <v>2638</v>
      </c>
      <c r="I288" s="124"/>
      <c r="J288" s="131">
        <f>BK288</f>
        <v>0</v>
      </c>
      <c r="L288" s="121"/>
      <c r="M288" s="125"/>
      <c r="P288" s="126">
        <f>SUM(P289:P335)</f>
        <v>0</v>
      </c>
      <c r="R288" s="126">
        <f>SUM(R289:R335)</f>
        <v>0.218218</v>
      </c>
      <c r="T288" s="127">
        <f>SUM(T289:T335)</f>
        <v>0</v>
      </c>
      <c r="AR288" s="122" t="s">
        <v>87</v>
      </c>
      <c r="AT288" s="128" t="s">
        <v>78</v>
      </c>
      <c r="AU288" s="128" t="s">
        <v>87</v>
      </c>
      <c r="AY288" s="122" t="s">
        <v>190</v>
      </c>
      <c r="BK288" s="129">
        <f>SUM(BK289:BK335)</f>
        <v>0</v>
      </c>
    </row>
    <row r="289" spans="2:65" s="1" customFormat="1" ht="33" customHeight="1">
      <c r="B289" s="31"/>
      <c r="C289" s="132" t="s">
        <v>548</v>
      </c>
      <c r="D289" s="132" t="s">
        <v>192</v>
      </c>
      <c r="E289" s="133" t="s">
        <v>2639</v>
      </c>
      <c r="F289" s="134" t="s">
        <v>2640</v>
      </c>
      <c r="G289" s="135" t="s">
        <v>936</v>
      </c>
      <c r="H289" s="136">
        <v>1</v>
      </c>
      <c r="I289" s="137"/>
      <c r="J289" s="138">
        <f>ROUND(I289*H289,2)</f>
        <v>0</v>
      </c>
      <c r="K289" s="134" t="s">
        <v>1</v>
      </c>
      <c r="L289" s="31"/>
      <c r="M289" s="139" t="s">
        <v>1</v>
      </c>
      <c r="N289" s="140" t="s">
        <v>44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197</v>
      </c>
      <c r="AT289" s="143" t="s">
        <v>192</v>
      </c>
      <c r="AU289" s="143" t="s">
        <v>89</v>
      </c>
      <c r="AY289" s="16" t="s">
        <v>190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87</v>
      </c>
      <c r="BK289" s="144">
        <f>ROUND(I289*H289,2)</f>
        <v>0</v>
      </c>
      <c r="BL289" s="16" t="s">
        <v>197</v>
      </c>
      <c r="BM289" s="143" t="s">
        <v>551</v>
      </c>
    </row>
    <row r="290" spans="2:65" s="1" customFormat="1" ht="19.5">
      <c r="B290" s="31"/>
      <c r="D290" s="145" t="s">
        <v>198</v>
      </c>
      <c r="F290" s="146" t="s">
        <v>2555</v>
      </c>
      <c r="I290" s="147"/>
      <c r="L290" s="31"/>
      <c r="M290" s="148"/>
      <c r="T290" s="55"/>
      <c r="AT290" s="16" t="s">
        <v>198</v>
      </c>
      <c r="AU290" s="16" t="s">
        <v>89</v>
      </c>
    </row>
    <row r="291" spans="2:65" s="1" customFormat="1" ht="24.2" customHeight="1">
      <c r="B291" s="31"/>
      <c r="C291" s="152" t="s">
        <v>387</v>
      </c>
      <c r="D291" s="152" t="s">
        <v>426</v>
      </c>
      <c r="E291" s="153" t="s">
        <v>2641</v>
      </c>
      <c r="F291" s="154" t="s">
        <v>2642</v>
      </c>
      <c r="G291" s="155" t="s">
        <v>936</v>
      </c>
      <c r="H291" s="156">
        <v>4</v>
      </c>
      <c r="I291" s="157"/>
      <c r="J291" s="158">
        <f>ROUND(I291*H291,2)</f>
        <v>0</v>
      </c>
      <c r="K291" s="154" t="s">
        <v>1</v>
      </c>
      <c r="L291" s="159"/>
      <c r="M291" s="160" t="s">
        <v>1</v>
      </c>
      <c r="N291" s="161" t="s">
        <v>44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216</v>
      </c>
      <c r="AT291" s="143" t="s">
        <v>426</v>
      </c>
      <c r="AU291" s="143" t="s">
        <v>89</v>
      </c>
      <c r="AY291" s="16" t="s">
        <v>190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87</v>
      </c>
      <c r="BK291" s="144">
        <f>ROUND(I291*H291,2)</f>
        <v>0</v>
      </c>
      <c r="BL291" s="16" t="s">
        <v>197</v>
      </c>
      <c r="BM291" s="143" t="s">
        <v>555</v>
      </c>
    </row>
    <row r="292" spans="2:65" s="1" customFormat="1">
      <c r="B292" s="31"/>
      <c r="D292" s="145" t="s">
        <v>198</v>
      </c>
      <c r="F292" s="146" t="s">
        <v>2642</v>
      </c>
      <c r="I292" s="147"/>
      <c r="L292" s="31"/>
      <c r="M292" s="148"/>
      <c r="T292" s="55"/>
      <c r="AT292" s="16" t="s">
        <v>198</v>
      </c>
      <c r="AU292" s="16" t="s">
        <v>89</v>
      </c>
    </row>
    <row r="293" spans="2:65" s="1" customFormat="1" ht="21.75" customHeight="1">
      <c r="B293" s="31"/>
      <c r="C293" s="132" t="s">
        <v>558</v>
      </c>
      <c r="D293" s="132" t="s">
        <v>192</v>
      </c>
      <c r="E293" s="133" t="s">
        <v>2558</v>
      </c>
      <c r="F293" s="134" t="s">
        <v>2559</v>
      </c>
      <c r="G293" s="135" t="s">
        <v>204</v>
      </c>
      <c r="H293" s="136">
        <v>4</v>
      </c>
      <c r="I293" s="137"/>
      <c r="J293" s="138">
        <f>ROUND(I293*H293,2)</f>
        <v>0</v>
      </c>
      <c r="K293" s="134" t="s">
        <v>196</v>
      </c>
      <c r="L293" s="31"/>
      <c r="M293" s="139" t="s">
        <v>1</v>
      </c>
      <c r="N293" s="140" t="s">
        <v>44</v>
      </c>
      <c r="P293" s="141">
        <f>O293*H293</f>
        <v>0</v>
      </c>
      <c r="Q293" s="141">
        <v>0</v>
      </c>
      <c r="R293" s="141">
        <f>Q293*H293</f>
        <v>0</v>
      </c>
      <c r="S293" s="141">
        <v>0</v>
      </c>
      <c r="T293" s="142">
        <f>S293*H293</f>
        <v>0</v>
      </c>
      <c r="AR293" s="143" t="s">
        <v>197</v>
      </c>
      <c r="AT293" s="143" t="s">
        <v>192</v>
      </c>
      <c r="AU293" s="143" t="s">
        <v>89</v>
      </c>
      <c r="AY293" s="16" t="s">
        <v>190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87</v>
      </c>
      <c r="BK293" s="144">
        <f>ROUND(I293*H293,2)</f>
        <v>0</v>
      </c>
      <c r="BL293" s="16" t="s">
        <v>197</v>
      </c>
      <c r="BM293" s="143" t="s">
        <v>561</v>
      </c>
    </row>
    <row r="294" spans="2:65" s="1" customFormat="1">
      <c r="B294" s="31"/>
      <c r="D294" s="145" t="s">
        <v>198</v>
      </c>
      <c r="F294" s="146" t="s">
        <v>2560</v>
      </c>
      <c r="I294" s="147"/>
      <c r="L294" s="31"/>
      <c r="M294" s="148"/>
      <c r="T294" s="55"/>
      <c r="AT294" s="16" t="s">
        <v>198</v>
      </c>
      <c r="AU294" s="16" t="s">
        <v>89</v>
      </c>
    </row>
    <row r="295" spans="2:65" s="1" customFormat="1">
      <c r="B295" s="31"/>
      <c r="D295" s="149" t="s">
        <v>200</v>
      </c>
      <c r="F295" s="150" t="s">
        <v>2561</v>
      </c>
      <c r="I295" s="147"/>
      <c r="L295" s="31"/>
      <c r="M295" s="148"/>
      <c r="T295" s="55"/>
      <c r="AT295" s="16" t="s">
        <v>200</v>
      </c>
      <c r="AU295" s="16" t="s">
        <v>89</v>
      </c>
    </row>
    <row r="296" spans="2:65" s="1" customFormat="1" ht="21.75" customHeight="1">
      <c r="B296" s="31"/>
      <c r="C296" s="132" t="s">
        <v>392</v>
      </c>
      <c r="D296" s="132" t="s">
        <v>192</v>
      </c>
      <c r="E296" s="133" t="s">
        <v>2562</v>
      </c>
      <c r="F296" s="134" t="s">
        <v>2563</v>
      </c>
      <c r="G296" s="135" t="s">
        <v>936</v>
      </c>
      <c r="H296" s="136">
        <v>10</v>
      </c>
      <c r="I296" s="137"/>
      <c r="J296" s="138">
        <f>ROUND(I296*H296,2)</f>
        <v>0</v>
      </c>
      <c r="K296" s="134" t="s">
        <v>1</v>
      </c>
      <c r="L296" s="31"/>
      <c r="M296" s="139" t="s">
        <v>1</v>
      </c>
      <c r="N296" s="140" t="s">
        <v>44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197</v>
      </c>
      <c r="AT296" s="143" t="s">
        <v>192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566</v>
      </c>
    </row>
    <row r="297" spans="2:65" s="1" customFormat="1">
      <c r="B297" s="31"/>
      <c r="D297" s="145" t="s">
        <v>198</v>
      </c>
      <c r="F297" s="146" t="s">
        <v>2563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 ht="21.75" customHeight="1">
      <c r="B298" s="31"/>
      <c r="C298" s="132" t="s">
        <v>569</v>
      </c>
      <c r="D298" s="132" t="s">
        <v>192</v>
      </c>
      <c r="E298" s="133" t="s">
        <v>2564</v>
      </c>
      <c r="F298" s="134" t="s">
        <v>2565</v>
      </c>
      <c r="G298" s="135" t="s">
        <v>204</v>
      </c>
      <c r="H298" s="136">
        <v>10</v>
      </c>
      <c r="I298" s="137"/>
      <c r="J298" s="138">
        <f>ROUND(I298*H298,2)</f>
        <v>0</v>
      </c>
      <c r="K298" s="134" t="s">
        <v>196</v>
      </c>
      <c r="L298" s="31"/>
      <c r="M298" s="139" t="s">
        <v>1</v>
      </c>
      <c r="N298" s="140" t="s">
        <v>44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197</v>
      </c>
      <c r="AT298" s="143" t="s">
        <v>192</v>
      </c>
      <c r="AU298" s="143" t="s">
        <v>89</v>
      </c>
      <c r="AY298" s="16" t="s">
        <v>190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87</v>
      </c>
      <c r="BK298" s="144">
        <f>ROUND(I298*H298,2)</f>
        <v>0</v>
      </c>
      <c r="BL298" s="16" t="s">
        <v>197</v>
      </c>
      <c r="BM298" s="143" t="s">
        <v>572</v>
      </c>
    </row>
    <row r="299" spans="2:65" s="1" customFormat="1" ht="19.5">
      <c r="B299" s="31"/>
      <c r="D299" s="145" t="s">
        <v>198</v>
      </c>
      <c r="F299" s="146" t="s">
        <v>2566</v>
      </c>
      <c r="I299" s="147"/>
      <c r="L299" s="31"/>
      <c r="M299" s="148"/>
      <c r="T299" s="55"/>
      <c r="AT299" s="16" t="s">
        <v>198</v>
      </c>
      <c r="AU299" s="16" t="s">
        <v>89</v>
      </c>
    </row>
    <row r="300" spans="2:65" s="1" customFormat="1">
      <c r="B300" s="31"/>
      <c r="D300" s="149" t="s">
        <v>200</v>
      </c>
      <c r="F300" s="150" t="s">
        <v>2567</v>
      </c>
      <c r="I300" s="147"/>
      <c r="L300" s="31"/>
      <c r="M300" s="148"/>
      <c r="T300" s="55"/>
      <c r="AT300" s="16" t="s">
        <v>200</v>
      </c>
      <c r="AU300" s="16" t="s">
        <v>89</v>
      </c>
    </row>
    <row r="301" spans="2:65" s="1" customFormat="1" ht="16.5" customHeight="1">
      <c r="B301" s="31"/>
      <c r="C301" s="132" t="s">
        <v>401</v>
      </c>
      <c r="D301" s="132" t="s">
        <v>192</v>
      </c>
      <c r="E301" s="133" t="s">
        <v>2568</v>
      </c>
      <c r="F301" s="134" t="s">
        <v>2569</v>
      </c>
      <c r="G301" s="135" t="s">
        <v>936</v>
      </c>
      <c r="H301" s="136">
        <v>18</v>
      </c>
      <c r="I301" s="137"/>
      <c r="J301" s="138">
        <f>ROUND(I301*H301,2)</f>
        <v>0</v>
      </c>
      <c r="K301" s="134" t="s">
        <v>1</v>
      </c>
      <c r="L301" s="31"/>
      <c r="M301" s="139" t="s">
        <v>1</v>
      </c>
      <c r="N301" s="140" t="s">
        <v>44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197</v>
      </c>
      <c r="AT301" s="143" t="s">
        <v>192</v>
      </c>
      <c r="AU301" s="143" t="s">
        <v>89</v>
      </c>
      <c r="AY301" s="16" t="s">
        <v>190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87</v>
      </c>
      <c r="BK301" s="144">
        <f>ROUND(I301*H301,2)</f>
        <v>0</v>
      </c>
      <c r="BL301" s="16" t="s">
        <v>197</v>
      </c>
      <c r="BM301" s="143" t="s">
        <v>575</v>
      </c>
    </row>
    <row r="302" spans="2:65" s="1" customFormat="1">
      <c r="B302" s="31"/>
      <c r="D302" s="145" t="s">
        <v>198</v>
      </c>
      <c r="F302" s="146" t="s">
        <v>2570</v>
      </c>
      <c r="I302" s="147"/>
      <c r="L302" s="31"/>
      <c r="M302" s="148"/>
      <c r="T302" s="55"/>
      <c r="AT302" s="16" t="s">
        <v>198</v>
      </c>
      <c r="AU302" s="16" t="s">
        <v>89</v>
      </c>
    </row>
    <row r="303" spans="2:65" s="1" customFormat="1" ht="24.2" customHeight="1">
      <c r="B303" s="31"/>
      <c r="C303" s="132" t="s">
        <v>578</v>
      </c>
      <c r="D303" s="132" t="s">
        <v>192</v>
      </c>
      <c r="E303" s="133" t="s">
        <v>2571</v>
      </c>
      <c r="F303" s="134" t="s">
        <v>2572</v>
      </c>
      <c r="G303" s="135" t="s">
        <v>204</v>
      </c>
      <c r="H303" s="136">
        <v>18</v>
      </c>
      <c r="I303" s="137"/>
      <c r="J303" s="138">
        <f>ROUND(I303*H303,2)</f>
        <v>0</v>
      </c>
      <c r="K303" s="134" t="s">
        <v>196</v>
      </c>
      <c r="L303" s="31"/>
      <c r="M303" s="139" t="s">
        <v>1</v>
      </c>
      <c r="N303" s="140" t="s">
        <v>44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197</v>
      </c>
      <c r="AT303" s="143" t="s">
        <v>192</v>
      </c>
      <c r="AU303" s="143" t="s">
        <v>89</v>
      </c>
      <c r="AY303" s="16" t="s">
        <v>190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87</v>
      </c>
      <c r="BK303" s="144">
        <f>ROUND(I303*H303,2)</f>
        <v>0</v>
      </c>
      <c r="BL303" s="16" t="s">
        <v>197</v>
      </c>
      <c r="BM303" s="143" t="s">
        <v>581</v>
      </c>
    </row>
    <row r="304" spans="2:65" s="1" customFormat="1" ht="19.5">
      <c r="B304" s="31"/>
      <c r="D304" s="145" t="s">
        <v>198</v>
      </c>
      <c r="F304" s="146" t="s">
        <v>2573</v>
      </c>
      <c r="I304" s="147"/>
      <c r="L304" s="31"/>
      <c r="M304" s="148"/>
      <c r="T304" s="55"/>
      <c r="AT304" s="16" t="s">
        <v>198</v>
      </c>
      <c r="AU304" s="16" t="s">
        <v>89</v>
      </c>
    </row>
    <row r="305" spans="2:65" s="1" customFormat="1">
      <c r="B305" s="31"/>
      <c r="D305" s="149" t="s">
        <v>200</v>
      </c>
      <c r="F305" s="150" t="s">
        <v>2574</v>
      </c>
      <c r="I305" s="147"/>
      <c r="L305" s="31"/>
      <c r="M305" s="148"/>
      <c r="T305" s="55"/>
      <c r="AT305" s="16" t="s">
        <v>200</v>
      </c>
      <c r="AU305" s="16" t="s">
        <v>89</v>
      </c>
    </row>
    <row r="306" spans="2:65" s="1" customFormat="1" ht="24.2" customHeight="1">
      <c r="B306" s="31"/>
      <c r="C306" s="152" t="s">
        <v>407</v>
      </c>
      <c r="D306" s="152" t="s">
        <v>426</v>
      </c>
      <c r="E306" s="153" t="s">
        <v>2643</v>
      </c>
      <c r="F306" s="154" t="s">
        <v>2580</v>
      </c>
      <c r="G306" s="155" t="s">
        <v>936</v>
      </c>
      <c r="H306" s="156">
        <v>6</v>
      </c>
      <c r="I306" s="157"/>
      <c r="J306" s="158">
        <f>ROUND(I306*H306,2)</f>
        <v>0</v>
      </c>
      <c r="K306" s="154" t="s">
        <v>1</v>
      </c>
      <c r="L306" s="159"/>
      <c r="M306" s="160" t="s">
        <v>1</v>
      </c>
      <c r="N306" s="161" t="s">
        <v>44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216</v>
      </c>
      <c r="AT306" s="143" t="s">
        <v>426</v>
      </c>
      <c r="AU306" s="143" t="s">
        <v>89</v>
      </c>
      <c r="AY306" s="16" t="s">
        <v>190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87</v>
      </c>
      <c r="BK306" s="144">
        <f>ROUND(I306*H306,2)</f>
        <v>0</v>
      </c>
      <c r="BL306" s="16" t="s">
        <v>197</v>
      </c>
      <c r="BM306" s="143" t="s">
        <v>586</v>
      </c>
    </row>
    <row r="307" spans="2:65" s="1" customFormat="1">
      <c r="B307" s="31"/>
      <c r="D307" s="145" t="s">
        <v>198</v>
      </c>
      <c r="F307" s="146" t="s">
        <v>2580</v>
      </c>
      <c r="I307" s="147"/>
      <c r="L307" s="31"/>
      <c r="M307" s="148"/>
      <c r="T307" s="55"/>
      <c r="AT307" s="16" t="s">
        <v>198</v>
      </c>
      <c r="AU307" s="16" t="s">
        <v>89</v>
      </c>
    </row>
    <row r="308" spans="2:65" s="1" customFormat="1" ht="21.75" customHeight="1">
      <c r="B308" s="31"/>
      <c r="C308" s="152" t="s">
        <v>589</v>
      </c>
      <c r="D308" s="152" t="s">
        <v>426</v>
      </c>
      <c r="E308" s="153" t="s">
        <v>2644</v>
      </c>
      <c r="F308" s="154" t="s">
        <v>2622</v>
      </c>
      <c r="G308" s="155" t="s">
        <v>936</v>
      </c>
      <c r="H308" s="156">
        <v>4</v>
      </c>
      <c r="I308" s="157"/>
      <c r="J308" s="158">
        <f>ROUND(I308*H308,2)</f>
        <v>0</v>
      </c>
      <c r="K308" s="154" t="s">
        <v>1</v>
      </c>
      <c r="L308" s="159"/>
      <c r="M308" s="160" t="s">
        <v>1</v>
      </c>
      <c r="N308" s="161" t="s">
        <v>44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216</v>
      </c>
      <c r="AT308" s="143" t="s">
        <v>426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592</v>
      </c>
    </row>
    <row r="309" spans="2:65" s="1" customFormat="1">
      <c r="B309" s="31"/>
      <c r="D309" s="145" t="s">
        <v>198</v>
      </c>
      <c r="F309" s="146" t="s">
        <v>2622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 ht="21.75" customHeight="1">
      <c r="B310" s="31"/>
      <c r="C310" s="132" t="s">
        <v>413</v>
      </c>
      <c r="D310" s="132" t="s">
        <v>192</v>
      </c>
      <c r="E310" s="133" t="s">
        <v>2581</v>
      </c>
      <c r="F310" s="134" t="s">
        <v>2582</v>
      </c>
      <c r="G310" s="135" t="s">
        <v>204</v>
      </c>
      <c r="H310" s="136">
        <v>10</v>
      </c>
      <c r="I310" s="137"/>
      <c r="J310" s="138">
        <f>ROUND(I310*H310,2)</f>
        <v>0</v>
      </c>
      <c r="K310" s="134" t="s">
        <v>1</v>
      </c>
      <c r="L310" s="31"/>
      <c r="M310" s="139" t="s">
        <v>1</v>
      </c>
      <c r="N310" s="140" t="s">
        <v>44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197</v>
      </c>
      <c r="AT310" s="143" t="s">
        <v>192</v>
      </c>
      <c r="AU310" s="143" t="s">
        <v>89</v>
      </c>
      <c r="AY310" s="16" t="s">
        <v>190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87</v>
      </c>
      <c r="BK310" s="144">
        <f>ROUND(I310*H310,2)</f>
        <v>0</v>
      </c>
      <c r="BL310" s="16" t="s">
        <v>197</v>
      </c>
      <c r="BM310" s="143" t="s">
        <v>597</v>
      </c>
    </row>
    <row r="311" spans="2:65" s="1" customFormat="1" ht="19.5">
      <c r="B311" s="31"/>
      <c r="D311" s="145" t="s">
        <v>198</v>
      </c>
      <c r="F311" s="146" t="s">
        <v>2573</v>
      </c>
      <c r="I311" s="147"/>
      <c r="L311" s="31"/>
      <c r="M311" s="148"/>
      <c r="T311" s="55"/>
      <c r="AT311" s="16" t="s">
        <v>198</v>
      </c>
      <c r="AU311" s="16" t="s">
        <v>89</v>
      </c>
    </row>
    <row r="312" spans="2:65" s="1" customFormat="1" ht="24.2" customHeight="1">
      <c r="B312" s="31"/>
      <c r="C312" s="132" t="s">
        <v>599</v>
      </c>
      <c r="D312" s="132" t="s">
        <v>192</v>
      </c>
      <c r="E312" s="133" t="s">
        <v>2583</v>
      </c>
      <c r="F312" s="134" t="s">
        <v>2584</v>
      </c>
      <c r="G312" s="135" t="s">
        <v>936</v>
      </c>
      <c r="H312" s="136">
        <v>20</v>
      </c>
      <c r="I312" s="137"/>
      <c r="J312" s="138">
        <f>ROUND(I312*H312,2)</f>
        <v>0</v>
      </c>
      <c r="K312" s="134" t="s">
        <v>1</v>
      </c>
      <c r="L312" s="31"/>
      <c r="M312" s="139" t="s">
        <v>1</v>
      </c>
      <c r="N312" s="140" t="s">
        <v>44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197</v>
      </c>
      <c r="AT312" s="143" t="s">
        <v>192</v>
      </c>
      <c r="AU312" s="143" t="s">
        <v>89</v>
      </c>
      <c r="AY312" s="16" t="s">
        <v>190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87</v>
      </c>
      <c r="BK312" s="144">
        <f>ROUND(I312*H312,2)</f>
        <v>0</v>
      </c>
      <c r="BL312" s="16" t="s">
        <v>197</v>
      </c>
      <c r="BM312" s="143" t="s">
        <v>602</v>
      </c>
    </row>
    <row r="313" spans="2:65" s="1" customFormat="1">
      <c r="B313" s="31"/>
      <c r="D313" s="145" t="s">
        <v>198</v>
      </c>
      <c r="F313" s="146" t="s">
        <v>2584</v>
      </c>
      <c r="I313" s="147"/>
      <c r="L313" s="31"/>
      <c r="M313" s="148"/>
      <c r="T313" s="55"/>
      <c r="AT313" s="16" t="s">
        <v>198</v>
      </c>
      <c r="AU313" s="16" t="s">
        <v>89</v>
      </c>
    </row>
    <row r="314" spans="2:65" s="1" customFormat="1" ht="16.5" customHeight="1">
      <c r="B314" s="31"/>
      <c r="C314" s="132" t="s">
        <v>418</v>
      </c>
      <c r="D314" s="132" t="s">
        <v>192</v>
      </c>
      <c r="E314" s="133" t="s">
        <v>2587</v>
      </c>
      <c r="F314" s="134" t="s">
        <v>2588</v>
      </c>
      <c r="G314" s="135" t="s">
        <v>368</v>
      </c>
      <c r="H314" s="136">
        <v>150</v>
      </c>
      <c r="I314" s="137"/>
      <c r="J314" s="138">
        <f>ROUND(I314*H314,2)</f>
        <v>0</v>
      </c>
      <c r="K314" s="134" t="s">
        <v>196</v>
      </c>
      <c r="L314" s="31"/>
      <c r="M314" s="139" t="s">
        <v>1</v>
      </c>
      <c r="N314" s="140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197</v>
      </c>
      <c r="AT314" s="143" t="s">
        <v>192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605</v>
      </c>
    </row>
    <row r="315" spans="2:65" s="1" customFormat="1">
      <c r="B315" s="31"/>
      <c r="D315" s="145" t="s">
        <v>198</v>
      </c>
      <c r="F315" s="146" t="s">
        <v>2589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>
      <c r="B316" s="31"/>
      <c r="D316" s="149" t="s">
        <v>200</v>
      </c>
      <c r="F316" s="150" t="s">
        <v>2590</v>
      </c>
      <c r="I316" s="147"/>
      <c r="L316" s="31"/>
      <c r="M316" s="148"/>
      <c r="T316" s="55"/>
      <c r="AT316" s="16" t="s">
        <v>200</v>
      </c>
      <c r="AU316" s="16" t="s">
        <v>89</v>
      </c>
    </row>
    <row r="317" spans="2:65" s="1" customFormat="1" ht="16.5" customHeight="1">
      <c r="B317" s="31"/>
      <c r="C317" s="132" t="s">
        <v>606</v>
      </c>
      <c r="D317" s="132" t="s">
        <v>192</v>
      </c>
      <c r="E317" s="133" t="s">
        <v>2591</v>
      </c>
      <c r="F317" s="134" t="s">
        <v>2592</v>
      </c>
      <c r="G317" s="135" t="s">
        <v>195</v>
      </c>
      <c r="H317" s="136">
        <v>327.37</v>
      </c>
      <c r="I317" s="137"/>
      <c r="J317" s="138">
        <f>ROUND(I317*H317,2)</f>
        <v>0</v>
      </c>
      <c r="K317" s="134" t="s">
        <v>1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609</v>
      </c>
    </row>
    <row r="318" spans="2:65" s="1" customFormat="1">
      <c r="B318" s="31"/>
      <c r="D318" s="145" t="s">
        <v>198</v>
      </c>
      <c r="F318" s="146" t="s">
        <v>2593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 ht="24.2" customHeight="1">
      <c r="B319" s="31"/>
      <c r="C319" s="152" t="s">
        <v>423</v>
      </c>
      <c r="D319" s="152" t="s">
        <v>426</v>
      </c>
      <c r="E319" s="153" t="s">
        <v>2594</v>
      </c>
      <c r="F319" s="154" t="s">
        <v>2595</v>
      </c>
      <c r="G319" s="155" t="s">
        <v>368</v>
      </c>
      <c r="H319" s="156">
        <v>33.909999999999997</v>
      </c>
      <c r="I319" s="157"/>
      <c r="J319" s="158">
        <f>ROUND(I319*H319,2)</f>
        <v>0</v>
      </c>
      <c r="K319" s="154" t="s">
        <v>196</v>
      </c>
      <c r="L319" s="159"/>
      <c r="M319" s="160" t="s">
        <v>1</v>
      </c>
      <c r="N319" s="161" t="s">
        <v>44</v>
      </c>
      <c r="P319" s="141">
        <f>O319*H319</f>
        <v>0</v>
      </c>
      <c r="Q319" s="141">
        <v>2.8E-3</v>
      </c>
      <c r="R319" s="141">
        <f>Q319*H319</f>
        <v>9.4947999999999991E-2</v>
      </c>
      <c r="S319" s="141">
        <v>0</v>
      </c>
      <c r="T319" s="142">
        <f>S319*H319</f>
        <v>0</v>
      </c>
      <c r="AR319" s="143" t="s">
        <v>216</v>
      </c>
      <c r="AT319" s="143" t="s">
        <v>426</v>
      </c>
      <c r="AU319" s="143" t="s">
        <v>89</v>
      </c>
      <c r="AY319" s="16" t="s">
        <v>190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87</v>
      </c>
      <c r="BK319" s="144">
        <f>ROUND(I319*H319,2)</f>
        <v>0</v>
      </c>
      <c r="BL319" s="16" t="s">
        <v>197</v>
      </c>
      <c r="BM319" s="143" t="s">
        <v>612</v>
      </c>
    </row>
    <row r="320" spans="2:65" s="1" customFormat="1" ht="19.5">
      <c r="B320" s="31"/>
      <c r="D320" s="145" t="s">
        <v>198</v>
      </c>
      <c r="F320" s="146" t="s">
        <v>2595</v>
      </c>
      <c r="I320" s="147"/>
      <c r="L320" s="31"/>
      <c r="M320" s="148"/>
      <c r="T320" s="55"/>
      <c r="AT320" s="16" t="s">
        <v>198</v>
      </c>
      <c r="AU320" s="16" t="s">
        <v>89</v>
      </c>
    </row>
    <row r="321" spans="2:65" s="1" customFormat="1" ht="24.2" customHeight="1">
      <c r="B321" s="31"/>
      <c r="C321" s="152" t="s">
        <v>614</v>
      </c>
      <c r="D321" s="152" t="s">
        <v>426</v>
      </c>
      <c r="E321" s="153" t="s">
        <v>2596</v>
      </c>
      <c r="F321" s="154" t="s">
        <v>2597</v>
      </c>
      <c r="G321" s="155" t="s">
        <v>368</v>
      </c>
      <c r="H321" s="156">
        <v>35.22</v>
      </c>
      <c r="I321" s="157"/>
      <c r="J321" s="158">
        <f>ROUND(I321*H321,2)</f>
        <v>0</v>
      </c>
      <c r="K321" s="154" t="s">
        <v>196</v>
      </c>
      <c r="L321" s="159"/>
      <c r="M321" s="160" t="s">
        <v>1</v>
      </c>
      <c r="N321" s="161" t="s">
        <v>44</v>
      </c>
      <c r="P321" s="141">
        <f>O321*H321</f>
        <v>0</v>
      </c>
      <c r="Q321" s="141">
        <v>3.5000000000000001E-3</v>
      </c>
      <c r="R321" s="141">
        <f>Q321*H321</f>
        <v>0.12327</v>
      </c>
      <c r="S321" s="141">
        <v>0</v>
      </c>
      <c r="T321" s="142">
        <f>S321*H321</f>
        <v>0</v>
      </c>
      <c r="AR321" s="143" t="s">
        <v>216</v>
      </c>
      <c r="AT321" s="143" t="s">
        <v>426</v>
      </c>
      <c r="AU321" s="143" t="s">
        <v>89</v>
      </c>
      <c r="AY321" s="16" t="s">
        <v>190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87</v>
      </c>
      <c r="BK321" s="144">
        <f>ROUND(I321*H321,2)</f>
        <v>0</v>
      </c>
      <c r="BL321" s="16" t="s">
        <v>197</v>
      </c>
      <c r="BM321" s="143" t="s">
        <v>617</v>
      </c>
    </row>
    <row r="322" spans="2:65" s="1" customFormat="1" ht="19.5">
      <c r="B322" s="31"/>
      <c r="D322" s="145" t="s">
        <v>198</v>
      </c>
      <c r="F322" s="146" t="s">
        <v>2597</v>
      </c>
      <c r="I322" s="147"/>
      <c r="L322" s="31"/>
      <c r="M322" s="148"/>
      <c r="T322" s="55"/>
      <c r="AT322" s="16" t="s">
        <v>198</v>
      </c>
      <c r="AU322" s="16" t="s">
        <v>89</v>
      </c>
    </row>
    <row r="323" spans="2:65" s="1" customFormat="1" ht="21.75" customHeight="1">
      <c r="B323" s="31"/>
      <c r="C323" s="132" t="s">
        <v>429</v>
      </c>
      <c r="D323" s="132" t="s">
        <v>192</v>
      </c>
      <c r="E323" s="133" t="s">
        <v>2598</v>
      </c>
      <c r="F323" s="134" t="s">
        <v>2599</v>
      </c>
      <c r="G323" s="135" t="s">
        <v>195</v>
      </c>
      <c r="H323" s="136">
        <v>99.94</v>
      </c>
      <c r="I323" s="137"/>
      <c r="J323" s="138">
        <f>ROUND(I323*H323,2)</f>
        <v>0</v>
      </c>
      <c r="K323" s="134" t="s">
        <v>1</v>
      </c>
      <c r="L323" s="31"/>
      <c r="M323" s="139" t="s">
        <v>1</v>
      </c>
      <c r="N323" s="140" t="s">
        <v>44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197</v>
      </c>
      <c r="AT323" s="143" t="s">
        <v>192</v>
      </c>
      <c r="AU323" s="143" t="s">
        <v>89</v>
      </c>
      <c r="AY323" s="16" t="s">
        <v>190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87</v>
      </c>
      <c r="BK323" s="144">
        <f>ROUND(I323*H323,2)</f>
        <v>0</v>
      </c>
      <c r="BL323" s="16" t="s">
        <v>197</v>
      </c>
      <c r="BM323" s="143" t="s">
        <v>622</v>
      </c>
    </row>
    <row r="324" spans="2:65" s="1" customFormat="1">
      <c r="B324" s="31"/>
      <c r="D324" s="145" t="s">
        <v>198</v>
      </c>
      <c r="F324" s="146" t="s">
        <v>2600</v>
      </c>
      <c r="I324" s="147"/>
      <c r="L324" s="31"/>
      <c r="M324" s="148"/>
      <c r="T324" s="55"/>
      <c r="AT324" s="16" t="s">
        <v>198</v>
      </c>
      <c r="AU324" s="16" t="s">
        <v>89</v>
      </c>
    </row>
    <row r="325" spans="2:65" s="1" customFormat="1" ht="21.75" customHeight="1">
      <c r="B325" s="31"/>
      <c r="C325" s="132" t="s">
        <v>625</v>
      </c>
      <c r="D325" s="132" t="s">
        <v>192</v>
      </c>
      <c r="E325" s="133" t="s">
        <v>2601</v>
      </c>
      <c r="F325" s="134" t="s">
        <v>2602</v>
      </c>
      <c r="G325" s="135" t="s">
        <v>195</v>
      </c>
      <c r="H325" s="136">
        <v>30</v>
      </c>
      <c r="I325" s="137"/>
      <c r="J325" s="138">
        <f>ROUND(I325*H325,2)</f>
        <v>0</v>
      </c>
      <c r="K325" s="134" t="s">
        <v>1</v>
      </c>
      <c r="L325" s="31"/>
      <c r="M325" s="139" t="s">
        <v>1</v>
      </c>
      <c r="N325" s="140" t="s">
        <v>44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197</v>
      </c>
      <c r="AT325" s="143" t="s">
        <v>192</v>
      </c>
      <c r="AU325" s="143" t="s">
        <v>89</v>
      </c>
      <c r="AY325" s="16" t="s">
        <v>190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87</v>
      </c>
      <c r="BK325" s="144">
        <f>ROUND(I325*H325,2)</f>
        <v>0</v>
      </c>
      <c r="BL325" s="16" t="s">
        <v>197</v>
      </c>
      <c r="BM325" s="143" t="s">
        <v>628</v>
      </c>
    </row>
    <row r="326" spans="2:65" s="1" customFormat="1">
      <c r="B326" s="31"/>
      <c r="D326" s="145" t="s">
        <v>198</v>
      </c>
      <c r="F326" s="146" t="s">
        <v>2603</v>
      </c>
      <c r="I326" s="147"/>
      <c r="L326" s="31"/>
      <c r="M326" s="148"/>
      <c r="T326" s="55"/>
      <c r="AT326" s="16" t="s">
        <v>198</v>
      </c>
      <c r="AU326" s="16" t="s">
        <v>89</v>
      </c>
    </row>
    <row r="327" spans="2:65" s="1" customFormat="1" ht="16.5" customHeight="1">
      <c r="B327" s="31"/>
      <c r="C327" s="132" t="s">
        <v>434</v>
      </c>
      <c r="D327" s="132" t="s">
        <v>192</v>
      </c>
      <c r="E327" s="133" t="s">
        <v>2604</v>
      </c>
      <c r="F327" s="134" t="s">
        <v>2605</v>
      </c>
      <c r="G327" s="135" t="s">
        <v>195</v>
      </c>
      <c r="H327" s="136">
        <v>99.94</v>
      </c>
      <c r="I327" s="137"/>
      <c r="J327" s="138">
        <f>ROUND(I327*H327,2)</f>
        <v>0</v>
      </c>
      <c r="K327" s="134" t="s">
        <v>1</v>
      </c>
      <c r="L327" s="31"/>
      <c r="M327" s="139" t="s">
        <v>1</v>
      </c>
      <c r="N327" s="140" t="s">
        <v>44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197</v>
      </c>
      <c r="AT327" s="143" t="s">
        <v>192</v>
      </c>
      <c r="AU327" s="143" t="s">
        <v>89</v>
      </c>
      <c r="AY327" s="16" t="s">
        <v>190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87</v>
      </c>
      <c r="BK327" s="144">
        <f>ROUND(I327*H327,2)</f>
        <v>0</v>
      </c>
      <c r="BL327" s="16" t="s">
        <v>197</v>
      </c>
      <c r="BM327" s="143" t="s">
        <v>633</v>
      </c>
    </row>
    <row r="328" spans="2:65" s="1" customFormat="1">
      <c r="B328" s="31"/>
      <c r="D328" s="145" t="s">
        <v>198</v>
      </c>
      <c r="F328" s="146" t="s">
        <v>2605</v>
      </c>
      <c r="I328" s="147"/>
      <c r="L328" s="31"/>
      <c r="M328" s="148"/>
      <c r="T328" s="55"/>
      <c r="AT328" s="16" t="s">
        <v>198</v>
      </c>
      <c r="AU328" s="16" t="s">
        <v>89</v>
      </c>
    </row>
    <row r="329" spans="2:65" s="1" customFormat="1" ht="24.2" customHeight="1">
      <c r="B329" s="31"/>
      <c r="C329" s="132" t="s">
        <v>636</v>
      </c>
      <c r="D329" s="132" t="s">
        <v>192</v>
      </c>
      <c r="E329" s="133" t="s">
        <v>2645</v>
      </c>
      <c r="F329" s="134" t="s">
        <v>2646</v>
      </c>
      <c r="G329" s="135" t="s">
        <v>936</v>
      </c>
      <c r="H329" s="136">
        <v>1</v>
      </c>
      <c r="I329" s="137"/>
      <c r="J329" s="138">
        <f>ROUND(I329*H329,2)</f>
        <v>0</v>
      </c>
      <c r="K329" s="134" t="s">
        <v>1</v>
      </c>
      <c r="L329" s="31"/>
      <c r="M329" s="139" t="s">
        <v>1</v>
      </c>
      <c r="N329" s="140" t="s">
        <v>44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197</v>
      </c>
      <c r="AT329" s="143" t="s">
        <v>192</v>
      </c>
      <c r="AU329" s="143" t="s">
        <v>89</v>
      </c>
      <c r="AY329" s="16" t="s">
        <v>190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87</v>
      </c>
      <c r="BK329" s="144">
        <f>ROUND(I329*H329,2)</f>
        <v>0</v>
      </c>
      <c r="BL329" s="16" t="s">
        <v>197</v>
      </c>
      <c r="BM329" s="143" t="s">
        <v>639</v>
      </c>
    </row>
    <row r="330" spans="2:65" s="1" customFormat="1" ht="19.5">
      <c r="B330" s="31"/>
      <c r="D330" s="145" t="s">
        <v>198</v>
      </c>
      <c r="F330" s="146" t="s">
        <v>2646</v>
      </c>
      <c r="I330" s="147"/>
      <c r="L330" s="31"/>
      <c r="M330" s="148"/>
      <c r="T330" s="55"/>
      <c r="AT330" s="16" t="s">
        <v>198</v>
      </c>
      <c r="AU330" s="16" t="s">
        <v>89</v>
      </c>
    </row>
    <row r="331" spans="2:65" s="1" customFormat="1" ht="29.25">
      <c r="B331" s="31"/>
      <c r="D331" s="145" t="s">
        <v>403</v>
      </c>
      <c r="F331" s="151" t="s">
        <v>2608</v>
      </c>
      <c r="I331" s="147"/>
      <c r="L331" s="31"/>
      <c r="M331" s="148"/>
      <c r="T331" s="55"/>
      <c r="AT331" s="16" t="s">
        <v>403</v>
      </c>
      <c r="AU331" s="16" t="s">
        <v>89</v>
      </c>
    </row>
    <row r="332" spans="2:65" s="1" customFormat="1" ht="24.2" customHeight="1">
      <c r="B332" s="31"/>
      <c r="C332" s="132" t="s">
        <v>439</v>
      </c>
      <c r="D332" s="132" t="s">
        <v>192</v>
      </c>
      <c r="E332" s="133" t="s">
        <v>2628</v>
      </c>
      <c r="F332" s="134" t="s">
        <v>2610</v>
      </c>
      <c r="G332" s="135" t="s">
        <v>368</v>
      </c>
      <c r="H332" s="136">
        <v>10</v>
      </c>
      <c r="I332" s="137"/>
      <c r="J332" s="138">
        <f>ROUND(I332*H332,2)</f>
        <v>0</v>
      </c>
      <c r="K332" s="134" t="s">
        <v>1</v>
      </c>
      <c r="L332" s="31"/>
      <c r="M332" s="139" t="s">
        <v>1</v>
      </c>
      <c r="N332" s="140" t="s">
        <v>44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197</v>
      </c>
      <c r="AT332" s="143" t="s">
        <v>192</v>
      </c>
      <c r="AU332" s="143" t="s">
        <v>89</v>
      </c>
      <c r="AY332" s="16" t="s">
        <v>190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87</v>
      </c>
      <c r="BK332" s="144">
        <f>ROUND(I332*H332,2)</f>
        <v>0</v>
      </c>
      <c r="BL332" s="16" t="s">
        <v>197</v>
      </c>
      <c r="BM332" s="143" t="s">
        <v>644</v>
      </c>
    </row>
    <row r="333" spans="2:65" s="1" customFormat="1" ht="19.5">
      <c r="B333" s="31"/>
      <c r="D333" s="145" t="s">
        <v>198</v>
      </c>
      <c r="F333" s="146" t="s">
        <v>2611</v>
      </c>
      <c r="I333" s="147"/>
      <c r="L333" s="31"/>
      <c r="M333" s="148"/>
      <c r="T333" s="55"/>
      <c r="AT333" s="16" t="s">
        <v>198</v>
      </c>
      <c r="AU333" s="16" t="s">
        <v>89</v>
      </c>
    </row>
    <row r="334" spans="2:65" s="1" customFormat="1" ht="16.5" customHeight="1">
      <c r="B334" s="31"/>
      <c r="C334" s="132" t="s">
        <v>647</v>
      </c>
      <c r="D334" s="132" t="s">
        <v>192</v>
      </c>
      <c r="E334" s="133" t="s">
        <v>2612</v>
      </c>
      <c r="F334" s="134" t="s">
        <v>2613</v>
      </c>
      <c r="G334" s="135" t="s">
        <v>926</v>
      </c>
      <c r="H334" s="136">
        <v>2.5</v>
      </c>
      <c r="I334" s="137"/>
      <c r="J334" s="138">
        <f>ROUND(I334*H334,2)</f>
        <v>0</v>
      </c>
      <c r="K334" s="134" t="s">
        <v>1</v>
      </c>
      <c r="L334" s="31"/>
      <c r="M334" s="139" t="s">
        <v>1</v>
      </c>
      <c r="N334" s="140" t="s">
        <v>44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197</v>
      </c>
      <c r="AT334" s="143" t="s">
        <v>192</v>
      </c>
      <c r="AU334" s="143" t="s">
        <v>89</v>
      </c>
      <c r="AY334" s="16" t="s">
        <v>190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87</v>
      </c>
      <c r="BK334" s="144">
        <f>ROUND(I334*H334,2)</f>
        <v>0</v>
      </c>
      <c r="BL334" s="16" t="s">
        <v>197</v>
      </c>
      <c r="BM334" s="143" t="s">
        <v>650</v>
      </c>
    </row>
    <row r="335" spans="2:65" s="1" customFormat="1">
      <c r="B335" s="31"/>
      <c r="D335" s="145" t="s">
        <v>198</v>
      </c>
      <c r="F335" s="146" t="s">
        <v>2613</v>
      </c>
      <c r="I335" s="147"/>
      <c r="L335" s="31"/>
      <c r="M335" s="148"/>
      <c r="T335" s="55"/>
      <c r="AT335" s="16" t="s">
        <v>198</v>
      </c>
      <c r="AU335" s="16" t="s">
        <v>89</v>
      </c>
    </row>
    <row r="336" spans="2:65" s="11" customFormat="1" ht="22.9" customHeight="1">
      <c r="B336" s="121"/>
      <c r="D336" s="122" t="s">
        <v>78</v>
      </c>
      <c r="E336" s="130" t="s">
        <v>2647</v>
      </c>
      <c r="F336" s="130" t="s">
        <v>2648</v>
      </c>
      <c r="I336" s="124"/>
      <c r="J336" s="131">
        <f>BK336</f>
        <v>0</v>
      </c>
      <c r="L336" s="121"/>
      <c r="M336" s="125"/>
      <c r="P336" s="126">
        <f>SUM(P337:P383)</f>
        <v>0</v>
      </c>
      <c r="R336" s="126">
        <f>SUM(R337:R383)</f>
        <v>0.164409</v>
      </c>
      <c r="T336" s="127">
        <f>SUM(T337:T383)</f>
        <v>0</v>
      </c>
      <c r="AR336" s="122" t="s">
        <v>87</v>
      </c>
      <c r="AT336" s="128" t="s">
        <v>78</v>
      </c>
      <c r="AU336" s="128" t="s">
        <v>87</v>
      </c>
      <c r="AY336" s="122" t="s">
        <v>190</v>
      </c>
      <c r="BK336" s="129">
        <f>SUM(BK337:BK383)</f>
        <v>0</v>
      </c>
    </row>
    <row r="337" spans="2:65" s="1" customFormat="1" ht="33" customHeight="1">
      <c r="B337" s="31"/>
      <c r="C337" s="132" t="s">
        <v>445</v>
      </c>
      <c r="D337" s="132" t="s">
        <v>192</v>
      </c>
      <c r="E337" s="133" t="s">
        <v>2649</v>
      </c>
      <c r="F337" s="134" t="s">
        <v>2650</v>
      </c>
      <c r="G337" s="135" t="s">
        <v>936</v>
      </c>
      <c r="H337" s="136">
        <v>1</v>
      </c>
      <c r="I337" s="137"/>
      <c r="J337" s="138">
        <f>ROUND(I337*H337,2)</f>
        <v>0</v>
      </c>
      <c r="K337" s="134" t="s">
        <v>1</v>
      </c>
      <c r="L337" s="31"/>
      <c r="M337" s="139" t="s">
        <v>1</v>
      </c>
      <c r="N337" s="140" t="s">
        <v>44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197</v>
      </c>
      <c r="AT337" s="143" t="s">
        <v>192</v>
      </c>
      <c r="AU337" s="143" t="s">
        <v>89</v>
      </c>
      <c r="AY337" s="16" t="s">
        <v>190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87</v>
      </c>
      <c r="BK337" s="144">
        <f>ROUND(I337*H337,2)</f>
        <v>0</v>
      </c>
      <c r="BL337" s="16" t="s">
        <v>197</v>
      </c>
      <c r="BM337" s="143" t="s">
        <v>656</v>
      </c>
    </row>
    <row r="338" spans="2:65" s="1" customFormat="1" ht="19.5">
      <c r="B338" s="31"/>
      <c r="D338" s="145" t="s">
        <v>198</v>
      </c>
      <c r="F338" s="146" t="s">
        <v>2555</v>
      </c>
      <c r="I338" s="147"/>
      <c r="L338" s="31"/>
      <c r="M338" s="148"/>
      <c r="T338" s="55"/>
      <c r="AT338" s="16" t="s">
        <v>198</v>
      </c>
      <c r="AU338" s="16" t="s">
        <v>89</v>
      </c>
    </row>
    <row r="339" spans="2:65" s="1" customFormat="1" ht="24.2" customHeight="1">
      <c r="B339" s="31"/>
      <c r="C339" s="152" t="s">
        <v>660</v>
      </c>
      <c r="D339" s="152" t="s">
        <v>426</v>
      </c>
      <c r="E339" s="153" t="s">
        <v>2651</v>
      </c>
      <c r="F339" s="154" t="s">
        <v>2557</v>
      </c>
      <c r="G339" s="155" t="s">
        <v>936</v>
      </c>
      <c r="H339" s="156">
        <v>4</v>
      </c>
      <c r="I339" s="157"/>
      <c r="J339" s="158">
        <f>ROUND(I339*H339,2)</f>
        <v>0</v>
      </c>
      <c r="K339" s="154" t="s">
        <v>1</v>
      </c>
      <c r="L339" s="159"/>
      <c r="M339" s="160" t="s">
        <v>1</v>
      </c>
      <c r="N339" s="161" t="s">
        <v>44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216</v>
      </c>
      <c r="AT339" s="143" t="s">
        <v>426</v>
      </c>
      <c r="AU339" s="143" t="s">
        <v>89</v>
      </c>
      <c r="AY339" s="16" t="s">
        <v>190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87</v>
      </c>
      <c r="BK339" s="144">
        <f>ROUND(I339*H339,2)</f>
        <v>0</v>
      </c>
      <c r="BL339" s="16" t="s">
        <v>197</v>
      </c>
      <c r="BM339" s="143" t="s">
        <v>663</v>
      </c>
    </row>
    <row r="340" spans="2:65" s="1" customFormat="1">
      <c r="B340" s="31"/>
      <c r="D340" s="145" t="s">
        <v>198</v>
      </c>
      <c r="F340" s="146" t="s">
        <v>2557</v>
      </c>
      <c r="I340" s="147"/>
      <c r="L340" s="31"/>
      <c r="M340" s="148"/>
      <c r="T340" s="55"/>
      <c r="AT340" s="16" t="s">
        <v>198</v>
      </c>
      <c r="AU340" s="16" t="s">
        <v>89</v>
      </c>
    </row>
    <row r="341" spans="2:65" s="1" customFormat="1" ht="21.75" customHeight="1">
      <c r="B341" s="31"/>
      <c r="C341" s="132" t="s">
        <v>448</v>
      </c>
      <c r="D341" s="132" t="s">
        <v>192</v>
      </c>
      <c r="E341" s="133" t="s">
        <v>2558</v>
      </c>
      <c r="F341" s="134" t="s">
        <v>2559</v>
      </c>
      <c r="G341" s="135" t="s">
        <v>204</v>
      </c>
      <c r="H341" s="136">
        <v>4</v>
      </c>
      <c r="I341" s="137"/>
      <c r="J341" s="138">
        <f>ROUND(I341*H341,2)</f>
        <v>0</v>
      </c>
      <c r="K341" s="134" t="s">
        <v>196</v>
      </c>
      <c r="L341" s="31"/>
      <c r="M341" s="139" t="s">
        <v>1</v>
      </c>
      <c r="N341" s="140" t="s">
        <v>44</v>
      </c>
      <c r="P341" s="141">
        <f>O341*H341</f>
        <v>0</v>
      </c>
      <c r="Q341" s="141">
        <v>0</v>
      </c>
      <c r="R341" s="141">
        <f>Q341*H341</f>
        <v>0</v>
      </c>
      <c r="S341" s="141">
        <v>0</v>
      </c>
      <c r="T341" s="142">
        <f>S341*H341</f>
        <v>0</v>
      </c>
      <c r="AR341" s="143" t="s">
        <v>197</v>
      </c>
      <c r="AT341" s="143" t="s">
        <v>192</v>
      </c>
      <c r="AU341" s="143" t="s">
        <v>89</v>
      </c>
      <c r="AY341" s="16" t="s">
        <v>190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87</v>
      </c>
      <c r="BK341" s="144">
        <f>ROUND(I341*H341,2)</f>
        <v>0</v>
      </c>
      <c r="BL341" s="16" t="s">
        <v>197</v>
      </c>
      <c r="BM341" s="143" t="s">
        <v>669</v>
      </c>
    </row>
    <row r="342" spans="2:65" s="1" customFormat="1">
      <c r="B342" s="31"/>
      <c r="D342" s="145" t="s">
        <v>198</v>
      </c>
      <c r="F342" s="146" t="s">
        <v>2560</v>
      </c>
      <c r="I342" s="147"/>
      <c r="L342" s="31"/>
      <c r="M342" s="148"/>
      <c r="T342" s="55"/>
      <c r="AT342" s="16" t="s">
        <v>198</v>
      </c>
      <c r="AU342" s="16" t="s">
        <v>89</v>
      </c>
    </row>
    <row r="343" spans="2:65" s="1" customFormat="1">
      <c r="B343" s="31"/>
      <c r="D343" s="149" t="s">
        <v>200</v>
      </c>
      <c r="F343" s="150" t="s">
        <v>2561</v>
      </c>
      <c r="I343" s="147"/>
      <c r="L343" s="31"/>
      <c r="M343" s="148"/>
      <c r="T343" s="55"/>
      <c r="AT343" s="16" t="s">
        <v>200</v>
      </c>
      <c r="AU343" s="16" t="s">
        <v>89</v>
      </c>
    </row>
    <row r="344" spans="2:65" s="1" customFormat="1" ht="21.75" customHeight="1">
      <c r="B344" s="31"/>
      <c r="C344" s="132" t="s">
        <v>672</v>
      </c>
      <c r="D344" s="132" t="s">
        <v>192</v>
      </c>
      <c r="E344" s="133" t="s">
        <v>2562</v>
      </c>
      <c r="F344" s="134" t="s">
        <v>2563</v>
      </c>
      <c r="G344" s="135" t="s">
        <v>936</v>
      </c>
      <c r="H344" s="136">
        <v>7</v>
      </c>
      <c r="I344" s="137"/>
      <c r="J344" s="138">
        <f>ROUND(I344*H344,2)</f>
        <v>0</v>
      </c>
      <c r="K344" s="134" t="s">
        <v>1</v>
      </c>
      <c r="L344" s="31"/>
      <c r="M344" s="139" t="s">
        <v>1</v>
      </c>
      <c r="N344" s="140" t="s">
        <v>44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197</v>
      </c>
      <c r="AT344" s="143" t="s">
        <v>192</v>
      </c>
      <c r="AU344" s="143" t="s">
        <v>89</v>
      </c>
      <c r="AY344" s="16" t="s">
        <v>190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6" t="s">
        <v>87</v>
      </c>
      <c r="BK344" s="144">
        <f>ROUND(I344*H344,2)</f>
        <v>0</v>
      </c>
      <c r="BL344" s="16" t="s">
        <v>197</v>
      </c>
      <c r="BM344" s="143" t="s">
        <v>675</v>
      </c>
    </row>
    <row r="345" spans="2:65" s="1" customFormat="1">
      <c r="B345" s="31"/>
      <c r="D345" s="145" t="s">
        <v>198</v>
      </c>
      <c r="F345" s="146" t="s">
        <v>2563</v>
      </c>
      <c r="I345" s="147"/>
      <c r="L345" s="31"/>
      <c r="M345" s="148"/>
      <c r="T345" s="55"/>
      <c r="AT345" s="16" t="s">
        <v>198</v>
      </c>
      <c r="AU345" s="16" t="s">
        <v>89</v>
      </c>
    </row>
    <row r="346" spans="2:65" s="1" customFormat="1" ht="21.75" customHeight="1">
      <c r="B346" s="31"/>
      <c r="C346" s="132" t="s">
        <v>454</v>
      </c>
      <c r="D346" s="132" t="s">
        <v>192</v>
      </c>
      <c r="E346" s="133" t="s">
        <v>2564</v>
      </c>
      <c r="F346" s="134" t="s">
        <v>2565</v>
      </c>
      <c r="G346" s="135" t="s">
        <v>204</v>
      </c>
      <c r="H346" s="136">
        <v>7</v>
      </c>
      <c r="I346" s="137"/>
      <c r="J346" s="138">
        <f>ROUND(I346*H346,2)</f>
        <v>0</v>
      </c>
      <c r="K346" s="134" t="s">
        <v>196</v>
      </c>
      <c r="L346" s="31"/>
      <c r="M346" s="139" t="s">
        <v>1</v>
      </c>
      <c r="N346" s="140" t="s">
        <v>44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197</v>
      </c>
      <c r="AT346" s="143" t="s">
        <v>192</v>
      </c>
      <c r="AU346" s="143" t="s">
        <v>89</v>
      </c>
      <c r="AY346" s="16" t="s">
        <v>190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87</v>
      </c>
      <c r="BK346" s="144">
        <f>ROUND(I346*H346,2)</f>
        <v>0</v>
      </c>
      <c r="BL346" s="16" t="s">
        <v>197</v>
      </c>
      <c r="BM346" s="143" t="s">
        <v>680</v>
      </c>
    </row>
    <row r="347" spans="2:65" s="1" customFormat="1" ht="19.5">
      <c r="B347" s="31"/>
      <c r="D347" s="145" t="s">
        <v>198</v>
      </c>
      <c r="F347" s="146" t="s">
        <v>2566</v>
      </c>
      <c r="I347" s="147"/>
      <c r="L347" s="31"/>
      <c r="M347" s="148"/>
      <c r="T347" s="55"/>
      <c r="AT347" s="16" t="s">
        <v>198</v>
      </c>
      <c r="AU347" s="16" t="s">
        <v>89</v>
      </c>
    </row>
    <row r="348" spans="2:65" s="1" customFormat="1">
      <c r="B348" s="31"/>
      <c r="D348" s="149" t="s">
        <v>200</v>
      </c>
      <c r="F348" s="150" t="s">
        <v>2567</v>
      </c>
      <c r="I348" s="147"/>
      <c r="L348" s="31"/>
      <c r="M348" s="148"/>
      <c r="T348" s="55"/>
      <c r="AT348" s="16" t="s">
        <v>200</v>
      </c>
      <c r="AU348" s="16" t="s">
        <v>89</v>
      </c>
    </row>
    <row r="349" spans="2:65" s="1" customFormat="1" ht="16.5" customHeight="1">
      <c r="B349" s="31"/>
      <c r="C349" s="132" t="s">
        <v>683</v>
      </c>
      <c r="D349" s="132" t="s">
        <v>192</v>
      </c>
      <c r="E349" s="133" t="s">
        <v>2568</v>
      </c>
      <c r="F349" s="134" t="s">
        <v>2569</v>
      </c>
      <c r="G349" s="135" t="s">
        <v>936</v>
      </c>
      <c r="H349" s="136">
        <v>14</v>
      </c>
      <c r="I349" s="137"/>
      <c r="J349" s="138">
        <f>ROUND(I349*H349,2)</f>
        <v>0</v>
      </c>
      <c r="K349" s="134" t="s">
        <v>1</v>
      </c>
      <c r="L349" s="31"/>
      <c r="M349" s="139" t="s">
        <v>1</v>
      </c>
      <c r="N349" s="140" t="s">
        <v>44</v>
      </c>
      <c r="P349" s="141">
        <f>O349*H349</f>
        <v>0</v>
      </c>
      <c r="Q349" s="141">
        <v>0</v>
      </c>
      <c r="R349" s="141">
        <f>Q349*H349</f>
        <v>0</v>
      </c>
      <c r="S349" s="141">
        <v>0</v>
      </c>
      <c r="T349" s="142">
        <f>S349*H349</f>
        <v>0</v>
      </c>
      <c r="AR349" s="143" t="s">
        <v>197</v>
      </c>
      <c r="AT349" s="143" t="s">
        <v>192</v>
      </c>
      <c r="AU349" s="143" t="s">
        <v>89</v>
      </c>
      <c r="AY349" s="16" t="s">
        <v>190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87</v>
      </c>
      <c r="BK349" s="144">
        <f>ROUND(I349*H349,2)</f>
        <v>0</v>
      </c>
      <c r="BL349" s="16" t="s">
        <v>197</v>
      </c>
      <c r="BM349" s="143" t="s">
        <v>686</v>
      </c>
    </row>
    <row r="350" spans="2:65" s="1" customFormat="1">
      <c r="B350" s="31"/>
      <c r="D350" s="145" t="s">
        <v>198</v>
      </c>
      <c r="F350" s="146" t="s">
        <v>2570</v>
      </c>
      <c r="I350" s="147"/>
      <c r="L350" s="31"/>
      <c r="M350" s="148"/>
      <c r="T350" s="55"/>
      <c r="AT350" s="16" t="s">
        <v>198</v>
      </c>
      <c r="AU350" s="16" t="s">
        <v>89</v>
      </c>
    </row>
    <row r="351" spans="2:65" s="1" customFormat="1" ht="24.2" customHeight="1">
      <c r="B351" s="31"/>
      <c r="C351" s="132" t="s">
        <v>458</v>
      </c>
      <c r="D351" s="132" t="s">
        <v>192</v>
      </c>
      <c r="E351" s="133" t="s">
        <v>2571</v>
      </c>
      <c r="F351" s="134" t="s">
        <v>2572</v>
      </c>
      <c r="G351" s="135" t="s">
        <v>204</v>
      </c>
      <c r="H351" s="136">
        <v>14</v>
      </c>
      <c r="I351" s="137"/>
      <c r="J351" s="138">
        <f>ROUND(I351*H351,2)</f>
        <v>0</v>
      </c>
      <c r="K351" s="134" t="s">
        <v>196</v>
      </c>
      <c r="L351" s="31"/>
      <c r="M351" s="139" t="s">
        <v>1</v>
      </c>
      <c r="N351" s="140" t="s">
        <v>44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197</v>
      </c>
      <c r="AT351" s="143" t="s">
        <v>192</v>
      </c>
      <c r="AU351" s="143" t="s">
        <v>89</v>
      </c>
      <c r="AY351" s="16" t="s">
        <v>190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6" t="s">
        <v>87</v>
      </c>
      <c r="BK351" s="144">
        <f>ROUND(I351*H351,2)</f>
        <v>0</v>
      </c>
      <c r="BL351" s="16" t="s">
        <v>197</v>
      </c>
      <c r="BM351" s="143" t="s">
        <v>691</v>
      </c>
    </row>
    <row r="352" spans="2:65" s="1" customFormat="1" ht="19.5">
      <c r="B352" s="31"/>
      <c r="D352" s="145" t="s">
        <v>198</v>
      </c>
      <c r="F352" s="146" t="s">
        <v>2573</v>
      </c>
      <c r="I352" s="147"/>
      <c r="L352" s="31"/>
      <c r="M352" s="148"/>
      <c r="T352" s="55"/>
      <c r="AT352" s="16" t="s">
        <v>198</v>
      </c>
      <c r="AU352" s="16" t="s">
        <v>89</v>
      </c>
    </row>
    <row r="353" spans="2:65" s="1" customFormat="1">
      <c r="B353" s="31"/>
      <c r="D353" s="149" t="s">
        <v>200</v>
      </c>
      <c r="F353" s="150" t="s">
        <v>2574</v>
      </c>
      <c r="I353" s="147"/>
      <c r="L353" s="31"/>
      <c r="M353" s="148"/>
      <c r="T353" s="55"/>
      <c r="AT353" s="16" t="s">
        <v>200</v>
      </c>
      <c r="AU353" s="16" t="s">
        <v>89</v>
      </c>
    </row>
    <row r="354" spans="2:65" s="1" customFormat="1" ht="21.75" customHeight="1">
      <c r="B354" s="31"/>
      <c r="C354" s="152" t="s">
        <v>694</v>
      </c>
      <c r="D354" s="152" t="s">
        <v>426</v>
      </c>
      <c r="E354" s="153" t="s">
        <v>2652</v>
      </c>
      <c r="F354" s="154" t="s">
        <v>2622</v>
      </c>
      <c r="G354" s="155" t="s">
        <v>936</v>
      </c>
      <c r="H354" s="156">
        <v>4</v>
      </c>
      <c r="I354" s="157"/>
      <c r="J354" s="158">
        <f>ROUND(I354*H354,2)</f>
        <v>0</v>
      </c>
      <c r="K354" s="154" t="s">
        <v>1</v>
      </c>
      <c r="L354" s="159"/>
      <c r="M354" s="160" t="s">
        <v>1</v>
      </c>
      <c r="N354" s="161" t="s">
        <v>44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216</v>
      </c>
      <c r="AT354" s="143" t="s">
        <v>426</v>
      </c>
      <c r="AU354" s="143" t="s">
        <v>89</v>
      </c>
      <c r="AY354" s="16" t="s">
        <v>190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87</v>
      </c>
      <c r="BK354" s="144">
        <f>ROUND(I354*H354,2)</f>
        <v>0</v>
      </c>
      <c r="BL354" s="16" t="s">
        <v>197</v>
      </c>
      <c r="BM354" s="143" t="s">
        <v>697</v>
      </c>
    </row>
    <row r="355" spans="2:65" s="1" customFormat="1">
      <c r="B355" s="31"/>
      <c r="D355" s="145" t="s">
        <v>198</v>
      </c>
      <c r="F355" s="146" t="s">
        <v>2622</v>
      </c>
      <c r="I355" s="147"/>
      <c r="L355" s="31"/>
      <c r="M355" s="148"/>
      <c r="T355" s="55"/>
      <c r="AT355" s="16" t="s">
        <v>198</v>
      </c>
      <c r="AU355" s="16" t="s">
        <v>89</v>
      </c>
    </row>
    <row r="356" spans="2:65" s="1" customFormat="1" ht="24.2" customHeight="1">
      <c r="B356" s="31"/>
      <c r="C356" s="152" t="s">
        <v>465</v>
      </c>
      <c r="D356" s="152" t="s">
        <v>426</v>
      </c>
      <c r="E356" s="153" t="s">
        <v>2653</v>
      </c>
      <c r="F356" s="154" t="s">
        <v>2580</v>
      </c>
      <c r="G356" s="155" t="s">
        <v>936</v>
      </c>
      <c r="H356" s="156">
        <v>3</v>
      </c>
      <c r="I356" s="157"/>
      <c r="J356" s="158">
        <f>ROUND(I356*H356,2)</f>
        <v>0</v>
      </c>
      <c r="K356" s="154" t="s">
        <v>1</v>
      </c>
      <c r="L356" s="159"/>
      <c r="M356" s="160" t="s">
        <v>1</v>
      </c>
      <c r="N356" s="161" t="s">
        <v>44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216</v>
      </c>
      <c r="AT356" s="143" t="s">
        <v>426</v>
      </c>
      <c r="AU356" s="143" t="s">
        <v>89</v>
      </c>
      <c r="AY356" s="16" t="s">
        <v>190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6" t="s">
        <v>87</v>
      </c>
      <c r="BK356" s="144">
        <f>ROUND(I356*H356,2)</f>
        <v>0</v>
      </c>
      <c r="BL356" s="16" t="s">
        <v>197</v>
      </c>
      <c r="BM356" s="143" t="s">
        <v>702</v>
      </c>
    </row>
    <row r="357" spans="2:65" s="1" customFormat="1">
      <c r="B357" s="31"/>
      <c r="D357" s="145" t="s">
        <v>198</v>
      </c>
      <c r="F357" s="146" t="s">
        <v>2580</v>
      </c>
      <c r="I357" s="147"/>
      <c r="L357" s="31"/>
      <c r="M357" s="148"/>
      <c r="T357" s="55"/>
      <c r="AT357" s="16" t="s">
        <v>198</v>
      </c>
      <c r="AU357" s="16" t="s">
        <v>89</v>
      </c>
    </row>
    <row r="358" spans="2:65" s="1" customFormat="1" ht="21.75" customHeight="1">
      <c r="B358" s="31"/>
      <c r="C358" s="132" t="s">
        <v>705</v>
      </c>
      <c r="D358" s="132" t="s">
        <v>192</v>
      </c>
      <c r="E358" s="133" t="s">
        <v>2581</v>
      </c>
      <c r="F358" s="134" t="s">
        <v>2582</v>
      </c>
      <c r="G358" s="135" t="s">
        <v>204</v>
      </c>
      <c r="H358" s="136">
        <v>7</v>
      </c>
      <c r="I358" s="137"/>
      <c r="J358" s="138">
        <f>ROUND(I358*H358,2)</f>
        <v>0</v>
      </c>
      <c r="K358" s="134" t="s">
        <v>1</v>
      </c>
      <c r="L358" s="31"/>
      <c r="M358" s="139" t="s">
        <v>1</v>
      </c>
      <c r="N358" s="140" t="s">
        <v>44</v>
      </c>
      <c r="P358" s="141">
        <f>O358*H358</f>
        <v>0</v>
      </c>
      <c r="Q358" s="141">
        <v>0</v>
      </c>
      <c r="R358" s="141">
        <f>Q358*H358</f>
        <v>0</v>
      </c>
      <c r="S358" s="141">
        <v>0</v>
      </c>
      <c r="T358" s="142">
        <f>S358*H358</f>
        <v>0</v>
      </c>
      <c r="AR358" s="143" t="s">
        <v>197</v>
      </c>
      <c r="AT358" s="143" t="s">
        <v>192</v>
      </c>
      <c r="AU358" s="143" t="s">
        <v>89</v>
      </c>
      <c r="AY358" s="16" t="s">
        <v>190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6" t="s">
        <v>87</v>
      </c>
      <c r="BK358" s="144">
        <f>ROUND(I358*H358,2)</f>
        <v>0</v>
      </c>
      <c r="BL358" s="16" t="s">
        <v>197</v>
      </c>
      <c r="BM358" s="143" t="s">
        <v>708</v>
      </c>
    </row>
    <row r="359" spans="2:65" s="1" customFormat="1" ht="19.5">
      <c r="B359" s="31"/>
      <c r="D359" s="145" t="s">
        <v>198</v>
      </c>
      <c r="F359" s="146" t="s">
        <v>2573</v>
      </c>
      <c r="I359" s="147"/>
      <c r="L359" s="31"/>
      <c r="M359" s="148"/>
      <c r="T359" s="55"/>
      <c r="AT359" s="16" t="s">
        <v>198</v>
      </c>
      <c r="AU359" s="16" t="s">
        <v>89</v>
      </c>
    </row>
    <row r="360" spans="2:65" s="1" customFormat="1" ht="24.2" customHeight="1">
      <c r="B360" s="31"/>
      <c r="C360" s="132" t="s">
        <v>466</v>
      </c>
      <c r="D360" s="132" t="s">
        <v>192</v>
      </c>
      <c r="E360" s="133" t="s">
        <v>2583</v>
      </c>
      <c r="F360" s="134" t="s">
        <v>2584</v>
      </c>
      <c r="G360" s="135" t="s">
        <v>936</v>
      </c>
      <c r="H360" s="136">
        <v>14</v>
      </c>
      <c r="I360" s="137"/>
      <c r="J360" s="138">
        <f>ROUND(I360*H360,2)</f>
        <v>0</v>
      </c>
      <c r="K360" s="134" t="s">
        <v>1</v>
      </c>
      <c r="L360" s="31"/>
      <c r="M360" s="139" t="s">
        <v>1</v>
      </c>
      <c r="N360" s="140" t="s">
        <v>44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197</v>
      </c>
      <c r="AT360" s="143" t="s">
        <v>192</v>
      </c>
      <c r="AU360" s="143" t="s">
        <v>89</v>
      </c>
      <c r="AY360" s="16" t="s">
        <v>190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87</v>
      </c>
      <c r="BK360" s="144">
        <f>ROUND(I360*H360,2)</f>
        <v>0</v>
      </c>
      <c r="BL360" s="16" t="s">
        <v>197</v>
      </c>
      <c r="BM360" s="143" t="s">
        <v>713</v>
      </c>
    </row>
    <row r="361" spans="2:65" s="1" customFormat="1">
      <c r="B361" s="31"/>
      <c r="D361" s="145" t="s">
        <v>198</v>
      </c>
      <c r="F361" s="146" t="s">
        <v>2584</v>
      </c>
      <c r="I361" s="147"/>
      <c r="L361" s="31"/>
      <c r="M361" s="148"/>
      <c r="T361" s="55"/>
      <c r="AT361" s="16" t="s">
        <v>198</v>
      </c>
      <c r="AU361" s="16" t="s">
        <v>89</v>
      </c>
    </row>
    <row r="362" spans="2:65" s="1" customFormat="1" ht="16.5" customHeight="1">
      <c r="B362" s="31"/>
      <c r="C362" s="132" t="s">
        <v>716</v>
      </c>
      <c r="D362" s="132" t="s">
        <v>192</v>
      </c>
      <c r="E362" s="133" t="s">
        <v>2587</v>
      </c>
      <c r="F362" s="134" t="s">
        <v>2588</v>
      </c>
      <c r="G362" s="135" t="s">
        <v>368</v>
      </c>
      <c r="H362" s="136">
        <v>105</v>
      </c>
      <c r="I362" s="137"/>
      <c r="J362" s="138">
        <f>ROUND(I362*H362,2)</f>
        <v>0</v>
      </c>
      <c r="K362" s="134" t="s">
        <v>196</v>
      </c>
      <c r="L362" s="31"/>
      <c r="M362" s="139" t="s">
        <v>1</v>
      </c>
      <c r="N362" s="140" t="s">
        <v>44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197</v>
      </c>
      <c r="AT362" s="143" t="s">
        <v>192</v>
      </c>
      <c r="AU362" s="143" t="s">
        <v>89</v>
      </c>
      <c r="AY362" s="16" t="s">
        <v>190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87</v>
      </c>
      <c r="BK362" s="144">
        <f>ROUND(I362*H362,2)</f>
        <v>0</v>
      </c>
      <c r="BL362" s="16" t="s">
        <v>197</v>
      </c>
      <c r="BM362" s="143" t="s">
        <v>719</v>
      </c>
    </row>
    <row r="363" spans="2:65" s="1" customFormat="1">
      <c r="B363" s="31"/>
      <c r="D363" s="145" t="s">
        <v>198</v>
      </c>
      <c r="F363" s="146" t="s">
        <v>2589</v>
      </c>
      <c r="I363" s="147"/>
      <c r="L363" s="31"/>
      <c r="M363" s="148"/>
      <c r="T363" s="55"/>
      <c r="AT363" s="16" t="s">
        <v>198</v>
      </c>
      <c r="AU363" s="16" t="s">
        <v>89</v>
      </c>
    </row>
    <row r="364" spans="2:65" s="1" customFormat="1">
      <c r="B364" s="31"/>
      <c r="D364" s="149" t="s">
        <v>200</v>
      </c>
      <c r="F364" s="150" t="s">
        <v>2590</v>
      </c>
      <c r="I364" s="147"/>
      <c r="L364" s="31"/>
      <c r="M364" s="148"/>
      <c r="T364" s="55"/>
      <c r="AT364" s="16" t="s">
        <v>200</v>
      </c>
      <c r="AU364" s="16" t="s">
        <v>89</v>
      </c>
    </row>
    <row r="365" spans="2:65" s="1" customFormat="1" ht="16.5" customHeight="1">
      <c r="B365" s="31"/>
      <c r="C365" s="132" t="s">
        <v>470</v>
      </c>
      <c r="D365" s="132" t="s">
        <v>192</v>
      </c>
      <c r="E365" s="133" t="s">
        <v>2591</v>
      </c>
      <c r="F365" s="134" t="s">
        <v>2592</v>
      </c>
      <c r="G365" s="135" t="s">
        <v>195</v>
      </c>
      <c r="H365" s="136">
        <v>240.5</v>
      </c>
      <c r="I365" s="137"/>
      <c r="J365" s="138">
        <f>ROUND(I365*H365,2)</f>
        <v>0</v>
      </c>
      <c r="K365" s="134" t="s">
        <v>1</v>
      </c>
      <c r="L365" s="31"/>
      <c r="M365" s="139" t="s">
        <v>1</v>
      </c>
      <c r="N365" s="140" t="s">
        <v>44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197</v>
      </c>
      <c r="AT365" s="143" t="s">
        <v>192</v>
      </c>
      <c r="AU365" s="143" t="s">
        <v>89</v>
      </c>
      <c r="AY365" s="16" t="s">
        <v>190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87</v>
      </c>
      <c r="BK365" s="144">
        <f>ROUND(I365*H365,2)</f>
        <v>0</v>
      </c>
      <c r="BL365" s="16" t="s">
        <v>197</v>
      </c>
      <c r="BM365" s="143" t="s">
        <v>724</v>
      </c>
    </row>
    <row r="366" spans="2:65" s="1" customFormat="1">
      <c r="B366" s="31"/>
      <c r="D366" s="145" t="s">
        <v>198</v>
      </c>
      <c r="F366" s="146" t="s">
        <v>2593</v>
      </c>
      <c r="I366" s="147"/>
      <c r="L366" s="31"/>
      <c r="M366" s="148"/>
      <c r="T366" s="55"/>
      <c r="AT366" s="16" t="s">
        <v>198</v>
      </c>
      <c r="AU366" s="16" t="s">
        <v>89</v>
      </c>
    </row>
    <row r="367" spans="2:65" s="1" customFormat="1" ht="24.2" customHeight="1">
      <c r="B367" s="31"/>
      <c r="C367" s="152" t="s">
        <v>727</v>
      </c>
      <c r="D367" s="152" t="s">
        <v>426</v>
      </c>
      <c r="E367" s="153" t="s">
        <v>2594</v>
      </c>
      <c r="F367" s="154" t="s">
        <v>2595</v>
      </c>
      <c r="G367" s="155" t="s">
        <v>368</v>
      </c>
      <c r="H367" s="156">
        <v>23.63</v>
      </c>
      <c r="I367" s="157"/>
      <c r="J367" s="158">
        <f>ROUND(I367*H367,2)</f>
        <v>0</v>
      </c>
      <c r="K367" s="154" t="s">
        <v>196</v>
      </c>
      <c r="L367" s="159"/>
      <c r="M367" s="160" t="s">
        <v>1</v>
      </c>
      <c r="N367" s="161" t="s">
        <v>44</v>
      </c>
      <c r="P367" s="141">
        <f>O367*H367</f>
        <v>0</v>
      </c>
      <c r="Q367" s="141">
        <v>2.8E-3</v>
      </c>
      <c r="R367" s="141">
        <f>Q367*H367</f>
        <v>6.6164000000000001E-2</v>
      </c>
      <c r="S367" s="141">
        <v>0</v>
      </c>
      <c r="T367" s="142">
        <f>S367*H367</f>
        <v>0</v>
      </c>
      <c r="AR367" s="143" t="s">
        <v>216</v>
      </c>
      <c r="AT367" s="143" t="s">
        <v>426</v>
      </c>
      <c r="AU367" s="143" t="s">
        <v>89</v>
      </c>
      <c r="AY367" s="16" t="s">
        <v>190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6" t="s">
        <v>87</v>
      </c>
      <c r="BK367" s="144">
        <f>ROUND(I367*H367,2)</f>
        <v>0</v>
      </c>
      <c r="BL367" s="16" t="s">
        <v>197</v>
      </c>
      <c r="BM367" s="143" t="s">
        <v>730</v>
      </c>
    </row>
    <row r="368" spans="2:65" s="1" customFormat="1" ht="19.5">
      <c r="B368" s="31"/>
      <c r="D368" s="145" t="s">
        <v>198</v>
      </c>
      <c r="F368" s="146" t="s">
        <v>2595</v>
      </c>
      <c r="I368" s="147"/>
      <c r="L368" s="31"/>
      <c r="M368" s="148"/>
      <c r="T368" s="55"/>
      <c r="AT368" s="16" t="s">
        <v>198</v>
      </c>
      <c r="AU368" s="16" t="s">
        <v>89</v>
      </c>
    </row>
    <row r="369" spans="2:65" s="1" customFormat="1" ht="24.2" customHeight="1">
      <c r="B369" s="31"/>
      <c r="C369" s="152" t="s">
        <v>473</v>
      </c>
      <c r="D369" s="152" t="s">
        <v>426</v>
      </c>
      <c r="E369" s="153" t="s">
        <v>2596</v>
      </c>
      <c r="F369" s="154" t="s">
        <v>2597</v>
      </c>
      <c r="G369" s="155" t="s">
        <v>368</v>
      </c>
      <c r="H369" s="156">
        <v>28.07</v>
      </c>
      <c r="I369" s="157"/>
      <c r="J369" s="158">
        <f>ROUND(I369*H369,2)</f>
        <v>0</v>
      </c>
      <c r="K369" s="154" t="s">
        <v>196</v>
      </c>
      <c r="L369" s="159"/>
      <c r="M369" s="160" t="s">
        <v>1</v>
      </c>
      <c r="N369" s="161" t="s">
        <v>44</v>
      </c>
      <c r="P369" s="141">
        <f>O369*H369</f>
        <v>0</v>
      </c>
      <c r="Q369" s="141">
        <v>3.5000000000000001E-3</v>
      </c>
      <c r="R369" s="141">
        <f>Q369*H369</f>
        <v>9.8244999999999999E-2</v>
      </c>
      <c r="S369" s="141">
        <v>0</v>
      </c>
      <c r="T369" s="142">
        <f>S369*H369</f>
        <v>0</v>
      </c>
      <c r="AR369" s="143" t="s">
        <v>216</v>
      </c>
      <c r="AT369" s="143" t="s">
        <v>426</v>
      </c>
      <c r="AU369" s="143" t="s">
        <v>89</v>
      </c>
      <c r="AY369" s="16" t="s">
        <v>190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6" t="s">
        <v>87</v>
      </c>
      <c r="BK369" s="144">
        <f>ROUND(I369*H369,2)</f>
        <v>0</v>
      </c>
      <c r="BL369" s="16" t="s">
        <v>197</v>
      </c>
      <c r="BM369" s="143" t="s">
        <v>735</v>
      </c>
    </row>
    <row r="370" spans="2:65" s="1" customFormat="1" ht="19.5">
      <c r="B370" s="31"/>
      <c r="D370" s="145" t="s">
        <v>198</v>
      </c>
      <c r="F370" s="146" t="s">
        <v>2597</v>
      </c>
      <c r="I370" s="147"/>
      <c r="L370" s="31"/>
      <c r="M370" s="148"/>
      <c r="T370" s="55"/>
      <c r="AT370" s="16" t="s">
        <v>198</v>
      </c>
      <c r="AU370" s="16" t="s">
        <v>89</v>
      </c>
    </row>
    <row r="371" spans="2:65" s="1" customFormat="1" ht="21.75" customHeight="1">
      <c r="B371" s="31"/>
      <c r="C371" s="132" t="s">
        <v>737</v>
      </c>
      <c r="D371" s="132" t="s">
        <v>192</v>
      </c>
      <c r="E371" s="133" t="s">
        <v>2598</v>
      </c>
      <c r="F371" s="134" t="s">
        <v>2599</v>
      </c>
      <c r="G371" s="135" t="s">
        <v>195</v>
      </c>
      <c r="H371" s="136">
        <v>91.3</v>
      </c>
      <c r="I371" s="137"/>
      <c r="J371" s="138">
        <f>ROUND(I371*H371,2)</f>
        <v>0</v>
      </c>
      <c r="K371" s="134" t="s">
        <v>1</v>
      </c>
      <c r="L371" s="31"/>
      <c r="M371" s="139" t="s">
        <v>1</v>
      </c>
      <c r="N371" s="140" t="s">
        <v>44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197</v>
      </c>
      <c r="AT371" s="143" t="s">
        <v>192</v>
      </c>
      <c r="AU371" s="143" t="s">
        <v>89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740</v>
      </c>
    </row>
    <row r="372" spans="2:65" s="1" customFormat="1">
      <c r="B372" s="31"/>
      <c r="D372" s="145" t="s">
        <v>198</v>
      </c>
      <c r="F372" s="146" t="s">
        <v>2600</v>
      </c>
      <c r="I372" s="147"/>
      <c r="L372" s="31"/>
      <c r="M372" s="148"/>
      <c r="T372" s="55"/>
      <c r="AT372" s="16" t="s">
        <v>198</v>
      </c>
      <c r="AU372" s="16" t="s">
        <v>89</v>
      </c>
    </row>
    <row r="373" spans="2:65" s="1" customFormat="1" ht="21.75" customHeight="1">
      <c r="B373" s="31"/>
      <c r="C373" s="132" t="s">
        <v>479</v>
      </c>
      <c r="D373" s="132" t="s">
        <v>192</v>
      </c>
      <c r="E373" s="133" t="s">
        <v>2601</v>
      </c>
      <c r="F373" s="134" t="s">
        <v>2602</v>
      </c>
      <c r="G373" s="135" t="s">
        <v>195</v>
      </c>
      <c r="H373" s="136">
        <v>30</v>
      </c>
      <c r="I373" s="137"/>
      <c r="J373" s="138">
        <f>ROUND(I373*H373,2)</f>
        <v>0</v>
      </c>
      <c r="K373" s="134" t="s">
        <v>1</v>
      </c>
      <c r="L373" s="31"/>
      <c r="M373" s="139" t="s">
        <v>1</v>
      </c>
      <c r="N373" s="140" t="s">
        <v>44</v>
      </c>
      <c r="P373" s="141">
        <f>O373*H373</f>
        <v>0</v>
      </c>
      <c r="Q373" s="141">
        <v>0</v>
      </c>
      <c r="R373" s="141">
        <f>Q373*H373</f>
        <v>0</v>
      </c>
      <c r="S373" s="141">
        <v>0</v>
      </c>
      <c r="T373" s="142">
        <f>S373*H373</f>
        <v>0</v>
      </c>
      <c r="AR373" s="143" t="s">
        <v>197</v>
      </c>
      <c r="AT373" s="143" t="s">
        <v>192</v>
      </c>
      <c r="AU373" s="143" t="s">
        <v>89</v>
      </c>
      <c r="AY373" s="16" t="s">
        <v>190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6" t="s">
        <v>87</v>
      </c>
      <c r="BK373" s="144">
        <f>ROUND(I373*H373,2)</f>
        <v>0</v>
      </c>
      <c r="BL373" s="16" t="s">
        <v>197</v>
      </c>
      <c r="BM373" s="143" t="s">
        <v>744</v>
      </c>
    </row>
    <row r="374" spans="2:65" s="1" customFormat="1">
      <c r="B374" s="31"/>
      <c r="D374" s="145" t="s">
        <v>198</v>
      </c>
      <c r="F374" s="146" t="s">
        <v>2603</v>
      </c>
      <c r="I374" s="147"/>
      <c r="L374" s="31"/>
      <c r="M374" s="148"/>
      <c r="T374" s="55"/>
      <c r="AT374" s="16" t="s">
        <v>198</v>
      </c>
      <c r="AU374" s="16" t="s">
        <v>89</v>
      </c>
    </row>
    <row r="375" spans="2:65" s="1" customFormat="1" ht="16.5" customHeight="1">
      <c r="B375" s="31"/>
      <c r="C375" s="132" t="s">
        <v>746</v>
      </c>
      <c r="D375" s="132" t="s">
        <v>192</v>
      </c>
      <c r="E375" s="133" t="s">
        <v>2604</v>
      </c>
      <c r="F375" s="134" t="s">
        <v>2605</v>
      </c>
      <c r="G375" s="135" t="s">
        <v>195</v>
      </c>
      <c r="H375" s="136">
        <v>91.3</v>
      </c>
      <c r="I375" s="137"/>
      <c r="J375" s="138">
        <f>ROUND(I375*H375,2)</f>
        <v>0</v>
      </c>
      <c r="K375" s="134" t="s">
        <v>1</v>
      </c>
      <c r="L375" s="31"/>
      <c r="M375" s="139" t="s">
        <v>1</v>
      </c>
      <c r="N375" s="140" t="s">
        <v>44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197</v>
      </c>
      <c r="AT375" s="143" t="s">
        <v>192</v>
      </c>
      <c r="AU375" s="143" t="s">
        <v>89</v>
      </c>
      <c r="AY375" s="16" t="s">
        <v>190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6" t="s">
        <v>87</v>
      </c>
      <c r="BK375" s="144">
        <f>ROUND(I375*H375,2)</f>
        <v>0</v>
      </c>
      <c r="BL375" s="16" t="s">
        <v>197</v>
      </c>
      <c r="BM375" s="143" t="s">
        <v>749</v>
      </c>
    </row>
    <row r="376" spans="2:65" s="1" customFormat="1">
      <c r="B376" s="31"/>
      <c r="D376" s="145" t="s">
        <v>198</v>
      </c>
      <c r="F376" s="146" t="s">
        <v>2605</v>
      </c>
      <c r="I376" s="147"/>
      <c r="L376" s="31"/>
      <c r="M376" s="148"/>
      <c r="T376" s="55"/>
      <c r="AT376" s="16" t="s">
        <v>198</v>
      </c>
      <c r="AU376" s="16" t="s">
        <v>89</v>
      </c>
    </row>
    <row r="377" spans="2:65" s="1" customFormat="1" ht="24.2" customHeight="1">
      <c r="B377" s="31"/>
      <c r="C377" s="132" t="s">
        <v>480</v>
      </c>
      <c r="D377" s="132" t="s">
        <v>192</v>
      </c>
      <c r="E377" s="133" t="s">
        <v>2654</v>
      </c>
      <c r="F377" s="134" t="s">
        <v>2655</v>
      </c>
      <c r="G377" s="135" t="s">
        <v>936</v>
      </c>
      <c r="H377" s="136">
        <v>1</v>
      </c>
      <c r="I377" s="137"/>
      <c r="J377" s="138">
        <f>ROUND(I377*H377,2)</f>
        <v>0</v>
      </c>
      <c r="K377" s="134" t="s">
        <v>1</v>
      </c>
      <c r="L377" s="31"/>
      <c r="M377" s="139" t="s">
        <v>1</v>
      </c>
      <c r="N377" s="140" t="s">
        <v>44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197</v>
      </c>
      <c r="AT377" s="143" t="s">
        <v>192</v>
      </c>
      <c r="AU377" s="143" t="s">
        <v>89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752</v>
      </c>
    </row>
    <row r="378" spans="2:65" s="1" customFormat="1" ht="19.5">
      <c r="B378" s="31"/>
      <c r="D378" s="145" t="s">
        <v>198</v>
      </c>
      <c r="F378" s="146" t="s">
        <v>2655</v>
      </c>
      <c r="I378" s="147"/>
      <c r="L378" s="31"/>
      <c r="M378" s="148"/>
      <c r="T378" s="55"/>
      <c r="AT378" s="16" t="s">
        <v>198</v>
      </c>
      <c r="AU378" s="16" t="s">
        <v>89</v>
      </c>
    </row>
    <row r="379" spans="2:65" s="1" customFormat="1" ht="29.25">
      <c r="B379" s="31"/>
      <c r="D379" s="145" t="s">
        <v>403</v>
      </c>
      <c r="F379" s="151" t="s">
        <v>2608</v>
      </c>
      <c r="I379" s="147"/>
      <c r="L379" s="31"/>
      <c r="M379" s="148"/>
      <c r="T379" s="55"/>
      <c r="AT379" s="16" t="s">
        <v>403</v>
      </c>
      <c r="AU379" s="16" t="s">
        <v>89</v>
      </c>
    </row>
    <row r="380" spans="2:65" s="1" customFormat="1" ht="24.2" customHeight="1">
      <c r="B380" s="31"/>
      <c r="C380" s="132" t="s">
        <v>754</v>
      </c>
      <c r="D380" s="132" t="s">
        <v>192</v>
      </c>
      <c r="E380" s="133" t="s">
        <v>2609</v>
      </c>
      <c r="F380" s="134" t="s">
        <v>2610</v>
      </c>
      <c r="G380" s="135" t="s">
        <v>368</v>
      </c>
      <c r="H380" s="136">
        <v>10</v>
      </c>
      <c r="I380" s="137"/>
      <c r="J380" s="138">
        <f>ROUND(I380*H380,2)</f>
        <v>0</v>
      </c>
      <c r="K380" s="134" t="s">
        <v>1</v>
      </c>
      <c r="L380" s="31"/>
      <c r="M380" s="139" t="s">
        <v>1</v>
      </c>
      <c r="N380" s="140" t="s">
        <v>44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197</v>
      </c>
      <c r="AT380" s="143" t="s">
        <v>192</v>
      </c>
      <c r="AU380" s="143" t="s">
        <v>89</v>
      </c>
      <c r="AY380" s="16" t="s">
        <v>190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87</v>
      </c>
      <c r="BK380" s="144">
        <f>ROUND(I380*H380,2)</f>
        <v>0</v>
      </c>
      <c r="BL380" s="16" t="s">
        <v>197</v>
      </c>
      <c r="BM380" s="143" t="s">
        <v>757</v>
      </c>
    </row>
    <row r="381" spans="2:65" s="1" customFormat="1" ht="19.5">
      <c r="B381" s="31"/>
      <c r="D381" s="145" t="s">
        <v>198</v>
      </c>
      <c r="F381" s="146" t="s">
        <v>2611</v>
      </c>
      <c r="I381" s="147"/>
      <c r="L381" s="31"/>
      <c r="M381" s="148"/>
      <c r="T381" s="55"/>
      <c r="AT381" s="16" t="s">
        <v>198</v>
      </c>
      <c r="AU381" s="16" t="s">
        <v>89</v>
      </c>
    </row>
    <row r="382" spans="2:65" s="1" customFormat="1" ht="16.5" customHeight="1">
      <c r="B382" s="31"/>
      <c r="C382" s="132" t="s">
        <v>484</v>
      </c>
      <c r="D382" s="132" t="s">
        <v>192</v>
      </c>
      <c r="E382" s="133" t="s">
        <v>2612</v>
      </c>
      <c r="F382" s="134" t="s">
        <v>2613</v>
      </c>
      <c r="G382" s="135" t="s">
        <v>926</v>
      </c>
      <c r="H382" s="136">
        <v>1.5</v>
      </c>
      <c r="I382" s="137"/>
      <c r="J382" s="138">
        <f>ROUND(I382*H382,2)</f>
        <v>0</v>
      </c>
      <c r="K382" s="134" t="s">
        <v>1</v>
      </c>
      <c r="L382" s="31"/>
      <c r="M382" s="139" t="s">
        <v>1</v>
      </c>
      <c r="N382" s="140" t="s">
        <v>44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197</v>
      </c>
      <c r="AT382" s="143" t="s">
        <v>192</v>
      </c>
      <c r="AU382" s="143" t="s">
        <v>89</v>
      </c>
      <c r="AY382" s="16" t="s">
        <v>190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6" t="s">
        <v>87</v>
      </c>
      <c r="BK382" s="144">
        <f>ROUND(I382*H382,2)</f>
        <v>0</v>
      </c>
      <c r="BL382" s="16" t="s">
        <v>197</v>
      </c>
      <c r="BM382" s="143" t="s">
        <v>762</v>
      </c>
    </row>
    <row r="383" spans="2:65" s="1" customFormat="1">
      <c r="B383" s="31"/>
      <c r="D383" s="145" t="s">
        <v>198</v>
      </c>
      <c r="F383" s="146" t="s">
        <v>2613</v>
      </c>
      <c r="I383" s="147"/>
      <c r="L383" s="31"/>
      <c r="M383" s="148"/>
      <c r="T383" s="55"/>
      <c r="AT383" s="16" t="s">
        <v>198</v>
      </c>
      <c r="AU383" s="16" t="s">
        <v>89</v>
      </c>
    </row>
    <row r="384" spans="2:65" s="11" customFormat="1" ht="22.9" customHeight="1">
      <c r="B384" s="121"/>
      <c r="D384" s="122" t="s">
        <v>78</v>
      </c>
      <c r="E384" s="130" t="s">
        <v>2656</v>
      </c>
      <c r="F384" s="130" t="s">
        <v>2657</v>
      </c>
      <c r="I384" s="124"/>
      <c r="J384" s="131">
        <f>BK384</f>
        <v>0</v>
      </c>
      <c r="L384" s="121"/>
      <c r="M384" s="125"/>
      <c r="P384" s="126">
        <f>SUM(P385:P405)</f>
        <v>0</v>
      </c>
      <c r="R384" s="126">
        <f>SUM(R385:R405)</f>
        <v>0</v>
      </c>
      <c r="T384" s="127">
        <f>SUM(T385:T405)</f>
        <v>0</v>
      </c>
      <c r="AR384" s="122" t="s">
        <v>87</v>
      </c>
      <c r="AT384" s="128" t="s">
        <v>78</v>
      </c>
      <c r="AU384" s="128" t="s">
        <v>87</v>
      </c>
      <c r="AY384" s="122" t="s">
        <v>190</v>
      </c>
      <c r="BK384" s="129">
        <f>SUM(BK385:BK405)</f>
        <v>0</v>
      </c>
    </row>
    <row r="385" spans="2:65" s="1" customFormat="1" ht="33" customHeight="1">
      <c r="B385" s="31"/>
      <c r="C385" s="132" t="s">
        <v>764</v>
      </c>
      <c r="D385" s="132" t="s">
        <v>192</v>
      </c>
      <c r="E385" s="133" t="s">
        <v>2658</v>
      </c>
      <c r="F385" s="134" t="s">
        <v>2659</v>
      </c>
      <c r="G385" s="135" t="s">
        <v>936</v>
      </c>
      <c r="H385" s="136">
        <v>1</v>
      </c>
      <c r="I385" s="137"/>
      <c r="J385" s="138">
        <f>ROUND(I385*H385,2)</f>
        <v>0</v>
      </c>
      <c r="K385" s="134" t="s">
        <v>1</v>
      </c>
      <c r="L385" s="31"/>
      <c r="M385" s="139" t="s">
        <v>1</v>
      </c>
      <c r="N385" s="140" t="s">
        <v>44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197</v>
      </c>
      <c r="AT385" s="143" t="s">
        <v>192</v>
      </c>
      <c r="AU385" s="143" t="s">
        <v>89</v>
      </c>
      <c r="AY385" s="16" t="s">
        <v>190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6" t="s">
        <v>87</v>
      </c>
      <c r="BK385" s="144">
        <f>ROUND(I385*H385,2)</f>
        <v>0</v>
      </c>
      <c r="BL385" s="16" t="s">
        <v>197</v>
      </c>
      <c r="BM385" s="143" t="s">
        <v>767</v>
      </c>
    </row>
    <row r="386" spans="2:65" s="1" customFormat="1" ht="19.5">
      <c r="B386" s="31"/>
      <c r="D386" s="145" t="s">
        <v>198</v>
      </c>
      <c r="F386" s="146" t="s">
        <v>2555</v>
      </c>
      <c r="I386" s="147"/>
      <c r="L386" s="31"/>
      <c r="M386" s="148"/>
      <c r="T386" s="55"/>
      <c r="AT386" s="16" t="s">
        <v>198</v>
      </c>
      <c r="AU386" s="16" t="s">
        <v>89</v>
      </c>
    </row>
    <row r="387" spans="2:65" s="1" customFormat="1" ht="16.5" customHeight="1">
      <c r="B387" s="31"/>
      <c r="C387" s="152" t="s">
        <v>487</v>
      </c>
      <c r="D387" s="152" t="s">
        <v>426</v>
      </c>
      <c r="E387" s="153" t="s">
        <v>2660</v>
      </c>
      <c r="F387" s="154" t="s">
        <v>2661</v>
      </c>
      <c r="G387" s="155" t="s">
        <v>936</v>
      </c>
      <c r="H387" s="156">
        <v>4</v>
      </c>
      <c r="I387" s="157"/>
      <c r="J387" s="158">
        <f>ROUND(I387*H387,2)</f>
        <v>0</v>
      </c>
      <c r="K387" s="154" t="s">
        <v>1</v>
      </c>
      <c r="L387" s="159"/>
      <c r="M387" s="160" t="s">
        <v>1</v>
      </c>
      <c r="N387" s="161" t="s">
        <v>44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216</v>
      </c>
      <c r="AT387" s="143" t="s">
        <v>426</v>
      </c>
      <c r="AU387" s="143" t="s">
        <v>89</v>
      </c>
      <c r="AY387" s="16" t="s">
        <v>190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87</v>
      </c>
      <c r="BK387" s="144">
        <f>ROUND(I387*H387,2)</f>
        <v>0</v>
      </c>
      <c r="BL387" s="16" t="s">
        <v>197</v>
      </c>
      <c r="BM387" s="143" t="s">
        <v>771</v>
      </c>
    </row>
    <row r="388" spans="2:65" s="1" customFormat="1">
      <c r="B388" s="31"/>
      <c r="D388" s="145" t="s">
        <v>198</v>
      </c>
      <c r="F388" s="146" t="s">
        <v>2661</v>
      </c>
      <c r="I388" s="147"/>
      <c r="L388" s="31"/>
      <c r="M388" s="148"/>
      <c r="T388" s="55"/>
      <c r="AT388" s="16" t="s">
        <v>198</v>
      </c>
      <c r="AU388" s="16" t="s">
        <v>89</v>
      </c>
    </row>
    <row r="389" spans="2:65" s="1" customFormat="1" ht="21.75" customHeight="1">
      <c r="B389" s="31"/>
      <c r="C389" s="132" t="s">
        <v>773</v>
      </c>
      <c r="D389" s="132" t="s">
        <v>192</v>
      </c>
      <c r="E389" s="133" t="s">
        <v>2662</v>
      </c>
      <c r="F389" s="134" t="s">
        <v>2663</v>
      </c>
      <c r="G389" s="135" t="s">
        <v>204</v>
      </c>
      <c r="H389" s="136">
        <v>4</v>
      </c>
      <c r="I389" s="137"/>
      <c r="J389" s="138">
        <f>ROUND(I389*H389,2)</f>
        <v>0</v>
      </c>
      <c r="K389" s="134" t="s">
        <v>196</v>
      </c>
      <c r="L389" s="31"/>
      <c r="M389" s="139" t="s">
        <v>1</v>
      </c>
      <c r="N389" s="140" t="s">
        <v>44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197</v>
      </c>
      <c r="AT389" s="143" t="s">
        <v>192</v>
      </c>
      <c r="AU389" s="143" t="s">
        <v>89</v>
      </c>
      <c r="AY389" s="16" t="s">
        <v>190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6" t="s">
        <v>87</v>
      </c>
      <c r="BK389" s="144">
        <f>ROUND(I389*H389,2)</f>
        <v>0</v>
      </c>
      <c r="BL389" s="16" t="s">
        <v>197</v>
      </c>
      <c r="BM389" s="143" t="s">
        <v>776</v>
      </c>
    </row>
    <row r="390" spans="2:65" s="1" customFormat="1">
      <c r="B390" s="31"/>
      <c r="D390" s="145" t="s">
        <v>198</v>
      </c>
      <c r="F390" s="146" t="s">
        <v>2664</v>
      </c>
      <c r="I390" s="147"/>
      <c r="L390" s="31"/>
      <c r="M390" s="148"/>
      <c r="T390" s="55"/>
      <c r="AT390" s="16" t="s">
        <v>198</v>
      </c>
      <c r="AU390" s="16" t="s">
        <v>89</v>
      </c>
    </row>
    <row r="391" spans="2:65" s="1" customFormat="1">
      <c r="B391" s="31"/>
      <c r="D391" s="149" t="s">
        <v>200</v>
      </c>
      <c r="F391" s="150" t="s">
        <v>2665</v>
      </c>
      <c r="I391" s="147"/>
      <c r="L391" s="31"/>
      <c r="M391" s="148"/>
      <c r="T391" s="55"/>
      <c r="AT391" s="16" t="s">
        <v>200</v>
      </c>
      <c r="AU391" s="16" t="s">
        <v>89</v>
      </c>
    </row>
    <row r="392" spans="2:65" s="1" customFormat="1" ht="21.75" customHeight="1">
      <c r="B392" s="31"/>
      <c r="C392" s="132" t="s">
        <v>493</v>
      </c>
      <c r="D392" s="132" t="s">
        <v>192</v>
      </c>
      <c r="E392" s="133" t="s">
        <v>2666</v>
      </c>
      <c r="F392" s="134" t="s">
        <v>2667</v>
      </c>
      <c r="G392" s="135" t="s">
        <v>195</v>
      </c>
      <c r="H392" s="136">
        <v>60</v>
      </c>
      <c r="I392" s="137"/>
      <c r="J392" s="138">
        <f>ROUND(I392*H392,2)</f>
        <v>0</v>
      </c>
      <c r="K392" s="134" t="s">
        <v>1</v>
      </c>
      <c r="L392" s="31"/>
      <c r="M392" s="139" t="s">
        <v>1</v>
      </c>
      <c r="N392" s="140" t="s">
        <v>44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197</v>
      </c>
      <c r="AT392" s="143" t="s">
        <v>192</v>
      </c>
      <c r="AU392" s="143" t="s">
        <v>89</v>
      </c>
      <c r="AY392" s="16" t="s">
        <v>190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87</v>
      </c>
      <c r="BK392" s="144">
        <f>ROUND(I392*H392,2)</f>
        <v>0</v>
      </c>
      <c r="BL392" s="16" t="s">
        <v>197</v>
      </c>
      <c r="BM392" s="143" t="s">
        <v>781</v>
      </c>
    </row>
    <row r="393" spans="2:65" s="1" customFormat="1">
      <c r="B393" s="31"/>
      <c r="D393" s="145" t="s">
        <v>198</v>
      </c>
      <c r="F393" s="146" t="s">
        <v>2593</v>
      </c>
      <c r="I393" s="147"/>
      <c r="L393" s="31"/>
      <c r="M393" s="148"/>
      <c r="T393" s="55"/>
      <c r="AT393" s="16" t="s">
        <v>198</v>
      </c>
      <c r="AU393" s="16" t="s">
        <v>89</v>
      </c>
    </row>
    <row r="394" spans="2:65" s="1" customFormat="1" ht="21.75" customHeight="1">
      <c r="B394" s="31"/>
      <c r="C394" s="132" t="s">
        <v>784</v>
      </c>
      <c r="D394" s="132" t="s">
        <v>192</v>
      </c>
      <c r="E394" s="133" t="s">
        <v>2598</v>
      </c>
      <c r="F394" s="134" t="s">
        <v>2599</v>
      </c>
      <c r="G394" s="135" t="s">
        <v>195</v>
      </c>
      <c r="H394" s="136">
        <v>60</v>
      </c>
      <c r="I394" s="137"/>
      <c r="J394" s="138">
        <f>ROUND(I394*H394,2)</f>
        <v>0</v>
      </c>
      <c r="K394" s="134" t="s">
        <v>1</v>
      </c>
      <c r="L394" s="31"/>
      <c r="M394" s="139" t="s">
        <v>1</v>
      </c>
      <c r="N394" s="140" t="s">
        <v>44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197</v>
      </c>
      <c r="AT394" s="143" t="s">
        <v>192</v>
      </c>
      <c r="AU394" s="143" t="s">
        <v>89</v>
      </c>
      <c r="AY394" s="16" t="s">
        <v>190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6" t="s">
        <v>87</v>
      </c>
      <c r="BK394" s="144">
        <f>ROUND(I394*H394,2)</f>
        <v>0</v>
      </c>
      <c r="BL394" s="16" t="s">
        <v>197</v>
      </c>
      <c r="BM394" s="143" t="s">
        <v>787</v>
      </c>
    </row>
    <row r="395" spans="2:65" s="1" customFormat="1">
      <c r="B395" s="31"/>
      <c r="D395" s="145" t="s">
        <v>198</v>
      </c>
      <c r="F395" s="146" t="s">
        <v>2600</v>
      </c>
      <c r="I395" s="147"/>
      <c r="L395" s="31"/>
      <c r="M395" s="148"/>
      <c r="T395" s="55"/>
      <c r="AT395" s="16" t="s">
        <v>198</v>
      </c>
      <c r="AU395" s="16" t="s">
        <v>89</v>
      </c>
    </row>
    <row r="396" spans="2:65" s="1" customFormat="1" ht="24.2" customHeight="1">
      <c r="B396" s="31"/>
      <c r="C396" s="132" t="s">
        <v>498</v>
      </c>
      <c r="D396" s="132" t="s">
        <v>192</v>
      </c>
      <c r="E396" s="133" t="s">
        <v>2668</v>
      </c>
      <c r="F396" s="134" t="s">
        <v>2669</v>
      </c>
      <c r="G396" s="135" t="s">
        <v>936</v>
      </c>
      <c r="H396" s="136">
        <v>1</v>
      </c>
      <c r="I396" s="137"/>
      <c r="J396" s="138">
        <f>ROUND(I396*H396,2)</f>
        <v>0</v>
      </c>
      <c r="K396" s="134" t="s">
        <v>1</v>
      </c>
      <c r="L396" s="31"/>
      <c r="M396" s="139" t="s">
        <v>1</v>
      </c>
      <c r="N396" s="140" t="s">
        <v>44</v>
      </c>
      <c r="P396" s="141">
        <f>O396*H396</f>
        <v>0</v>
      </c>
      <c r="Q396" s="141">
        <v>0</v>
      </c>
      <c r="R396" s="141">
        <f>Q396*H396</f>
        <v>0</v>
      </c>
      <c r="S396" s="141">
        <v>0</v>
      </c>
      <c r="T396" s="142">
        <f>S396*H396</f>
        <v>0</v>
      </c>
      <c r="AR396" s="143" t="s">
        <v>197</v>
      </c>
      <c r="AT396" s="143" t="s">
        <v>192</v>
      </c>
      <c r="AU396" s="143" t="s">
        <v>89</v>
      </c>
      <c r="AY396" s="16" t="s">
        <v>190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6" t="s">
        <v>87</v>
      </c>
      <c r="BK396" s="144">
        <f>ROUND(I396*H396,2)</f>
        <v>0</v>
      </c>
      <c r="BL396" s="16" t="s">
        <v>197</v>
      </c>
      <c r="BM396" s="143" t="s">
        <v>792</v>
      </c>
    </row>
    <row r="397" spans="2:65" s="1" customFormat="1" ht="19.5">
      <c r="B397" s="31"/>
      <c r="D397" s="145" t="s">
        <v>198</v>
      </c>
      <c r="F397" s="146" t="s">
        <v>2669</v>
      </c>
      <c r="I397" s="147"/>
      <c r="L397" s="31"/>
      <c r="M397" s="148"/>
      <c r="T397" s="55"/>
      <c r="AT397" s="16" t="s">
        <v>198</v>
      </c>
      <c r="AU397" s="16" t="s">
        <v>89</v>
      </c>
    </row>
    <row r="398" spans="2:65" s="1" customFormat="1" ht="37.9" customHeight="1">
      <c r="B398" s="31"/>
      <c r="C398" s="132" t="s">
        <v>795</v>
      </c>
      <c r="D398" s="132" t="s">
        <v>192</v>
      </c>
      <c r="E398" s="133" t="s">
        <v>2670</v>
      </c>
      <c r="F398" s="134" t="s">
        <v>2671</v>
      </c>
      <c r="G398" s="135" t="s">
        <v>204</v>
      </c>
      <c r="H398" s="136">
        <v>1</v>
      </c>
      <c r="I398" s="137"/>
      <c r="J398" s="138">
        <f>ROUND(I398*H398,2)</f>
        <v>0</v>
      </c>
      <c r="K398" s="134" t="s">
        <v>1</v>
      </c>
      <c r="L398" s="31"/>
      <c r="M398" s="139" t="s">
        <v>1</v>
      </c>
      <c r="N398" s="140" t="s">
        <v>44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197</v>
      </c>
      <c r="AT398" s="143" t="s">
        <v>192</v>
      </c>
      <c r="AU398" s="143" t="s">
        <v>89</v>
      </c>
      <c r="AY398" s="16" t="s">
        <v>190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87</v>
      </c>
      <c r="BK398" s="144">
        <f>ROUND(I398*H398,2)</f>
        <v>0</v>
      </c>
      <c r="BL398" s="16" t="s">
        <v>197</v>
      </c>
      <c r="BM398" s="143" t="s">
        <v>798</v>
      </c>
    </row>
    <row r="399" spans="2:65" s="1" customFormat="1" ht="19.5">
      <c r="B399" s="31"/>
      <c r="D399" s="145" t="s">
        <v>198</v>
      </c>
      <c r="F399" s="146" t="s">
        <v>2672</v>
      </c>
      <c r="I399" s="147"/>
      <c r="L399" s="31"/>
      <c r="M399" s="148"/>
      <c r="T399" s="55"/>
      <c r="AT399" s="16" t="s">
        <v>198</v>
      </c>
      <c r="AU399" s="16" t="s">
        <v>89</v>
      </c>
    </row>
    <row r="400" spans="2:65" s="1" customFormat="1" ht="19.5">
      <c r="B400" s="31"/>
      <c r="D400" s="145" t="s">
        <v>403</v>
      </c>
      <c r="F400" s="151" t="s">
        <v>2673</v>
      </c>
      <c r="I400" s="147"/>
      <c r="L400" s="31"/>
      <c r="M400" s="148"/>
      <c r="T400" s="55"/>
      <c r="AT400" s="16" t="s">
        <v>403</v>
      </c>
      <c r="AU400" s="16" t="s">
        <v>89</v>
      </c>
    </row>
    <row r="401" spans="2:65" s="1" customFormat="1" ht="24.2" customHeight="1">
      <c r="B401" s="31"/>
      <c r="C401" s="132" t="s">
        <v>504</v>
      </c>
      <c r="D401" s="132" t="s">
        <v>192</v>
      </c>
      <c r="E401" s="133" t="s">
        <v>2674</v>
      </c>
      <c r="F401" s="134" t="s">
        <v>2675</v>
      </c>
      <c r="G401" s="135" t="s">
        <v>2534</v>
      </c>
      <c r="H401" s="136">
        <v>1</v>
      </c>
      <c r="I401" s="137"/>
      <c r="J401" s="138">
        <f>ROUND(I401*H401,2)</f>
        <v>0</v>
      </c>
      <c r="K401" s="134" t="s">
        <v>1</v>
      </c>
      <c r="L401" s="31"/>
      <c r="M401" s="139" t="s">
        <v>1</v>
      </c>
      <c r="N401" s="140" t="s">
        <v>44</v>
      </c>
      <c r="P401" s="141">
        <f>O401*H401</f>
        <v>0</v>
      </c>
      <c r="Q401" s="141">
        <v>0</v>
      </c>
      <c r="R401" s="141">
        <f>Q401*H401</f>
        <v>0</v>
      </c>
      <c r="S401" s="141">
        <v>0</v>
      </c>
      <c r="T401" s="142">
        <f>S401*H401</f>
        <v>0</v>
      </c>
      <c r="AR401" s="143" t="s">
        <v>197</v>
      </c>
      <c r="AT401" s="143" t="s">
        <v>192</v>
      </c>
      <c r="AU401" s="143" t="s">
        <v>89</v>
      </c>
      <c r="AY401" s="16" t="s">
        <v>190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87</v>
      </c>
      <c r="BK401" s="144">
        <f>ROUND(I401*H401,2)</f>
        <v>0</v>
      </c>
      <c r="BL401" s="16" t="s">
        <v>197</v>
      </c>
      <c r="BM401" s="143" t="s">
        <v>803</v>
      </c>
    </row>
    <row r="402" spans="2:65" s="1" customFormat="1" ht="19.5">
      <c r="B402" s="31"/>
      <c r="D402" s="145" t="s">
        <v>198</v>
      </c>
      <c r="F402" s="146" t="s">
        <v>2676</v>
      </c>
      <c r="I402" s="147"/>
      <c r="L402" s="31"/>
      <c r="M402" s="148"/>
      <c r="T402" s="55"/>
      <c r="AT402" s="16" t="s">
        <v>198</v>
      </c>
      <c r="AU402" s="16" t="s">
        <v>89</v>
      </c>
    </row>
    <row r="403" spans="2:65" s="1" customFormat="1" ht="39">
      <c r="B403" s="31"/>
      <c r="D403" s="145" t="s">
        <v>403</v>
      </c>
      <c r="F403" s="151" t="s">
        <v>2677</v>
      </c>
      <c r="I403" s="147"/>
      <c r="L403" s="31"/>
      <c r="M403" s="148"/>
      <c r="T403" s="55"/>
      <c r="AT403" s="16" t="s">
        <v>403</v>
      </c>
      <c r="AU403" s="16" t="s">
        <v>89</v>
      </c>
    </row>
    <row r="404" spans="2:65" s="1" customFormat="1" ht="16.5" customHeight="1">
      <c r="B404" s="31"/>
      <c r="C404" s="132" t="s">
        <v>806</v>
      </c>
      <c r="D404" s="132" t="s">
        <v>192</v>
      </c>
      <c r="E404" s="133" t="s">
        <v>2678</v>
      </c>
      <c r="F404" s="134" t="s">
        <v>2679</v>
      </c>
      <c r="G404" s="135" t="s">
        <v>936</v>
      </c>
      <c r="H404" s="136">
        <v>3</v>
      </c>
      <c r="I404" s="137"/>
      <c r="J404" s="138">
        <f>ROUND(I404*H404,2)</f>
        <v>0</v>
      </c>
      <c r="K404" s="134" t="s">
        <v>1</v>
      </c>
      <c r="L404" s="31"/>
      <c r="M404" s="139" t="s">
        <v>1</v>
      </c>
      <c r="N404" s="140" t="s">
        <v>44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197</v>
      </c>
      <c r="AT404" s="143" t="s">
        <v>192</v>
      </c>
      <c r="AU404" s="143" t="s">
        <v>89</v>
      </c>
      <c r="AY404" s="16" t="s">
        <v>190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6" t="s">
        <v>87</v>
      </c>
      <c r="BK404" s="144">
        <f>ROUND(I404*H404,2)</f>
        <v>0</v>
      </c>
      <c r="BL404" s="16" t="s">
        <v>197</v>
      </c>
      <c r="BM404" s="143" t="s">
        <v>809</v>
      </c>
    </row>
    <row r="405" spans="2:65" s="1" customFormat="1">
      <c r="B405" s="31"/>
      <c r="D405" s="145" t="s">
        <v>198</v>
      </c>
      <c r="F405" s="146" t="s">
        <v>2679</v>
      </c>
      <c r="I405" s="147"/>
      <c r="L405" s="31"/>
      <c r="M405" s="148"/>
      <c r="T405" s="55"/>
      <c r="AT405" s="16" t="s">
        <v>198</v>
      </c>
      <c r="AU405" s="16" t="s">
        <v>89</v>
      </c>
    </row>
    <row r="406" spans="2:65" s="11" customFormat="1" ht="25.9" customHeight="1">
      <c r="B406" s="121"/>
      <c r="D406" s="122" t="s">
        <v>78</v>
      </c>
      <c r="E406" s="123" t="s">
        <v>2680</v>
      </c>
      <c r="F406" s="123" t="s">
        <v>2681</v>
      </c>
      <c r="I406" s="124"/>
      <c r="J406" s="112">
        <f>BK406</f>
        <v>0</v>
      </c>
      <c r="L406" s="121"/>
      <c r="M406" s="125"/>
      <c r="P406" s="126">
        <f>P407+SUM(P408:P429)+P452+P475+P497+P512+P515</f>
        <v>0</v>
      </c>
      <c r="R406" s="126">
        <f>R407+SUM(R408:R429)+R452+R475+R497+R512+R515</f>
        <v>0.17444899999999999</v>
      </c>
      <c r="T406" s="127">
        <f>T407+SUM(T408:T429)+T452+T475+T497+T512+T515</f>
        <v>1.24</v>
      </c>
      <c r="AR406" s="122" t="s">
        <v>87</v>
      </c>
      <c r="AT406" s="128" t="s">
        <v>78</v>
      </c>
      <c r="AU406" s="128" t="s">
        <v>79</v>
      </c>
      <c r="AY406" s="122" t="s">
        <v>190</v>
      </c>
      <c r="BK406" s="129">
        <f>BK407+SUM(BK408:BK429)+BK452+BK475+BK497+BK512+BK515</f>
        <v>0</v>
      </c>
    </row>
    <row r="407" spans="2:65" s="1" customFormat="1" ht="33" customHeight="1">
      <c r="B407" s="31"/>
      <c r="C407" s="132" t="s">
        <v>509</v>
      </c>
      <c r="D407" s="132" t="s">
        <v>192</v>
      </c>
      <c r="E407" s="133" t="s">
        <v>2682</v>
      </c>
      <c r="F407" s="134" t="s">
        <v>2683</v>
      </c>
      <c r="G407" s="135" t="s">
        <v>936</v>
      </c>
      <c r="H407" s="136">
        <v>1</v>
      </c>
      <c r="I407" s="137"/>
      <c r="J407" s="138">
        <f>ROUND(I407*H407,2)</f>
        <v>0</v>
      </c>
      <c r="K407" s="134" t="s">
        <v>1</v>
      </c>
      <c r="L407" s="31"/>
      <c r="M407" s="139" t="s">
        <v>1</v>
      </c>
      <c r="N407" s="140" t="s">
        <v>44</v>
      </c>
      <c r="P407" s="141">
        <f>O407*H407</f>
        <v>0</v>
      </c>
      <c r="Q407" s="141">
        <v>0</v>
      </c>
      <c r="R407" s="141">
        <f>Q407*H407</f>
        <v>0</v>
      </c>
      <c r="S407" s="141">
        <v>0</v>
      </c>
      <c r="T407" s="142">
        <f>S407*H407</f>
        <v>0</v>
      </c>
      <c r="AR407" s="143" t="s">
        <v>197</v>
      </c>
      <c r="AT407" s="143" t="s">
        <v>192</v>
      </c>
      <c r="AU407" s="143" t="s">
        <v>87</v>
      </c>
      <c r="AY407" s="16" t="s">
        <v>190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87</v>
      </c>
      <c r="BK407" s="144">
        <f>ROUND(I407*H407,2)</f>
        <v>0</v>
      </c>
      <c r="BL407" s="16" t="s">
        <v>197</v>
      </c>
      <c r="BM407" s="143" t="s">
        <v>814</v>
      </c>
    </row>
    <row r="408" spans="2:65" s="1" customFormat="1" ht="19.5">
      <c r="B408" s="31"/>
      <c r="D408" s="145" t="s">
        <v>198</v>
      </c>
      <c r="F408" s="146" t="s">
        <v>2555</v>
      </c>
      <c r="I408" s="147"/>
      <c r="L408" s="31"/>
      <c r="M408" s="148"/>
      <c r="T408" s="55"/>
      <c r="AT408" s="16" t="s">
        <v>198</v>
      </c>
      <c r="AU408" s="16" t="s">
        <v>87</v>
      </c>
    </row>
    <row r="409" spans="2:65" s="1" customFormat="1" ht="16.5" customHeight="1">
      <c r="B409" s="31"/>
      <c r="C409" s="152" t="s">
        <v>819</v>
      </c>
      <c r="D409" s="152" t="s">
        <v>426</v>
      </c>
      <c r="E409" s="153" t="s">
        <v>2684</v>
      </c>
      <c r="F409" s="154" t="s">
        <v>2685</v>
      </c>
      <c r="G409" s="155" t="s">
        <v>936</v>
      </c>
      <c r="H409" s="156">
        <v>4</v>
      </c>
      <c r="I409" s="157"/>
      <c r="J409" s="158">
        <f>ROUND(I409*H409,2)</f>
        <v>0</v>
      </c>
      <c r="K409" s="154" t="s">
        <v>1</v>
      </c>
      <c r="L409" s="159"/>
      <c r="M409" s="160" t="s">
        <v>1</v>
      </c>
      <c r="N409" s="161" t="s">
        <v>44</v>
      </c>
      <c r="P409" s="141">
        <f>O409*H409</f>
        <v>0</v>
      </c>
      <c r="Q409" s="141">
        <v>0</v>
      </c>
      <c r="R409" s="141">
        <f>Q409*H409</f>
        <v>0</v>
      </c>
      <c r="S409" s="141">
        <v>0</v>
      </c>
      <c r="T409" s="142">
        <f>S409*H409</f>
        <v>0</v>
      </c>
      <c r="AR409" s="143" t="s">
        <v>216</v>
      </c>
      <c r="AT409" s="143" t="s">
        <v>426</v>
      </c>
      <c r="AU409" s="143" t="s">
        <v>87</v>
      </c>
      <c r="AY409" s="16" t="s">
        <v>190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6" t="s">
        <v>87</v>
      </c>
      <c r="BK409" s="144">
        <f>ROUND(I409*H409,2)</f>
        <v>0</v>
      </c>
      <c r="BL409" s="16" t="s">
        <v>197</v>
      </c>
      <c r="BM409" s="143" t="s">
        <v>822</v>
      </c>
    </row>
    <row r="410" spans="2:65" s="1" customFormat="1">
      <c r="B410" s="31"/>
      <c r="D410" s="145" t="s">
        <v>198</v>
      </c>
      <c r="F410" s="146" t="s">
        <v>2685</v>
      </c>
      <c r="I410" s="147"/>
      <c r="L410" s="31"/>
      <c r="M410" s="148"/>
      <c r="T410" s="55"/>
      <c r="AT410" s="16" t="s">
        <v>198</v>
      </c>
      <c r="AU410" s="16" t="s">
        <v>87</v>
      </c>
    </row>
    <row r="411" spans="2:65" s="1" customFormat="1" ht="21.75" customHeight="1">
      <c r="B411" s="31"/>
      <c r="C411" s="132" t="s">
        <v>515</v>
      </c>
      <c r="D411" s="132" t="s">
        <v>192</v>
      </c>
      <c r="E411" s="133" t="s">
        <v>2558</v>
      </c>
      <c r="F411" s="134" t="s">
        <v>2559</v>
      </c>
      <c r="G411" s="135" t="s">
        <v>204</v>
      </c>
      <c r="H411" s="136">
        <v>4</v>
      </c>
      <c r="I411" s="137"/>
      <c r="J411" s="138">
        <f>ROUND(I411*H411,2)</f>
        <v>0</v>
      </c>
      <c r="K411" s="134" t="s">
        <v>196</v>
      </c>
      <c r="L411" s="31"/>
      <c r="M411" s="139" t="s">
        <v>1</v>
      </c>
      <c r="N411" s="140" t="s">
        <v>44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197</v>
      </c>
      <c r="AT411" s="143" t="s">
        <v>192</v>
      </c>
      <c r="AU411" s="143" t="s">
        <v>87</v>
      </c>
      <c r="AY411" s="16" t="s">
        <v>190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6" t="s">
        <v>87</v>
      </c>
      <c r="BK411" s="144">
        <f>ROUND(I411*H411,2)</f>
        <v>0</v>
      </c>
      <c r="BL411" s="16" t="s">
        <v>197</v>
      </c>
      <c r="BM411" s="143" t="s">
        <v>827</v>
      </c>
    </row>
    <row r="412" spans="2:65" s="1" customFormat="1">
      <c r="B412" s="31"/>
      <c r="D412" s="145" t="s">
        <v>198</v>
      </c>
      <c r="F412" s="146" t="s">
        <v>2560</v>
      </c>
      <c r="I412" s="147"/>
      <c r="L412" s="31"/>
      <c r="M412" s="148"/>
      <c r="T412" s="55"/>
      <c r="AT412" s="16" t="s">
        <v>198</v>
      </c>
      <c r="AU412" s="16" t="s">
        <v>87</v>
      </c>
    </row>
    <row r="413" spans="2:65" s="1" customFormat="1">
      <c r="B413" s="31"/>
      <c r="D413" s="149" t="s">
        <v>200</v>
      </c>
      <c r="F413" s="150" t="s">
        <v>2561</v>
      </c>
      <c r="I413" s="147"/>
      <c r="L413" s="31"/>
      <c r="M413" s="148"/>
      <c r="T413" s="55"/>
      <c r="AT413" s="16" t="s">
        <v>200</v>
      </c>
      <c r="AU413" s="16" t="s">
        <v>87</v>
      </c>
    </row>
    <row r="414" spans="2:65" s="1" customFormat="1" ht="21.75" customHeight="1">
      <c r="B414" s="31"/>
      <c r="C414" s="132" t="s">
        <v>831</v>
      </c>
      <c r="D414" s="132" t="s">
        <v>192</v>
      </c>
      <c r="E414" s="133" t="s">
        <v>2666</v>
      </c>
      <c r="F414" s="134" t="s">
        <v>2667</v>
      </c>
      <c r="G414" s="135" t="s">
        <v>195</v>
      </c>
      <c r="H414" s="136">
        <v>76</v>
      </c>
      <c r="I414" s="137"/>
      <c r="J414" s="138">
        <f>ROUND(I414*H414,2)</f>
        <v>0</v>
      </c>
      <c r="K414" s="134" t="s">
        <v>1</v>
      </c>
      <c r="L414" s="31"/>
      <c r="M414" s="139" t="s">
        <v>1</v>
      </c>
      <c r="N414" s="140" t="s">
        <v>44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197</v>
      </c>
      <c r="AT414" s="143" t="s">
        <v>192</v>
      </c>
      <c r="AU414" s="143" t="s">
        <v>87</v>
      </c>
      <c r="AY414" s="16" t="s">
        <v>190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6" t="s">
        <v>87</v>
      </c>
      <c r="BK414" s="144">
        <f>ROUND(I414*H414,2)</f>
        <v>0</v>
      </c>
      <c r="BL414" s="16" t="s">
        <v>197</v>
      </c>
      <c r="BM414" s="143" t="s">
        <v>834</v>
      </c>
    </row>
    <row r="415" spans="2:65" s="1" customFormat="1">
      <c r="B415" s="31"/>
      <c r="D415" s="145" t="s">
        <v>198</v>
      </c>
      <c r="F415" s="146" t="s">
        <v>2593</v>
      </c>
      <c r="I415" s="147"/>
      <c r="L415" s="31"/>
      <c r="M415" s="148"/>
      <c r="T415" s="55"/>
      <c r="AT415" s="16" t="s">
        <v>198</v>
      </c>
      <c r="AU415" s="16" t="s">
        <v>87</v>
      </c>
    </row>
    <row r="416" spans="2:65" s="1" customFormat="1" ht="21.75" customHeight="1">
      <c r="B416" s="31"/>
      <c r="C416" s="132" t="s">
        <v>520</v>
      </c>
      <c r="D416" s="132" t="s">
        <v>192</v>
      </c>
      <c r="E416" s="133" t="s">
        <v>2598</v>
      </c>
      <c r="F416" s="134" t="s">
        <v>2599</v>
      </c>
      <c r="G416" s="135" t="s">
        <v>195</v>
      </c>
      <c r="H416" s="136">
        <v>76</v>
      </c>
      <c r="I416" s="137"/>
      <c r="J416" s="138">
        <f>ROUND(I416*H416,2)</f>
        <v>0</v>
      </c>
      <c r="K416" s="134" t="s">
        <v>1</v>
      </c>
      <c r="L416" s="31"/>
      <c r="M416" s="139" t="s">
        <v>1</v>
      </c>
      <c r="N416" s="140" t="s">
        <v>44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197</v>
      </c>
      <c r="AT416" s="143" t="s">
        <v>192</v>
      </c>
      <c r="AU416" s="143" t="s">
        <v>87</v>
      </c>
      <c r="AY416" s="16" t="s">
        <v>190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6" t="s">
        <v>87</v>
      </c>
      <c r="BK416" s="144">
        <f>ROUND(I416*H416,2)</f>
        <v>0</v>
      </c>
      <c r="BL416" s="16" t="s">
        <v>197</v>
      </c>
      <c r="BM416" s="143" t="s">
        <v>839</v>
      </c>
    </row>
    <row r="417" spans="2:65" s="1" customFormat="1">
      <c r="B417" s="31"/>
      <c r="D417" s="145" t="s">
        <v>198</v>
      </c>
      <c r="F417" s="146" t="s">
        <v>2600</v>
      </c>
      <c r="I417" s="147"/>
      <c r="L417" s="31"/>
      <c r="M417" s="148"/>
      <c r="T417" s="55"/>
      <c r="AT417" s="16" t="s">
        <v>198</v>
      </c>
      <c r="AU417" s="16" t="s">
        <v>87</v>
      </c>
    </row>
    <row r="418" spans="2:65" s="1" customFormat="1" ht="24.2" customHeight="1">
      <c r="B418" s="31"/>
      <c r="C418" s="132" t="s">
        <v>842</v>
      </c>
      <c r="D418" s="132" t="s">
        <v>192</v>
      </c>
      <c r="E418" s="133" t="s">
        <v>2668</v>
      </c>
      <c r="F418" s="134" t="s">
        <v>2669</v>
      </c>
      <c r="G418" s="135" t="s">
        <v>936</v>
      </c>
      <c r="H418" s="136">
        <v>1</v>
      </c>
      <c r="I418" s="137"/>
      <c r="J418" s="138">
        <f>ROUND(I418*H418,2)</f>
        <v>0</v>
      </c>
      <c r="K418" s="134" t="s">
        <v>1</v>
      </c>
      <c r="L418" s="31"/>
      <c r="M418" s="139" t="s">
        <v>1</v>
      </c>
      <c r="N418" s="140" t="s">
        <v>44</v>
      </c>
      <c r="P418" s="141">
        <f>O418*H418</f>
        <v>0</v>
      </c>
      <c r="Q418" s="141">
        <v>0</v>
      </c>
      <c r="R418" s="141">
        <f>Q418*H418</f>
        <v>0</v>
      </c>
      <c r="S418" s="141">
        <v>0</v>
      </c>
      <c r="T418" s="142">
        <f>S418*H418</f>
        <v>0</v>
      </c>
      <c r="AR418" s="143" t="s">
        <v>197</v>
      </c>
      <c r="AT418" s="143" t="s">
        <v>192</v>
      </c>
      <c r="AU418" s="143" t="s">
        <v>87</v>
      </c>
      <c r="AY418" s="16" t="s">
        <v>190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6" t="s">
        <v>87</v>
      </c>
      <c r="BK418" s="144">
        <f>ROUND(I418*H418,2)</f>
        <v>0</v>
      </c>
      <c r="BL418" s="16" t="s">
        <v>197</v>
      </c>
      <c r="BM418" s="143" t="s">
        <v>845</v>
      </c>
    </row>
    <row r="419" spans="2:65" s="1" customFormat="1" ht="19.5">
      <c r="B419" s="31"/>
      <c r="D419" s="145" t="s">
        <v>198</v>
      </c>
      <c r="F419" s="146" t="s">
        <v>2669</v>
      </c>
      <c r="I419" s="147"/>
      <c r="L419" s="31"/>
      <c r="M419" s="148"/>
      <c r="T419" s="55"/>
      <c r="AT419" s="16" t="s">
        <v>198</v>
      </c>
      <c r="AU419" s="16" t="s">
        <v>87</v>
      </c>
    </row>
    <row r="420" spans="2:65" s="1" customFormat="1" ht="33" customHeight="1">
      <c r="B420" s="31"/>
      <c r="C420" s="132" t="s">
        <v>526</v>
      </c>
      <c r="D420" s="132" t="s">
        <v>192</v>
      </c>
      <c r="E420" s="133" t="s">
        <v>2686</v>
      </c>
      <c r="F420" s="134" t="s">
        <v>2687</v>
      </c>
      <c r="G420" s="135" t="s">
        <v>204</v>
      </c>
      <c r="H420" s="136">
        <v>1</v>
      </c>
      <c r="I420" s="137"/>
      <c r="J420" s="138">
        <f>ROUND(I420*H420,2)</f>
        <v>0</v>
      </c>
      <c r="K420" s="134" t="s">
        <v>196</v>
      </c>
      <c r="L420" s="31"/>
      <c r="M420" s="139" t="s">
        <v>1</v>
      </c>
      <c r="N420" s="140" t="s">
        <v>44</v>
      </c>
      <c r="P420" s="141">
        <f>O420*H420</f>
        <v>0</v>
      </c>
      <c r="Q420" s="141">
        <v>0</v>
      </c>
      <c r="R420" s="141">
        <f>Q420*H420</f>
        <v>0</v>
      </c>
      <c r="S420" s="141">
        <v>0.32</v>
      </c>
      <c r="T420" s="142">
        <f>S420*H420</f>
        <v>0.32</v>
      </c>
      <c r="AR420" s="143" t="s">
        <v>197</v>
      </c>
      <c r="AT420" s="143" t="s">
        <v>192</v>
      </c>
      <c r="AU420" s="143" t="s">
        <v>87</v>
      </c>
      <c r="AY420" s="16" t="s">
        <v>190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6" t="s">
        <v>87</v>
      </c>
      <c r="BK420" s="144">
        <f>ROUND(I420*H420,2)</f>
        <v>0</v>
      </c>
      <c r="BL420" s="16" t="s">
        <v>197</v>
      </c>
      <c r="BM420" s="143" t="s">
        <v>850</v>
      </c>
    </row>
    <row r="421" spans="2:65" s="1" customFormat="1" ht="19.5">
      <c r="B421" s="31"/>
      <c r="D421" s="145" t="s">
        <v>198</v>
      </c>
      <c r="F421" s="146" t="s">
        <v>2672</v>
      </c>
      <c r="I421" s="147"/>
      <c r="L421" s="31"/>
      <c r="M421" s="148"/>
      <c r="T421" s="55"/>
      <c r="AT421" s="16" t="s">
        <v>198</v>
      </c>
      <c r="AU421" s="16" t="s">
        <v>87</v>
      </c>
    </row>
    <row r="422" spans="2:65" s="1" customFormat="1">
      <c r="B422" s="31"/>
      <c r="D422" s="149" t="s">
        <v>200</v>
      </c>
      <c r="F422" s="150" t="s">
        <v>2688</v>
      </c>
      <c r="I422" s="147"/>
      <c r="L422" s="31"/>
      <c r="M422" s="148"/>
      <c r="T422" s="55"/>
      <c r="AT422" s="16" t="s">
        <v>200</v>
      </c>
      <c r="AU422" s="16" t="s">
        <v>87</v>
      </c>
    </row>
    <row r="423" spans="2:65" s="1" customFormat="1" ht="19.5">
      <c r="B423" s="31"/>
      <c r="D423" s="145" t="s">
        <v>403</v>
      </c>
      <c r="F423" s="151" t="s">
        <v>2673</v>
      </c>
      <c r="I423" s="147"/>
      <c r="L423" s="31"/>
      <c r="M423" s="148"/>
      <c r="T423" s="55"/>
      <c r="AT423" s="16" t="s">
        <v>403</v>
      </c>
      <c r="AU423" s="16" t="s">
        <v>87</v>
      </c>
    </row>
    <row r="424" spans="2:65" s="1" customFormat="1" ht="24.2" customHeight="1">
      <c r="B424" s="31"/>
      <c r="C424" s="132" t="s">
        <v>853</v>
      </c>
      <c r="D424" s="132" t="s">
        <v>192</v>
      </c>
      <c r="E424" s="133" t="s">
        <v>2674</v>
      </c>
      <c r="F424" s="134" t="s">
        <v>2675</v>
      </c>
      <c r="G424" s="135" t="s">
        <v>2534</v>
      </c>
      <c r="H424" s="136">
        <v>1</v>
      </c>
      <c r="I424" s="137"/>
      <c r="J424" s="138">
        <f>ROUND(I424*H424,2)</f>
        <v>0</v>
      </c>
      <c r="K424" s="134" t="s">
        <v>1</v>
      </c>
      <c r="L424" s="31"/>
      <c r="M424" s="139" t="s">
        <v>1</v>
      </c>
      <c r="N424" s="140" t="s">
        <v>44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197</v>
      </c>
      <c r="AT424" s="143" t="s">
        <v>192</v>
      </c>
      <c r="AU424" s="143" t="s">
        <v>87</v>
      </c>
      <c r="AY424" s="16" t="s">
        <v>190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6" t="s">
        <v>87</v>
      </c>
      <c r="BK424" s="144">
        <f>ROUND(I424*H424,2)</f>
        <v>0</v>
      </c>
      <c r="BL424" s="16" t="s">
        <v>197</v>
      </c>
      <c r="BM424" s="143" t="s">
        <v>856</v>
      </c>
    </row>
    <row r="425" spans="2:65" s="1" customFormat="1" ht="19.5">
      <c r="B425" s="31"/>
      <c r="D425" s="145" t="s">
        <v>198</v>
      </c>
      <c r="F425" s="146" t="s">
        <v>2676</v>
      </c>
      <c r="I425" s="147"/>
      <c r="L425" s="31"/>
      <c r="M425" s="148"/>
      <c r="T425" s="55"/>
      <c r="AT425" s="16" t="s">
        <v>198</v>
      </c>
      <c r="AU425" s="16" t="s">
        <v>87</v>
      </c>
    </row>
    <row r="426" spans="2:65" s="1" customFormat="1" ht="39">
      <c r="B426" s="31"/>
      <c r="D426" s="145" t="s">
        <v>403</v>
      </c>
      <c r="F426" s="151" t="s">
        <v>2677</v>
      </c>
      <c r="I426" s="147"/>
      <c r="L426" s="31"/>
      <c r="M426" s="148"/>
      <c r="T426" s="55"/>
      <c r="AT426" s="16" t="s">
        <v>403</v>
      </c>
      <c r="AU426" s="16" t="s">
        <v>87</v>
      </c>
    </row>
    <row r="427" spans="2:65" s="1" customFormat="1" ht="16.5" customHeight="1">
      <c r="B427" s="31"/>
      <c r="C427" s="132" t="s">
        <v>531</v>
      </c>
      <c r="D427" s="132" t="s">
        <v>192</v>
      </c>
      <c r="E427" s="133" t="s">
        <v>2678</v>
      </c>
      <c r="F427" s="134" t="s">
        <v>2679</v>
      </c>
      <c r="G427" s="135" t="s">
        <v>936</v>
      </c>
      <c r="H427" s="136">
        <v>3</v>
      </c>
      <c r="I427" s="137"/>
      <c r="J427" s="138">
        <f>ROUND(I427*H427,2)</f>
        <v>0</v>
      </c>
      <c r="K427" s="134" t="s">
        <v>1</v>
      </c>
      <c r="L427" s="31"/>
      <c r="M427" s="139" t="s">
        <v>1</v>
      </c>
      <c r="N427" s="140" t="s">
        <v>44</v>
      </c>
      <c r="P427" s="141">
        <f>O427*H427</f>
        <v>0</v>
      </c>
      <c r="Q427" s="141">
        <v>0</v>
      </c>
      <c r="R427" s="141">
        <f>Q427*H427</f>
        <v>0</v>
      </c>
      <c r="S427" s="141">
        <v>0</v>
      </c>
      <c r="T427" s="142">
        <f>S427*H427</f>
        <v>0</v>
      </c>
      <c r="AR427" s="143" t="s">
        <v>197</v>
      </c>
      <c r="AT427" s="143" t="s">
        <v>192</v>
      </c>
      <c r="AU427" s="143" t="s">
        <v>87</v>
      </c>
      <c r="AY427" s="16" t="s">
        <v>190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87</v>
      </c>
      <c r="BK427" s="144">
        <f>ROUND(I427*H427,2)</f>
        <v>0</v>
      </c>
      <c r="BL427" s="16" t="s">
        <v>197</v>
      </c>
      <c r="BM427" s="143" t="s">
        <v>861</v>
      </c>
    </row>
    <row r="428" spans="2:65" s="1" customFormat="1">
      <c r="B428" s="31"/>
      <c r="D428" s="145" t="s">
        <v>198</v>
      </c>
      <c r="F428" s="146" t="s">
        <v>2679</v>
      </c>
      <c r="I428" s="147"/>
      <c r="L428" s="31"/>
      <c r="M428" s="148"/>
      <c r="T428" s="55"/>
      <c r="AT428" s="16" t="s">
        <v>198</v>
      </c>
      <c r="AU428" s="16" t="s">
        <v>87</v>
      </c>
    </row>
    <row r="429" spans="2:65" s="11" customFormat="1" ht="22.9" customHeight="1">
      <c r="B429" s="121"/>
      <c r="D429" s="122" t="s">
        <v>78</v>
      </c>
      <c r="E429" s="130" t="s">
        <v>2689</v>
      </c>
      <c r="F429" s="130" t="s">
        <v>2690</v>
      </c>
      <c r="I429" s="124"/>
      <c r="J429" s="131">
        <f>BK429</f>
        <v>0</v>
      </c>
      <c r="L429" s="121"/>
      <c r="M429" s="125"/>
      <c r="P429" s="126">
        <f>SUM(P430:P451)</f>
        <v>0</v>
      </c>
      <c r="R429" s="126">
        <f>SUM(R430:R451)</f>
        <v>0</v>
      </c>
      <c r="T429" s="127">
        <f>SUM(T430:T451)</f>
        <v>0.6</v>
      </c>
      <c r="AR429" s="122" t="s">
        <v>87</v>
      </c>
      <c r="AT429" s="128" t="s">
        <v>78</v>
      </c>
      <c r="AU429" s="128" t="s">
        <v>87</v>
      </c>
      <c r="AY429" s="122" t="s">
        <v>190</v>
      </c>
      <c r="BK429" s="129">
        <f>SUM(BK430:BK451)</f>
        <v>0</v>
      </c>
    </row>
    <row r="430" spans="2:65" s="1" customFormat="1" ht="33" customHeight="1">
      <c r="B430" s="31"/>
      <c r="C430" s="132" t="s">
        <v>864</v>
      </c>
      <c r="D430" s="132" t="s">
        <v>192</v>
      </c>
      <c r="E430" s="133" t="s">
        <v>2691</v>
      </c>
      <c r="F430" s="134" t="s">
        <v>2692</v>
      </c>
      <c r="G430" s="135" t="s">
        <v>936</v>
      </c>
      <c r="H430" s="136">
        <v>1</v>
      </c>
      <c r="I430" s="137"/>
      <c r="J430" s="138">
        <f>ROUND(I430*H430,2)</f>
        <v>0</v>
      </c>
      <c r="K430" s="134" t="s">
        <v>1</v>
      </c>
      <c r="L430" s="31"/>
      <c r="M430" s="139" t="s">
        <v>1</v>
      </c>
      <c r="N430" s="140" t="s">
        <v>44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197</v>
      </c>
      <c r="AT430" s="143" t="s">
        <v>192</v>
      </c>
      <c r="AU430" s="143" t="s">
        <v>89</v>
      </c>
      <c r="AY430" s="16" t="s">
        <v>190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87</v>
      </c>
      <c r="BK430" s="144">
        <f>ROUND(I430*H430,2)</f>
        <v>0</v>
      </c>
      <c r="BL430" s="16" t="s">
        <v>197</v>
      </c>
      <c r="BM430" s="143" t="s">
        <v>867</v>
      </c>
    </row>
    <row r="431" spans="2:65" s="1" customFormat="1" ht="19.5">
      <c r="B431" s="31"/>
      <c r="D431" s="145" t="s">
        <v>198</v>
      </c>
      <c r="F431" s="146" t="s">
        <v>2555</v>
      </c>
      <c r="I431" s="147"/>
      <c r="L431" s="31"/>
      <c r="M431" s="148"/>
      <c r="T431" s="55"/>
      <c r="AT431" s="16" t="s">
        <v>198</v>
      </c>
      <c r="AU431" s="16" t="s">
        <v>89</v>
      </c>
    </row>
    <row r="432" spans="2:65" s="1" customFormat="1" ht="16.5" customHeight="1">
      <c r="B432" s="31"/>
      <c r="C432" s="152" t="s">
        <v>537</v>
      </c>
      <c r="D432" s="152" t="s">
        <v>426</v>
      </c>
      <c r="E432" s="153" t="s">
        <v>2693</v>
      </c>
      <c r="F432" s="154" t="s">
        <v>2694</v>
      </c>
      <c r="G432" s="155" t="s">
        <v>936</v>
      </c>
      <c r="H432" s="156">
        <v>4</v>
      </c>
      <c r="I432" s="157"/>
      <c r="J432" s="158">
        <f>ROUND(I432*H432,2)</f>
        <v>0</v>
      </c>
      <c r="K432" s="154" t="s">
        <v>1</v>
      </c>
      <c r="L432" s="159"/>
      <c r="M432" s="160" t="s">
        <v>1</v>
      </c>
      <c r="N432" s="161" t="s">
        <v>44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216</v>
      </c>
      <c r="AT432" s="143" t="s">
        <v>426</v>
      </c>
      <c r="AU432" s="143" t="s">
        <v>89</v>
      </c>
      <c r="AY432" s="16" t="s">
        <v>190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6" t="s">
        <v>87</v>
      </c>
      <c r="BK432" s="144">
        <f>ROUND(I432*H432,2)</f>
        <v>0</v>
      </c>
      <c r="BL432" s="16" t="s">
        <v>197</v>
      </c>
      <c r="BM432" s="143" t="s">
        <v>872</v>
      </c>
    </row>
    <row r="433" spans="2:65" s="1" customFormat="1">
      <c r="B433" s="31"/>
      <c r="D433" s="145" t="s">
        <v>198</v>
      </c>
      <c r="F433" s="146" t="s">
        <v>2695</v>
      </c>
      <c r="I433" s="147"/>
      <c r="L433" s="31"/>
      <c r="M433" s="148"/>
      <c r="T433" s="55"/>
      <c r="AT433" s="16" t="s">
        <v>198</v>
      </c>
      <c r="AU433" s="16" t="s">
        <v>89</v>
      </c>
    </row>
    <row r="434" spans="2:65" s="1" customFormat="1" ht="21.75" customHeight="1">
      <c r="B434" s="31"/>
      <c r="C434" s="132" t="s">
        <v>875</v>
      </c>
      <c r="D434" s="132" t="s">
        <v>192</v>
      </c>
      <c r="E434" s="133" t="s">
        <v>2662</v>
      </c>
      <c r="F434" s="134" t="s">
        <v>2663</v>
      </c>
      <c r="G434" s="135" t="s">
        <v>204</v>
      </c>
      <c r="H434" s="136">
        <v>4</v>
      </c>
      <c r="I434" s="137"/>
      <c r="J434" s="138">
        <f>ROUND(I434*H434,2)</f>
        <v>0</v>
      </c>
      <c r="K434" s="134" t="s">
        <v>196</v>
      </c>
      <c r="L434" s="31"/>
      <c r="M434" s="139" t="s">
        <v>1</v>
      </c>
      <c r="N434" s="140" t="s">
        <v>44</v>
      </c>
      <c r="P434" s="141">
        <f>O434*H434</f>
        <v>0</v>
      </c>
      <c r="Q434" s="141">
        <v>0</v>
      </c>
      <c r="R434" s="141">
        <f>Q434*H434</f>
        <v>0</v>
      </c>
      <c r="S434" s="141">
        <v>0</v>
      </c>
      <c r="T434" s="142">
        <f>S434*H434</f>
        <v>0</v>
      </c>
      <c r="AR434" s="143" t="s">
        <v>197</v>
      </c>
      <c r="AT434" s="143" t="s">
        <v>192</v>
      </c>
      <c r="AU434" s="143" t="s">
        <v>89</v>
      </c>
      <c r="AY434" s="16" t="s">
        <v>190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6" t="s">
        <v>87</v>
      </c>
      <c r="BK434" s="144">
        <f>ROUND(I434*H434,2)</f>
        <v>0</v>
      </c>
      <c r="BL434" s="16" t="s">
        <v>197</v>
      </c>
      <c r="BM434" s="143" t="s">
        <v>878</v>
      </c>
    </row>
    <row r="435" spans="2:65" s="1" customFormat="1">
      <c r="B435" s="31"/>
      <c r="D435" s="145" t="s">
        <v>198</v>
      </c>
      <c r="F435" s="146" t="s">
        <v>2664</v>
      </c>
      <c r="I435" s="147"/>
      <c r="L435" s="31"/>
      <c r="M435" s="148"/>
      <c r="T435" s="55"/>
      <c r="AT435" s="16" t="s">
        <v>198</v>
      </c>
      <c r="AU435" s="16" t="s">
        <v>89</v>
      </c>
    </row>
    <row r="436" spans="2:65" s="1" customFormat="1">
      <c r="B436" s="31"/>
      <c r="D436" s="149" t="s">
        <v>200</v>
      </c>
      <c r="F436" s="150" t="s">
        <v>2665</v>
      </c>
      <c r="I436" s="147"/>
      <c r="L436" s="31"/>
      <c r="M436" s="148"/>
      <c r="T436" s="55"/>
      <c r="AT436" s="16" t="s">
        <v>200</v>
      </c>
      <c r="AU436" s="16" t="s">
        <v>89</v>
      </c>
    </row>
    <row r="437" spans="2:65" s="1" customFormat="1" ht="21.75" customHeight="1">
      <c r="B437" s="31"/>
      <c r="C437" s="132" t="s">
        <v>540</v>
      </c>
      <c r="D437" s="132" t="s">
        <v>192</v>
      </c>
      <c r="E437" s="133" t="s">
        <v>2666</v>
      </c>
      <c r="F437" s="134" t="s">
        <v>2667</v>
      </c>
      <c r="G437" s="135" t="s">
        <v>195</v>
      </c>
      <c r="H437" s="136">
        <v>60.3</v>
      </c>
      <c r="I437" s="137"/>
      <c r="J437" s="138">
        <f>ROUND(I437*H437,2)</f>
        <v>0</v>
      </c>
      <c r="K437" s="134" t="s">
        <v>1</v>
      </c>
      <c r="L437" s="31"/>
      <c r="M437" s="139" t="s">
        <v>1</v>
      </c>
      <c r="N437" s="140" t="s">
        <v>44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197</v>
      </c>
      <c r="AT437" s="143" t="s">
        <v>192</v>
      </c>
      <c r="AU437" s="143" t="s">
        <v>89</v>
      </c>
      <c r="AY437" s="16" t="s">
        <v>190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87</v>
      </c>
      <c r="BK437" s="144">
        <f>ROUND(I437*H437,2)</f>
        <v>0</v>
      </c>
      <c r="BL437" s="16" t="s">
        <v>197</v>
      </c>
      <c r="BM437" s="143" t="s">
        <v>883</v>
      </c>
    </row>
    <row r="438" spans="2:65" s="1" customFormat="1">
      <c r="B438" s="31"/>
      <c r="D438" s="145" t="s">
        <v>198</v>
      </c>
      <c r="F438" s="146" t="s">
        <v>2593</v>
      </c>
      <c r="I438" s="147"/>
      <c r="L438" s="31"/>
      <c r="M438" s="148"/>
      <c r="T438" s="55"/>
      <c r="AT438" s="16" t="s">
        <v>198</v>
      </c>
      <c r="AU438" s="16" t="s">
        <v>89</v>
      </c>
    </row>
    <row r="439" spans="2:65" s="1" customFormat="1" ht="21.75" customHeight="1">
      <c r="B439" s="31"/>
      <c r="C439" s="132" t="s">
        <v>886</v>
      </c>
      <c r="D439" s="132" t="s">
        <v>192</v>
      </c>
      <c r="E439" s="133" t="s">
        <v>2598</v>
      </c>
      <c r="F439" s="134" t="s">
        <v>2599</v>
      </c>
      <c r="G439" s="135" t="s">
        <v>195</v>
      </c>
      <c r="H439" s="136">
        <v>60.3</v>
      </c>
      <c r="I439" s="137"/>
      <c r="J439" s="138">
        <f>ROUND(I439*H439,2)</f>
        <v>0</v>
      </c>
      <c r="K439" s="134" t="s">
        <v>1</v>
      </c>
      <c r="L439" s="31"/>
      <c r="M439" s="139" t="s">
        <v>1</v>
      </c>
      <c r="N439" s="140" t="s">
        <v>44</v>
      </c>
      <c r="P439" s="141">
        <f>O439*H439</f>
        <v>0</v>
      </c>
      <c r="Q439" s="141">
        <v>0</v>
      </c>
      <c r="R439" s="141">
        <f>Q439*H439</f>
        <v>0</v>
      </c>
      <c r="S439" s="141">
        <v>0</v>
      </c>
      <c r="T439" s="142">
        <f>S439*H439</f>
        <v>0</v>
      </c>
      <c r="AR439" s="143" t="s">
        <v>197</v>
      </c>
      <c r="AT439" s="143" t="s">
        <v>192</v>
      </c>
      <c r="AU439" s="143" t="s">
        <v>89</v>
      </c>
      <c r="AY439" s="16" t="s">
        <v>190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87</v>
      </c>
      <c r="BK439" s="144">
        <f>ROUND(I439*H439,2)</f>
        <v>0</v>
      </c>
      <c r="BL439" s="16" t="s">
        <v>197</v>
      </c>
      <c r="BM439" s="143" t="s">
        <v>889</v>
      </c>
    </row>
    <row r="440" spans="2:65" s="1" customFormat="1">
      <c r="B440" s="31"/>
      <c r="D440" s="145" t="s">
        <v>198</v>
      </c>
      <c r="F440" s="146" t="s">
        <v>2600</v>
      </c>
      <c r="I440" s="147"/>
      <c r="L440" s="31"/>
      <c r="M440" s="148"/>
      <c r="T440" s="55"/>
      <c r="AT440" s="16" t="s">
        <v>198</v>
      </c>
      <c r="AU440" s="16" t="s">
        <v>89</v>
      </c>
    </row>
    <row r="441" spans="2:65" s="1" customFormat="1" ht="24.2" customHeight="1">
      <c r="B441" s="31"/>
      <c r="C441" s="132" t="s">
        <v>546</v>
      </c>
      <c r="D441" s="132" t="s">
        <v>192</v>
      </c>
      <c r="E441" s="133" t="s">
        <v>2668</v>
      </c>
      <c r="F441" s="134" t="s">
        <v>2669</v>
      </c>
      <c r="G441" s="135" t="s">
        <v>936</v>
      </c>
      <c r="H441" s="136">
        <v>1</v>
      </c>
      <c r="I441" s="137"/>
      <c r="J441" s="138">
        <f>ROUND(I441*H441,2)</f>
        <v>0</v>
      </c>
      <c r="K441" s="134" t="s">
        <v>1</v>
      </c>
      <c r="L441" s="31"/>
      <c r="M441" s="139" t="s">
        <v>1</v>
      </c>
      <c r="N441" s="140" t="s">
        <v>44</v>
      </c>
      <c r="P441" s="141">
        <f>O441*H441</f>
        <v>0</v>
      </c>
      <c r="Q441" s="141">
        <v>0</v>
      </c>
      <c r="R441" s="141">
        <f>Q441*H441</f>
        <v>0</v>
      </c>
      <c r="S441" s="141">
        <v>0</v>
      </c>
      <c r="T441" s="142">
        <f>S441*H441</f>
        <v>0</v>
      </c>
      <c r="AR441" s="143" t="s">
        <v>197</v>
      </c>
      <c r="AT441" s="143" t="s">
        <v>192</v>
      </c>
      <c r="AU441" s="143" t="s">
        <v>89</v>
      </c>
      <c r="AY441" s="16" t="s">
        <v>190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6" t="s">
        <v>87</v>
      </c>
      <c r="BK441" s="144">
        <f>ROUND(I441*H441,2)</f>
        <v>0</v>
      </c>
      <c r="BL441" s="16" t="s">
        <v>197</v>
      </c>
      <c r="BM441" s="143" t="s">
        <v>895</v>
      </c>
    </row>
    <row r="442" spans="2:65" s="1" customFormat="1" ht="19.5">
      <c r="B442" s="31"/>
      <c r="D442" s="145" t="s">
        <v>198</v>
      </c>
      <c r="F442" s="146" t="s">
        <v>2669</v>
      </c>
      <c r="I442" s="147"/>
      <c r="L442" s="31"/>
      <c r="M442" s="148"/>
      <c r="T442" s="55"/>
      <c r="AT442" s="16" t="s">
        <v>198</v>
      </c>
      <c r="AU442" s="16" t="s">
        <v>89</v>
      </c>
    </row>
    <row r="443" spans="2:65" s="1" customFormat="1" ht="33" customHeight="1">
      <c r="B443" s="31"/>
      <c r="C443" s="132" t="s">
        <v>898</v>
      </c>
      <c r="D443" s="132" t="s">
        <v>192</v>
      </c>
      <c r="E443" s="133" t="s">
        <v>2696</v>
      </c>
      <c r="F443" s="134" t="s">
        <v>2697</v>
      </c>
      <c r="G443" s="135" t="s">
        <v>204</v>
      </c>
      <c r="H443" s="136">
        <v>1</v>
      </c>
      <c r="I443" s="137"/>
      <c r="J443" s="138">
        <f>ROUND(I443*H443,2)</f>
        <v>0</v>
      </c>
      <c r="K443" s="134" t="s">
        <v>196</v>
      </c>
      <c r="L443" s="31"/>
      <c r="M443" s="139" t="s">
        <v>1</v>
      </c>
      <c r="N443" s="140" t="s">
        <v>44</v>
      </c>
      <c r="P443" s="141">
        <f>O443*H443</f>
        <v>0</v>
      </c>
      <c r="Q443" s="141">
        <v>0</v>
      </c>
      <c r="R443" s="141">
        <f>Q443*H443</f>
        <v>0</v>
      </c>
      <c r="S443" s="141">
        <v>0.6</v>
      </c>
      <c r="T443" s="142">
        <f>S443*H443</f>
        <v>0.6</v>
      </c>
      <c r="AR443" s="143" t="s">
        <v>197</v>
      </c>
      <c r="AT443" s="143" t="s">
        <v>192</v>
      </c>
      <c r="AU443" s="143" t="s">
        <v>89</v>
      </c>
      <c r="AY443" s="16" t="s">
        <v>190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87</v>
      </c>
      <c r="BK443" s="144">
        <f>ROUND(I443*H443,2)</f>
        <v>0</v>
      </c>
      <c r="BL443" s="16" t="s">
        <v>197</v>
      </c>
      <c r="BM443" s="143" t="s">
        <v>901</v>
      </c>
    </row>
    <row r="444" spans="2:65" s="1" customFormat="1" ht="19.5">
      <c r="B444" s="31"/>
      <c r="D444" s="145" t="s">
        <v>198</v>
      </c>
      <c r="F444" s="146" t="s">
        <v>2698</v>
      </c>
      <c r="I444" s="147"/>
      <c r="L444" s="31"/>
      <c r="M444" s="148"/>
      <c r="T444" s="55"/>
      <c r="AT444" s="16" t="s">
        <v>198</v>
      </c>
      <c r="AU444" s="16" t="s">
        <v>89</v>
      </c>
    </row>
    <row r="445" spans="2:65" s="1" customFormat="1">
      <c r="B445" s="31"/>
      <c r="D445" s="149" t="s">
        <v>200</v>
      </c>
      <c r="F445" s="150" t="s">
        <v>2699</v>
      </c>
      <c r="I445" s="147"/>
      <c r="L445" s="31"/>
      <c r="M445" s="148"/>
      <c r="T445" s="55"/>
      <c r="AT445" s="16" t="s">
        <v>200</v>
      </c>
      <c r="AU445" s="16" t="s">
        <v>89</v>
      </c>
    </row>
    <row r="446" spans="2:65" s="1" customFormat="1" ht="19.5">
      <c r="B446" s="31"/>
      <c r="D446" s="145" t="s">
        <v>403</v>
      </c>
      <c r="F446" s="151" t="s">
        <v>2673</v>
      </c>
      <c r="I446" s="147"/>
      <c r="L446" s="31"/>
      <c r="M446" s="148"/>
      <c r="T446" s="55"/>
      <c r="AT446" s="16" t="s">
        <v>403</v>
      </c>
      <c r="AU446" s="16" t="s">
        <v>89</v>
      </c>
    </row>
    <row r="447" spans="2:65" s="1" customFormat="1" ht="24.2" customHeight="1">
      <c r="B447" s="31"/>
      <c r="C447" s="132" t="s">
        <v>547</v>
      </c>
      <c r="D447" s="132" t="s">
        <v>192</v>
      </c>
      <c r="E447" s="133" t="s">
        <v>2674</v>
      </c>
      <c r="F447" s="134" t="s">
        <v>2675</v>
      </c>
      <c r="G447" s="135" t="s">
        <v>2534</v>
      </c>
      <c r="H447" s="136">
        <v>1</v>
      </c>
      <c r="I447" s="137"/>
      <c r="J447" s="138">
        <f>ROUND(I447*H447,2)</f>
        <v>0</v>
      </c>
      <c r="K447" s="134" t="s">
        <v>1</v>
      </c>
      <c r="L447" s="31"/>
      <c r="M447" s="139" t="s">
        <v>1</v>
      </c>
      <c r="N447" s="140" t="s">
        <v>44</v>
      </c>
      <c r="P447" s="141">
        <f>O447*H447</f>
        <v>0</v>
      </c>
      <c r="Q447" s="141">
        <v>0</v>
      </c>
      <c r="R447" s="141">
        <f>Q447*H447</f>
        <v>0</v>
      </c>
      <c r="S447" s="141">
        <v>0</v>
      </c>
      <c r="T447" s="142">
        <f>S447*H447</f>
        <v>0</v>
      </c>
      <c r="AR447" s="143" t="s">
        <v>197</v>
      </c>
      <c r="AT447" s="143" t="s">
        <v>192</v>
      </c>
      <c r="AU447" s="143" t="s">
        <v>89</v>
      </c>
      <c r="AY447" s="16" t="s">
        <v>190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6" t="s">
        <v>87</v>
      </c>
      <c r="BK447" s="144">
        <f>ROUND(I447*H447,2)</f>
        <v>0</v>
      </c>
      <c r="BL447" s="16" t="s">
        <v>197</v>
      </c>
      <c r="BM447" s="143" t="s">
        <v>906</v>
      </c>
    </row>
    <row r="448" spans="2:65" s="1" customFormat="1" ht="19.5">
      <c r="B448" s="31"/>
      <c r="D448" s="145" t="s">
        <v>198</v>
      </c>
      <c r="F448" s="146" t="s">
        <v>2676</v>
      </c>
      <c r="I448" s="147"/>
      <c r="L448" s="31"/>
      <c r="M448" s="148"/>
      <c r="T448" s="55"/>
      <c r="AT448" s="16" t="s">
        <v>198</v>
      </c>
      <c r="AU448" s="16" t="s">
        <v>89</v>
      </c>
    </row>
    <row r="449" spans="2:65" s="1" customFormat="1" ht="39">
      <c r="B449" s="31"/>
      <c r="D449" s="145" t="s">
        <v>403</v>
      </c>
      <c r="F449" s="151" t="s">
        <v>2677</v>
      </c>
      <c r="I449" s="147"/>
      <c r="L449" s="31"/>
      <c r="M449" s="148"/>
      <c r="T449" s="55"/>
      <c r="AT449" s="16" t="s">
        <v>403</v>
      </c>
      <c r="AU449" s="16" t="s">
        <v>89</v>
      </c>
    </row>
    <row r="450" spans="2:65" s="1" customFormat="1" ht="16.5" customHeight="1">
      <c r="B450" s="31"/>
      <c r="C450" s="132" t="s">
        <v>909</v>
      </c>
      <c r="D450" s="132" t="s">
        <v>192</v>
      </c>
      <c r="E450" s="133" t="s">
        <v>2678</v>
      </c>
      <c r="F450" s="134" t="s">
        <v>2679</v>
      </c>
      <c r="G450" s="135" t="s">
        <v>936</v>
      </c>
      <c r="H450" s="136">
        <v>3</v>
      </c>
      <c r="I450" s="137"/>
      <c r="J450" s="138">
        <f>ROUND(I450*H450,2)</f>
        <v>0</v>
      </c>
      <c r="K450" s="134" t="s">
        <v>1</v>
      </c>
      <c r="L450" s="31"/>
      <c r="M450" s="139" t="s">
        <v>1</v>
      </c>
      <c r="N450" s="140" t="s">
        <v>44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197</v>
      </c>
      <c r="AT450" s="143" t="s">
        <v>192</v>
      </c>
      <c r="AU450" s="143" t="s">
        <v>89</v>
      </c>
      <c r="AY450" s="16" t="s">
        <v>190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6" t="s">
        <v>87</v>
      </c>
      <c r="BK450" s="144">
        <f>ROUND(I450*H450,2)</f>
        <v>0</v>
      </c>
      <c r="BL450" s="16" t="s">
        <v>197</v>
      </c>
      <c r="BM450" s="143" t="s">
        <v>912</v>
      </c>
    </row>
    <row r="451" spans="2:65" s="1" customFormat="1">
      <c r="B451" s="31"/>
      <c r="D451" s="145" t="s">
        <v>198</v>
      </c>
      <c r="F451" s="146" t="s">
        <v>2679</v>
      </c>
      <c r="I451" s="147"/>
      <c r="L451" s="31"/>
      <c r="M451" s="148"/>
      <c r="T451" s="55"/>
      <c r="AT451" s="16" t="s">
        <v>198</v>
      </c>
      <c r="AU451" s="16" t="s">
        <v>89</v>
      </c>
    </row>
    <row r="452" spans="2:65" s="11" customFormat="1" ht="22.9" customHeight="1">
      <c r="B452" s="121"/>
      <c r="D452" s="122" t="s">
        <v>78</v>
      </c>
      <c r="E452" s="130" t="s">
        <v>2700</v>
      </c>
      <c r="F452" s="130" t="s">
        <v>2701</v>
      </c>
      <c r="I452" s="124"/>
      <c r="J452" s="131">
        <f>BK452</f>
        <v>0</v>
      </c>
      <c r="L452" s="121"/>
      <c r="M452" s="125"/>
      <c r="P452" s="126">
        <f>SUM(P453:P474)</f>
        <v>0</v>
      </c>
      <c r="R452" s="126">
        <f>SUM(R453:R474)</f>
        <v>0</v>
      </c>
      <c r="T452" s="127">
        <f>SUM(T453:T474)</f>
        <v>0.32</v>
      </c>
      <c r="AR452" s="122" t="s">
        <v>87</v>
      </c>
      <c r="AT452" s="128" t="s">
        <v>78</v>
      </c>
      <c r="AU452" s="128" t="s">
        <v>87</v>
      </c>
      <c r="AY452" s="122" t="s">
        <v>190</v>
      </c>
      <c r="BK452" s="129">
        <f>SUM(BK453:BK474)</f>
        <v>0</v>
      </c>
    </row>
    <row r="453" spans="2:65" s="1" customFormat="1" ht="33" customHeight="1">
      <c r="B453" s="31"/>
      <c r="C453" s="132" t="s">
        <v>551</v>
      </c>
      <c r="D453" s="132" t="s">
        <v>192</v>
      </c>
      <c r="E453" s="133" t="s">
        <v>2702</v>
      </c>
      <c r="F453" s="134" t="s">
        <v>2703</v>
      </c>
      <c r="G453" s="135" t="s">
        <v>936</v>
      </c>
      <c r="H453" s="136">
        <v>1</v>
      </c>
      <c r="I453" s="137"/>
      <c r="J453" s="138">
        <f>ROUND(I453*H453,2)</f>
        <v>0</v>
      </c>
      <c r="K453" s="134" t="s">
        <v>1</v>
      </c>
      <c r="L453" s="31"/>
      <c r="M453" s="139" t="s">
        <v>1</v>
      </c>
      <c r="N453" s="140" t="s">
        <v>44</v>
      </c>
      <c r="P453" s="141">
        <f>O453*H453</f>
        <v>0</v>
      </c>
      <c r="Q453" s="141">
        <v>0</v>
      </c>
      <c r="R453" s="141">
        <f>Q453*H453</f>
        <v>0</v>
      </c>
      <c r="S453" s="141">
        <v>0</v>
      </c>
      <c r="T453" s="142">
        <f>S453*H453</f>
        <v>0</v>
      </c>
      <c r="AR453" s="143" t="s">
        <v>197</v>
      </c>
      <c r="AT453" s="143" t="s">
        <v>192</v>
      </c>
      <c r="AU453" s="143" t="s">
        <v>89</v>
      </c>
      <c r="AY453" s="16" t="s">
        <v>190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6" t="s">
        <v>87</v>
      </c>
      <c r="BK453" s="144">
        <f>ROUND(I453*H453,2)</f>
        <v>0</v>
      </c>
      <c r="BL453" s="16" t="s">
        <v>197</v>
      </c>
      <c r="BM453" s="143" t="s">
        <v>917</v>
      </c>
    </row>
    <row r="454" spans="2:65" s="1" customFormat="1" ht="19.5">
      <c r="B454" s="31"/>
      <c r="D454" s="145" t="s">
        <v>198</v>
      </c>
      <c r="F454" s="146" t="s">
        <v>2555</v>
      </c>
      <c r="I454" s="147"/>
      <c r="L454" s="31"/>
      <c r="M454" s="148"/>
      <c r="T454" s="55"/>
      <c r="AT454" s="16" t="s">
        <v>198</v>
      </c>
      <c r="AU454" s="16" t="s">
        <v>89</v>
      </c>
    </row>
    <row r="455" spans="2:65" s="1" customFormat="1" ht="24.2" customHeight="1">
      <c r="B455" s="31"/>
      <c r="C455" s="152" t="s">
        <v>918</v>
      </c>
      <c r="D455" s="152" t="s">
        <v>426</v>
      </c>
      <c r="E455" s="153" t="s">
        <v>2556</v>
      </c>
      <c r="F455" s="154" t="s">
        <v>2557</v>
      </c>
      <c r="G455" s="155" t="s">
        <v>936</v>
      </c>
      <c r="H455" s="156">
        <v>4</v>
      </c>
      <c r="I455" s="157"/>
      <c r="J455" s="158">
        <f>ROUND(I455*H455,2)</f>
        <v>0</v>
      </c>
      <c r="K455" s="154" t="s">
        <v>1</v>
      </c>
      <c r="L455" s="159"/>
      <c r="M455" s="160" t="s">
        <v>1</v>
      </c>
      <c r="N455" s="161" t="s">
        <v>44</v>
      </c>
      <c r="P455" s="141">
        <f>O455*H455</f>
        <v>0</v>
      </c>
      <c r="Q455" s="141">
        <v>0</v>
      </c>
      <c r="R455" s="141">
        <f>Q455*H455</f>
        <v>0</v>
      </c>
      <c r="S455" s="141">
        <v>0</v>
      </c>
      <c r="T455" s="142">
        <f>S455*H455</f>
        <v>0</v>
      </c>
      <c r="AR455" s="143" t="s">
        <v>216</v>
      </c>
      <c r="AT455" s="143" t="s">
        <v>426</v>
      </c>
      <c r="AU455" s="143" t="s">
        <v>89</v>
      </c>
      <c r="AY455" s="16" t="s">
        <v>190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6" t="s">
        <v>87</v>
      </c>
      <c r="BK455" s="144">
        <f>ROUND(I455*H455,2)</f>
        <v>0</v>
      </c>
      <c r="BL455" s="16" t="s">
        <v>197</v>
      </c>
      <c r="BM455" s="143" t="s">
        <v>921</v>
      </c>
    </row>
    <row r="456" spans="2:65" s="1" customFormat="1">
      <c r="B456" s="31"/>
      <c r="D456" s="145" t="s">
        <v>198</v>
      </c>
      <c r="F456" s="146" t="s">
        <v>2557</v>
      </c>
      <c r="I456" s="147"/>
      <c r="L456" s="31"/>
      <c r="M456" s="148"/>
      <c r="T456" s="55"/>
      <c r="AT456" s="16" t="s">
        <v>198</v>
      </c>
      <c r="AU456" s="16" t="s">
        <v>89</v>
      </c>
    </row>
    <row r="457" spans="2:65" s="1" customFormat="1" ht="21.75" customHeight="1">
      <c r="B457" s="31"/>
      <c r="C457" s="132" t="s">
        <v>555</v>
      </c>
      <c r="D457" s="132" t="s">
        <v>192</v>
      </c>
      <c r="E457" s="133" t="s">
        <v>2662</v>
      </c>
      <c r="F457" s="134" t="s">
        <v>2663</v>
      </c>
      <c r="G457" s="135" t="s">
        <v>204</v>
      </c>
      <c r="H457" s="136">
        <v>4</v>
      </c>
      <c r="I457" s="137"/>
      <c r="J457" s="138">
        <f>ROUND(I457*H457,2)</f>
        <v>0</v>
      </c>
      <c r="K457" s="134" t="s">
        <v>196</v>
      </c>
      <c r="L457" s="31"/>
      <c r="M457" s="139" t="s">
        <v>1</v>
      </c>
      <c r="N457" s="140" t="s">
        <v>44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197</v>
      </c>
      <c r="AT457" s="143" t="s">
        <v>192</v>
      </c>
      <c r="AU457" s="143" t="s">
        <v>89</v>
      </c>
      <c r="AY457" s="16" t="s">
        <v>190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87</v>
      </c>
      <c r="BK457" s="144">
        <f>ROUND(I457*H457,2)</f>
        <v>0</v>
      </c>
      <c r="BL457" s="16" t="s">
        <v>197</v>
      </c>
      <c r="BM457" s="143" t="s">
        <v>927</v>
      </c>
    </row>
    <row r="458" spans="2:65" s="1" customFormat="1">
      <c r="B458" s="31"/>
      <c r="D458" s="145" t="s">
        <v>198</v>
      </c>
      <c r="F458" s="146" t="s">
        <v>2664</v>
      </c>
      <c r="I458" s="147"/>
      <c r="L458" s="31"/>
      <c r="M458" s="148"/>
      <c r="T458" s="55"/>
      <c r="AT458" s="16" t="s">
        <v>198</v>
      </c>
      <c r="AU458" s="16" t="s">
        <v>89</v>
      </c>
    </row>
    <row r="459" spans="2:65" s="1" customFormat="1">
      <c r="B459" s="31"/>
      <c r="D459" s="149" t="s">
        <v>200</v>
      </c>
      <c r="F459" s="150" t="s">
        <v>2665</v>
      </c>
      <c r="I459" s="147"/>
      <c r="L459" s="31"/>
      <c r="M459" s="148"/>
      <c r="T459" s="55"/>
      <c r="AT459" s="16" t="s">
        <v>200</v>
      </c>
      <c r="AU459" s="16" t="s">
        <v>89</v>
      </c>
    </row>
    <row r="460" spans="2:65" s="1" customFormat="1" ht="21.75" customHeight="1">
      <c r="B460" s="31"/>
      <c r="C460" s="132" t="s">
        <v>929</v>
      </c>
      <c r="D460" s="132" t="s">
        <v>192</v>
      </c>
      <c r="E460" s="133" t="s">
        <v>2666</v>
      </c>
      <c r="F460" s="134" t="s">
        <v>2667</v>
      </c>
      <c r="G460" s="135" t="s">
        <v>195</v>
      </c>
      <c r="H460" s="136">
        <v>20</v>
      </c>
      <c r="I460" s="137"/>
      <c r="J460" s="138">
        <f>ROUND(I460*H460,2)</f>
        <v>0</v>
      </c>
      <c r="K460" s="134" t="s">
        <v>1</v>
      </c>
      <c r="L460" s="31"/>
      <c r="M460" s="139" t="s">
        <v>1</v>
      </c>
      <c r="N460" s="140" t="s">
        <v>44</v>
      </c>
      <c r="P460" s="141">
        <f>O460*H460</f>
        <v>0</v>
      </c>
      <c r="Q460" s="141">
        <v>0</v>
      </c>
      <c r="R460" s="141">
        <f>Q460*H460</f>
        <v>0</v>
      </c>
      <c r="S460" s="141">
        <v>0</v>
      </c>
      <c r="T460" s="142">
        <f>S460*H460</f>
        <v>0</v>
      </c>
      <c r="AR460" s="143" t="s">
        <v>197</v>
      </c>
      <c r="AT460" s="143" t="s">
        <v>192</v>
      </c>
      <c r="AU460" s="143" t="s">
        <v>89</v>
      </c>
      <c r="AY460" s="16" t="s">
        <v>190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87</v>
      </c>
      <c r="BK460" s="144">
        <f>ROUND(I460*H460,2)</f>
        <v>0</v>
      </c>
      <c r="BL460" s="16" t="s">
        <v>197</v>
      </c>
      <c r="BM460" s="143" t="s">
        <v>933</v>
      </c>
    </row>
    <row r="461" spans="2:65" s="1" customFormat="1">
      <c r="B461" s="31"/>
      <c r="D461" s="145" t="s">
        <v>198</v>
      </c>
      <c r="F461" s="146" t="s">
        <v>2593</v>
      </c>
      <c r="I461" s="147"/>
      <c r="L461" s="31"/>
      <c r="M461" s="148"/>
      <c r="T461" s="55"/>
      <c r="AT461" s="16" t="s">
        <v>198</v>
      </c>
      <c r="AU461" s="16" t="s">
        <v>89</v>
      </c>
    </row>
    <row r="462" spans="2:65" s="1" customFormat="1" ht="21.75" customHeight="1">
      <c r="B462" s="31"/>
      <c r="C462" s="132" t="s">
        <v>561</v>
      </c>
      <c r="D462" s="132" t="s">
        <v>192</v>
      </c>
      <c r="E462" s="133" t="s">
        <v>2598</v>
      </c>
      <c r="F462" s="134" t="s">
        <v>2599</v>
      </c>
      <c r="G462" s="135" t="s">
        <v>195</v>
      </c>
      <c r="H462" s="136">
        <v>20</v>
      </c>
      <c r="I462" s="137"/>
      <c r="J462" s="138">
        <f>ROUND(I462*H462,2)</f>
        <v>0</v>
      </c>
      <c r="K462" s="134" t="s">
        <v>1</v>
      </c>
      <c r="L462" s="31"/>
      <c r="M462" s="139" t="s">
        <v>1</v>
      </c>
      <c r="N462" s="140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197</v>
      </c>
      <c r="AT462" s="143" t="s">
        <v>192</v>
      </c>
      <c r="AU462" s="143" t="s">
        <v>89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937</v>
      </c>
    </row>
    <row r="463" spans="2:65" s="1" customFormat="1">
      <c r="B463" s="31"/>
      <c r="D463" s="145" t="s">
        <v>198</v>
      </c>
      <c r="F463" s="146" t="s">
        <v>2600</v>
      </c>
      <c r="I463" s="147"/>
      <c r="L463" s="31"/>
      <c r="M463" s="148"/>
      <c r="T463" s="55"/>
      <c r="AT463" s="16" t="s">
        <v>198</v>
      </c>
      <c r="AU463" s="16" t="s">
        <v>89</v>
      </c>
    </row>
    <row r="464" spans="2:65" s="1" customFormat="1" ht="24.2" customHeight="1">
      <c r="B464" s="31"/>
      <c r="C464" s="132" t="s">
        <v>938</v>
      </c>
      <c r="D464" s="132" t="s">
        <v>192</v>
      </c>
      <c r="E464" s="133" t="s">
        <v>2668</v>
      </c>
      <c r="F464" s="134" t="s">
        <v>2669</v>
      </c>
      <c r="G464" s="135" t="s">
        <v>936</v>
      </c>
      <c r="H464" s="136">
        <v>1</v>
      </c>
      <c r="I464" s="137"/>
      <c r="J464" s="138">
        <f>ROUND(I464*H464,2)</f>
        <v>0</v>
      </c>
      <c r="K464" s="134" t="s">
        <v>1</v>
      </c>
      <c r="L464" s="31"/>
      <c r="M464" s="139" t="s">
        <v>1</v>
      </c>
      <c r="N464" s="140" t="s">
        <v>44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197</v>
      </c>
      <c r="AT464" s="143" t="s">
        <v>192</v>
      </c>
      <c r="AU464" s="143" t="s">
        <v>89</v>
      </c>
      <c r="AY464" s="16" t="s">
        <v>190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6" t="s">
        <v>87</v>
      </c>
      <c r="BK464" s="144">
        <f>ROUND(I464*H464,2)</f>
        <v>0</v>
      </c>
      <c r="BL464" s="16" t="s">
        <v>197</v>
      </c>
      <c r="BM464" s="143" t="s">
        <v>941</v>
      </c>
    </row>
    <row r="465" spans="2:65" s="1" customFormat="1" ht="19.5">
      <c r="B465" s="31"/>
      <c r="D465" s="145" t="s">
        <v>198</v>
      </c>
      <c r="F465" s="146" t="s">
        <v>2669</v>
      </c>
      <c r="I465" s="147"/>
      <c r="L465" s="31"/>
      <c r="M465" s="148"/>
      <c r="T465" s="55"/>
      <c r="AT465" s="16" t="s">
        <v>198</v>
      </c>
      <c r="AU465" s="16" t="s">
        <v>89</v>
      </c>
    </row>
    <row r="466" spans="2:65" s="1" customFormat="1" ht="33" customHeight="1">
      <c r="B466" s="31"/>
      <c r="C466" s="132" t="s">
        <v>566</v>
      </c>
      <c r="D466" s="132" t="s">
        <v>192</v>
      </c>
      <c r="E466" s="133" t="s">
        <v>2686</v>
      </c>
      <c r="F466" s="134" t="s">
        <v>2687</v>
      </c>
      <c r="G466" s="135" t="s">
        <v>204</v>
      </c>
      <c r="H466" s="136">
        <v>1</v>
      </c>
      <c r="I466" s="137"/>
      <c r="J466" s="138">
        <f>ROUND(I466*H466,2)</f>
        <v>0</v>
      </c>
      <c r="K466" s="134" t="s">
        <v>196</v>
      </c>
      <c r="L466" s="31"/>
      <c r="M466" s="139" t="s">
        <v>1</v>
      </c>
      <c r="N466" s="140" t="s">
        <v>44</v>
      </c>
      <c r="P466" s="141">
        <f>O466*H466</f>
        <v>0</v>
      </c>
      <c r="Q466" s="141">
        <v>0</v>
      </c>
      <c r="R466" s="141">
        <f>Q466*H466</f>
        <v>0</v>
      </c>
      <c r="S466" s="141">
        <v>0.32</v>
      </c>
      <c r="T466" s="142">
        <f>S466*H466</f>
        <v>0.32</v>
      </c>
      <c r="AR466" s="143" t="s">
        <v>197</v>
      </c>
      <c r="AT466" s="143" t="s">
        <v>192</v>
      </c>
      <c r="AU466" s="143" t="s">
        <v>89</v>
      </c>
      <c r="AY466" s="16" t="s">
        <v>190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87</v>
      </c>
      <c r="BK466" s="144">
        <f>ROUND(I466*H466,2)</f>
        <v>0</v>
      </c>
      <c r="BL466" s="16" t="s">
        <v>197</v>
      </c>
      <c r="BM466" s="143" t="s">
        <v>944</v>
      </c>
    </row>
    <row r="467" spans="2:65" s="1" customFormat="1" ht="19.5">
      <c r="B467" s="31"/>
      <c r="D467" s="145" t="s">
        <v>198</v>
      </c>
      <c r="F467" s="146" t="s">
        <v>2672</v>
      </c>
      <c r="I467" s="147"/>
      <c r="L467" s="31"/>
      <c r="M467" s="148"/>
      <c r="T467" s="55"/>
      <c r="AT467" s="16" t="s">
        <v>198</v>
      </c>
      <c r="AU467" s="16" t="s">
        <v>89</v>
      </c>
    </row>
    <row r="468" spans="2:65" s="1" customFormat="1">
      <c r="B468" s="31"/>
      <c r="D468" s="149" t="s">
        <v>200</v>
      </c>
      <c r="F468" s="150" t="s">
        <v>2688</v>
      </c>
      <c r="I468" s="147"/>
      <c r="L468" s="31"/>
      <c r="M468" s="148"/>
      <c r="T468" s="55"/>
      <c r="AT468" s="16" t="s">
        <v>200</v>
      </c>
      <c r="AU468" s="16" t="s">
        <v>89</v>
      </c>
    </row>
    <row r="469" spans="2:65" s="1" customFormat="1" ht="19.5">
      <c r="B469" s="31"/>
      <c r="D469" s="145" t="s">
        <v>403</v>
      </c>
      <c r="F469" s="151" t="s">
        <v>2673</v>
      </c>
      <c r="I469" s="147"/>
      <c r="L469" s="31"/>
      <c r="M469" s="148"/>
      <c r="T469" s="55"/>
      <c r="AT469" s="16" t="s">
        <v>403</v>
      </c>
      <c r="AU469" s="16" t="s">
        <v>89</v>
      </c>
    </row>
    <row r="470" spans="2:65" s="1" customFormat="1" ht="24.2" customHeight="1">
      <c r="B470" s="31"/>
      <c r="C470" s="132" t="s">
        <v>945</v>
      </c>
      <c r="D470" s="132" t="s">
        <v>192</v>
      </c>
      <c r="E470" s="133" t="s">
        <v>2674</v>
      </c>
      <c r="F470" s="134" t="s">
        <v>2675</v>
      </c>
      <c r="G470" s="135" t="s">
        <v>2534</v>
      </c>
      <c r="H470" s="136">
        <v>1</v>
      </c>
      <c r="I470" s="137"/>
      <c r="J470" s="138">
        <f>ROUND(I470*H470,2)</f>
        <v>0</v>
      </c>
      <c r="K470" s="134" t="s">
        <v>1</v>
      </c>
      <c r="L470" s="31"/>
      <c r="M470" s="139" t="s">
        <v>1</v>
      </c>
      <c r="N470" s="140" t="s">
        <v>44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197</v>
      </c>
      <c r="AT470" s="143" t="s">
        <v>192</v>
      </c>
      <c r="AU470" s="143" t="s">
        <v>89</v>
      </c>
      <c r="AY470" s="16" t="s">
        <v>190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6" t="s">
        <v>87</v>
      </c>
      <c r="BK470" s="144">
        <f>ROUND(I470*H470,2)</f>
        <v>0</v>
      </c>
      <c r="BL470" s="16" t="s">
        <v>197</v>
      </c>
      <c r="BM470" s="143" t="s">
        <v>948</v>
      </c>
    </row>
    <row r="471" spans="2:65" s="1" customFormat="1" ht="19.5">
      <c r="B471" s="31"/>
      <c r="D471" s="145" t="s">
        <v>198</v>
      </c>
      <c r="F471" s="146" t="s">
        <v>2676</v>
      </c>
      <c r="I471" s="147"/>
      <c r="L471" s="31"/>
      <c r="M471" s="148"/>
      <c r="T471" s="55"/>
      <c r="AT471" s="16" t="s">
        <v>198</v>
      </c>
      <c r="AU471" s="16" t="s">
        <v>89</v>
      </c>
    </row>
    <row r="472" spans="2:65" s="1" customFormat="1" ht="39">
      <c r="B472" s="31"/>
      <c r="D472" s="145" t="s">
        <v>403</v>
      </c>
      <c r="F472" s="151" t="s">
        <v>2677</v>
      </c>
      <c r="I472" s="147"/>
      <c r="L472" s="31"/>
      <c r="M472" s="148"/>
      <c r="T472" s="55"/>
      <c r="AT472" s="16" t="s">
        <v>403</v>
      </c>
      <c r="AU472" s="16" t="s">
        <v>89</v>
      </c>
    </row>
    <row r="473" spans="2:65" s="1" customFormat="1" ht="16.5" customHeight="1">
      <c r="B473" s="31"/>
      <c r="C473" s="132" t="s">
        <v>572</v>
      </c>
      <c r="D473" s="132" t="s">
        <v>192</v>
      </c>
      <c r="E473" s="133" t="s">
        <v>2678</v>
      </c>
      <c r="F473" s="134" t="s">
        <v>2679</v>
      </c>
      <c r="G473" s="135" t="s">
        <v>936</v>
      </c>
      <c r="H473" s="136">
        <v>3</v>
      </c>
      <c r="I473" s="137"/>
      <c r="J473" s="138">
        <f>ROUND(I473*H473,2)</f>
        <v>0</v>
      </c>
      <c r="K473" s="134" t="s">
        <v>1</v>
      </c>
      <c r="L473" s="31"/>
      <c r="M473" s="139" t="s">
        <v>1</v>
      </c>
      <c r="N473" s="140" t="s">
        <v>44</v>
      </c>
      <c r="P473" s="141">
        <f>O473*H473</f>
        <v>0</v>
      </c>
      <c r="Q473" s="141">
        <v>0</v>
      </c>
      <c r="R473" s="141">
        <f>Q473*H473</f>
        <v>0</v>
      </c>
      <c r="S473" s="141">
        <v>0</v>
      </c>
      <c r="T473" s="142">
        <f>S473*H473</f>
        <v>0</v>
      </c>
      <c r="AR473" s="143" t="s">
        <v>197</v>
      </c>
      <c r="AT473" s="143" t="s">
        <v>192</v>
      </c>
      <c r="AU473" s="143" t="s">
        <v>89</v>
      </c>
      <c r="AY473" s="16" t="s">
        <v>190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87</v>
      </c>
      <c r="BK473" s="144">
        <f>ROUND(I473*H473,2)</f>
        <v>0</v>
      </c>
      <c r="BL473" s="16" t="s">
        <v>197</v>
      </c>
      <c r="BM473" s="143" t="s">
        <v>951</v>
      </c>
    </row>
    <row r="474" spans="2:65" s="1" customFormat="1">
      <c r="B474" s="31"/>
      <c r="D474" s="145" t="s">
        <v>198</v>
      </c>
      <c r="F474" s="146" t="s">
        <v>2679</v>
      </c>
      <c r="I474" s="147"/>
      <c r="L474" s="31"/>
      <c r="M474" s="148"/>
      <c r="T474" s="55"/>
      <c r="AT474" s="16" t="s">
        <v>198</v>
      </c>
      <c r="AU474" s="16" t="s">
        <v>89</v>
      </c>
    </row>
    <row r="475" spans="2:65" s="11" customFormat="1" ht="22.9" customHeight="1">
      <c r="B475" s="121"/>
      <c r="D475" s="122" t="s">
        <v>78</v>
      </c>
      <c r="E475" s="130" t="s">
        <v>2704</v>
      </c>
      <c r="F475" s="130" t="s">
        <v>2705</v>
      </c>
      <c r="I475" s="124"/>
      <c r="J475" s="131">
        <f>BK475</f>
        <v>0</v>
      </c>
      <c r="L475" s="121"/>
      <c r="M475" s="125"/>
      <c r="P475" s="126">
        <f>SUM(P476:P496)</f>
        <v>0</v>
      </c>
      <c r="R475" s="126">
        <f>SUM(R476:R496)</f>
        <v>0</v>
      </c>
      <c r="T475" s="127">
        <f>SUM(T476:T496)</f>
        <v>0</v>
      </c>
      <c r="AR475" s="122" t="s">
        <v>87</v>
      </c>
      <c r="AT475" s="128" t="s">
        <v>78</v>
      </c>
      <c r="AU475" s="128" t="s">
        <v>87</v>
      </c>
      <c r="AY475" s="122" t="s">
        <v>190</v>
      </c>
      <c r="BK475" s="129">
        <f>SUM(BK476:BK496)</f>
        <v>0</v>
      </c>
    </row>
    <row r="476" spans="2:65" s="1" customFormat="1" ht="33" customHeight="1">
      <c r="B476" s="31"/>
      <c r="C476" s="132" t="s">
        <v>953</v>
      </c>
      <c r="D476" s="132" t="s">
        <v>192</v>
      </c>
      <c r="E476" s="133" t="s">
        <v>2706</v>
      </c>
      <c r="F476" s="134" t="s">
        <v>2707</v>
      </c>
      <c r="G476" s="135" t="s">
        <v>936</v>
      </c>
      <c r="H476" s="136">
        <v>1</v>
      </c>
      <c r="I476" s="137"/>
      <c r="J476" s="138">
        <f>ROUND(I476*H476,2)</f>
        <v>0</v>
      </c>
      <c r="K476" s="134" t="s">
        <v>1</v>
      </c>
      <c r="L476" s="31"/>
      <c r="M476" s="139" t="s">
        <v>1</v>
      </c>
      <c r="N476" s="140" t="s">
        <v>44</v>
      </c>
      <c r="P476" s="141">
        <f>O476*H476</f>
        <v>0</v>
      </c>
      <c r="Q476" s="141">
        <v>0</v>
      </c>
      <c r="R476" s="141">
        <f>Q476*H476</f>
        <v>0</v>
      </c>
      <c r="S476" s="141">
        <v>0</v>
      </c>
      <c r="T476" s="142">
        <f>S476*H476</f>
        <v>0</v>
      </c>
      <c r="AR476" s="143" t="s">
        <v>197</v>
      </c>
      <c r="AT476" s="143" t="s">
        <v>192</v>
      </c>
      <c r="AU476" s="143" t="s">
        <v>89</v>
      </c>
      <c r="AY476" s="16" t="s">
        <v>190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6" t="s">
        <v>87</v>
      </c>
      <c r="BK476" s="144">
        <f>ROUND(I476*H476,2)</f>
        <v>0</v>
      </c>
      <c r="BL476" s="16" t="s">
        <v>197</v>
      </c>
      <c r="BM476" s="143" t="s">
        <v>956</v>
      </c>
    </row>
    <row r="477" spans="2:65" s="1" customFormat="1" ht="19.5">
      <c r="B477" s="31"/>
      <c r="D477" s="145" t="s">
        <v>198</v>
      </c>
      <c r="F477" s="146" t="s">
        <v>2555</v>
      </c>
      <c r="I477" s="147"/>
      <c r="L477" s="31"/>
      <c r="M477" s="148"/>
      <c r="T477" s="55"/>
      <c r="AT477" s="16" t="s">
        <v>198</v>
      </c>
      <c r="AU477" s="16" t="s">
        <v>89</v>
      </c>
    </row>
    <row r="478" spans="2:65" s="1" customFormat="1" ht="24.2" customHeight="1">
      <c r="B478" s="31"/>
      <c r="C478" s="152" t="s">
        <v>575</v>
      </c>
      <c r="D478" s="152" t="s">
        <v>426</v>
      </c>
      <c r="E478" s="153" t="s">
        <v>2556</v>
      </c>
      <c r="F478" s="154" t="s">
        <v>2557</v>
      </c>
      <c r="G478" s="155" t="s">
        <v>936</v>
      </c>
      <c r="H478" s="156">
        <v>4</v>
      </c>
      <c r="I478" s="157"/>
      <c r="J478" s="158">
        <f>ROUND(I478*H478,2)</f>
        <v>0</v>
      </c>
      <c r="K478" s="154" t="s">
        <v>1</v>
      </c>
      <c r="L478" s="159"/>
      <c r="M478" s="160" t="s">
        <v>1</v>
      </c>
      <c r="N478" s="161" t="s">
        <v>44</v>
      </c>
      <c r="P478" s="141">
        <f>O478*H478</f>
        <v>0</v>
      </c>
      <c r="Q478" s="141">
        <v>0</v>
      </c>
      <c r="R478" s="141">
        <f>Q478*H478</f>
        <v>0</v>
      </c>
      <c r="S478" s="141">
        <v>0</v>
      </c>
      <c r="T478" s="142">
        <f>S478*H478</f>
        <v>0</v>
      </c>
      <c r="AR478" s="143" t="s">
        <v>216</v>
      </c>
      <c r="AT478" s="143" t="s">
        <v>426</v>
      </c>
      <c r="AU478" s="143" t="s">
        <v>89</v>
      </c>
      <c r="AY478" s="16" t="s">
        <v>190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6" t="s">
        <v>87</v>
      </c>
      <c r="BK478" s="144">
        <f>ROUND(I478*H478,2)</f>
        <v>0</v>
      </c>
      <c r="BL478" s="16" t="s">
        <v>197</v>
      </c>
      <c r="BM478" s="143" t="s">
        <v>961</v>
      </c>
    </row>
    <row r="479" spans="2:65" s="1" customFormat="1">
      <c r="B479" s="31"/>
      <c r="D479" s="145" t="s">
        <v>198</v>
      </c>
      <c r="F479" s="146" t="s">
        <v>2557</v>
      </c>
      <c r="I479" s="147"/>
      <c r="L479" s="31"/>
      <c r="M479" s="148"/>
      <c r="T479" s="55"/>
      <c r="AT479" s="16" t="s">
        <v>198</v>
      </c>
      <c r="AU479" s="16" t="s">
        <v>89</v>
      </c>
    </row>
    <row r="480" spans="2:65" s="1" customFormat="1" ht="21.75" customHeight="1">
      <c r="B480" s="31"/>
      <c r="C480" s="132" t="s">
        <v>964</v>
      </c>
      <c r="D480" s="132" t="s">
        <v>192</v>
      </c>
      <c r="E480" s="133" t="s">
        <v>2662</v>
      </c>
      <c r="F480" s="134" t="s">
        <v>2663</v>
      </c>
      <c r="G480" s="135" t="s">
        <v>204</v>
      </c>
      <c r="H480" s="136">
        <v>4</v>
      </c>
      <c r="I480" s="137"/>
      <c r="J480" s="138">
        <f>ROUND(I480*H480,2)</f>
        <v>0</v>
      </c>
      <c r="K480" s="134" t="s">
        <v>196</v>
      </c>
      <c r="L480" s="31"/>
      <c r="M480" s="139" t="s">
        <v>1</v>
      </c>
      <c r="N480" s="140" t="s">
        <v>44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197</v>
      </c>
      <c r="AT480" s="143" t="s">
        <v>192</v>
      </c>
      <c r="AU480" s="143" t="s">
        <v>89</v>
      </c>
      <c r="AY480" s="16" t="s">
        <v>190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87</v>
      </c>
      <c r="BK480" s="144">
        <f>ROUND(I480*H480,2)</f>
        <v>0</v>
      </c>
      <c r="BL480" s="16" t="s">
        <v>197</v>
      </c>
      <c r="BM480" s="143" t="s">
        <v>967</v>
      </c>
    </row>
    <row r="481" spans="2:65" s="1" customFormat="1">
      <c r="B481" s="31"/>
      <c r="D481" s="145" t="s">
        <v>198</v>
      </c>
      <c r="F481" s="146" t="s">
        <v>2664</v>
      </c>
      <c r="I481" s="147"/>
      <c r="L481" s="31"/>
      <c r="M481" s="148"/>
      <c r="T481" s="55"/>
      <c r="AT481" s="16" t="s">
        <v>198</v>
      </c>
      <c r="AU481" s="16" t="s">
        <v>89</v>
      </c>
    </row>
    <row r="482" spans="2:65" s="1" customFormat="1">
      <c r="B482" s="31"/>
      <c r="D482" s="149" t="s">
        <v>200</v>
      </c>
      <c r="F482" s="150" t="s">
        <v>2665</v>
      </c>
      <c r="I482" s="147"/>
      <c r="L482" s="31"/>
      <c r="M482" s="148"/>
      <c r="T482" s="55"/>
      <c r="AT482" s="16" t="s">
        <v>200</v>
      </c>
      <c r="AU482" s="16" t="s">
        <v>89</v>
      </c>
    </row>
    <row r="483" spans="2:65" s="1" customFormat="1" ht="21.75" customHeight="1">
      <c r="B483" s="31"/>
      <c r="C483" s="132" t="s">
        <v>581</v>
      </c>
      <c r="D483" s="132" t="s">
        <v>192</v>
      </c>
      <c r="E483" s="133" t="s">
        <v>2666</v>
      </c>
      <c r="F483" s="134" t="s">
        <v>2667</v>
      </c>
      <c r="G483" s="135" t="s">
        <v>195</v>
      </c>
      <c r="H483" s="136">
        <v>43.3</v>
      </c>
      <c r="I483" s="137"/>
      <c r="J483" s="138">
        <f>ROUND(I483*H483,2)</f>
        <v>0</v>
      </c>
      <c r="K483" s="134" t="s">
        <v>1</v>
      </c>
      <c r="L483" s="31"/>
      <c r="M483" s="139" t="s">
        <v>1</v>
      </c>
      <c r="N483" s="140" t="s">
        <v>44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197</v>
      </c>
      <c r="AT483" s="143" t="s">
        <v>192</v>
      </c>
      <c r="AU483" s="143" t="s">
        <v>89</v>
      </c>
      <c r="AY483" s="16" t="s">
        <v>190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87</v>
      </c>
      <c r="BK483" s="144">
        <f>ROUND(I483*H483,2)</f>
        <v>0</v>
      </c>
      <c r="BL483" s="16" t="s">
        <v>197</v>
      </c>
      <c r="BM483" s="143" t="s">
        <v>972</v>
      </c>
    </row>
    <row r="484" spans="2:65" s="1" customFormat="1">
      <c r="B484" s="31"/>
      <c r="D484" s="145" t="s">
        <v>198</v>
      </c>
      <c r="F484" s="146" t="s">
        <v>2593</v>
      </c>
      <c r="I484" s="147"/>
      <c r="L484" s="31"/>
      <c r="M484" s="148"/>
      <c r="T484" s="55"/>
      <c r="AT484" s="16" t="s">
        <v>198</v>
      </c>
      <c r="AU484" s="16" t="s">
        <v>89</v>
      </c>
    </row>
    <row r="485" spans="2:65" s="1" customFormat="1" ht="21.75" customHeight="1">
      <c r="B485" s="31"/>
      <c r="C485" s="132" t="s">
        <v>975</v>
      </c>
      <c r="D485" s="132" t="s">
        <v>192</v>
      </c>
      <c r="E485" s="133" t="s">
        <v>2598</v>
      </c>
      <c r="F485" s="134" t="s">
        <v>2599</v>
      </c>
      <c r="G485" s="135" t="s">
        <v>195</v>
      </c>
      <c r="H485" s="136">
        <v>43.3</v>
      </c>
      <c r="I485" s="137"/>
      <c r="J485" s="138">
        <f>ROUND(I485*H485,2)</f>
        <v>0</v>
      </c>
      <c r="K485" s="134" t="s">
        <v>1</v>
      </c>
      <c r="L485" s="31"/>
      <c r="M485" s="139" t="s">
        <v>1</v>
      </c>
      <c r="N485" s="140" t="s">
        <v>44</v>
      </c>
      <c r="P485" s="141">
        <f>O485*H485</f>
        <v>0</v>
      </c>
      <c r="Q485" s="141">
        <v>0</v>
      </c>
      <c r="R485" s="141">
        <f>Q485*H485</f>
        <v>0</v>
      </c>
      <c r="S485" s="141">
        <v>0</v>
      </c>
      <c r="T485" s="142">
        <f>S485*H485</f>
        <v>0</v>
      </c>
      <c r="AR485" s="143" t="s">
        <v>197</v>
      </c>
      <c r="AT485" s="143" t="s">
        <v>192</v>
      </c>
      <c r="AU485" s="143" t="s">
        <v>89</v>
      </c>
      <c r="AY485" s="16" t="s">
        <v>190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6" t="s">
        <v>87</v>
      </c>
      <c r="BK485" s="144">
        <f>ROUND(I485*H485,2)</f>
        <v>0</v>
      </c>
      <c r="BL485" s="16" t="s">
        <v>197</v>
      </c>
      <c r="BM485" s="143" t="s">
        <v>978</v>
      </c>
    </row>
    <row r="486" spans="2:65" s="1" customFormat="1">
      <c r="B486" s="31"/>
      <c r="D486" s="145" t="s">
        <v>198</v>
      </c>
      <c r="F486" s="146" t="s">
        <v>2600</v>
      </c>
      <c r="I486" s="147"/>
      <c r="L486" s="31"/>
      <c r="M486" s="148"/>
      <c r="T486" s="55"/>
      <c r="AT486" s="16" t="s">
        <v>198</v>
      </c>
      <c r="AU486" s="16" t="s">
        <v>89</v>
      </c>
    </row>
    <row r="487" spans="2:65" s="1" customFormat="1" ht="24.2" customHeight="1">
      <c r="B487" s="31"/>
      <c r="C487" s="132" t="s">
        <v>586</v>
      </c>
      <c r="D487" s="132" t="s">
        <v>192</v>
      </c>
      <c r="E487" s="133" t="s">
        <v>2668</v>
      </c>
      <c r="F487" s="134" t="s">
        <v>2669</v>
      </c>
      <c r="G487" s="135" t="s">
        <v>936</v>
      </c>
      <c r="H487" s="136">
        <v>1</v>
      </c>
      <c r="I487" s="137"/>
      <c r="J487" s="138">
        <f>ROUND(I487*H487,2)</f>
        <v>0</v>
      </c>
      <c r="K487" s="134" t="s">
        <v>1</v>
      </c>
      <c r="L487" s="31"/>
      <c r="M487" s="139" t="s">
        <v>1</v>
      </c>
      <c r="N487" s="140" t="s">
        <v>44</v>
      </c>
      <c r="P487" s="141">
        <f>O487*H487</f>
        <v>0</v>
      </c>
      <c r="Q487" s="141">
        <v>0</v>
      </c>
      <c r="R487" s="141">
        <f>Q487*H487</f>
        <v>0</v>
      </c>
      <c r="S487" s="141">
        <v>0</v>
      </c>
      <c r="T487" s="142">
        <f>S487*H487</f>
        <v>0</v>
      </c>
      <c r="AR487" s="143" t="s">
        <v>197</v>
      </c>
      <c r="AT487" s="143" t="s">
        <v>192</v>
      </c>
      <c r="AU487" s="143" t="s">
        <v>89</v>
      </c>
      <c r="AY487" s="16" t="s">
        <v>190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87</v>
      </c>
      <c r="BK487" s="144">
        <f>ROUND(I487*H487,2)</f>
        <v>0</v>
      </c>
      <c r="BL487" s="16" t="s">
        <v>197</v>
      </c>
      <c r="BM487" s="143" t="s">
        <v>983</v>
      </c>
    </row>
    <row r="488" spans="2:65" s="1" customFormat="1" ht="19.5">
      <c r="B488" s="31"/>
      <c r="D488" s="145" t="s">
        <v>198</v>
      </c>
      <c r="F488" s="146" t="s">
        <v>2669</v>
      </c>
      <c r="I488" s="147"/>
      <c r="L488" s="31"/>
      <c r="M488" s="148"/>
      <c r="T488" s="55"/>
      <c r="AT488" s="16" t="s">
        <v>198</v>
      </c>
      <c r="AU488" s="16" t="s">
        <v>89</v>
      </c>
    </row>
    <row r="489" spans="2:65" s="1" customFormat="1" ht="37.9" customHeight="1">
      <c r="B489" s="31"/>
      <c r="C489" s="132" t="s">
        <v>986</v>
      </c>
      <c r="D489" s="132" t="s">
        <v>192</v>
      </c>
      <c r="E489" s="133" t="s">
        <v>2670</v>
      </c>
      <c r="F489" s="134" t="s">
        <v>2671</v>
      </c>
      <c r="G489" s="135" t="s">
        <v>204</v>
      </c>
      <c r="H489" s="136">
        <v>1</v>
      </c>
      <c r="I489" s="137"/>
      <c r="J489" s="138">
        <f>ROUND(I489*H489,2)</f>
        <v>0</v>
      </c>
      <c r="K489" s="134" t="s">
        <v>1</v>
      </c>
      <c r="L489" s="31"/>
      <c r="M489" s="139" t="s">
        <v>1</v>
      </c>
      <c r="N489" s="140" t="s">
        <v>44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197</v>
      </c>
      <c r="AT489" s="143" t="s">
        <v>192</v>
      </c>
      <c r="AU489" s="143" t="s">
        <v>89</v>
      </c>
      <c r="AY489" s="16" t="s">
        <v>190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87</v>
      </c>
      <c r="BK489" s="144">
        <f>ROUND(I489*H489,2)</f>
        <v>0</v>
      </c>
      <c r="BL489" s="16" t="s">
        <v>197</v>
      </c>
      <c r="BM489" s="143" t="s">
        <v>989</v>
      </c>
    </row>
    <row r="490" spans="2:65" s="1" customFormat="1" ht="19.5">
      <c r="B490" s="31"/>
      <c r="D490" s="145" t="s">
        <v>198</v>
      </c>
      <c r="F490" s="146" t="s">
        <v>2672</v>
      </c>
      <c r="I490" s="147"/>
      <c r="L490" s="31"/>
      <c r="M490" s="148"/>
      <c r="T490" s="55"/>
      <c r="AT490" s="16" t="s">
        <v>198</v>
      </c>
      <c r="AU490" s="16" t="s">
        <v>89</v>
      </c>
    </row>
    <row r="491" spans="2:65" s="1" customFormat="1" ht="19.5">
      <c r="B491" s="31"/>
      <c r="D491" s="145" t="s">
        <v>403</v>
      </c>
      <c r="F491" s="151" t="s">
        <v>2673</v>
      </c>
      <c r="I491" s="147"/>
      <c r="L491" s="31"/>
      <c r="M491" s="148"/>
      <c r="T491" s="55"/>
      <c r="AT491" s="16" t="s">
        <v>403</v>
      </c>
      <c r="AU491" s="16" t="s">
        <v>89</v>
      </c>
    </row>
    <row r="492" spans="2:65" s="1" customFormat="1" ht="24.2" customHeight="1">
      <c r="B492" s="31"/>
      <c r="C492" s="132" t="s">
        <v>592</v>
      </c>
      <c r="D492" s="132" t="s">
        <v>192</v>
      </c>
      <c r="E492" s="133" t="s">
        <v>2674</v>
      </c>
      <c r="F492" s="134" t="s">
        <v>2675</v>
      </c>
      <c r="G492" s="135" t="s">
        <v>2534</v>
      </c>
      <c r="H492" s="136">
        <v>1</v>
      </c>
      <c r="I492" s="137"/>
      <c r="J492" s="138">
        <f>ROUND(I492*H492,2)</f>
        <v>0</v>
      </c>
      <c r="K492" s="134" t="s">
        <v>1</v>
      </c>
      <c r="L492" s="31"/>
      <c r="M492" s="139" t="s">
        <v>1</v>
      </c>
      <c r="N492" s="140" t="s">
        <v>44</v>
      </c>
      <c r="P492" s="141">
        <f>O492*H492</f>
        <v>0</v>
      </c>
      <c r="Q492" s="141">
        <v>0</v>
      </c>
      <c r="R492" s="141">
        <f>Q492*H492</f>
        <v>0</v>
      </c>
      <c r="S492" s="141">
        <v>0</v>
      </c>
      <c r="T492" s="142">
        <f>S492*H492</f>
        <v>0</v>
      </c>
      <c r="AR492" s="143" t="s">
        <v>197</v>
      </c>
      <c r="AT492" s="143" t="s">
        <v>192</v>
      </c>
      <c r="AU492" s="143" t="s">
        <v>89</v>
      </c>
      <c r="AY492" s="16" t="s">
        <v>190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6" t="s">
        <v>87</v>
      </c>
      <c r="BK492" s="144">
        <f>ROUND(I492*H492,2)</f>
        <v>0</v>
      </c>
      <c r="BL492" s="16" t="s">
        <v>197</v>
      </c>
      <c r="BM492" s="143" t="s">
        <v>994</v>
      </c>
    </row>
    <row r="493" spans="2:65" s="1" customFormat="1" ht="19.5">
      <c r="B493" s="31"/>
      <c r="D493" s="145" t="s">
        <v>198</v>
      </c>
      <c r="F493" s="146" t="s">
        <v>2676</v>
      </c>
      <c r="I493" s="147"/>
      <c r="L493" s="31"/>
      <c r="M493" s="148"/>
      <c r="T493" s="55"/>
      <c r="AT493" s="16" t="s">
        <v>198</v>
      </c>
      <c r="AU493" s="16" t="s">
        <v>89</v>
      </c>
    </row>
    <row r="494" spans="2:65" s="1" customFormat="1" ht="39">
      <c r="B494" s="31"/>
      <c r="D494" s="145" t="s">
        <v>403</v>
      </c>
      <c r="F494" s="151" t="s">
        <v>2677</v>
      </c>
      <c r="I494" s="147"/>
      <c r="L494" s="31"/>
      <c r="M494" s="148"/>
      <c r="T494" s="55"/>
      <c r="AT494" s="16" t="s">
        <v>403</v>
      </c>
      <c r="AU494" s="16" t="s">
        <v>89</v>
      </c>
    </row>
    <row r="495" spans="2:65" s="1" customFormat="1" ht="16.5" customHeight="1">
      <c r="B495" s="31"/>
      <c r="C495" s="132" t="s">
        <v>997</v>
      </c>
      <c r="D495" s="132" t="s">
        <v>192</v>
      </c>
      <c r="E495" s="133" t="s">
        <v>2678</v>
      </c>
      <c r="F495" s="134" t="s">
        <v>2679</v>
      </c>
      <c r="G495" s="135" t="s">
        <v>936</v>
      </c>
      <c r="H495" s="136">
        <v>3</v>
      </c>
      <c r="I495" s="137"/>
      <c r="J495" s="138">
        <f>ROUND(I495*H495,2)</f>
        <v>0</v>
      </c>
      <c r="K495" s="134" t="s">
        <v>1</v>
      </c>
      <c r="L495" s="31"/>
      <c r="M495" s="139" t="s">
        <v>1</v>
      </c>
      <c r="N495" s="140" t="s">
        <v>44</v>
      </c>
      <c r="P495" s="141">
        <f>O495*H495</f>
        <v>0</v>
      </c>
      <c r="Q495" s="141">
        <v>0</v>
      </c>
      <c r="R495" s="141">
        <f>Q495*H495</f>
        <v>0</v>
      </c>
      <c r="S495" s="141">
        <v>0</v>
      </c>
      <c r="T495" s="142">
        <f>S495*H495</f>
        <v>0</v>
      </c>
      <c r="AR495" s="143" t="s">
        <v>197</v>
      </c>
      <c r="AT495" s="143" t="s">
        <v>192</v>
      </c>
      <c r="AU495" s="143" t="s">
        <v>89</v>
      </c>
      <c r="AY495" s="16" t="s">
        <v>190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6" t="s">
        <v>87</v>
      </c>
      <c r="BK495" s="144">
        <f>ROUND(I495*H495,2)</f>
        <v>0</v>
      </c>
      <c r="BL495" s="16" t="s">
        <v>197</v>
      </c>
      <c r="BM495" s="143" t="s">
        <v>1000</v>
      </c>
    </row>
    <row r="496" spans="2:65" s="1" customFormat="1">
      <c r="B496" s="31"/>
      <c r="D496" s="145" t="s">
        <v>198</v>
      </c>
      <c r="F496" s="146" t="s">
        <v>2679</v>
      </c>
      <c r="I496" s="147"/>
      <c r="L496" s="31"/>
      <c r="M496" s="148"/>
      <c r="T496" s="55"/>
      <c r="AT496" s="16" t="s">
        <v>198</v>
      </c>
      <c r="AU496" s="16" t="s">
        <v>89</v>
      </c>
    </row>
    <row r="497" spans="2:65" s="11" customFormat="1" ht="22.9" customHeight="1">
      <c r="B497" s="121"/>
      <c r="D497" s="122" t="s">
        <v>78</v>
      </c>
      <c r="E497" s="130" t="s">
        <v>2708</v>
      </c>
      <c r="F497" s="130" t="s">
        <v>2709</v>
      </c>
      <c r="I497" s="124"/>
      <c r="J497" s="131">
        <f>BK497</f>
        <v>0</v>
      </c>
      <c r="L497" s="121"/>
      <c r="M497" s="125"/>
      <c r="P497" s="126">
        <f>SUM(P498:P511)</f>
        <v>0</v>
      </c>
      <c r="R497" s="126">
        <f>SUM(R498:R511)</f>
        <v>0.145616</v>
      </c>
      <c r="T497" s="127">
        <f>SUM(T498:T511)</f>
        <v>0</v>
      </c>
      <c r="AR497" s="122" t="s">
        <v>87</v>
      </c>
      <c r="AT497" s="128" t="s">
        <v>78</v>
      </c>
      <c r="AU497" s="128" t="s">
        <v>87</v>
      </c>
      <c r="AY497" s="122" t="s">
        <v>190</v>
      </c>
      <c r="BK497" s="129">
        <f>SUM(BK498:BK511)</f>
        <v>0</v>
      </c>
    </row>
    <row r="498" spans="2:65" s="1" customFormat="1" ht="33" customHeight="1">
      <c r="B498" s="31"/>
      <c r="C498" s="132" t="s">
        <v>597</v>
      </c>
      <c r="D498" s="132" t="s">
        <v>192</v>
      </c>
      <c r="E498" s="133" t="s">
        <v>2706</v>
      </c>
      <c r="F498" s="134" t="s">
        <v>2707</v>
      </c>
      <c r="G498" s="135" t="s">
        <v>936</v>
      </c>
      <c r="H498" s="136">
        <v>8</v>
      </c>
      <c r="I498" s="137"/>
      <c r="J498" s="138">
        <f>ROUND(I498*H498,2)</f>
        <v>0</v>
      </c>
      <c r="K498" s="134" t="s">
        <v>1</v>
      </c>
      <c r="L498" s="31"/>
      <c r="M498" s="139" t="s">
        <v>1</v>
      </c>
      <c r="N498" s="140" t="s">
        <v>44</v>
      </c>
      <c r="P498" s="141">
        <f>O498*H498</f>
        <v>0</v>
      </c>
      <c r="Q498" s="141">
        <v>0</v>
      </c>
      <c r="R498" s="141">
        <f>Q498*H498</f>
        <v>0</v>
      </c>
      <c r="S498" s="141">
        <v>0</v>
      </c>
      <c r="T498" s="142">
        <f>S498*H498</f>
        <v>0</v>
      </c>
      <c r="AR498" s="143" t="s">
        <v>197</v>
      </c>
      <c r="AT498" s="143" t="s">
        <v>192</v>
      </c>
      <c r="AU498" s="143" t="s">
        <v>89</v>
      </c>
      <c r="AY498" s="16" t="s">
        <v>190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6" t="s">
        <v>87</v>
      </c>
      <c r="BK498" s="144">
        <f>ROUND(I498*H498,2)</f>
        <v>0</v>
      </c>
      <c r="BL498" s="16" t="s">
        <v>197</v>
      </c>
      <c r="BM498" s="143" t="s">
        <v>1005</v>
      </c>
    </row>
    <row r="499" spans="2:65" s="1" customFormat="1" ht="19.5">
      <c r="B499" s="31"/>
      <c r="D499" s="145" t="s">
        <v>198</v>
      </c>
      <c r="F499" s="146" t="s">
        <v>2555</v>
      </c>
      <c r="I499" s="147"/>
      <c r="L499" s="31"/>
      <c r="M499" s="148"/>
      <c r="T499" s="55"/>
      <c r="AT499" s="16" t="s">
        <v>198</v>
      </c>
      <c r="AU499" s="16" t="s">
        <v>89</v>
      </c>
    </row>
    <row r="500" spans="2:65" s="1" customFormat="1" ht="19.5">
      <c r="B500" s="31"/>
      <c r="D500" s="145" t="s">
        <v>403</v>
      </c>
      <c r="F500" s="151" t="s">
        <v>2710</v>
      </c>
      <c r="I500" s="147"/>
      <c r="L500" s="31"/>
      <c r="M500" s="148"/>
      <c r="T500" s="55"/>
      <c r="AT500" s="16" t="s">
        <v>403</v>
      </c>
      <c r="AU500" s="16" t="s">
        <v>89</v>
      </c>
    </row>
    <row r="501" spans="2:65" s="1" customFormat="1" ht="16.5" customHeight="1">
      <c r="B501" s="31"/>
      <c r="C501" s="132" t="s">
        <v>1009</v>
      </c>
      <c r="D501" s="132" t="s">
        <v>192</v>
      </c>
      <c r="E501" s="133" t="s">
        <v>2711</v>
      </c>
      <c r="F501" s="134" t="s">
        <v>2712</v>
      </c>
      <c r="G501" s="135" t="s">
        <v>204</v>
      </c>
      <c r="H501" s="136">
        <v>2</v>
      </c>
      <c r="I501" s="137"/>
      <c r="J501" s="138">
        <f>ROUND(I501*H501,2)</f>
        <v>0</v>
      </c>
      <c r="K501" s="134" t="s">
        <v>196</v>
      </c>
      <c r="L501" s="31"/>
      <c r="M501" s="139" t="s">
        <v>1</v>
      </c>
      <c r="N501" s="140" t="s">
        <v>44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197</v>
      </c>
      <c r="AT501" s="143" t="s">
        <v>192</v>
      </c>
      <c r="AU501" s="143" t="s">
        <v>89</v>
      </c>
      <c r="AY501" s="16" t="s">
        <v>190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87</v>
      </c>
      <c r="BK501" s="144">
        <f>ROUND(I501*H501,2)</f>
        <v>0</v>
      </c>
      <c r="BL501" s="16" t="s">
        <v>197</v>
      </c>
      <c r="BM501" s="143" t="s">
        <v>1012</v>
      </c>
    </row>
    <row r="502" spans="2:65" s="1" customFormat="1" ht="19.5">
      <c r="B502" s="31"/>
      <c r="D502" s="145" t="s">
        <v>198</v>
      </c>
      <c r="F502" s="146" t="s">
        <v>2713</v>
      </c>
      <c r="I502" s="147"/>
      <c r="L502" s="31"/>
      <c r="M502" s="148"/>
      <c r="T502" s="55"/>
      <c r="AT502" s="16" t="s">
        <v>198</v>
      </c>
      <c r="AU502" s="16" t="s">
        <v>89</v>
      </c>
    </row>
    <row r="503" spans="2:65" s="1" customFormat="1">
      <c r="B503" s="31"/>
      <c r="D503" s="149" t="s">
        <v>200</v>
      </c>
      <c r="F503" s="150" t="s">
        <v>2714</v>
      </c>
      <c r="I503" s="147"/>
      <c r="L503" s="31"/>
      <c r="M503" s="148"/>
      <c r="T503" s="55"/>
      <c r="AT503" s="16" t="s">
        <v>200</v>
      </c>
      <c r="AU503" s="16" t="s">
        <v>89</v>
      </c>
    </row>
    <row r="504" spans="2:65" s="1" customFormat="1" ht="24.2" customHeight="1">
      <c r="B504" s="31"/>
      <c r="C504" s="152" t="s">
        <v>602</v>
      </c>
      <c r="D504" s="152" t="s">
        <v>426</v>
      </c>
      <c r="E504" s="153" t="s">
        <v>2715</v>
      </c>
      <c r="F504" s="154" t="s">
        <v>2716</v>
      </c>
      <c r="G504" s="155" t="s">
        <v>204</v>
      </c>
      <c r="H504" s="156">
        <v>2</v>
      </c>
      <c r="I504" s="157"/>
      <c r="J504" s="158">
        <f>ROUND(I504*H504,2)</f>
        <v>0</v>
      </c>
      <c r="K504" s="154" t="s">
        <v>1</v>
      </c>
      <c r="L504" s="159"/>
      <c r="M504" s="160" t="s">
        <v>1</v>
      </c>
      <c r="N504" s="161" t="s">
        <v>44</v>
      </c>
      <c r="P504" s="141">
        <f>O504*H504</f>
        <v>0</v>
      </c>
      <c r="Q504" s="141">
        <v>0</v>
      </c>
      <c r="R504" s="141">
        <f>Q504*H504</f>
        <v>0</v>
      </c>
      <c r="S504" s="141">
        <v>0</v>
      </c>
      <c r="T504" s="142">
        <f>S504*H504</f>
        <v>0</v>
      </c>
      <c r="AR504" s="143" t="s">
        <v>216</v>
      </c>
      <c r="AT504" s="143" t="s">
        <v>426</v>
      </c>
      <c r="AU504" s="143" t="s">
        <v>89</v>
      </c>
      <c r="AY504" s="16" t="s">
        <v>190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87</v>
      </c>
      <c r="BK504" s="144">
        <f>ROUND(I504*H504,2)</f>
        <v>0</v>
      </c>
      <c r="BL504" s="16" t="s">
        <v>197</v>
      </c>
      <c r="BM504" s="143" t="s">
        <v>1017</v>
      </c>
    </row>
    <row r="505" spans="2:65" s="1" customFormat="1">
      <c r="B505" s="31"/>
      <c r="D505" s="145" t="s">
        <v>198</v>
      </c>
      <c r="F505" s="146" t="s">
        <v>2716</v>
      </c>
      <c r="I505" s="147"/>
      <c r="L505" s="31"/>
      <c r="M505" s="148"/>
      <c r="T505" s="55"/>
      <c r="AT505" s="16" t="s">
        <v>198</v>
      </c>
      <c r="AU505" s="16" t="s">
        <v>89</v>
      </c>
    </row>
    <row r="506" spans="2:65" s="1" customFormat="1" ht="24.2" customHeight="1">
      <c r="B506" s="31"/>
      <c r="C506" s="132" t="s">
        <v>1020</v>
      </c>
      <c r="D506" s="132" t="s">
        <v>192</v>
      </c>
      <c r="E506" s="133" t="s">
        <v>2717</v>
      </c>
      <c r="F506" s="134" t="s">
        <v>2595</v>
      </c>
      <c r="G506" s="135" t="s">
        <v>368</v>
      </c>
      <c r="H506" s="136">
        <v>12</v>
      </c>
      <c r="I506" s="137"/>
      <c r="J506" s="138">
        <f>ROUND(I506*H506,2)</f>
        <v>0</v>
      </c>
      <c r="K506" s="134" t="s">
        <v>196</v>
      </c>
      <c r="L506" s="31"/>
      <c r="M506" s="139" t="s">
        <v>1</v>
      </c>
      <c r="N506" s="140" t="s">
        <v>44</v>
      </c>
      <c r="P506" s="141">
        <f>O506*H506</f>
        <v>0</v>
      </c>
      <c r="Q506" s="141">
        <v>3.4429999999999999E-3</v>
      </c>
      <c r="R506" s="141">
        <f>Q506*H506</f>
        <v>4.1315999999999999E-2</v>
      </c>
      <c r="S506" s="141">
        <v>0</v>
      </c>
      <c r="T506" s="142">
        <f>S506*H506</f>
        <v>0</v>
      </c>
      <c r="AR506" s="143" t="s">
        <v>197</v>
      </c>
      <c r="AT506" s="143" t="s">
        <v>192</v>
      </c>
      <c r="AU506" s="143" t="s">
        <v>89</v>
      </c>
      <c r="AY506" s="16" t="s">
        <v>190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6" t="s">
        <v>87</v>
      </c>
      <c r="BK506" s="144">
        <f>ROUND(I506*H506,2)</f>
        <v>0</v>
      </c>
      <c r="BL506" s="16" t="s">
        <v>197</v>
      </c>
      <c r="BM506" s="143" t="s">
        <v>1023</v>
      </c>
    </row>
    <row r="507" spans="2:65" s="1" customFormat="1" ht="19.5">
      <c r="B507" s="31"/>
      <c r="D507" s="145" t="s">
        <v>198</v>
      </c>
      <c r="F507" s="146" t="s">
        <v>2718</v>
      </c>
      <c r="I507" s="147"/>
      <c r="L507" s="31"/>
      <c r="M507" s="148"/>
      <c r="T507" s="55"/>
      <c r="AT507" s="16" t="s">
        <v>198</v>
      </c>
      <c r="AU507" s="16" t="s">
        <v>89</v>
      </c>
    </row>
    <row r="508" spans="2:65" s="1" customFormat="1">
      <c r="B508" s="31"/>
      <c r="D508" s="149" t="s">
        <v>200</v>
      </c>
      <c r="F508" s="150" t="s">
        <v>2719</v>
      </c>
      <c r="I508" s="147"/>
      <c r="L508" s="31"/>
      <c r="M508" s="148"/>
      <c r="T508" s="55"/>
      <c r="AT508" s="16" t="s">
        <v>200</v>
      </c>
      <c r="AU508" s="16" t="s">
        <v>89</v>
      </c>
    </row>
    <row r="509" spans="2:65" s="1" customFormat="1" ht="24.2" customHeight="1">
      <c r="B509" s="31"/>
      <c r="C509" s="132" t="s">
        <v>605</v>
      </c>
      <c r="D509" s="132" t="s">
        <v>192</v>
      </c>
      <c r="E509" s="133" t="s">
        <v>2720</v>
      </c>
      <c r="F509" s="134" t="s">
        <v>2721</v>
      </c>
      <c r="G509" s="135" t="s">
        <v>368</v>
      </c>
      <c r="H509" s="136">
        <v>20</v>
      </c>
      <c r="I509" s="137"/>
      <c r="J509" s="138">
        <f>ROUND(I509*H509,2)</f>
        <v>0</v>
      </c>
      <c r="K509" s="134" t="s">
        <v>196</v>
      </c>
      <c r="L509" s="31"/>
      <c r="M509" s="139" t="s">
        <v>1</v>
      </c>
      <c r="N509" s="140" t="s">
        <v>44</v>
      </c>
      <c r="P509" s="141">
        <f>O509*H509</f>
        <v>0</v>
      </c>
      <c r="Q509" s="141">
        <v>5.215E-3</v>
      </c>
      <c r="R509" s="141">
        <f>Q509*H509</f>
        <v>0.1043</v>
      </c>
      <c r="S509" s="141">
        <v>0</v>
      </c>
      <c r="T509" s="142">
        <f>S509*H509</f>
        <v>0</v>
      </c>
      <c r="AR509" s="143" t="s">
        <v>197</v>
      </c>
      <c r="AT509" s="143" t="s">
        <v>192</v>
      </c>
      <c r="AU509" s="143" t="s">
        <v>89</v>
      </c>
      <c r="AY509" s="16" t="s">
        <v>190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6" t="s">
        <v>87</v>
      </c>
      <c r="BK509" s="144">
        <f>ROUND(I509*H509,2)</f>
        <v>0</v>
      </c>
      <c r="BL509" s="16" t="s">
        <v>197</v>
      </c>
      <c r="BM509" s="143" t="s">
        <v>1028</v>
      </c>
    </row>
    <row r="510" spans="2:65" s="1" customFormat="1" ht="19.5">
      <c r="B510" s="31"/>
      <c r="D510" s="145" t="s">
        <v>198</v>
      </c>
      <c r="F510" s="146" t="s">
        <v>2722</v>
      </c>
      <c r="I510" s="147"/>
      <c r="L510" s="31"/>
      <c r="M510" s="148"/>
      <c r="T510" s="55"/>
      <c r="AT510" s="16" t="s">
        <v>198</v>
      </c>
      <c r="AU510" s="16" t="s">
        <v>89</v>
      </c>
    </row>
    <row r="511" spans="2:65" s="1" customFormat="1">
      <c r="B511" s="31"/>
      <c r="D511" s="149" t="s">
        <v>200</v>
      </c>
      <c r="F511" s="150" t="s">
        <v>2723</v>
      </c>
      <c r="I511" s="147"/>
      <c r="L511" s="31"/>
      <c r="M511" s="148"/>
      <c r="T511" s="55"/>
      <c r="AT511" s="16" t="s">
        <v>200</v>
      </c>
      <c r="AU511" s="16" t="s">
        <v>89</v>
      </c>
    </row>
    <row r="512" spans="2:65" s="11" customFormat="1" ht="22.9" customHeight="1">
      <c r="B512" s="121"/>
      <c r="D512" s="122" t="s">
        <v>78</v>
      </c>
      <c r="E512" s="130" t="s">
        <v>2724</v>
      </c>
      <c r="F512" s="130" t="s">
        <v>2725</v>
      </c>
      <c r="I512" s="124"/>
      <c r="J512" s="131">
        <f>BK512</f>
        <v>0</v>
      </c>
      <c r="L512" s="121"/>
      <c r="M512" s="125"/>
      <c r="P512" s="126">
        <f>SUM(P513:P514)</f>
        <v>0</v>
      </c>
      <c r="R512" s="126">
        <f>SUM(R513:R514)</f>
        <v>0</v>
      </c>
      <c r="T512" s="127">
        <f>SUM(T513:T514)</f>
        <v>0</v>
      </c>
      <c r="AR512" s="122" t="s">
        <v>87</v>
      </c>
      <c r="AT512" s="128" t="s">
        <v>78</v>
      </c>
      <c r="AU512" s="128" t="s">
        <v>87</v>
      </c>
      <c r="AY512" s="122" t="s">
        <v>190</v>
      </c>
      <c r="BK512" s="129">
        <f>SUM(BK513:BK514)</f>
        <v>0</v>
      </c>
    </row>
    <row r="513" spans="2:65" s="1" customFormat="1" ht="37.9" customHeight="1">
      <c r="B513" s="31"/>
      <c r="C513" s="132" t="s">
        <v>1031</v>
      </c>
      <c r="D513" s="132" t="s">
        <v>192</v>
      </c>
      <c r="E513" s="133" t="s">
        <v>2726</v>
      </c>
      <c r="F513" s="134" t="s">
        <v>2727</v>
      </c>
      <c r="G513" s="135" t="s">
        <v>936</v>
      </c>
      <c r="H513" s="136">
        <v>1</v>
      </c>
      <c r="I513" s="137"/>
      <c r="J513" s="138">
        <f>ROUND(I513*H513,2)</f>
        <v>0</v>
      </c>
      <c r="K513" s="134" t="s">
        <v>1</v>
      </c>
      <c r="L513" s="31"/>
      <c r="M513" s="139" t="s">
        <v>1</v>
      </c>
      <c r="N513" s="140" t="s">
        <v>44</v>
      </c>
      <c r="P513" s="141">
        <f>O513*H513</f>
        <v>0</v>
      </c>
      <c r="Q513" s="141">
        <v>0</v>
      </c>
      <c r="R513" s="141">
        <f>Q513*H513</f>
        <v>0</v>
      </c>
      <c r="S513" s="141">
        <v>0</v>
      </c>
      <c r="T513" s="142">
        <f>S513*H513</f>
        <v>0</v>
      </c>
      <c r="AR513" s="143" t="s">
        <v>197</v>
      </c>
      <c r="AT513" s="143" t="s">
        <v>192</v>
      </c>
      <c r="AU513" s="143" t="s">
        <v>89</v>
      </c>
      <c r="AY513" s="16" t="s">
        <v>190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87</v>
      </c>
      <c r="BK513" s="144">
        <f>ROUND(I513*H513,2)</f>
        <v>0</v>
      </c>
      <c r="BL513" s="16" t="s">
        <v>197</v>
      </c>
      <c r="BM513" s="143" t="s">
        <v>1034</v>
      </c>
    </row>
    <row r="514" spans="2:65" s="1" customFormat="1" ht="39">
      <c r="B514" s="31"/>
      <c r="D514" s="145" t="s">
        <v>198</v>
      </c>
      <c r="F514" s="146" t="s">
        <v>2728</v>
      </c>
      <c r="I514" s="147"/>
      <c r="L514" s="31"/>
      <c r="M514" s="148"/>
      <c r="T514" s="55"/>
      <c r="AT514" s="16" t="s">
        <v>198</v>
      </c>
      <c r="AU514" s="16" t="s">
        <v>89</v>
      </c>
    </row>
    <row r="515" spans="2:65" s="11" customFormat="1" ht="22.9" customHeight="1">
      <c r="B515" s="121"/>
      <c r="D515" s="122" t="s">
        <v>78</v>
      </c>
      <c r="E515" s="130" t="s">
        <v>2729</v>
      </c>
      <c r="F515" s="130" t="s">
        <v>2730</v>
      </c>
      <c r="I515" s="124"/>
      <c r="J515" s="131">
        <f>BK515</f>
        <v>0</v>
      </c>
      <c r="L515" s="121"/>
      <c r="M515" s="125"/>
      <c r="P515" s="126">
        <f>SUM(P516:P532)</f>
        <v>0</v>
      </c>
      <c r="R515" s="126">
        <f>SUM(R516:R532)</f>
        <v>2.8832999999999998E-2</v>
      </c>
      <c r="T515" s="127">
        <f>SUM(T516:T532)</f>
        <v>0</v>
      </c>
      <c r="AR515" s="122" t="s">
        <v>87</v>
      </c>
      <c r="AT515" s="128" t="s">
        <v>78</v>
      </c>
      <c r="AU515" s="128" t="s">
        <v>87</v>
      </c>
      <c r="AY515" s="122" t="s">
        <v>190</v>
      </c>
      <c r="BK515" s="129">
        <f>SUM(BK516:BK532)</f>
        <v>0</v>
      </c>
    </row>
    <row r="516" spans="2:65" s="1" customFormat="1" ht="16.5" customHeight="1">
      <c r="B516" s="31"/>
      <c r="C516" s="132" t="s">
        <v>609</v>
      </c>
      <c r="D516" s="132" t="s">
        <v>192</v>
      </c>
      <c r="E516" s="133" t="s">
        <v>2731</v>
      </c>
      <c r="F516" s="134" t="s">
        <v>2732</v>
      </c>
      <c r="G516" s="135" t="s">
        <v>368</v>
      </c>
      <c r="H516" s="136">
        <v>40</v>
      </c>
      <c r="I516" s="137"/>
      <c r="J516" s="138">
        <f>ROUND(I516*H516,2)</f>
        <v>0</v>
      </c>
      <c r="K516" s="134" t="s">
        <v>196</v>
      </c>
      <c r="L516" s="31"/>
      <c r="M516" s="139" t="s">
        <v>1</v>
      </c>
      <c r="N516" s="140" t="s">
        <v>44</v>
      </c>
      <c r="P516" s="141">
        <f>O516*H516</f>
        <v>0</v>
      </c>
      <c r="Q516" s="141">
        <v>4.1189999999999998E-4</v>
      </c>
      <c r="R516" s="141">
        <f>Q516*H516</f>
        <v>1.6475999999999998E-2</v>
      </c>
      <c r="S516" s="141">
        <v>0</v>
      </c>
      <c r="T516" s="142">
        <f>S516*H516</f>
        <v>0</v>
      </c>
      <c r="AR516" s="143" t="s">
        <v>197</v>
      </c>
      <c r="AT516" s="143" t="s">
        <v>192</v>
      </c>
      <c r="AU516" s="143" t="s">
        <v>89</v>
      </c>
      <c r="AY516" s="16" t="s">
        <v>190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6" t="s">
        <v>87</v>
      </c>
      <c r="BK516" s="144">
        <f>ROUND(I516*H516,2)</f>
        <v>0</v>
      </c>
      <c r="BL516" s="16" t="s">
        <v>197</v>
      </c>
      <c r="BM516" s="143" t="s">
        <v>1037</v>
      </c>
    </row>
    <row r="517" spans="2:65" s="1" customFormat="1" ht="19.5">
      <c r="B517" s="31"/>
      <c r="D517" s="145" t="s">
        <v>198</v>
      </c>
      <c r="F517" s="146" t="s">
        <v>2733</v>
      </c>
      <c r="I517" s="147"/>
      <c r="L517" s="31"/>
      <c r="M517" s="148"/>
      <c r="T517" s="55"/>
      <c r="AT517" s="16" t="s">
        <v>198</v>
      </c>
      <c r="AU517" s="16" t="s">
        <v>89</v>
      </c>
    </row>
    <row r="518" spans="2:65" s="1" customFormat="1">
      <c r="B518" s="31"/>
      <c r="D518" s="149" t="s">
        <v>200</v>
      </c>
      <c r="F518" s="150" t="s">
        <v>2734</v>
      </c>
      <c r="I518" s="147"/>
      <c r="L518" s="31"/>
      <c r="M518" s="148"/>
      <c r="T518" s="55"/>
      <c r="AT518" s="16" t="s">
        <v>200</v>
      </c>
      <c r="AU518" s="16" t="s">
        <v>89</v>
      </c>
    </row>
    <row r="519" spans="2:65" s="1" customFormat="1" ht="16.5" customHeight="1">
      <c r="B519" s="31"/>
      <c r="C519" s="132" t="s">
        <v>1040</v>
      </c>
      <c r="D519" s="132" t="s">
        <v>192</v>
      </c>
      <c r="E519" s="133" t="s">
        <v>2735</v>
      </c>
      <c r="F519" s="134" t="s">
        <v>2732</v>
      </c>
      <c r="G519" s="135" t="s">
        <v>368</v>
      </c>
      <c r="H519" s="136">
        <v>30</v>
      </c>
      <c r="I519" s="137"/>
      <c r="J519" s="138">
        <f>ROUND(I519*H519,2)</f>
        <v>0</v>
      </c>
      <c r="K519" s="134" t="s">
        <v>196</v>
      </c>
      <c r="L519" s="31"/>
      <c r="M519" s="139" t="s">
        <v>1</v>
      </c>
      <c r="N519" s="140" t="s">
        <v>44</v>
      </c>
      <c r="P519" s="141">
        <f>O519*H519</f>
        <v>0</v>
      </c>
      <c r="Q519" s="141">
        <v>4.1189999999999998E-4</v>
      </c>
      <c r="R519" s="141">
        <f>Q519*H519</f>
        <v>1.2357E-2</v>
      </c>
      <c r="S519" s="141">
        <v>0</v>
      </c>
      <c r="T519" s="142">
        <f>S519*H519</f>
        <v>0</v>
      </c>
      <c r="AR519" s="143" t="s">
        <v>197</v>
      </c>
      <c r="AT519" s="143" t="s">
        <v>192</v>
      </c>
      <c r="AU519" s="143" t="s">
        <v>89</v>
      </c>
      <c r="AY519" s="16" t="s">
        <v>190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6" t="s">
        <v>87</v>
      </c>
      <c r="BK519" s="144">
        <f>ROUND(I519*H519,2)</f>
        <v>0</v>
      </c>
      <c r="BL519" s="16" t="s">
        <v>197</v>
      </c>
      <c r="BM519" s="143" t="s">
        <v>1043</v>
      </c>
    </row>
    <row r="520" spans="2:65" s="1" customFormat="1" ht="19.5">
      <c r="B520" s="31"/>
      <c r="D520" s="145" t="s">
        <v>198</v>
      </c>
      <c r="F520" s="146" t="s">
        <v>2736</v>
      </c>
      <c r="I520" s="147"/>
      <c r="L520" s="31"/>
      <c r="M520" s="148"/>
      <c r="T520" s="55"/>
      <c r="AT520" s="16" t="s">
        <v>198</v>
      </c>
      <c r="AU520" s="16" t="s">
        <v>89</v>
      </c>
    </row>
    <row r="521" spans="2:65" s="1" customFormat="1">
      <c r="B521" s="31"/>
      <c r="D521" s="149" t="s">
        <v>200</v>
      </c>
      <c r="F521" s="150" t="s">
        <v>2737</v>
      </c>
      <c r="I521" s="147"/>
      <c r="L521" s="31"/>
      <c r="M521" s="148"/>
      <c r="T521" s="55"/>
      <c r="AT521" s="16" t="s">
        <v>200</v>
      </c>
      <c r="AU521" s="16" t="s">
        <v>89</v>
      </c>
    </row>
    <row r="522" spans="2:65" s="1" customFormat="1" ht="16.5" customHeight="1">
      <c r="B522" s="31"/>
      <c r="C522" s="132" t="s">
        <v>612</v>
      </c>
      <c r="D522" s="132" t="s">
        <v>192</v>
      </c>
      <c r="E522" s="133" t="s">
        <v>2738</v>
      </c>
      <c r="F522" s="134" t="s">
        <v>2739</v>
      </c>
      <c r="G522" s="135" t="s">
        <v>936</v>
      </c>
      <c r="H522" s="136">
        <v>5</v>
      </c>
      <c r="I522" s="137"/>
      <c r="J522" s="138">
        <f>ROUND(I522*H522,2)</f>
        <v>0</v>
      </c>
      <c r="K522" s="134" t="s">
        <v>1</v>
      </c>
      <c r="L522" s="31"/>
      <c r="M522" s="139" t="s">
        <v>1</v>
      </c>
      <c r="N522" s="140" t="s">
        <v>44</v>
      </c>
      <c r="P522" s="141">
        <f>O522*H522</f>
        <v>0</v>
      </c>
      <c r="Q522" s="141">
        <v>0</v>
      </c>
      <c r="R522" s="141">
        <f>Q522*H522</f>
        <v>0</v>
      </c>
      <c r="S522" s="141">
        <v>0</v>
      </c>
      <c r="T522" s="142">
        <f>S522*H522</f>
        <v>0</v>
      </c>
      <c r="AR522" s="143" t="s">
        <v>197</v>
      </c>
      <c r="AT522" s="143" t="s">
        <v>192</v>
      </c>
      <c r="AU522" s="143" t="s">
        <v>89</v>
      </c>
      <c r="AY522" s="16" t="s">
        <v>190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6" t="s">
        <v>87</v>
      </c>
      <c r="BK522" s="144">
        <f>ROUND(I522*H522,2)</f>
        <v>0</v>
      </c>
      <c r="BL522" s="16" t="s">
        <v>197</v>
      </c>
      <c r="BM522" s="143" t="s">
        <v>1048</v>
      </c>
    </row>
    <row r="523" spans="2:65" s="1" customFormat="1">
      <c r="B523" s="31"/>
      <c r="D523" s="145" t="s">
        <v>198</v>
      </c>
      <c r="F523" s="146" t="s">
        <v>2739</v>
      </c>
      <c r="I523" s="147"/>
      <c r="L523" s="31"/>
      <c r="M523" s="148"/>
      <c r="T523" s="55"/>
      <c r="AT523" s="16" t="s">
        <v>198</v>
      </c>
      <c r="AU523" s="16" t="s">
        <v>89</v>
      </c>
    </row>
    <row r="524" spans="2:65" s="1" customFormat="1" ht="21.75" customHeight="1">
      <c r="B524" s="31"/>
      <c r="C524" s="132" t="s">
        <v>1051</v>
      </c>
      <c r="D524" s="132" t="s">
        <v>192</v>
      </c>
      <c r="E524" s="133" t="s">
        <v>2740</v>
      </c>
      <c r="F524" s="134" t="s">
        <v>2741</v>
      </c>
      <c r="G524" s="135" t="s">
        <v>936</v>
      </c>
      <c r="H524" s="136">
        <v>5</v>
      </c>
      <c r="I524" s="137"/>
      <c r="J524" s="138">
        <f>ROUND(I524*H524,2)</f>
        <v>0</v>
      </c>
      <c r="K524" s="134" t="s">
        <v>1</v>
      </c>
      <c r="L524" s="31"/>
      <c r="M524" s="139" t="s">
        <v>1</v>
      </c>
      <c r="N524" s="140" t="s">
        <v>44</v>
      </c>
      <c r="P524" s="141">
        <f>O524*H524</f>
        <v>0</v>
      </c>
      <c r="Q524" s="141">
        <v>0</v>
      </c>
      <c r="R524" s="141">
        <f>Q524*H524</f>
        <v>0</v>
      </c>
      <c r="S524" s="141">
        <v>0</v>
      </c>
      <c r="T524" s="142">
        <f>S524*H524</f>
        <v>0</v>
      </c>
      <c r="AR524" s="143" t="s">
        <v>197</v>
      </c>
      <c r="AT524" s="143" t="s">
        <v>192</v>
      </c>
      <c r="AU524" s="143" t="s">
        <v>89</v>
      </c>
      <c r="AY524" s="16" t="s">
        <v>190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6" t="s">
        <v>87</v>
      </c>
      <c r="BK524" s="144">
        <f>ROUND(I524*H524,2)</f>
        <v>0</v>
      </c>
      <c r="BL524" s="16" t="s">
        <v>197</v>
      </c>
      <c r="BM524" s="143" t="s">
        <v>1054</v>
      </c>
    </row>
    <row r="525" spans="2:65" s="1" customFormat="1">
      <c r="B525" s="31"/>
      <c r="D525" s="145" t="s">
        <v>198</v>
      </c>
      <c r="F525" s="146" t="s">
        <v>2741</v>
      </c>
      <c r="I525" s="147"/>
      <c r="L525" s="31"/>
      <c r="M525" s="148"/>
      <c r="T525" s="55"/>
      <c r="AT525" s="16" t="s">
        <v>198</v>
      </c>
      <c r="AU525" s="16" t="s">
        <v>89</v>
      </c>
    </row>
    <row r="526" spans="2:65" s="1" customFormat="1" ht="24.2" customHeight="1">
      <c r="B526" s="31"/>
      <c r="C526" s="132" t="s">
        <v>617</v>
      </c>
      <c r="D526" s="132" t="s">
        <v>192</v>
      </c>
      <c r="E526" s="133" t="s">
        <v>2742</v>
      </c>
      <c r="F526" s="134" t="s">
        <v>2743</v>
      </c>
      <c r="G526" s="135" t="s">
        <v>936</v>
      </c>
      <c r="H526" s="136">
        <v>5</v>
      </c>
      <c r="I526" s="137"/>
      <c r="J526" s="138">
        <f>ROUND(I526*H526,2)</f>
        <v>0</v>
      </c>
      <c r="K526" s="134" t="s">
        <v>1</v>
      </c>
      <c r="L526" s="31"/>
      <c r="M526" s="139" t="s">
        <v>1</v>
      </c>
      <c r="N526" s="140" t="s">
        <v>44</v>
      </c>
      <c r="P526" s="141">
        <f>O526*H526</f>
        <v>0</v>
      </c>
      <c r="Q526" s="141">
        <v>0</v>
      </c>
      <c r="R526" s="141">
        <f>Q526*H526</f>
        <v>0</v>
      </c>
      <c r="S526" s="141">
        <v>0</v>
      </c>
      <c r="T526" s="142">
        <f>S526*H526</f>
        <v>0</v>
      </c>
      <c r="AR526" s="143" t="s">
        <v>197</v>
      </c>
      <c r="AT526" s="143" t="s">
        <v>192</v>
      </c>
      <c r="AU526" s="143" t="s">
        <v>89</v>
      </c>
      <c r="AY526" s="16" t="s">
        <v>190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6" t="s">
        <v>87</v>
      </c>
      <c r="BK526" s="144">
        <f>ROUND(I526*H526,2)</f>
        <v>0</v>
      </c>
      <c r="BL526" s="16" t="s">
        <v>197</v>
      </c>
      <c r="BM526" s="143" t="s">
        <v>1059</v>
      </c>
    </row>
    <row r="527" spans="2:65" s="1" customFormat="1" ht="19.5">
      <c r="B527" s="31"/>
      <c r="D527" s="145" t="s">
        <v>198</v>
      </c>
      <c r="F527" s="146" t="s">
        <v>2743</v>
      </c>
      <c r="I527" s="147"/>
      <c r="L527" s="31"/>
      <c r="M527" s="148"/>
      <c r="T527" s="55"/>
      <c r="AT527" s="16" t="s">
        <v>198</v>
      </c>
      <c r="AU527" s="16" t="s">
        <v>89</v>
      </c>
    </row>
    <row r="528" spans="2:65" s="1" customFormat="1" ht="21.75" customHeight="1">
      <c r="B528" s="31"/>
      <c r="C528" s="132" t="s">
        <v>1062</v>
      </c>
      <c r="D528" s="132" t="s">
        <v>192</v>
      </c>
      <c r="E528" s="133" t="s">
        <v>2744</v>
      </c>
      <c r="F528" s="134" t="s">
        <v>2745</v>
      </c>
      <c r="G528" s="135" t="s">
        <v>368</v>
      </c>
      <c r="H528" s="136">
        <v>15</v>
      </c>
      <c r="I528" s="137"/>
      <c r="J528" s="138">
        <f>ROUND(I528*H528,2)</f>
        <v>0</v>
      </c>
      <c r="K528" s="134" t="s">
        <v>1</v>
      </c>
      <c r="L528" s="31"/>
      <c r="M528" s="139" t="s">
        <v>1</v>
      </c>
      <c r="N528" s="140" t="s">
        <v>44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197</v>
      </c>
      <c r="AT528" s="143" t="s">
        <v>192</v>
      </c>
      <c r="AU528" s="143" t="s">
        <v>89</v>
      </c>
      <c r="AY528" s="16" t="s">
        <v>190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6" t="s">
        <v>87</v>
      </c>
      <c r="BK528" s="144">
        <f>ROUND(I528*H528,2)</f>
        <v>0</v>
      </c>
      <c r="BL528" s="16" t="s">
        <v>197</v>
      </c>
      <c r="BM528" s="143" t="s">
        <v>1065</v>
      </c>
    </row>
    <row r="529" spans="2:65" s="1" customFormat="1">
      <c r="B529" s="31"/>
      <c r="D529" s="145" t="s">
        <v>198</v>
      </c>
      <c r="F529" s="146" t="s">
        <v>2745</v>
      </c>
      <c r="I529" s="147"/>
      <c r="L529" s="31"/>
      <c r="M529" s="148"/>
      <c r="T529" s="55"/>
      <c r="AT529" s="16" t="s">
        <v>198</v>
      </c>
      <c r="AU529" s="16" t="s">
        <v>89</v>
      </c>
    </row>
    <row r="530" spans="2:65" s="1" customFormat="1" ht="29.25">
      <c r="B530" s="31"/>
      <c r="D530" s="145" t="s">
        <v>403</v>
      </c>
      <c r="F530" s="151" t="s">
        <v>2746</v>
      </c>
      <c r="I530" s="147"/>
      <c r="L530" s="31"/>
      <c r="M530" s="148"/>
      <c r="T530" s="55"/>
      <c r="AT530" s="16" t="s">
        <v>403</v>
      </c>
      <c r="AU530" s="16" t="s">
        <v>89</v>
      </c>
    </row>
    <row r="531" spans="2:65" s="1" customFormat="1" ht="24.2" customHeight="1">
      <c r="B531" s="31"/>
      <c r="C531" s="132" t="s">
        <v>622</v>
      </c>
      <c r="D531" s="132" t="s">
        <v>192</v>
      </c>
      <c r="E531" s="133" t="s">
        <v>2747</v>
      </c>
      <c r="F531" s="134" t="s">
        <v>2748</v>
      </c>
      <c r="G531" s="135" t="s">
        <v>368</v>
      </c>
      <c r="H531" s="136">
        <v>10</v>
      </c>
      <c r="I531" s="137"/>
      <c r="J531" s="138">
        <f>ROUND(I531*H531,2)</f>
        <v>0</v>
      </c>
      <c r="K531" s="134" t="s">
        <v>1</v>
      </c>
      <c r="L531" s="31"/>
      <c r="M531" s="139" t="s">
        <v>1</v>
      </c>
      <c r="N531" s="140" t="s">
        <v>44</v>
      </c>
      <c r="P531" s="141">
        <f>O531*H531</f>
        <v>0</v>
      </c>
      <c r="Q531" s="141">
        <v>0</v>
      </c>
      <c r="R531" s="141">
        <f>Q531*H531</f>
        <v>0</v>
      </c>
      <c r="S531" s="141">
        <v>0</v>
      </c>
      <c r="T531" s="142">
        <f>S531*H531</f>
        <v>0</v>
      </c>
      <c r="AR531" s="143" t="s">
        <v>197</v>
      </c>
      <c r="AT531" s="143" t="s">
        <v>192</v>
      </c>
      <c r="AU531" s="143" t="s">
        <v>89</v>
      </c>
      <c r="AY531" s="16" t="s">
        <v>190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6" t="s">
        <v>87</v>
      </c>
      <c r="BK531" s="144">
        <f>ROUND(I531*H531,2)</f>
        <v>0</v>
      </c>
      <c r="BL531" s="16" t="s">
        <v>197</v>
      </c>
      <c r="BM531" s="143" t="s">
        <v>1070</v>
      </c>
    </row>
    <row r="532" spans="2:65" s="1" customFormat="1">
      <c r="B532" s="31"/>
      <c r="D532" s="145" t="s">
        <v>198</v>
      </c>
      <c r="F532" s="146" t="s">
        <v>2748</v>
      </c>
      <c r="I532" s="147"/>
      <c r="L532" s="31"/>
      <c r="M532" s="148"/>
      <c r="T532" s="55"/>
      <c r="AT532" s="16" t="s">
        <v>198</v>
      </c>
      <c r="AU532" s="16" t="s">
        <v>89</v>
      </c>
    </row>
    <row r="533" spans="2:65" s="11" customFormat="1" ht="25.9" customHeight="1">
      <c r="B533" s="121"/>
      <c r="D533" s="122" t="s">
        <v>78</v>
      </c>
      <c r="E533" s="123" t="s">
        <v>2516</v>
      </c>
      <c r="F533" s="123" t="s">
        <v>2517</v>
      </c>
      <c r="I533" s="124"/>
      <c r="J533" s="112">
        <f>BK533</f>
        <v>0</v>
      </c>
      <c r="L533" s="121"/>
      <c r="M533" s="125"/>
      <c r="P533" s="126">
        <f>SUM(P534:P548)</f>
        <v>0</v>
      </c>
      <c r="R533" s="126">
        <f>SUM(R534:R548)</f>
        <v>0</v>
      </c>
      <c r="T533" s="127">
        <f>SUM(T534:T548)</f>
        <v>0</v>
      </c>
      <c r="AR533" s="122" t="s">
        <v>197</v>
      </c>
      <c r="AT533" s="128" t="s">
        <v>78</v>
      </c>
      <c r="AU533" s="128" t="s">
        <v>79</v>
      </c>
      <c r="AY533" s="122" t="s">
        <v>190</v>
      </c>
      <c r="BK533" s="129">
        <f>SUM(BK534:BK548)</f>
        <v>0</v>
      </c>
    </row>
    <row r="534" spans="2:65" s="1" customFormat="1" ht="24.2" customHeight="1">
      <c r="B534" s="31"/>
      <c r="C534" s="132" t="s">
        <v>1073</v>
      </c>
      <c r="D534" s="132" t="s">
        <v>192</v>
      </c>
      <c r="E534" s="133" t="s">
        <v>2749</v>
      </c>
      <c r="F534" s="134" t="s">
        <v>2750</v>
      </c>
      <c r="G534" s="135" t="s">
        <v>2520</v>
      </c>
      <c r="H534" s="194"/>
      <c r="I534" s="137"/>
      <c r="J534" s="138">
        <f>ROUND(I534*H534,2)</f>
        <v>0</v>
      </c>
      <c r="K534" s="134" t="s">
        <v>196</v>
      </c>
      <c r="L534" s="31"/>
      <c r="M534" s="139" t="s">
        <v>1</v>
      </c>
      <c r="N534" s="140" t="s">
        <v>44</v>
      </c>
      <c r="P534" s="141">
        <f>O534*H534</f>
        <v>0</v>
      </c>
      <c r="Q534" s="141">
        <v>0</v>
      </c>
      <c r="R534" s="141">
        <f>Q534*H534</f>
        <v>0</v>
      </c>
      <c r="S534" s="141">
        <v>0</v>
      </c>
      <c r="T534" s="142">
        <f>S534*H534</f>
        <v>0</v>
      </c>
      <c r="AR534" s="143" t="s">
        <v>2521</v>
      </c>
      <c r="AT534" s="143" t="s">
        <v>192</v>
      </c>
      <c r="AU534" s="143" t="s">
        <v>87</v>
      </c>
      <c r="AY534" s="16" t="s">
        <v>190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6" t="s">
        <v>87</v>
      </c>
      <c r="BK534" s="144">
        <f>ROUND(I534*H534,2)</f>
        <v>0</v>
      </c>
      <c r="BL534" s="16" t="s">
        <v>2521</v>
      </c>
      <c r="BM534" s="143" t="s">
        <v>1076</v>
      </c>
    </row>
    <row r="535" spans="2:65" s="1" customFormat="1" ht="29.25">
      <c r="B535" s="31"/>
      <c r="D535" s="145" t="s">
        <v>198</v>
      </c>
      <c r="F535" s="146" t="s">
        <v>2751</v>
      </c>
      <c r="I535" s="147"/>
      <c r="L535" s="31"/>
      <c r="M535" s="148"/>
      <c r="T535" s="55"/>
      <c r="AT535" s="16" t="s">
        <v>198</v>
      </c>
      <c r="AU535" s="16" t="s">
        <v>87</v>
      </c>
    </row>
    <row r="536" spans="2:65" s="1" customFormat="1">
      <c r="B536" s="31"/>
      <c r="D536" s="149" t="s">
        <v>200</v>
      </c>
      <c r="F536" s="150" t="s">
        <v>2752</v>
      </c>
      <c r="I536" s="147"/>
      <c r="L536" s="31"/>
      <c r="M536" s="148"/>
      <c r="T536" s="55"/>
      <c r="AT536" s="16" t="s">
        <v>200</v>
      </c>
      <c r="AU536" s="16" t="s">
        <v>87</v>
      </c>
    </row>
    <row r="537" spans="2:65" s="1" customFormat="1" ht="16.5" customHeight="1">
      <c r="B537" s="31"/>
      <c r="C537" s="132" t="s">
        <v>628</v>
      </c>
      <c r="D537" s="132" t="s">
        <v>192</v>
      </c>
      <c r="E537" s="133" t="s">
        <v>2753</v>
      </c>
      <c r="F537" s="134" t="s">
        <v>2531</v>
      </c>
      <c r="G537" s="135" t="s">
        <v>2520</v>
      </c>
      <c r="H537" s="194"/>
      <c r="I537" s="137"/>
      <c r="J537" s="138">
        <f>ROUND(I537*H537,2)</f>
        <v>0</v>
      </c>
      <c r="K537" s="134" t="s">
        <v>1</v>
      </c>
      <c r="L537" s="31"/>
      <c r="M537" s="139" t="s">
        <v>1</v>
      </c>
      <c r="N537" s="140" t="s">
        <v>44</v>
      </c>
      <c r="P537" s="141">
        <f>O537*H537</f>
        <v>0</v>
      </c>
      <c r="Q537" s="141">
        <v>0</v>
      </c>
      <c r="R537" s="141">
        <f>Q537*H537</f>
        <v>0</v>
      </c>
      <c r="S537" s="141">
        <v>0</v>
      </c>
      <c r="T537" s="142">
        <f>S537*H537</f>
        <v>0</v>
      </c>
      <c r="AR537" s="143" t="s">
        <v>2521</v>
      </c>
      <c r="AT537" s="143" t="s">
        <v>192</v>
      </c>
      <c r="AU537" s="143" t="s">
        <v>87</v>
      </c>
      <c r="AY537" s="16" t="s">
        <v>190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6" t="s">
        <v>87</v>
      </c>
      <c r="BK537" s="144">
        <f>ROUND(I537*H537,2)</f>
        <v>0</v>
      </c>
      <c r="BL537" s="16" t="s">
        <v>2521</v>
      </c>
      <c r="BM537" s="143" t="s">
        <v>1081</v>
      </c>
    </row>
    <row r="538" spans="2:65" s="1" customFormat="1">
      <c r="B538" s="31"/>
      <c r="D538" s="145" t="s">
        <v>198</v>
      </c>
      <c r="F538" s="146" t="s">
        <v>2531</v>
      </c>
      <c r="I538" s="147"/>
      <c r="L538" s="31"/>
      <c r="M538" s="148"/>
      <c r="T538" s="55"/>
      <c r="AT538" s="16" t="s">
        <v>198</v>
      </c>
      <c r="AU538" s="16" t="s">
        <v>87</v>
      </c>
    </row>
    <row r="539" spans="2:65" s="1" customFormat="1" ht="16.5" customHeight="1">
      <c r="B539" s="31"/>
      <c r="C539" s="132" t="s">
        <v>1084</v>
      </c>
      <c r="D539" s="132" t="s">
        <v>192</v>
      </c>
      <c r="E539" s="133" t="s">
        <v>2754</v>
      </c>
      <c r="F539" s="134" t="s">
        <v>2755</v>
      </c>
      <c r="G539" s="135" t="s">
        <v>936</v>
      </c>
      <c r="H539" s="136">
        <v>1</v>
      </c>
      <c r="I539" s="137"/>
      <c r="J539" s="138">
        <f>ROUND(I539*H539,2)</f>
        <v>0</v>
      </c>
      <c r="K539" s="134" t="s">
        <v>1</v>
      </c>
      <c r="L539" s="31"/>
      <c r="M539" s="139" t="s">
        <v>1</v>
      </c>
      <c r="N539" s="140" t="s">
        <v>44</v>
      </c>
      <c r="P539" s="141">
        <f>O539*H539</f>
        <v>0</v>
      </c>
      <c r="Q539" s="141">
        <v>0</v>
      </c>
      <c r="R539" s="141">
        <f>Q539*H539</f>
        <v>0</v>
      </c>
      <c r="S539" s="141">
        <v>0</v>
      </c>
      <c r="T539" s="142">
        <f>S539*H539</f>
        <v>0</v>
      </c>
      <c r="AR539" s="143" t="s">
        <v>2521</v>
      </c>
      <c r="AT539" s="143" t="s">
        <v>192</v>
      </c>
      <c r="AU539" s="143" t="s">
        <v>87</v>
      </c>
      <c r="AY539" s="16" t="s">
        <v>190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6" t="s">
        <v>87</v>
      </c>
      <c r="BK539" s="144">
        <f>ROUND(I539*H539,2)</f>
        <v>0</v>
      </c>
      <c r="BL539" s="16" t="s">
        <v>2521</v>
      </c>
      <c r="BM539" s="143" t="s">
        <v>1087</v>
      </c>
    </row>
    <row r="540" spans="2:65" s="1" customFormat="1">
      <c r="B540" s="31"/>
      <c r="D540" s="145" t="s">
        <v>198</v>
      </c>
      <c r="F540" s="146" t="s">
        <v>2755</v>
      </c>
      <c r="I540" s="147"/>
      <c r="L540" s="31"/>
      <c r="M540" s="148"/>
      <c r="T540" s="55"/>
      <c r="AT540" s="16" t="s">
        <v>198</v>
      </c>
      <c r="AU540" s="16" t="s">
        <v>87</v>
      </c>
    </row>
    <row r="541" spans="2:65" s="1" customFormat="1" ht="21.75" customHeight="1">
      <c r="B541" s="31"/>
      <c r="C541" s="132" t="s">
        <v>633</v>
      </c>
      <c r="D541" s="132" t="s">
        <v>192</v>
      </c>
      <c r="E541" s="133" t="s">
        <v>2756</v>
      </c>
      <c r="F541" s="134" t="s">
        <v>2757</v>
      </c>
      <c r="G541" s="135" t="s">
        <v>2534</v>
      </c>
      <c r="H541" s="136">
        <v>1</v>
      </c>
      <c r="I541" s="137"/>
      <c r="J541" s="138">
        <f>ROUND(I541*H541,2)</f>
        <v>0</v>
      </c>
      <c r="K541" s="134" t="s">
        <v>1</v>
      </c>
      <c r="L541" s="31"/>
      <c r="M541" s="139" t="s">
        <v>1</v>
      </c>
      <c r="N541" s="140" t="s">
        <v>44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2521</v>
      </c>
      <c r="AT541" s="143" t="s">
        <v>192</v>
      </c>
      <c r="AU541" s="143" t="s">
        <v>87</v>
      </c>
      <c r="AY541" s="16" t="s">
        <v>190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87</v>
      </c>
      <c r="BK541" s="144">
        <f>ROUND(I541*H541,2)</f>
        <v>0</v>
      </c>
      <c r="BL541" s="16" t="s">
        <v>2521</v>
      </c>
      <c r="BM541" s="143" t="s">
        <v>1092</v>
      </c>
    </row>
    <row r="542" spans="2:65" s="1" customFormat="1">
      <c r="B542" s="31"/>
      <c r="D542" s="145" t="s">
        <v>198</v>
      </c>
      <c r="F542" s="146" t="s">
        <v>2757</v>
      </c>
      <c r="I542" s="147"/>
      <c r="L542" s="31"/>
      <c r="M542" s="148"/>
      <c r="T542" s="55"/>
      <c r="AT542" s="16" t="s">
        <v>198</v>
      </c>
      <c r="AU542" s="16" t="s">
        <v>87</v>
      </c>
    </row>
    <row r="543" spans="2:65" s="1" customFormat="1" ht="16.5" customHeight="1">
      <c r="B543" s="31"/>
      <c r="C543" s="132" t="s">
        <v>1094</v>
      </c>
      <c r="D543" s="132" t="s">
        <v>192</v>
      </c>
      <c r="E543" s="133" t="s">
        <v>2758</v>
      </c>
      <c r="F543" s="134" t="s">
        <v>2759</v>
      </c>
      <c r="G543" s="135" t="s">
        <v>2534</v>
      </c>
      <c r="H543" s="136">
        <v>1</v>
      </c>
      <c r="I543" s="137"/>
      <c r="J543" s="138">
        <f>ROUND(I543*H543,2)</f>
        <v>0</v>
      </c>
      <c r="K543" s="134" t="s">
        <v>1</v>
      </c>
      <c r="L543" s="31"/>
      <c r="M543" s="139" t="s">
        <v>1</v>
      </c>
      <c r="N543" s="140" t="s">
        <v>44</v>
      </c>
      <c r="P543" s="141">
        <f>O543*H543</f>
        <v>0</v>
      </c>
      <c r="Q543" s="141">
        <v>0</v>
      </c>
      <c r="R543" s="141">
        <f>Q543*H543</f>
        <v>0</v>
      </c>
      <c r="S543" s="141">
        <v>0</v>
      </c>
      <c r="T543" s="142">
        <f>S543*H543</f>
        <v>0</v>
      </c>
      <c r="AR543" s="143" t="s">
        <v>2521</v>
      </c>
      <c r="AT543" s="143" t="s">
        <v>192</v>
      </c>
      <c r="AU543" s="143" t="s">
        <v>87</v>
      </c>
      <c r="AY543" s="16" t="s">
        <v>190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6" t="s">
        <v>87</v>
      </c>
      <c r="BK543" s="144">
        <f>ROUND(I543*H543,2)</f>
        <v>0</v>
      </c>
      <c r="BL543" s="16" t="s">
        <v>2521</v>
      </c>
      <c r="BM543" s="143" t="s">
        <v>1097</v>
      </c>
    </row>
    <row r="544" spans="2:65" s="1" customFormat="1">
      <c r="B544" s="31"/>
      <c r="D544" s="145" t="s">
        <v>198</v>
      </c>
      <c r="F544" s="146" t="s">
        <v>2759</v>
      </c>
      <c r="I544" s="147"/>
      <c r="L544" s="31"/>
      <c r="M544" s="148"/>
      <c r="T544" s="55"/>
      <c r="AT544" s="16" t="s">
        <v>198</v>
      </c>
      <c r="AU544" s="16" t="s">
        <v>87</v>
      </c>
    </row>
    <row r="545" spans="2:65" s="1" customFormat="1" ht="16.5" customHeight="1">
      <c r="B545" s="31"/>
      <c r="C545" s="132" t="s">
        <v>639</v>
      </c>
      <c r="D545" s="132" t="s">
        <v>192</v>
      </c>
      <c r="E545" s="133" t="s">
        <v>2760</v>
      </c>
      <c r="F545" s="134" t="s">
        <v>2761</v>
      </c>
      <c r="G545" s="135" t="s">
        <v>936</v>
      </c>
      <c r="H545" s="136">
        <v>1</v>
      </c>
      <c r="I545" s="137"/>
      <c r="J545" s="138">
        <f>ROUND(I545*H545,2)</f>
        <v>0</v>
      </c>
      <c r="K545" s="134" t="s">
        <v>1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0</v>
      </c>
      <c r="R545" s="141">
        <f>Q545*H545</f>
        <v>0</v>
      </c>
      <c r="S545" s="141">
        <v>0</v>
      </c>
      <c r="T545" s="142">
        <f>S545*H545</f>
        <v>0</v>
      </c>
      <c r="AR545" s="143" t="s">
        <v>2521</v>
      </c>
      <c r="AT545" s="143" t="s">
        <v>192</v>
      </c>
      <c r="AU545" s="143" t="s">
        <v>87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2521</v>
      </c>
      <c r="BM545" s="143" t="s">
        <v>1101</v>
      </c>
    </row>
    <row r="546" spans="2:65" s="1" customFormat="1">
      <c r="B546" s="31"/>
      <c r="D546" s="145" t="s">
        <v>198</v>
      </c>
      <c r="F546" s="146" t="s">
        <v>2761</v>
      </c>
      <c r="I546" s="147"/>
      <c r="L546" s="31"/>
      <c r="M546" s="148"/>
      <c r="T546" s="55"/>
      <c r="AT546" s="16" t="s">
        <v>198</v>
      </c>
      <c r="AU546" s="16" t="s">
        <v>87</v>
      </c>
    </row>
    <row r="547" spans="2:65" s="1" customFormat="1" ht="16.5" customHeight="1">
      <c r="B547" s="31"/>
      <c r="C547" s="132" t="s">
        <v>1104</v>
      </c>
      <c r="D547" s="132" t="s">
        <v>192</v>
      </c>
      <c r="E547" s="133" t="s">
        <v>2762</v>
      </c>
      <c r="F547" s="134" t="s">
        <v>2763</v>
      </c>
      <c r="G547" s="135" t="s">
        <v>2439</v>
      </c>
      <c r="H547" s="136">
        <v>1</v>
      </c>
      <c r="I547" s="137"/>
      <c r="J547" s="138">
        <f>ROUND(I547*H547,2)</f>
        <v>0</v>
      </c>
      <c r="K547" s="134" t="s">
        <v>1</v>
      </c>
      <c r="L547" s="31"/>
      <c r="M547" s="139" t="s">
        <v>1</v>
      </c>
      <c r="N547" s="140" t="s">
        <v>44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2521</v>
      </c>
      <c r="AT547" s="143" t="s">
        <v>192</v>
      </c>
      <c r="AU547" s="143" t="s">
        <v>87</v>
      </c>
      <c r="AY547" s="16" t="s">
        <v>190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6" t="s">
        <v>87</v>
      </c>
      <c r="BK547" s="144">
        <f>ROUND(I547*H547,2)</f>
        <v>0</v>
      </c>
      <c r="BL547" s="16" t="s">
        <v>2521</v>
      </c>
      <c r="BM547" s="143" t="s">
        <v>1107</v>
      </c>
    </row>
    <row r="548" spans="2:65" s="1" customFormat="1">
      <c r="B548" s="31"/>
      <c r="D548" s="145" t="s">
        <v>198</v>
      </c>
      <c r="F548" s="146" t="s">
        <v>2763</v>
      </c>
      <c r="I548" s="147"/>
      <c r="L548" s="31"/>
      <c r="M548" s="148"/>
      <c r="T548" s="55"/>
      <c r="AT548" s="16" t="s">
        <v>198</v>
      </c>
      <c r="AU548" s="16" t="s">
        <v>87</v>
      </c>
    </row>
    <row r="549" spans="2:65" s="1" customFormat="1" ht="49.9" customHeight="1">
      <c r="B549" s="31"/>
      <c r="E549" s="123" t="s">
        <v>1853</v>
      </c>
      <c r="F549" s="123" t="s">
        <v>1854</v>
      </c>
      <c r="J549" s="112">
        <f t="shared" ref="J549:J559" si="0">BK549</f>
        <v>0</v>
      </c>
      <c r="L549" s="31"/>
      <c r="M549" s="148"/>
      <c r="T549" s="55"/>
      <c r="AT549" s="16" t="s">
        <v>78</v>
      </c>
      <c r="AU549" s="16" t="s">
        <v>79</v>
      </c>
      <c r="AY549" s="16" t="s">
        <v>1855</v>
      </c>
      <c r="BK549" s="144">
        <f>SUM(BK550:BK559)</f>
        <v>0</v>
      </c>
    </row>
    <row r="550" spans="2:65" s="1" customFormat="1" ht="16.350000000000001" customHeight="1">
      <c r="B550" s="31"/>
      <c r="C550" s="182" t="s">
        <v>1</v>
      </c>
      <c r="D550" s="182" t="s">
        <v>192</v>
      </c>
      <c r="E550" s="183" t="s">
        <v>1</v>
      </c>
      <c r="F550" s="184" t="s">
        <v>1</v>
      </c>
      <c r="G550" s="185" t="s">
        <v>1</v>
      </c>
      <c r="H550" s="186"/>
      <c r="I550" s="187"/>
      <c r="J550" s="188">
        <f t="shared" si="0"/>
        <v>0</v>
      </c>
      <c r="K550" s="189"/>
      <c r="L550" s="31"/>
      <c r="M550" s="190" t="s">
        <v>1</v>
      </c>
      <c r="N550" s="191" t="s">
        <v>44</v>
      </c>
      <c r="T550" s="55"/>
      <c r="AT550" s="16" t="s">
        <v>1855</v>
      </c>
      <c r="AU550" s="16" t="s">
        <v>87</v>
      </c>
      <c r="AY550" s="16" t="s">
        <v>1855</v>
      </c>
      <c r="BE550" s="144">
        <f t="shared" ref="BE550:BE559" si="1">IF(N550="základní",J550,0)</f>
        <v>0</v>
      </c>
      <c r="BF550" s="144">
        <f t="shared" ref="BF550:BF559" si="2">IF(N550="snížená",J550,0)</f>
        <v>0</v>
      </c>
      <c r="BG550" s="144">
        <f t="shared" ref="BG550:BG559" si="3">IF(N550="zákl. přenesená",J550,0)</f>
        <v>0</v>
      </c>
      <c r="BH550" s="144">
        <f t="shared" ref="BH550:BH559" si="4">IF(N550="sníž. přenesená",J550,0)</f>
        <v>0</v>
      </c>
      <c r="BI550" s="144">
        <f t="shared" ref="BI550:BI559" si="5">IF(N550="nulová",J550,0)</f>
        <v>0</v>
      </c>
      <c r="BJ550" s="16" t="s">
        <v>87</v>
      </c>
      <c r="BK550" s="144">
        <f t="shared" ref="BK550:BK559" si="6">I550*H550</f>
        <v>0</v>
      </c>
    </row>
    <row r="551" spans="2:65" s="1" customFormat="1" ht="16.350000000000001" customHeight="1">
      <c r="B551" s="31"/>
      <c r="C551" s="182" t="s">
        <v>1</v>
      </c>
      <c r="D551" s="182" t="s">
        <v>192</v>
      </c>
      <c r="E551" s="183" t="s">
        <v>1</v>
      </c>
      <c r="F551" s="184" t="s">
        <v>1</v>
      </c>
      <c r="G551" s="185" t="s">
        <v>1</v>
      </c>
      <c r="H551" s="186"/>
      <c r="I551" s="187"/>
      <c r="J551" s="188">
        <f t="shared" si="0"/>
        <v>0</v>
      </c>
      <c r="K551" s="189"/>
      <c r="L551" s="31"/>
      <c r="M551" s="190" t="s">
        <v>1</v>
      </c>
      <c r="N551" s="191" t="s">
        <v>44</v>
      </c>
      <c r="T551" s="55"/>
      <c r="AT551" s="16" t="s">
        <v>1855</v>
      </c>
      <c r="AU551" s="16" t="s">
        <v>87</v>
      </c>
      <c r="AY551" s="16" t="s">
        <v>1855</v>
      </c>
      <c r="BE551" s="144">
        <f t="shared" si="1"/>
        <v>0</v>
      </c>
      <c r="BF551" s="144">
        <f t="shared" si="2"/>
        <v>0</v>
      </c>
      <c r="BG551" s="144">
        <f t="shared" si="3"/>
        <v>0</v>
      </c>
      <c r="BH551" s="144">
        <f t="shared" si="4"/>
        <v>0</v>
      </c>
      <c r="BI551" s="144">
        <f t="shared" si="5"/>
        <v>0</v>
      </c>
      <c r="BJ551" s="16" t="s">
        <v>87</v>
      </c>
      <c r="BK551" s="144">
        <f t="shared" si="6"/>
        <v>0</v>
      </c>
    </row>
    <row r="552" spans="2:65" s="1" customFormat="1" ht="16.350000000000001" customHeight="1">
      <c r="B552" s="31"/>
      <c r="C552" s="182" t="s">
        <v>1</v>
      </c>
      <c r="D552" s="182" t="s">
        <v>192</v>
      </c>
      <c r="E552" s="183" t="s">
        <v>1</v>
      </c>
      <c r="F552" s="184" t="s">
        <v>1</v>
      </c>
      <c r="G552" s="185" t="s">
        <v>1</v>
      </c>
      <c r="H552" s="186"/>
      <c r="I552" s="187"/>
      <c r="J552" s="188">
        <f t="shared" si="0"/>
        <v>0</v>
      </c>
      <c r="K552" s="189"/>
      <c r="L552" s="31"/>
      <c r="M552" s="190" t="s">
        <v>1</v>
      </c>
      <c r="N552" s="191" t="s">
        <v>44</v>
      </c>
      <c r="T552" s="55"/>
      <c r="AT552" s="16" t="s">
        <v>1855</v>
      </c>
      <c r="AU552" s="16" t="s">
        <v>87</v>
      </c>
      <c r="AY552" s="16" t="s">
        <v>1855</v>
      </c>
      <c r="BE552" s="144">
        <f t="shared" si="1"/>
        <v>0</v>
      </c>
      <c r="BF552" s="144">
        <f t="shared" si="2"/>
        <v>0</v>
      </c>
      <c r="BG552" s="144">
        <f t="shared" si="3"/>
        <v>0</v>
      </c>
      <c r="BH552" s="144">
        <f t="shared" si="4"/>
        <v>0</v>
      </c>
      <c r="BI552" s="144">
        <f t="shared" si="5"/>
        <v>0</v>
      </c>
      <c r="BJ552" s="16" t="s">
        <v>87</v>
      </c>
      <c r="BK552" s="144">
        <f t="shared" si="6"/>
        <v>0</v>
      </c>
    </row>
    <row r="553" spans="2:65" s="1" customFormat="1" ht="16.350000000000001" customHeight="1">
      <c r="B553" s="31"/>
      <c r="C553" s="182" t="s">
        <v>1</v>
      </c>
      <c r="D553" s="182" t="s">
        <v>192</v>
      </c>
      <c r="E553" s="183" t="s">
        <v>1</v>
      </c>
      <c r="F553" s="184" t="s">
        <v>1</v>
      </c>
      <c r="G553" s="185" t="s">
        <v>1</v>
      </c>
      <c r="H553" s="186"/>
      <c r="I553" s="187"/>
      <c r="J553" s="188">
        <f t="shared" si="0"/>
        <v>0</v>
      </c>
      <c r="K553" s="189"/>
      <c r="L553" s="31"/>
      <c r="M553" s="190" t="s">
        <v>1</v>
      </c>
      <c r="N553" s="191" t="s">
        <v>44</v>
      </c>
      <c r="T553" s="55"/>
      <c r="AT553" s="16" t="s">
        <v>1855</v>
      </c>
      <c r="AU553" s="16" t="s">
        <v>87</v>
      </c>
      <c r="AY553" s="16" t="s">
        <v>1855</v>
      </c>
      <c r="BE553" s="144">
        <f t="shared" si="1"/>
        <v>0</v>
      </c>
      <c r="BF553" s="144">
        <f t="shared" si="2"/>
        <v>0</v>
      </c>
      <c r="BG553" s="144">
        <f t="shared" si="3"/>
        <v>0</v>
      </c>
      <c r="BH553" s="144">
        <f t="shared" si="4"/>
        <v>0</v>
      </c>
      <c r="BI553" s="144">
        <f t="shared" si="5"/>
        <v>0</v>
      </c>
      <c r="BJ553" s="16" t="s">
        <v>87</v>
      </c>
      <c r="BK553" s="144">
        <f t="shared" si="6"/>
        <v>0</v>
      </c>
    </row>
    <row r="554" spans="2:65" s="1" customFormat="1" ht="16.350000000000001" customHeight="1">
      <c r="B554" s="31"/>
      <c r="C554" s="182" t="s">
        <v>1</v>
      </c>
      <c r="D554" s="182" t="s">
        <v>192</v>
      </c>
      <c r="E554" s="183" t="s">
        <v>1</v>
      </c>
      <c r="F554" s="184" t="s">
        <v>1</v>
      </c>
      <c r="G554" s="185" t="s">
        <v>1</v>
      </c>
      <c r="H554" s="186"/>
      <c r="I554" s="187"/>
      <c r="J554" s="188">
        <f t="shared" si="0"/>
        <v>0</v>
      </c>
      <c r="K554" s="189"/>
      <c r="L554" s="31"/>
      <c r="M554" s="190" t="s">
        <v>1</v>
      </c>
      <c r="N554" s="191" t="s">
        <v>44</v>
      </c>
      <c r="T554" s="55"/>
      <c r="AT554" s="16" t="s">
        <v>1855</v>
      </c>
      <c r="AU554" s="16" t="s">
        <v>87</v>
      </c>
      <c r="AY554" s="16" t="s">
        <v>1855</v>
      </c>
      <c r="BE554" s="144">
        <f t="shared" si="1"/>
        <v>0</v>
      </c>
      <c r="BF554" s="144">
        <f t="shared" si="2"/>
        <v>0</v>
      </c>
      <c r="BG554" s="144">
        <f t="shared" si="3"/>
        <v>0</v>
      </c>
      <c r="BH554" s="144">
        <f t="shared" si="4"/>
        <v>0</v>
      </c>
      <c r="BI554" s="144">
        <f t="shared" si="5"/>
        <v>0</v>
      </c>
      <c r="BJ554" s="16" t="s">
        <v>87</v>
      </c>
      <c r="BK554" s="144">
        <f t="shared" si="6"/>
        <v>0</v>
      </c>
    </row>
    <row r="555" spans="2:65" s="1" customFormat="1" ht="16.350000000000001" customHeight="1">
      <c r="B555" s="31"/>
      <c r="C555" s="182" t="s">
        <v>1</v>
      </c>
      <c r="D555" s="182" t="s">
        <v>192</v>
      </c>
      <c r="E555" s="183" t="s">
        <v>1</v>
      </c>
      <c r="F555" s="184" t="s">
        <v>1</v>
      </c>
      <c r="G555" s="185" t="s">
        <v>1</v>
      </c>
      <c r="H555" s="186"/>
      <c r="I555" s="187"/>
      <c r="J555" s="188">
        <f t="shared" si="0"/>
        <v>0</v>
      </c>
      <c r="K555" s="189"/>
      <c r="L555" s="31"/>
      <c r="M555" s="190" t="s">
        <v>1</v>
      </c>
      <c r="N555" s="191" t="s">
        <v>44</v>
      </c>
      <c r="T555" s="55"/>
      <c r="AT555" s="16" t="s">
        <v>1855</v>
      </c>
      <c r="AU555" s="16" t="s">
        <v>87</v>
      </c>
      <c r="AY555" s="16" t="s">
        <v>1855</v>
      </c>
      <c r="BE555" s="144">
        <f t="shared" si="1"/>
        <v>0</v>
      </c>
      <c r="BF555" s="144">
        <f t="shared" si="2"/>
        <v>0</v>
      </c>
      <c r="BG555" s="144">
        <f t="shared" si="3"/>
        <v>0</v>
      </c>
      <c r="BH555" s="144">
        <f t="shared" si="4"/>
        <v>0</v>
      </c>
      <c r="BI555" s="144">
        <f t="shared" si="5"/>
        <v>0</v>
      </c>
      <c r="BJ555" s="16" t="s">
        <v>87</v>
      </c>
      <c r="BK555" s="144">
        <f t="shared" si="6"/>
        <v>0</v>
      </c>
    </row>
    <row r="556" spans="2:65" s="1" customFormat="1" ht="16.350000000000001" customHeight="1">
      <c r="B556" s="31"/>
      <c r="C556" s="182" t="s">
        <v>1</v>
      </c>
      <c r="D556" s="182" t="s">
        <v>192</v>
      </c>
      <c r="E556" s="183" t="s">
        <v>1</v>
      </c>
      <c r="F556" s="184" t="s">
        <v>1</v>
      </c>
      <c r="G556" s="185" t="s">
        <v>1</v>
      </c>
      <c r="H556" s="186"/>
      <c r="I556" s="187"/>
      <c r="J556" s="188">
        <f t="shared" si="0"/>
        <v>0</v>
      </c>
      <c r="K556" s="189"/>
      <c r="L556" s="31"/>
      <c r="M556" s="190" t="s">
        <v>1</v>
      </c>
      <c r="N556" s="191" t="s">
        <v>44</v>
      </c>
      <c r="T556" s="55"/>
      <c r="AT556" s="16" t="s">
        <v>1855</v>
      </c>
      <c r="AU556" s="16" t="s">
        <v>87</v>
      </c>
      <c r="AY556" s="16" t="s">
        <v>1855</v>
      </c>
      <c r="BE556" s="144">
        <f t="shared" si="1"/>
        <v>0</v>
      </c>
      <c r="BF556" s="144">
        <f t="shared" si="2"/>
        <v>0</v>
      </c>
      <c r="BG556" s="144">
        <f t="shared" si="3"/>
        <v>0</v>
      </c>
      <c r="BH556" s="144">
        <f t="shared" si="4"/>
        <v>0</v>
      </c>
      <c r="BI556" s="144">
        <f t="shared" si="5"/>
        <v>0</v>
      </c>
      <c r="BJ556" s="16" t="s">
        <v>87</v>
      </c>
      <c r="BK556" s="144">
        <f t="shared" si="6"/>
        <v>0</v>
      </c>
    </row>
    <row r="557" spans="2:65" s="1" customFormat="1" ht="16.350000000000001" customHeight="1">
      <c r="B557" s="31"/>
      <c r="C557" s="182" t="s">
        <v>1</v>
      </c>
      <c r="D557" s="182" t="s">
        <v>192</v>
      </c>
      <c r="E557" s="183" t="s">
        <v>1</v>
      </c>
      <c r="F557" s="184" t="s">
        <v>1</v>
      </c>
      <c r="G557" s="185" t="s">
        <v>1</v>
      </c>
      <c r="H557" s="186"/>
      <c r="I557" s="187"/>
      <c r="J557" s="188">
        <f t="shared" si="0"/>
        <v>0</v>
      </c>
      <c r="K557" s="189"/>
      <c r="L557" s="31"/>
      <c r="M557" s="190" t="s">
        <v>1</v>
      </c>
      <c r="N557" s="191" t="s">
        <v>44</v>
      </c>
      <c r="T557" s="55"/>
      <c r="AT557" s="16" t="s">
        <v>1855</v>
      </c>
      <c r="AU557" s="16" t="s">
        <v>87</v>
      </c>
      <c r="AY557" s="16" t="s">
        <v>1855</v>
      </c>
      <c r="BE557" s="144">
        <f t="shared" si="1"/>
        <v>0</v>
      </c>
      <c r="BF557" s="144">
        <f t="shared" si="2"/>
        <v>0</v>
      </c>
      <c r="BG557" s="144">
        <f t="shared" si="3"/>
        <v>0</v>
      </c>
      <c r="BH557" s="144">
        <f t="shared" si="4"/>
        <v>0</v>
      </c>
      <c r="BI557" s="144">
        <f t="shared" si="5"/>
        <v>0</v>
      </c>
      <c r="BJ557" s="16" t="s">
        <v>87</v>
      </c>
      <c r="BK557" s="144">
        <f t="shared" si="6"/>
        <v>0</v>
      </c>
    </row>
    <row r="558" spans="2:65" s="1" customFormat="1" ht="16.350000000000001" customHeight="1">
      <c r="B558" s="31"/>
      <c r="C558" s="182" t="s">
        <v>1</v>
      </c>
      <c r="D558" s="182" t="s">
        <v>192</v>
      </c>
      <c r="E558" s="183" t="s">
        <v>1</v>
      </c>
      <c r="F558" s="184" t="s">
        <v>1</v>
      </c>
      <c r="G558" s="185" t="s">
        <v>1</v>
      </c>
      <c r="H558" s="186"/>
      <c r="I558" s="187"/>
      <c r="J558" s="188">
        <f t="shared" si="0"/>
        <v>0</v>
      </c>
      <c r="K558" s="189"/>
      <c r="L558" s="31"/>
      <c r="M558" s="190" t="s">
        <v>1</v>
      </c>
      <c r="N558" s="191" t="s">
        <v>44</v>
      </c>
      <c r="T558" s="55"/>
      <c r="AT558" s="16" t="s">
        <v>1855</v>
      </c>
      <c r="AU558" s="16" t="s">
        <v>87</v>
      </c>
      <c r="AY558" s="16" t="s">
        <v>1855</v>
      </c>
      <c r="BE558" s="144">
        <f t="shared" si="1"/>
        <v>0</v>
      </c>
      <c r="BF558" s="144">
        <f t="shared" si="2"/>
        <v>0</v>
      </c>
      <c r="BG558" s="144">
        <f t="shared" si="3"/>
        <v>0</v>
      </c>
      <c r="BH558" s="144">
        <f t="shared" si="4"/>
        <v>0</v>
      </c>
      <c r="BI558" s="144">
        <f t="shared" si="5"/>
        <v>0</v>
      </c>
      <c r="BJ558" s="16" t="s">
        <v>87</v>
      </c>
      <c r="BK558" s="144">
        <f t="shared" si="6"/>
        <v>0</v>
      </c>
    </row>
    <row r="559" spans="2:65" s="1" customFormat="1" ht="16.350000000000001" customHeight="1">
      <c r="B559" s="31"/>
      <c r="C559" s="182" t="s">
        <v>1</v>
      </c>
      <c r="D559" s="182" t="s">
        <v>192</v>
      </c>
      <c r="E559" s="183" t="s">
        <v>1</v>
      </c>
      <c r="F559" s="184" t="s">
        <v>1</v>
      </c>
      <c r="G559" s="185" t="s">
        <v>1</v>
      </c>
      <c r="H559" s="186"/>
      <c r="I559" s="187"/>
      <c r="J559" s="188">
        <f t="shared" si="0"/>
        <v>0</v>
      </c>
      <c r="K559" s="189"/>
      <c r="L559" s="31"/>
      <c r="M559" s="190" t="s">
        <v>1</v>
      </c>
      <c r="N559" s="191" t="s">
        <v>44</v>
      </c>
      <c r="O559" s="192"/>
      <c r="P559" s="192"/>
      <c r="Q559" s="192"/>
      <c r="R559" s="192"/>
      <c r="S559" s="192"/>
      <c r="T559" s="193"/>
      <c r="AT559" s="16" t="s">
        <v>1855</v>
      </c>
      <c r="AU559" s="16" t="s">
        <v>87</v>
      </c>
      <c r="AY559" s="16" t="s">
        <v>1855</v>
      </c>
      <c r="BE559" s="144">
        <f t="shared" si="1"/>
        <v>0</v>
      </c>
      <c r="BF559" s="144">
        <f t="shared" si="2"/>
        <v>0</v>
      </c>
      <c r="BG559" s="144">
        <f t="shared" si="3"/>
        <v>0</v>
      </c>
      <c r="BH559" s="144">
        <f t="shared" si="4"/>
        <v>0</v>
      </c>
      <c r="BI559" s="144">
        <f t="shared" si="5"/>
        <v>0</v>
      </c>
      <c r="BJ559" s="16" t="s">
        <v>87</v>
      </c>
      <c r="BK559" s="144">
        <f t="shared" si="6"/>
        <v>0</v>
      </c>
    </row>
    <row r="560" spans="2:65" s="1" customFormat="1" ht="6.95" customHeight="1">
      <c r="B560" s="43"/>
      <c r="C560" s="44"/>
      <c r="D560" s="44"/>
      <c r="E560" s="44"/>
      <c r="F560" s="44"/>
      <c r="G560" s="44"/>
      <c r="H560" s="44"/>
      <c r="I560" s="44"/>
      <c r="J560" s="44"/>
      <c r="K560" s="44"/>
      <c r="L560" s="31"/>
    </row>
  </sheetData>
  <sheetProtection algorithmName="SHA-512" hashValue="6npatyoIpo6TRCFSCCv4N/CfHQTcg+AdpVwah+b5pPLMB/epEUmn2Mb0cJlqMmRt+r8pn8dIBX101e2WqZt1IQ==" saltValue="DqqTKZDnOoqNI+4TViLkDLHly8PJRMZd3GzstNVDjAayurOPbkOyf8cG9Ul9YoyOOCad3WROhk24//ClMyCfnw==" spinCount="100000" sheet="1" objects="1" scenarios="1" formatColumns="0" formatRows="0" autoFilter="0"/>
  <autoFilter ref="C131:K559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550:D560">
      <formula1>"K, M"</formula1>
    </dataValidation>
    <dataValidation type="list" allowBlank="1" showInputMessage="1" showErrorMessage="1" error="Povoleny jsou hodnoty základní, snížená, zákl. přenesená, sníž. přenesená, nulová." sqref="N550:N560">
      <formula1>"základní, snížená, zákl. přenesená, sníž. přenesená, nulová"</formula1>
    </dataValidation>
  </dataValidations>
  <hyperlinks>
    <hyperlink ref="F141" r:id="rId1"/>
    <hyperlink ref="F146" r:id="rId2"/>
    <hyperlink ref="F151" r:id="rId3"/>
    <hyperlink ref="F166" r:id="rId4"/>
    <hyperlink ref="F193" r:id="rId5"/>
    <hyperlink ref="F198" r:id="rId6"/>
    <hyperlink ref="F203" r:id="rId7"/>
    <hyperlink ref="F218" r:id="rId8"/>
    <hyperlink ref="F245" r:id="rId9"/>
    <hyperlink ref="F250" r:id="rId10"/>
    <hyperlink ref="F255" r:id="rId11"/>
    <hyperlink ref="F268" r:id="rId12"/>
    <hyperlink ref="F295" r:id="rId13"/>
    <hyperlink ref="F300" r:id="rId14"/>
    <hyperlink ref="F305" r:id="rId15"/>
    <hyperlink ref="F316" r:id="rId16"/>
    <hyperlink ref="F343" r:id="rId17"/>
    <hyperlink ref="F348" r:id="rId18"/>
    <hyperlink ref="F353" r:id="rId19"/>
    <hyperlink ref="F364" r:id="rId20"/>
    <hyperlink ref="F391" r:id="rId21"/>
    <hyperlink ref="F413" r:id="rId22"/>
    <hyperlink ref="F422" r:id="rId23"/>
    <hyperlink ref="F436" r:id="rId24"/>
    <hyperlink ref="F445" r:id="rId25"/>
    <hyperlink ref="F459" r:id="rId26"/>
    <hyperlink ref="F468" r:id="rId27"/>
    <hyperlink ref="F482" r:id="rId28"/>
    <hyperlink ref="F503" r:id="rId29"/>
    <hyperlink ref="F508" r:id="rId30"/>
    <hyperlink ref="F511" r:id="rId31"/>
    <hyperlink ref="F518" r:id="rId32"/>
    <hyperlink ref="F521" r:id="rId33"/>
    <hyperlink ref="F536" r:id="rId3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8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116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2764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ROUND((ROUND((SUM(BE129:BE472)),  2) + SUM(BE474:BE483)), 2)</f>
        <v>0</v>
      </c>
      <c r="I33" s="91">
        <v>0.21</v>
      </c>
      <c r="J33" s="90">
        <f>ROUND((ROUND(((SUM(BE129:BE472))*I33),  2) + (SUM(BE474:BE483)*I33)),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ROUND((ROUND((SUM(BF129:BF472)),  2) + SUM(BF474:BF483)), 2)</f>
        <v>0</v>
      </c>
      <c r="I34" s="91">
        <v>0.12</v>
      </c>
      <c r="J34" s="90">
        <f>ROUND((ROUND(((SUM(BF129:BF472))*I34),  2) + (SUM(BF474:BF483)*I34)),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ROUND((ROUND((SUM(BG129:BG472)),  2) + SUM(BG474:BG483)),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ROUND((ROUND((SUM(BH129:BH472)),  2) + SUM(BH474:BH483)),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ROUND((ROUND((SUM(BI129:BI472)),  2) + SUM(BI474:BI483)),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D.1.4.G - Elektroinstalace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J129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2765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899999999999999" customHeight="1">
      <c r="B98" s="107"/>
      <c r="D98" s="108" t="s">
        <v>2766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899999999999999" customHeight="1">
      <c r="B99" s="107"/>
      <c r="D99" s="108" t="s">
        <v>2767</v>
      </c>
      <c r="E99" s="109"/>
      <c r="F99" s="109"/>
      <c r="G99" s="109"/>
      <c r="H99" s="109"/>
      <c r="I99" s="109"/>
      <c r="J99" s="110">
        <f>J168</f>
        <v>0</v>
      </c>
      <c r="L99" s="107"/>
    </row>
    <row r="100" spans="2:12" s="9" customFormat="1" ht="19.899999999999999" customHeight="1">
      <c r="B100" s="107"/>
      <c r="D100" s="108" t="s">
        <v>2768</v>
      </c>
      <c r="E100" s="109"/>
      <c r="F100" s="109"/>
      <c r="G100" s="109"/>
      <c r="H100" s="109"/>
      <c r="I100" s="109"/>
      <c r="J100" s="110">
        <f>J192</f>
        <v>0</v>
      </c>
      <c r="L100" s="107"/>
    </row>
    <row r="101" spans="2:12" s="9" customFormat="1" ht="19.899999999999999" customHeight="1">
      <c r="B101" s="107"/>
      <c r="D101" s="108" t="s">
        <v>2769</v>
      </c>
      <c r="E101" s="109"/>
      <c r="F101" s="109"/>
      <c r="G101" s="109"/>
      <c r="H101" s="109"/>
      <c r="I101" s="109"/>
      <c r="J101" s="110">
        <f>J227</f>
        <v>0</v>
      </c>
      <c r="L101" s="107"/>
    </row>
    <row r="102" spans="2:12" s="9" customFormat="1" ht="19.899999999999999" customHeight="1">
      <c r="B102" s="107"/>
      <c r="D102" s="108" t="s">
        <v>2770</v>
      </c>
      <c r="E102" s="109"/>
      <c r="F102" s="109"/>
      <c r="G102" s="109"/>
      <c r="H102" s="109"/>
      <c r="I102" s="109"/>
      <c r="J102" s="110">
        <f>J253</f>
        <v>0</v>
      </c>
      <c r="L102" s="107"/>
    </row>
    <row r="103" spans="2:12" s="9" customFormat="1" ht="19.899999999999999" customHeight="1">
      <c r="B103" s="107"/>
      <c r="D103" s="108" t="s">
        <v>2771</v>
      </c>
      <c r="E103" s="109"/>
      <c r="F103" s="109"/>
      <c r="G103" s="109"/>
      <c r="H103" s="109"/>
      <c r="I103" s="109"/>
      <c r="J103" s="110">
        <f>J326</f>
        <v>0</v>
      </c>
      <c r="L103" s="107"/>
    </row>
    <row r="104" spans="2:12" s="9" customFormat="1" ht="14.85" customHeight="1">
      <c r="B104" s="107"/>
      <c r="D104" s="108" t="s">
        <v>2772</v>
      </c>
      <c r="E104" s="109"/>
      <c r="F104" s="109"/>
      <c r="G104" s="109"/>
      <c r="H104" s="109"/>
      <c r="I104" s="109"/>
      <c r="J104" s="110">
        <f>J327</f>
        <v>0</v>
      </c>
      <c r="L104" s="107"/>
    </row>
    <row r="105" spans="2:12" s="9" customFormat="1" ht="14.85" customHeight="1">
      <c r="B105" s="107"/>
      <c r="D105" s="108" t="s">
        <v>2773</v>
      </c>
      <c r="E105" s="109"/>
      <c r="F105" s="109"/>
      <c r="G105" s="109"/>
      <c r="H105" s="109"/>
      <c r="I105" s="109"/>
      <c r="J105" s="110">
        <f>J341</f>
        <v>0</v>
      </c>
      <c r="L105" s="107"/>
    </row>
    <row r="106" spans="2:12" s="9" customFormat="1" ht="14.85" customHeight="1">
      <c r="B106" s="107"/>
      <c r="D106" s="108" t="s">
        <v>2774</v>
      </c>
      <c r="E106" s="109"/>
      <c r="F106" s="109"/>
      <c r="G106" s="109"/>
      <c r="H106" s="109"/>
      <c r="I106" s="109"/>
      <c r="J106" s="110">
        <f>J373</f>
        <v>0</v>
      </c>
      <c r="L106" s="107"/>
    </row>
    <row r="107" spans="2:12" s="9" customFormat="1" ht="19.899999999999999" customHeight="1">
      <c r="B107" s="107"/>
      <c r="D107" s="108" t="s">
        <v>2775</v>
      </c>
      <c r="E107" s="109"/>
      <c r="F107" s="109"/>
      <c r="G107" s="109"/>
      <c r="H107" s="109"/>
      <c r="I107" s="109"/>
      <c r="J107" s="110">
        <f>J397</f>
        <v>0</v>
      </c>
      <c r="L107" s="107"/>
    </row>
    <row r="108" spans="2:12" s="8" customFormat="1" ht="24.95" customHeight="1">
      <c r="B108" s="103"/>
      <c r="D108" s="104" t="s">
        <v>2776</v>
      </c>
      <c r="E108" s="105"/>
      <c r="F108" s="105"/>
      <c r="G108" s="105"/>
      <c r="H108" s="105"/>
      <c r="I108" s="105"/>
      <c r="J108" s="106">
        <f>J444</f>
        <v>0</v>
      </c>
      <c r="L108" s="103"/>
    </row>
    <row r="109" spans="2:12" s="8" customFormat="1" ht="21.75" customHeight="1">
      <c r="B109" s="103"/>
      <c r="D109" s="111" t="s">
        <v>174</v>
      </c>
      <c r="J109" s="112">
        <f>J473</f>
        <v>0</v>
      </c>
      <c r="L109" s="103"/>
    </row>
    <row r="110" spans="2:12" s="1" customFormat="1" ht="21.75" customHeight="1">
      <c r="B110" s="31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5" customHeight="1">
      <c r="B116" s="31"/>
      <c r="C116" s="20" t="s">
        <v>175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26.25" customHeight="1">
      <c r="B119" s="31"/>
      <c r="E119" s="234" t="str">
        <f>E7</f>
        <v>4067 - ZŠ Mírová - úspora energií (metoda EPC a OPŽP) DPS 12-03-2025</v>
      </c>
      <c r="F119" s="235"/>
      <c r="G119" s="235"/>
      <c r="H119" s="235"/>
      <c r="L119" s="31"/>
    </row>
    <row r="120" spans="2:20" s="1" customFormat="1" ht="12" customHeight="1">
      <c r="B120" s="31"/>
      <c r="C120" s="26" t="s">
        <v>130</v>
      </c>
      <c r="L120" s="31"/>
    </row>
    <row r="121" spans="2:20" s="1" customFormat="1" ht="16.5" customHeight="1">
      <c r="B121" s="31"/>
      <c r="E121" s="230" t="str">
        <f>E9</f>
        <v>D.1.4.G - Elektroinstalace</v>
      </c>
      <c r="F121" s="233"/>
      <c r="G121" s="233"/>
      <c r="H121" s="233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>Mírová 2734/4, Ústí nad Labem</v>
      </c>
      <c r="I123" s="26" t="s">
        <v>22</v>
      </c>
      <c r="J123" s="51" t="str">
        <f>IF(J12="","",J12)</f>
        <v>2. 4. 2024</v>
      </c>
      <c r="L123" s="31"/>
    </row>
    <row r="124" spans="2:20" s="1" customFormat="1" ht="6.95" customHeight="1">
      <c r="B124" s="31"/>
      <c r="L124" s="31"/>
    </row>
    <row r="125" spans="2:20" s="1" customFormat="1" ht="25.7" customHeight="1">
      <c r="B125" s="31"/>
      <c r="C125" s="26" t="s">
        <v>24</v>
      </c>
      <c r="F125" s="24" t="str">
        <f>E15</f>
        <v>Statutární město Ústí nad Labem</v>
      </c>
      <c r="I125" s="26" t="s">
        <v>31</v>
      </c>
      <c r="J125" s="29" t="str">
        <f>E21</f>
        <v>Projektová kancelář PS, Oto Szakos</v>
      </c>
      <c r="L125" s="31"/>
    </row>
    <row r="126" spans="2:20" s="1" customFormat="1" ht="15.2" customHeight="1">
      <c r="B126" s="31"/>
      <c r="C126" s="26" t="s">
        <v>29</v>
      </c>
      <c r="F126" s="24" t="str">
        <f>IF(E18="","",E18)</f>
        <v>Vyplň údaj</v>
      </c>
      <c r="I126" s="26" t="s">
        <v>35</v>
      </c>
      <c r="J126" s="29" t="str">
        <f>E24</f>
        <v>Digitronic CZ s.r.o.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3"/>
      <c r="C128" s="114" t="s">
        <v>176</v>
      </c>
      <c r="D128" s="115" t="s">
        <v>64</v>
      </c>
      <c r="E128" s="115" t="s">
        <v>60</v>
      </c>
      <c r="F128" s="115" t="s">
        <v>61</v>
      </c>
      <c r="G128" s="115" t="s">
        <v>177</v>
      </c>
      <c r="H128" s="115" t="s">
        <v>178</v>
      </c>
      <c r="I128" s="115" t="s">
        <v>179</v>
      </c>
      <c r="J128" s="115" t="s">
        <v>135</v>
      </c>
      <c r="K128" s="116" t="s">
        <v>180</v>
      </c>
      <c r="L128" s="113"/>
      <c r="M128" s="58" t="s">
        <v>1</v>
      </c>
      <c r="N128" s="59" t="s">
        <v>43</v>
      </c>
      <c r="O128" s="59" t="s">
        <v>181</v>
      </c>
      <c r="P128" s="59" t="s">
        <v>182</v>
      </c>
      <c r="Q128" s="59" t="s">
        <v>183</v>
      </c>
      <c r="R128" s="59" t="s">
        <v>184</v>
      </c>
      <c r="S128" s="59" t="s">
        <v>185</v>
      </c>
      <c r="T128" s="60" t="s">
        <v>186</v>
      </c>
    </row>
    <row r="129" spans="2:65" s="1" customFormat="1" ht="22.9" customHeight="1">
      <c r="B129" s="31"/>
      <c r="C129" s="63" t="s">
        <v>187</v>
      </c>
      <c r="J129" s="117">
        <f>BK129</f>
        <v>0</v>
      </c>
      <c r="L129" s="31"/>
      <c r="M129" s="61"/>
      <c r="N129" s="52"/>
      <c r="O129" s="52"/>
      <c r="P129" s="118">
        <f>P130+P444+P473</f>
        <v>0</v>
      </c>
      <c r="Q129" s="52"/>
      <c r="R129" s="118">
        <f>R130+R444+R473</f>
        <v>5.6086445000000005</v>
      </c>
      <c r="S129" s="52"/>
      <c r="T129" s="119">
        <f>T130+T444+T473</f>
        <v>0</v>
      </c>
      <c r="AT129" s="16" t="s">
        <v>78</v>
      </c>
      <c r="AU129" s="16" t="s">
        <v>137</v>
      </c>
      <c r="BK129" s="120">
        <f>BK130+BK444+BK473</f>
        <v>0</v>
      </c>
    </row>
    <row r="130" spans="2:65" s="11" customFormat="1" ht="25.9" customHeight="1">
      <c r="B130" s="121"/>
      <c r="D130" s="122" t="s">
        <v>78</v>
      </c>
      <c r="E130" s="123" t="s">
        <v>188</v>
      </c>
      <c r="F130" s="123" t="s">
        <v>188</v>
      </c>
      <c r="I130" s="124"/>
      <c r="J130" s="112">
        <f>BK130</f>
        <v>0</v>
      </c>
      <c r="L130" s="121"/>
      <c r="M130" s="125"/>
      <c r="P130" s="126">
        <f>P131+P168+P192+P227+P253+P326+P397</f>
        <v>0</v>
      </c>
      <c r="R130" s="126">
        <f>R131+R168+R192+R227+R253+R326+R397</f>
        <v>5.6086445000000005</v>
      </c>
      <c r="T130" s="127">
        <f>T131+T168+T192+T227+T253+T326+T397</f>
        <v>0</v>
      </c>
      <c r="AR130" s="122" t="s">
        <v>87</v>
      </c>
      <c r="AT130" s="128" t="s">
        <v>78</v>
      </c>
      <c r="AU130" s="128" t="s">
        <v>79</v>
      </c>
      <c r="AY130" s="122" t="s">
        <v>190</v>
      </c>
      <c r="BK130" s="129">
        <f>BK131+BK168+BK192+BK227+BK253+BK326+BK397</f>
        <v>0</v>
      </c>
    </row>
    <row r="131" spans="2:65" s="11" customFormat="1" ht="22.9" customHeight="1">
      <c r="B131" s="121"/>
      <c r="D131" s="122" t="s">
        <v>78</v>
      </c>
      <c r="E131" s="130" t="s">
        <v>2777</v>
      </c>
      <c r="F131" s="130" t="s">
        <v>2778</v>
      </c>
      <c r="I131" s="124"/>
      <c r="J131" s="131">
        <f>BK131</f>
        <v>0</v>
      </c>
      <c r="L131" s="121"/>
      <c r="M131" s="125"/>
      <c r="P131" s="126">
        <f>SUM(P132:P167)</f>
        <v>0</v>
      </c>
      <c r="R131" s="126">
        <f>SUM(R132:R167)</f>
        <v>0</v>
      </c>
      <c r="T131" s="127">
        <f>SUM(T132:T167)</f>
        <v>0</v>
      </c>
      <c r="AR131" s="122" t="s">
        <v>87</v>
      </c>
      <c r="AT131" s="128" t="s">
        <v>78</v>
      </c>
      <c r="AU131" s="128" t="s">
        <v>87</v>
      </c>
      <c r="AY131" s="122" t="s">
        <v>190</v>
      </c>
      <c r="BK131" s="129">
        <f>SUM(BK132:BK167)</f>
        <v>0</v>
      </c>
    </row>
    <row r="132" spans="2:65" s="1" customFormat="1" ht="24.2" customHeight="1">
      <c r="B132" s="31"/>
      <c r="C132" s="132" t="s">
        <v>87</v>
      </c>
      <c r="D132" s="132" t="s">
        <v>192</v>
      </c>
      <c r="E132" s="133" t="s">
        <v>2779</v>
      </c>
      <c r="F132" s="134" t="s">
        <v>2780</v>
      </c>
      <c r="G132" s="135" t="s">
        <v>204</v>
      </c>
      <c r="H132" s="136">
        <v>355</v>
      </c>
      <c r="I132" s="137"/>
      <c r="J132" s="138">
        <f>ROUND(I132*H132,2)</f>
        <v>0</v>
      </c>
      <c r="K132" s="134" t="s">
        <v>196</v>
      </c>
      <c r="L132" s="31"/>
      <c r="M132" s="139" t="s">
        <v>1</v>
      </c>
      <c r="N132" s="140" t="s">
        <v>44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197</v>
      </c>
      <c r="AT132" s="143" t="s">
        <v>192</v>
      </c>
      <c r="AU132" s="143" t="s">
        <v>89</v>
      </c>
      <c r="AY132" s="16" t="s">
        <v>190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87</v>
      </c>
      <c r="BK132" s="144">
        <f>ROUND(I132*H132,2)</f>
        <v>0</v>
      </c>
      <c r="BL132" s="16" t="s">
        <v>197</v>
      </c>
      <c r="BM132" s="143" t="s">
        <v>89</v>
      </c>
    </row>
    <row r="133" spans="2:65" s="1" customFormat="1" ht="29.25">
      <c r="B133" s="31"/>
      <c r="D133" s="145" t="s">
        <v>198</v>
      </c>
      <c r="F133" s="146" t="s">
        <v>2781</v>
      </c>
      <c r="I133" s="147"/>
      <c r="L133" s="31"/>
      <c r="M133" s="148"/>
      <c r="T133" s="55"/>
      <c r="AT133" s="16" t="s">
        <v>198</v>
      </c>
      <c r="AU133" s="16" t="s">
        <v>89</v>
      </c>
    </row>
    <row r="134" spans="2:65" s="1" customFormat="1">
      <c r="B134" s="31"/>
      <c r="D134" s="149" t="s">
        <v>200</v>
      </c>
      <c r="F134" s="150" t="s">
        <v>2782</v>
      </c>
      <c r="I134" s="147"/>
      <c r="L134" s="31"/>
      <c r="M134" s="148"/>
      <c r="T134" s="55"/>
      <c r="AT134" s="16" t="s">
        <v>200</v>
      </c>
      <c r="AU134" s="16" t="s">
        <v>89</v>
      </c>
    </row>
    <row r="135" spans="2:65" s="1" customFormat="1" ht="24.2" customHeight="1">
      <c r="B135" s="31"/>
      <c r="C135" s="152" t="s">
        <v>89</v>
      </c>
      <c r="D135" s="152" t="s">
        <v>426</v>
      </c>
      <c r="E135" s="153" t="s">
        <v>87</v>
      </c>
      <c r="F135" s="154" t="s">
        <v>2783</v>
      </c>
      <c r="G135" s="155" t="s">
        <v>936</v>
      </c>
      <c r="H135" s="156">
        <v>79</v>
      </c>
      <c r="I135" s="157"/>
      <c r="J135" s="158">
        <f>ROUND(I135*H135,2)</f>
        <v>0</v>
      </c>
      <c r="K135" s="154" t="s">
        <v>1</v>
      </c>
      <c r="L135" s="159"/>
      <c r="M135" s="160" t="s">
        <v>1</v>
      </c>
      <c r="N135" s="161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216</v>
      </c>
      <c r="AT135" s="143" t="s">
        <v>426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197</v>
      </c>
      <c r="BM135" s="143" t="s">
        <v>197</v>
      </c>
    </row>
    <row r="136" spans="2:65" s="1" customFormat="1">
      <c r="B136" s="31"/>
      <c r="D136" s="145" t="s">
        <v>198</v>
      </c>
      <c r="F136" s="146" t="s">
        <v>2783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" customFormat="1" ht="24.2" customHeight="1">
      <c r="B137" s="31"/>
      <c r="C137" s="152" t="s">
        <v>207</v>
      </c>
      <c r="D137" s="152" t="s">
        <v>426</v>
      </c>
      <c r="E137" s="153" t="s">
        <v>89</v>
      </c>
      <c r="F137" s="154" t="s">
        <v>2784</v>
      </c>
      <c r="G137" s="155" t="s">
        <v>936</v>
      </c>
      <c r="H137" s="156">
        <v>38</v>
      </c>
      <c r="I137" s="157"/>
      <c r="J137" s="158">
        <f>ROUND(I137*H137,2)</f>
        <v>0</v>
      </c>
      <c r="K137" s="154" t="s">
        <v>1</v>
      </c>
      <c r="L137" s="159"/>
      <c r="M137" s="160" t="s">
        <v>1</v>
      </c>
      <c r="N137" s="161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216</v>
      </c>
      <c r="AT137" s="143" t="s">
        <v>426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197</v>
      </c>
      <c r="BM137" s="143" t="s">
        <v>211</v>
      </c>
    </row>
    <row r="138" spans="2:65" s="1" customFormat="1">
      <c r="B138" s="31"/>
      <c r="D138" s="145" t="s">
        <v>198</v>
      </c>
      <c r="F138" s="146" t="s">
        <v>2784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" customFormat="1" ht="24.2" customHeight="1">
      <c r="B139" s="31"/>
      <c r="C139" s="152" t="s">
        <v>197</v>
      </c>
      <c r="D139" s="152" t="s">
        <v>426</v>
      </c>
      <c r="E139" s="153" t="s">
        <v>219</v>
      </c>
      <c r="F139" s="154" t="s">
        <v>2785</v>
      </c>
      <c r="G139" s="155" t="s">
        <v>936</v>
      </c>
      <c r="H139" s="156">
        <v>8</v>
      </c>
      <c r="I139" s="157"/>
      <c r="J139" s="158">
        <f>ROUND(I139*H139,2)</f>
        <v>0</v>
      </c>
      <c r="K139" s="154" t="s">
        <v>1</v>
      </c>
      <c r="L139" s="159"/>
      <c r="M139" s="160" t="s">
        <v>1</v>
      </c>
      <c r="N139" s="161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216</v>
      </c>
      <c r="AT139" s="143" t="s">
        <v>426</v>
      </c>
      <c r="AU139" s="143" t="s">
        <v>89</v>
      </c>
      <c r="AY139" s="16" t="s">
        <v>190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197</v>
      </c>
      <c r="BM139" s="143" t="s">
        <v>216</v>
      </c>
    </row>
    <row r="140" spans="2:65" s="1" customFormat="1">
      <c r="B140" s="31"/>
      <c r="D140" s="145" t="s">
        <v>198</v>
      </c>
      <c r="F140" s="146" t="s">
        <v>2785</v>
      </c>
      <c r="I140" s="147"/>
      <c r="L140" s="31"/>
      <c r="M140" s="148"/>
      <c r="T140" s="55"/>
      <c r="AT140" s="16" t="s">
        <v>198</v>
      </c>
      <c r="AU140" s="16" t="s">
        <v>89</v>
      </c>
    </row>
    <row r="141" spans="2:65" s="1" customFormat="1" ht="24.2" customHeight="1">
      <c r="B141" s="31"/>
      <c r="C141" s="152" t="s">
        <v>219</v>
      </c>
      <c r="D141" s="152" t="s">
        <v>426</v>
      </c>
      <c r="E141" s="153" t="s">
        <v>211</v>
      </c>
      <c r="F141" s="154" t="s">
        <v>2786</v>
      </c>
      <c r="G141" s="155" t="s">
        <v>936</v>
      </c>
      <c r="H141" s="156">
        <v>24</v>
      </c>
      <c r="I141" s="157"/>
      <c r="J141" s="158">
        <f>ROUND(I141*H141,2)</f>
        <v>0</v>
      </c>
      <c r="K141" s="154" t="s">
        <v>1</v>
      </c>
      <c r="L141" s="159"/>
      <c r="M141" s="160" t="s">
        <v>1</v>
      </c>
      <c r="N141" s="161" t="s">
        <v>44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216</v>
      </c>
      <c r="AT141" s="143" t="s">
        <v>426</v>
      </c>
      <c r="AU141" s="143" t="s">
        <v>89</v>
      </c>
      <c r="AY141" s="16" t="s">
        <v>190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87</v>
      </c>
      <c r="BK141" s="144">
        <f>ROUND(I141*H141,2)</f>
        <v>0</v>
      </c>
      <c r="BL141" s="16" t="s">
        <v>197</v>
      </c>
      <c r="BM141" s="143" t="s">
        <v>222</v>
      </c>
    </row>
    <row r="142" spans="2:65" s="1" customFormat="1">
      <c r="B142" s="31"/>
      <c r="D142" s="145" t="s">
        <v>198</v>
      </c>
      <c r="F142" s="146" t="s">
        <v>2786</v>
      </c>
      <c r="I142" s="147"/>
      <c r="L142" s="31"/>
      <c r="M142" s="148"/>
      <c r="T142" s="55"/>
      <c r="AT142" s="16" t="s">
        <v>198</v>
      </c>
      <c r="AU142" s="16" t="s">
        <v>89</v>
      </c>
    </row>
    <row r="143" spans="2:65" s="1" customFormat="1" ht="24.2" customHeight="1">
      <c r="B143" s="31"/>
      <c r="C143" s="152" t="s">
        <v>211</v>
      </c>
      <c r="D143" s="152" t="s">
        <v>426</v>
      </c>
      <c r="E143" s="153" t="s">
        <v>229</v>
      </c>
      <c r="F143" s="154" t="s">
        <v>2787</v>
      </c>
      <c r="G143" s="155" t="s">
        <v>936</v>
      </c>
      <c r="H143" s="156">
        <v>144</v>
      </c>
      <c r="I143" s="157"/>
      <c r="J143" s="158">
        <f>ROUND(I143*H143,2)</f>
        <v>0</v>
      </c>
      <c r="K143" s="154" t="s">
        <v>1</v>
      </c>
      <c r="L143" s="159"/>
      <c r="M143" s="160" t="s">
        <v>1</v>
      </c>
      <c r="N143" s="161" t="s">
        <v>44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216</v>
      </c>
      <c r="AT143" s="143" t="s">
        <v>426</v>
      </c>
      <c r="AU143" s="143" t="s">
        <v>89</v>
      </c>
      <c r="AY143" s="16" t="s">
        <v>190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87</v>
      </c>
      <c r="BK143" s="144">
        <f>ROUND(I143*H143,2)</f>
        <v>0</v>
      </c>
      <c r="BL143" s="16" t="s">
        <v>197</v>
      </c>
      <c r="BM143" s="143" t="s">
        <v>8</v>
      </c>
    </row>
    <row r="144" spans="2:65" s="1" customFormat="1">
      <c r="B144" s="31"/>
      <c r="D144" s="145" t="s">
        <v>198</v>
      </c>
      <c r="F144" s="146" t="s">
        <v>2787</v>
      </c>
      <c r="I144" s="147"/>
      <c r="L144" s="31"/>
      <c r="M144" s="148"/>
      <c r="T144" s="55"/>
      <c r="AT144" s="16" t="s">
        <v>198</v>
      </c>
      <c r="AU144" s="16" t="s">
        <v>89</v>
      </c>
    </row>
    <row r="145" spans="2:65" s="1" customFormat="1" ht="24.2" customHeight="1">
      <c r="B145" s="31"/>
      <c r="C145" s="152" t="s">
        <v>229</v>
      </c>
      <c r="D145" s="152" t="s">
        <v>426</v>
      </c>
      <c r="E145" s="153" t="s">
        <v>2788</v>
      </c>
      <c r="F145" s="154" t="s">
        <v>2789</v>
      </c>
      <c r="G145" s="155" t="s">
        <v>936</v>
      </c>
      <c r="H145" s="156">
        <v>35</v>
      </c>
      <c r="I145" s="157"/>
      <c r="J145" s="158">
        <f>ROUND(I145*H145,2)</f>
        <v>0</v>
      </c>
      <c r="K145" s="154" t="s">
        <v>1</v>
      </c>
      <c r="L145" s="159"/>
      <c r="M145" s="160" t="s">
        <v>1</v>
      </c>
      <c r="N145" s="161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216</v>
      </c>
      <c r="AT145" s="143" t="s">
        <v>426</v>
      </c>
      <c r="AU145" s="143" t="s">
        <v>89</v>
      </c>
      <c r="AY145" s="16" t="s">
        <v>190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87</v>
      </c>
      <c r="BK145" s="144">
        <f>ROUND(I145*H145,2)</f>
        <v>0</v>
      </c>
      <c r="BL145" s="16" t="s">
        <v>197</v>
      </c>
      <c r="BM145" s="143" t="s">
        <v>232</v>
      </c>
    </row>
    <row r="146" spans="2:65" s="1" customFormat="1" ht="19.5">
      <c r="B146" s="31"/>
      <c r="D146" s="145" t="s">
        <v>198</v>
      </c>
      <c r="F146" s="146" t="s">
        <v>2790</v>
      </c>
      <c r="I146" s="147"/>
      <c r="L146" s="31"/>
      <c r="M146" s="148"/>
      <c r="T146" s="55"/>
      <c r="AT146" s="16" t="s">
        <v>198</v>
      </c>
      <c r="AU146" s="16" t="s">
        <v>89</v>
      </c>
    </row>
    <row r="147" spans="2:65" s="1" customFormat="1" ht="21.75" customHeight="1">
      <c r="B147" s="31"/>
      <c r="C147" s="152" t="s">
        <v>216</v>
      </c>
      <c r="D147" s="152" t="s">
        <v>426</v>
      </c>
      <c r="E147" s="153" t="s">
        <v>2791</v>
      </c>
      <c r="F147" s="154" t="s">
        <v>2792</v>
      </c>
      <c r="G147" s="155" t="s">
        <v>936</v>
      </c>
      <c r="H147" s="156">
        <v>27</v>
      </c>
      <c r="I147" s="157"/>
      <c r="J147" s="158">
        <f>ROUND(I147*H147,2)</f>
        <v>0</v>
      </c>
      <c r="K147" s="154" t="s">
        <v>1</v>
      </c>
      <c r="L147" s="159"/>
      <c r="M147" s="160" t="s">
        <v>1</v>
      </c>
      <c r="N147" s="161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216</v>
      </c>
      <c r="AT147" s="143" t="s">
        <v>426</v>
      </c>
      <c r="AU147" s="143" t="s">
        <v>89</v>
      </c>
      <c r="AY147" s="16" t="s">
        <v>190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87</v>
      </c>
      <c r="BK147" s="144">
        <f>ROUND(I147*H147,2)</f>
        <v>0</v>
      </c>
      <c r="BL147" s="16" t="s">
        <v>197</v>
      </c>
      <c r="BM147" s="143" t="s">
        <v>237</v>
      </c>
    </row>
    <row r="148" spans="2:65" s="1" customFormat="1">
      <c r="B148" s="31"/>
      <c r="D148" s="145" t="s">
        <v>198</v>
      </c>
      <c r="F148" s="146" t="s">
        <v>2793</v>
      </c>
      <c r="I148" s="147"/>
      <c r="L148" s="31"/>
      <c r="M148" s="148"/>
      <c r="T148" s="55"/>
      <c r="AT148" s="16" t="s">
        <v>198</v>
      </c>
      <c r="AU148" s="16" t="s">
        <v>89</v>
      </c>
    </row>
    <row r="149" spans="2:65" s="1" customFormat="1" ht="16.5" customHeight="1">
      <c r="B149" s="31"/>
      <c r="C149" s="132" t="s">
        <v>240</v>
      </c>
      <c r="D149" s="132" t="s">
        <v>192</v>
      </c>
      <c r="E149" s="133" t="s">
        <v>2794</v>
      </c>
      <c r="F149" s="134" t="s">
        <v>2795</v>
      </c>
      <c r="G149" s="135" t="s">
        <v>204</v>
      </c>
      <c r="H149" s="136">
        <v>421</v>
      </c>
      <c r="I149" s="137"/>
      <c r="J149" s="138">
        <f>ROUND(I149*H149,2)</f>
        <v>0</v>
      </c>
      <c r="K149" s="134" t="s">
        <v>196</v>
      </c>
      <c r="L149" s="31"/>
      <c r="M149" s="139" t="s">
        <v>1</v>
      </c>
      <c r="N149" s="140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197</v>
      </c>
      <c r="AT149" s="143" t="s">
        <v>192</v>
      </c>
      <c r="AU149" s="143" t="s">
        <v>89</v>
      </c>
      <c r="AY149" s="16" t="s">
        <v>190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87</v>
      </c>
      <c r="BK149" s="144">
        <f>ROUND(I149*H149,2)</f>
        <v>0</v>
      </c>
      <c r="BL149" s="16" t="s">
        <v>197</v>
      </c>
      <c r="BM149" s="143" t="s">
        <v>243</v>
      </c>
    </row>
    <row r="150" spans="2:65" s="1" customFormat="1" ht="19.5">
      <c r="B150" s="31"/>
      <c r="D150" s="145" t="s">
        <v>198</v>
      </c>
      <c r="F150" s="146" t="s">
        <v>2796</v>
      </c>
      <c r="I150" s="147"/>
      <c r="L150" s="31"/>
      <c r="M150" s="148"/>
      <c r="T150" s="55"/>
      <c r="AT150" s="16" t="s">
        <v>198</v>
      </c>
      <c r="AU150" s="16" t="s">
        <v>89</v>
      </c>
    </row>
    <row r="151" spans="2:65" s="1" customFormat="1">
      <c r="B151" s="31"/>
      <c r="D151" s="149" t="s">
        <v>200</v>
      </c>
      <c r="F151" s="150" t="s">
        <v>2797</v>
      </c>
      <c r="I151" s="147"/>
      <c r="L151" s="31"/>
      <c r="M151" s="148"/>
      <c r="T151" s="55"/>
      <c r="AT151" s="16" t="s">
        <v>200</v>
      </c>
      <c r="AU151" s="16" t="s">
        <v>89</v>
      </c>
    </row>
    <row r="152" spans="2:65" s="1" customFormat="1" ht="16.5" customHeight="1">
      <c r="B152" s="31"/>
      <c r="C152" s="152" t="s">
        <v>222</v>
      </c>
      <c r="D152" s="152" t="s">
        <v>426</v>
      </c>
      <c r="E152" s="153" t="s">
        <v>197</v>
      </c>
      <c r="F152" s="154" t="s">
        <v>2798</v>
      </c>
      <c r="G152" s="155" t="s">
        <v>936</v>
      </c>
      <c r="H152" s="156">
        <v>47</v>
      </c>
      <c r="I152" s="157"/>
      <c r="J152" s="158">
        <f>ROUND(I152*H152,2)</f>
        <v>0</v>
      </c>
      <c r="K152" s="154" t="s">
        <v>1</v>
      </c>
      <c r="L152" s="159"/>
      <c r="M152" s="160" t="s">
        <v>1</v>
      </c>
      <c r="N152" s="161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216</v>
      </c>
      <c r="AT152" s="143" t="s">
        <v>426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248</v>
      </c>
    </row>
    <row r="153" spans="2:65" s="1" customFormat="1">
      <c r="B153" s="31"/>
      <c r="D153" s="145" t="s">
        <v>198</v>
      </c>
      <c r="F153" s="146" t="s">
        <v>2798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 ht="24.2" customHeight="1">
      <c r="B154" s="31"/>
      <c r="C154" s="152" t="s">
        <v>251</v>
      </c>
      <c r="D154" s="152" t="s">
        <v>426</v>
      </c>
      <c r="E154" s="153" t="s">
        <v>207</v>
      </c>
      <c r="F154" s="154" t="s">
        <v>2799</v>
      </c>
      <c r="G154" s="155" t="s">
        <v>936</v>
      </c>
      <c r="H154" s="156">
        <v>374</v>
      </c>
      <c r="I154" s="157"/>
      <c r="J154" s="158">
        <f>ROUND(I154*H154,2)</f>
        <v>0</v>
      </c>
      <c r="K154" s="154" t="s">
        <v>1</v>
      </c>
      <c r="L154" s="159"/>
      <c r="M154" s="160" t="s">
        <v>1</v>
      </c>
      <c r="N154" s="161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216</v>
      </c>
      <c r="AT154" s="143" t="s">
        <v>426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197</v>
      </c>
      <c r="BM154" s="143" t="s">
        <v>254</v>
      </c>
    </row>
    <row r="155" spans="2:65" s="1" customFormat="1">
      <c r="B155" s="31"/>
      <c r="D155" s="145" t="s">
        <v>198</v>
      </c>
      <c r="F155" s="146" t="s">
        <v>2799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 ht="21.75" customHeight="1">
      <c r="B156" s="31"/>
      <c r="C156" s="152" t="s">
        <v>8</v>
      </c>
      <c r="D156" s="152" t="s">
        <v>426</v>
      </c>
      <c r="E156" s="153" t="s">
        <v>2800</v>
      </c>
      <c r="F156" s="154" t="s">
        <v>2801</v>
      </c>
      <c r="G156" s="155" t="s">
        <v>936</v>
      </c>
      <c r="H156" s="156">
        <v>421</v>
      </c>
      <c r="I156" s="157"/>
      <c r="J156" s="158">
        <f>ROUND(I156*H156,2)</f>
        <v>0</v>
      </c>
      <c r="K156" s="154" t="s">
        <v>1</v>
      </c>
      <c r="L156" s="159"/>
      <c r="M156" s="160" t="s">
        <v>1</v>
      </c>
      <c r="N156" s="161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216</v>
      </c>
      <c r="AT156" s="143" t="s">
        <v>426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259</v>
      </c>
    </row>
    <row r="157" spans="2:65" s="1" customFormat="1">
      <c r="B157" s="31"/>
      <c r="D157" s="145" t="s">
        <v>198</v>
      </c>
      <c r="F157" s="146" t="s">
        <v>2801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 ht="24.2" customHeight="1">
      <c r="B158" s="31"/>
      <c r="C158" s="132" t="s">
        <v>262</v>
      </c>
      <c r="D158" s="132" t="s">
        <v>192</v>
      </c>
      <c r="E158" s="133" t="s">
        <v>2802</v>
      </c>
      <c r="F158" s="134" t="s">
        <v>2803</v>
      </c>
      <c r="G158" s="135" t="s">
        <v>204</v>
      </c>
      <c r="H158" s="136">
        <v>2328</v>
      </c>
      <c r="I158" s="137"/>
      <c r="J158" s="138">
        <f>ROUND(I158*H158,2)</f>
        <v>0</v>
      </c>
      <c r="K158" s="134" t="s">
        <v>196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266</v>
      </c>
    </row>
    <row r="159" spans="2:65" s="1" customFormat="1" ht="19.5">
      <c r="B159" s="31"/>
      <c r="D159" s="145" t="s">
        <v>198</v>
      </c>
      <c r="F159" s="146" t="s">
        <v>2804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>
      <c r="B160" s="31"/>
      <c r="D160" s="149" t="s">
        <v>200</v>
      </c>
      <c r="F160" s="150" t="s">
        <v>2805</v>
      </c>
      <c r="I160" s="147"/>
      <c r="L160" s="31"/>
      <c r="M160" s="148"/>
      <c r="T160" s="55"/>
      <c r="AT160" s="16" t="s">
        <v>200</v>
      </c>
      <c r="AU160" s="16" t="s">
        <v>89</v>
      </c>
    </row>
    <row r="161" spans="2:65" s="1" customFormat="1" ht="16.5" customHeight="1">
      <c r="B161" s="31"/>
      <c r="C161" s="152" t="s">
        <v>232</v>
      </c>
      <c r="D161" s="152" t="s">
        <v>426</v>
      </c>
      <c r="E161" s="153" t="s">
        <v>2806</v>
      </c>
      <c r="F161" s="154" t="s">
        <v>2807</v>
      </c>
      <c r="G161" s="155" t="s">
        <v>936</v>
      </c>
      <c r="H161" s="156">
        <v>776</v>
      </c>
      <c r="I161" s="157"/>
      <c r="J161" s="158">
        <f>ROUND(I161*H161,2)</f>
        <v>0</v>
      </c>
      <c r="K161" s="154" t="s">
        <v>1</v>
      </c>
      <c r="L161" s="159"/>
      <c r="M161" s="160" t="s">
        <v>1</v>
      </c>
      <c r="N161" s="161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216</v>
      </c>
      <c r="AT161" s="143" t="s">
        <v>426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271</v>
      </c>
    </row>
    <row r="162" spans="2:65" s="1" customFormat="1">
      <c r="B162" s="31"/>
      <c r="D162" s="145" t="s">
        <v>198</v>
      </c>
      <c r="F162" s="146" t="s">
        <v>2807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 ht="16.5" customHeight="1">
      <c r="B163" s="31"/>
      <c r="C163" s="152" t="s">
        <v>274</v>
      </c>
      <c r="D163" s="152" t="s">
        <v>426</v>
      </c>
      <c r="E163" s="153" t="s">
        <v>2808</v>
      </c>
      <c r="F163" s="154" t="s">
        <v>2809</v>
      </c>
      <c r="G163" s="155" t="s">
        <v>936</v>
      </c>
      <c r="H163" s="156">
        <v>776</v>
      </c>
      <c r="I163" s="157"/>
      <c r="J163" s="158">
        <f>ROUND(I163*H163,2)</f>
        <v>0</v>
      </c>
      <c r="K163" s="154" t="s">
        <v>1</v>
      </c>
      <c r="L163" s="159"/>
      <c r="M163" s="160" t="s">
        <v>1</v>
      </c>
      <c r="N163" s="161" t="s">
        <v>44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216</v>
      </c>
      <c r="AT163" s="143" t="s">
        <v>426</v>
      </c>
      <c r="AU163" s="143" t="s">
        <v>89</v>
      </c>
      <c r="AY163" s="16" t="s">
        <v>190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87</v>
      </c>
      <c r="BK163" s="144">
        <f>ROUND(I163*H163,2)</f>
        <v>0</v>
      </c>
      <c r="BL163" s="16" t="s">
        <v>197</v>
      </c>
      <c r="BM163" s="143" t="s">
        <v>277</v>
      </c>
    </row>
    <row r="164" spans="2:65" s="1" customFormat="1">
      <c r="B164" s="31"/>
      <c r="D164" s="145" t="s">
        <v>198</v>
      </c>
      <c r="F164" s="146" t="s">
        <v>2809</v>
      </c>
      <c r="I164" s="147"/>
      <c r="L164" s="31"/>
      <c r="M164" s="148"/>
      <c r="T164" s="55"/>
      <c r="AT164" s="16" t="s">
        <v>198</v>
      </c>
      <c r="AU164" s="16" t="s">
        <v>89</v>
      </c>
    </row>
    <row r="165" spans="2:65" s="1" customFormat="1" ht="16.5" customHeight="1">
      <c r="B165" s="31"/>
      <c r="C165" s="132" t="s">
        <v>237</v>
      </c>
      <c r="D165" s="132" t="s">
        <v>192</v>
      </c>
      <c r="E165" s="133" t="s">
        <v>2810</v>
      </c>
      <c r="F165" s="134" t="s">
        <v>2811</v>
      </c>
      <c r="G165" s="135" t="s">
        <v>2439</v>
      </c>
      <c r="H165" s="136">
        <v>5</v>
      </c>
      <c r="I165" s="137"/>
      <c r="J165" s="138">
        <f>ROUND(I165*H165,2)</f>
        <v>0</v>
      </c>
      <c r="K165" s="134" t="s">
        <v>196</v>
      </c>
      <c r="L165" s="31"/>
      <c r="M165" s="139" t="s">
        <v>1</v>
      </c>
      <c r="N165" s="140" t="s">
        <v>44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197</v>
      </c>
      <c r="AT165" s="143" t="s">
        <v>192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197</v>
      </c>
      <c r="BM165" s="143" t="s">
        <v>281</v>
      </c>
    </row>
    <row r="166" spans="2:65" s="1" customFormat="1" ht="19.5">
      <c r="B166" s="31"/>
      <c r="D166" s="145" t="s">
        <v>198</v>
      </c>
      <c r="F166" s="146" t="s">
        <v>2812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" customFormat="1">
      <c r="B167" s="31"/>
      <c r="D167" s="149" t="s">
        <v>200</v>
      </c>
      <c r="F167" s="150" t="s">
        <v>2813</v>
      </c>
      <c r="I167" s="147"/>
      <c r="L167" s="31"/>
      <c r="M167" s="148"/>
      <c r="T167" s="55"/>
      <c r="AT167" s="16" t="s">
        <v>200</v>
      </c>
      <c r="AU167" s="16" t="s">
        <v>89</v>
      </c>
    </row>
    <row r="168" spans="2:65" s="11" customFormat="1" ht="22.9" customHeight="1">
      <c r="B168" s="121"/>
      <c r="D168" s="122" t="s">
        <v>78</v>
      </c>
      <c r="E168" s="130" t="s">
        <v>2814</v>
      </c>
      <c r="F168" s="130" t="s">
        <v>2815</v>
      </c>
      <c r="I168" s="124"/>
      <c r="J168" s="131">
        <f>BK168</f>
        <v>0</v>
      </c>
      <c r="L168" s="121"/>
      <c r="M168" s="125"/>
      <c r="P168" s="126">
        <f>SUM(P169:P191)</f>
        <v>0</v>
      </c>
      <c r="R168" s="126">
        <f>SUM(R169:R191)</f>
        <v>0</v>
      </c>
      <c r="T168" s="127">
        <f>SUM(T169:T191)</f>
        <v>0</v>
      </c>
      <c r="AR168" s="122" t="s">
        <v>87</v>
      </c>
      <c r="AT168" s="128" t="s">
        <v>78</v>
      </c>
      <c r="AU168" s="128" t="s">
        <v>87</v>
      </c>
      <c r="AY168" s="122" t="s">
        <v>190</v>
      </c>
      <c r="BK168" s="129">
        <f>SUM(BK169:BK191)</f>
        <v>0</v>
      </c>
    </row>
    <row r="169" spans="2:65" s="1" customFormat="1" ht="24.2" customHeight="1">
      <c r="B169" s="31"/>
      <c r="C169" s="132" t="s">
        <v>283</v>
      </c>
      <c r="D169" s="132" t="s">
        <v>192</v>
      </c>
      <c r="E169" s="133" t="s">
        <v>2816</v>
      </c>
      <c r="F169" s="134" t="s">
        <v>2817</v>
      </c>
      <c r="G169" s="135" t="s">
        <v>204</v>
      </c>
      <c r="H169" s="136">
        <v>202</v>
      </c>
      <c r="I169" s="137"/>
      <c r="J169" s="138">
        <f>ROUND(I169*H169,2)</f>
        <v>0</v>
      </c>
      <c r="K169" s="134" t="s">
        <v>196</v>
      </c>
      <c r="L169" s="31"/>
      <c r="M169" s="139" t="s">
        <v>1</v>
      </c>
      <c r="N169" s="140" t="s">
        <v>44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197</v>
      </c>
      <c r="AT169" s="143" t="s">
        <v>192</v>
      </c>
      <c r="AU169" s="143" t="s">
        <v>89</v>
      </c>
      <c r="AY169" s="16" t="s">
        <v>190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87</v>
      </c>
      <c r="BK169" s="144">
        <f>ROUND(I169*H169,2)</f>
        <v>0</v>
      </c>
      <c r="BL169" s="16" t="s">
        <v>197</v>
      </c>
      <c r="BM169" s="143" t="s">
        <v>286</v>
      </c>
    </row>
    <row r="170" spans="2:65" s="1" customFormat="1" ht="29.25">
      <c r="B170" s="31"/>
      <c r="D170" s="145" t="s">
        <v>198</v>
      </c>
      <c r="F170" s="146" t="s">
        <v>2818</v>
      </c>
      <c r="I170" s="147"/>
      <c r="L170" s="31"/>
      <c r="M170" s="148"/>
      <c r="T170" s="55"/>
      <c r="AT170" s="16" t="s">
        <v>198</v>
      </c>
      <c r="AU170" s="16" t="s">
        <v>89</v>
      </c>
    </row>
    <row r="171" spans="2:65" s="1" customFormat="1">
      <c r="B171" s="31"/>
      <c r="D171" s="149" t="s">
        <v>200</v>
      </c>
      <c r="F171" s="150" t="s">
        <v>2819</v>
      </c>
      <c r="I171" s="147"/>
      <c r="L171" s="31"/>
      <c r="M171" s="148"/>
      <c r="T171" s="55"/>
      <c r="AT171" s="16" t="s">
        <v>200</v>
      </c>
      <c r="AU171" s="16" t="s">
        <v>89</v>
      </c>
    </row>
    <row r="172" spans="2:65" s="1" customFormat="1" ht="16.5" customHeight="1">
      <c r="B172" s="31"/>
      <c r="C172" s="152" t="s">
        <v>243</v>
      </c>
      <c r="D172" s="152" t="s">
        <v>426</v>
      </c>
      <c r="E172" s="153" t="s">
        <v>2820</v>
      </c>
      <c r="F172" s="154" t="s">
        <v>2821</v>
      </c>
      <c r="G172" s="155" t="s">
        <v>936</v>
      </c>
      <c r="H172" s="156">
        <v>135</v>
      </c>
      <c r="I172" s="157"/>
      <c r="J172" s="158">
        <f>ROUND(I172*H172,2)</f>
        <v>0</v>
      </c>
      <c r="K172" s="154" t="s">
        <v>1</v>
      </c>
      <c r="L172" s="159"/>
      <c r="M172" s="160" t="s">
        <v>1</v>
      </c>
      <c r="N172" s="161" t="s">
        <v>44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216</v>
      </c>
      <c r="AT172" s="143" t="s">
        <v>426</v>
      </c>
      <c r="AU172" s="143" t="s">
        <v>89</v>
      </c>
      <c r="AY172" s="16" t="s">
        <v>190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87</v>
      </c>
      <c r="BK172" s="144">
        <f>ROUND(I172*H172,2)</f>
        <v>0</v>
      </c>
      <c r="BL172" s="16" t="s">
        <v>197</v>
      </c>
      <c r="BM172" s="143" t="s">
        <v>291</v>
      </c>
    </row>
    <row r="173" spans="2:65" s="1" customFormat="1">
      <c r="B173" s="31"/>
      <c r="D173" s="145" t="s">
        <v>198</v>
      </c>
      <c r="F173" s="146" t="s">
        <v>2821</v>
      </c>
      <c r="I173" s="147"/>
      <c r="L173" s="31"/>
      <c r="M173" s="148"/>
      <c r="T173" s="55"/>
      <c r="AT173" s="16" t="s">
        <v>198</v>
      </c>
      <c r="AU173" s="16" t="s">
        <v>89</v>
      </c>
    </row>
    <row r="174" spans="2:65" s="1" customFormat="1" ht="16.5" customHeight="1">
      <c r="B174" s="31"/>
      <c r="C174" s="152" t="s">
        <v>294</v>
      </c>
      <c r="D174" s="152" t="s">
        <v>426</v>
      </c>
      <c r="E174" s="153" t="s">
        <v>2822</v>
      </c>
      <c r="F174" s="154" t="s">
        <v>2823</v>
      </c>
      <c r="G174" s="155" t="s">
        <v>204</v>
      </c>
      <c r="H174" s="156">
        <v>12</v>
      </c>
      <c r="I174" s="157"/>
      <c r="J174" s="158">
        <f>ROUND(I174*H174,2)</f>
        <v>0</v>
      </c>
      <c r="K174" s="154" t="s">
        <v>1</v>
      </c>
      <c r="L174" s="159"/>
      <c r="M174" s="160" t="s">
        <v>1</v>
      </c>
      <c r="N174" s="161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216</v>
      </c>
      <c r="AT174" s="143" t="s">
        <v>426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197</v>
      </c>
      <c r="BM174" s="143" t="s">
        <v>297</v>
      </c>
    </row>
    <row r="175" spans="2:65" s="1" customFormat="1">
      <c r="B175" s="31"/>
      <c r="D175" s="145" t="s">
        <v>198</v>
      </c>
      <c r="F175" s="146" t="s">
        <v>2824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 ht="16.5" customHeight="1">
      <c r="B176" s="31"/>
      <c r="C176" s="152" t="s">
        <v>248</v>
      </c>
      <c r="D176" s="152" t="s">
        <v>426</v>
      </c>
      <c r="E176" s="153" t="s">
        <v>2825</v>
      </c>
      <c r="F176" s="154" t="s">
        <v>2826</v>
      </c>
      <c r="G176" s="155" t="s">
        <v>204</v>
      </c>
      <c r="H176" s="156">
        <v>50</v>
      </c>
      <c r="I176" s="157"/>
      <c r="J176" s="158">
        <f>ROUND(I176*H176,2)</f>
        <v>0</v>
      </c>
      <c r="K176" s="154" t="s">
        <v>1</v>
      </c>
      <c r="L176" s="159"/>
      <c r="M176" s="160" t="s">
        <v>1</v>
      </c>
      <c r="N176" s="161" t="s">
        <v>44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216</v>
      </c>
      <c r="AT176" s="143" t="s">
        <v>426</v>
      </c>
      <c r="AU176" s="143" t="s">
        <v>89</v>
      </c>
      <c r="AY176" s="16" t="s">
        <v>190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87</v>
      </c>
      <c r="BK176" s="144">
        <f>ROUND(I176*H176,2)</f>
        <v>0</v>
      </c>
      <c r="BL176" s="16" t="s">
        <v>197</v>
      </c>
      <c r="BM176" s="143" t="s">
        <v>302</v>
      </c>
    </row>
    <row r="177" spans="2:65" s="1" customFormat="1">
      <c r="B177" s="31"/>
      <c r="D177" s="145" t="s">
        <v>198</v>
      </c>
      <c r="F177" s="146" t="s">
        <v>2826</v>
      </c>
      <c r="I177" s="147"/>
      <c r="L177" s="31"/>
      <c r="M177" s="148"/>
      <c r="T177" s="55"/>
      <c r="AT177" s="16" t="s">
        <v>198</v>
      </c>
      <c r="AU177" s="16" t="s">
        <v>89</v>
      </c>
    </row>
    <row r="178" spans="2:65" s="1" customFormat="1" ht="16.5" customHeight="1">
      <c r="B178" s="31"/>
      <c r="C178" s="152" t="s">
        <v>7</v>
      </c>
      <c r="D178" s="152" t="s">
        <v>426</v>
      </c>
      <c r="E178" s="153" t="s">
        <v>2827</v>
      </c>
      <c r="F178" s="154" t="s">
        <v>2828</v>
      </c>
      <c r="G178" s="155" t="s">
        <v>936</v>
      </c>
      <c r="H178" s="156">
        <v>2</v>
      </c>
      <c r="I178" s="157"/>
      <c r="J178" s="158">
        <f>ROUND(I178*H178,2)</f>
        <v>0</v>
      </c>
      <c r="K178" s="154" t="s">
        <v>1</v>
      </c>
      <c r="L178" s="159"/>
      <c r="M178" s="160" t="s">
        <v>1</v>
      </c>
      <c r="N178" s="161" t="s">
        <v>44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216</v>
      </c>
      <c r="AT178" s="143" t="s">
        <v>426</v>
      </c>
      <c r="AU178" s="143" t="s">
        <v>89</v>
      </c>
      <c r="AY178" s="16" t="s">
        <v>190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87</v>
      </c>
      <c r="BK178" s="144">
        <f>ROUND(I178*H178,2)</f>
        <v>0</v>
      </c>
      <c r="BL178" s="16" t="s">
        <v>197</v>
      </c>
      <c r="BM178" s="143" t="s">
        <v>307</v>
      </c>
    </row>
    <row r="179" spans="2:65" s="1" customFormat="1">
      <c r="B179" s="31"/>
      <c r="D179" s="145" t="s">
        <v>198</v>
      </c>
      <c r="F179" s="146" t="s">
        <v>2829</v>
      </c>
      <c r="I179" s="147"/>
      <c r="L179" s="31"/>
      <c r="M179" s="148"/>
      <c r="T179" s="55"/>
      <c r="AT179" s="16" t="s">
        <v>198</v>
      </c>
      <c r="AU179" s="16" t="s">
        <v>89</v>
      </c>
    </row>
    <row r="180" spans="2:65" s="1" customFormat="1" ht="16.5" customHeight="1">
      <c r="B180" s="31"/>
      <c r="C180" s="152" t="s">
        <v>254</v>
      </c>
      <c r="D180" s="152" t="s">
        <v>426</v>
      </c>
      <c r="E180" s="153" t="s">
        <v>2830</v>
      </c>
      <c r="F180" s="154" t="s">
        <v>2831</v>
      </c>
      <c r="G180" s="155" t="s">
        <v>936</v>
      </c>
      <c r="H180" s="156">
        <v>3</v>
      </c>
      <c r="I180" s="157"/>
      <c r="J180" s="158">
        <f>ROUND(I180*H180,2)</f>
        <v>0</v>
      </c>
      <c r="K180" s="154" t="s">
        <v>1</v>
      </c>
      <c r="L180" s="159"/>
      <c r="M180" s="160" t="s">
        <v>1</v>
      </c>
      <c r="N180" s="161" t="s">
        <v>44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216</v>
      </c>
      <c r="AT180" s="143" t="s">
        <v>426</v>
      </c>
      <c r="AU180" s="143" t="s">
        <v>89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197</v>
      </c>
      <c r="BM180" s="143" t="s">
        <v>312</v>
      </c>
    </row>
    <row r="181" spans="2:65" s="1" customFormat="1">
      <c r="B181" s="31"/>
      <c r="D181" s="145" t="s">
        <v>198</v>
      </c>
      <c r="F181" s="146" t="s">
        <v>2829</v>
      </c>
      <c r="I181" s="147"/>
      <c r="L181" s="31"/>
      <c r="M181" s="148"/>
      <c r="T181" s="55"/>
      <c r="AT181" s="16" t="s">
        <v>198</v>
      </c>
      <c r="AU181" s="16" t="s">
        <v>89</v>
      </c>
    </row>
    <row r="182" spans="2:65" s="1" customFormat="1" ht="24.2" customHeight="1">
      <c r="B182" s="31"/>
      <c r="C182" s="132" t="s">
        <v>315</v>
      </c>
      <c r="D182" s="132" t="s">
        <v>192</v>
      </c>
      <c r="E182" s="133" t="s">
        <v>2832</v>
      </c>
      <c r="F182" s="134" t="s">
        <v>2833</v>
      </c>
      <c r="G182" s="135" t="s">
        <v>204</v>
      </c>
      <c r="H182" s="136">
        <v>47</v>
      </c>
      <c r="I182" s="137"/>
      <c r="J182" s="138">
        <f>ROUND(I182*H182,2)</f>
        <v>0</v>
      </c>
      <c r="K182" s="134" t="s">
        <v>196</v>
      </c>
      <c r="L182" s="31"/>
      <c r="M182" s="139" t="s">
        <v>1</v>
      </c>
      <c r="N182" s="140" t="s">
        <v>44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197</v>
      </c>
      <c r="AT182" s="143" t="s">
        <v>192</v>
      </c>
      <c r="AU182" s="143" t="s">
        <v>89</v>
      </c>
      <c r="AY182" s="16" t="s">
        <v>190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87</v>
      </c>
      <c r="BK182" s="144">
        <f>ROUND(I182*H182,2)</f>
        <v>0</v>
      </c>
      <c r="BL182" s="16" t="s">
        <v>197</v>
      </c>
      <c r="BM182" s="143" t="s">
        <v>318</v>
      </c>
    </row>
    <row r="183" spans="2:65" s="1" customFormat="1" ht="39">
      <c r="B183" s="31"/>
      <c r="D183" s="145" t="s">
        <v>198</v>
      </c>
      <c r="F183" s="146" t="s">
        <v>2834</v>
      </c>
      <c r="I183" s="147"/>
      <c r="L183" s="31"/>
      <c r="M183" s="148"/>
      <c r="T183" s="55"/>
      <c r="AT183" s="16" t="s">
        <v>198</v>
      </c>
      <c r="AU183" s="16" t="s">
        <v>89</v>
      </c>
    </row>
    <row r="184" spans="2:65" s="1" customFormat="1">
      <c r="B184" s="31"/>
      <c r="D184" s="149" t="s">
        <v>200</v>
      </c>
      <c r="F184" s="150" t="s">
        <v>2835</v>
      </c>
      <c r="I184" s="147"/>
      <c r="L184" s="31"/>
      <c r="M184" s="148"/>
      <c r="T184" s="55"/>
      <c r="AT184" s="16" t="s">
        <v>200</v>
      </c>
      <c r="AU184" s="16" t="s">
        <v>89</v>
      </c>
    </row>
    <row r="185" spans="2:65" s="1" customFormat="1" ht="16.5" customHeight="1">
      <c r="B185" s="31"/>
      <c r="C185" s="152" t="s">
        <v>259</v>
      </c>
      <c r="D185" s="152" t="s">
        <v>426</v>
      </c>
      <c r="E185" s="153" t="s">
        <v>2836</v>
      </c>
      <c r="F185" s="154" t="s">
        <v>2837</v>
      </c>
      <c r="G185" s="155" t="s">
        <v>936</v>
      </c>
      <c r="H185" s="156">
        <v>47</v>
      </c>
      <c r="I185" s="157"/>
      <c r="J185" s="158">
        <f>ROUND(I185*H185,2)</f>
        <v>0</v>
      </c>
      <c r="K185" s="154" t="s">
        <v>1</v>
      </c>
      <c r="L185" s="159"/>
      <c r="M185" s="160" t="s">
        <v>1</v>
      </c>
      <c r="N185" s="161" t="s">
        <v>44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216</v>
      </c>
      <c r="AT185" s="143" t="s">
        <v>426</v>
      </c>
      <c r="AU185" s="143" t="s">
        <v>89</v>
      </c>
      <c r="AY185" s="16" t="s">
        <v>190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87</v>
      </c>
      <c r="BK185" s="144">
        <f>ROUND(I185*H185,2)</f>
        <v>0</v>
      </c>
      <c r="BL185" s="16" t="s">
        <v>197</v>
      </c>
      <c r="BM185" s="143" t="s">
        <v>323</v>
      </c>
    </row>
    <row r="186" spans="2:65" s="1" customFormat="1">
      <c r="B186" s="31"/>
      <c r="D186" s="145" t="s">
        <v>198</v>
      </c>
      <c r="F186" s="146" t="s">
        <v>2837</v>
      </c>
      <c r="I186" s="147"/>
      <c r="L186" s="31"/>
      <c r="M186" s="148"/>
      <c r="T186" s="55"/>
      <c r="AT186" s="16" t="s">
        <v>198</v>
      </c>
      <c r="AU186" s="16" t="s">
        <v>89</v>
      </c>
    </row>
    <row r="187" spans="2:65" s="1" customFormat="1" ht="24.2" customHeight="1">
      <c r="B187" s="31"/>
      <c r="C187" s="132" t="s">
        <v>329</v>
      </c>
      <c r="D187" s="132" t="s">
        <v>192</v>
      </c>
      <c r="E187" s="133" t="s">
        <v>2838</v>
      </c>
      <c r="F187" s="134" t="s">
        <v>2839</v>
      </c>
      <c r="G187" s="135" t="s">
        <v>204</v>
      </c>
      <c r="H187" s="136">
        <v>2</v>
      </c>
      <c r="I187" s="137"/>
      <c r="J187" s="138">
        <f>ROUND(I187*H187,2)</f>
        <v>0</v>
      </c>
      <c r="K187" s="134" t="s">
        <v>196</v>
      </c>
      <c r="L187" s="31"/>
      <c r="M187" s="139" t="s">
        <v>1</v>
      </c>
      <c r="N187" s="140" t="s">
        <v>44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197</v>
      </c>
      <c r="AT187" s="143" t="s">
        <v>192</v>
      </c>
      <c r="AU187" s="143" t="s">
        <v>89</v>
      </c>
      <c r="AY187" s="16" t="s">
        <v>190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87</v>
      </c>
      <c r="BK187" s="144">
        <f>ROUND(I187*H187,2)</f>
        <v>0</v>
      </c>
      <c r="BL187" s="16" t="s">
        <v>197</v>
      </c>
      <c r="BM187" s="143" t="s">
        <v>332</v>
      </c>
    </row>
    <row r="188" spans="2:65" s="1" customFormat="1" ht="29.25">
      <c r="B188" s="31"/>
      <c r="D188" s="145" t="s">
        <v>198</v>
      </c>
      <c r="F188" s="146" t="s">
        <v>2840</v>
      </c>
      <c r="I188" s="147"/>
      <c r="L188" s="31"/>
      <c r="M188" s="148"/>
      <c r="T188" s="55"/>
      <c r="AT188" s="16" t="s">
        <v>198</v>
      </c>
      <c r="AU188" s="16" t="s">
        <v>89</v>
      </c>
    </row>
    <row r="189" spans="2:65" s="1" customFormat="1">
      <c r="B189" s="31"/>
      <c r="D189" s="149" t="s">
        <v>200</v>
      </c>
      <c r="F189" s="150" t="s">
        <v>2841</v>
      </c>
      <c r="I189" s="147"/>
      <c r="L189" s="31"/>
      <c r="M189" s="148"/>
      <c r="T189" s="55"/>
      <c r="AT189" s="16" t="s">
        <v>200</v>
      </c>
      <c r="AU189" s="16" t="s">
        <v>89</v>
      </c>
    </row>
    <row r="190" spans="2:65" s="1" customFormat="1" ht="16.5" customHeight="1">
      <c r="B190" s="31"/>
      <c r="C190" s="152" t="s">
        <v>266</v>
      </c>
      <c r="D190" s="152" t="s">
        <v>426</v>
      </c>
      <c r="E190" s="153" t="s">
        <v>2842</v>
      </c>
      <c r="F190" s="154" t="s">
        <v>2843</v>
      </c>
      <c r="G190" s="155" t="s">
        <v>204</v>
      </c>
      <c r="H190" s="156">
        <v>2</v>
      </c>
      <c r="I190" s="157"/>
      <c r="J190" s="158">
        <f>ROUND(I190*H190,2)</f>
        <v>0</v>
      </c>
      <c r="K190" s="154" t="s">
        <v>1</v>
      </c>
      <c r="L190" s="159"/>
      <c r="M190" s="160" t="s">
        <v>1</v>
      </c>
      <c r="N190" s="161" t="s">
        <v>44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216</v>
      </c>
      <c r="AT190" s="143" t="s">
        <v>426</v>
      </c>
      <c r="AU190" s="143" t="s">
        <v>89</v>
      </c>
      <c r="AY190" s="16" t="s">
        <v>190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87</v>
      </c>
      <c r="BK190" s="144">
        <f>ROUND(I190*H190,2)</f>
        <v>0</v>
      </c>
      <c r="BL190" s="16" t="s">
        <v>197</v>
      </c>
      <c r="BM190" s="143" t="s">
        <v>337</v>
      </c>
    </row>
    <row r="191" spans="2:65" s="1" customFormat="1">
      <c r="B191" s="31"/>
      <c r="D191" s="145" t="s">
        <v>198</v>
      </c>
      <c r="F191" s="146" t="s">
        <v>2843</v>
      </c>
      <c r="I191" s="147"/>
      <c r="L191" s="31"/>
      <c r="M191" s="148"/>
      <c r="T191" s="55"/>
      <c r="AT191" s="16" t="s">
        <v>198</v>
      </c>
      <c r="AU191" s="16" t="s">
        <v>89</v>
      </c>
    </row>
    <row r="192" spans="2:65" s="11" customFormat="1" ht="22.9" customHeight="1">
      <c r="B192" s="121"/>
      <c r="D192" s="122" t="s">
        <v>78</v>
      </c>
      <c r="E192" s="130" t="s">
        <v>2844</v>
      </c>
      <c r="F192" s="130" t="s">
        <v>2517</v>
      </c>
      <c r="I192" s="124"/>
      <c r="J192" s="131">
        <f>BK192</f>
        <v>0</v>
      </c>
      <c r="L192" s="121"/>
      <c r="M192" s="125"/>
      <c r="P192" s="126">
        <f>SUM(P193:P226)</f>
        <v>0</v>
      </c>
      <c r="R192" s="126">
        <f>SUM(R193:R226)</f>
        <v>2.2740000000000003E-2</v>
      </c>
      <c r="T192" s="127">
        <f>SUM(T193:T226)</f>
        <v>0</v>
      </c>
      <c r="AR192" s="122" t="s">
        <v>87</v>
      </c>
      <c r="AT192" s="128" t="s">
        <v>78</v>
      </c>
      <c r="AU192" s="128" t="s">
        <v>87</v>
      </c>
      <c r="AY192" s="122" t="s">
        <v>190</v>
      </c>
      <c r="BK192" s="129">
        <f>SUM(BK193:BK226)</f>
        <v>0</v>
      </c>
    </row>
    <row r="193" spans="2:65" s="1" customFormat="1" ht="16.5" customHeight="1">
      <c r="B193" s="31"/>
      <c r="C193" s="132" t="s">
        <v>340</v>
      </c>
      <c r="D193" s="132" t="s">
        <v>192</v>
      </c>
      <c r="E193" s="133" t="s">
        <v>2845</v>
      </c>
      <c r="F193" s="134" t="s">
        <v>2846</v>
      </c>
      <c r="G193" s="135" t="s">
        <v>936</v>
      </c>
      <c r="H193" s="136">
        <v>16</v>
      </c>
      <c r="I193" s="137"/>
      <c r="J193" s="138">
        <f>ROUND(I193*H193,2)</f>
        <v>0</v>
      </c>
      <c r="K193" s="134" t="s">
        <v>1</v>
      </c>
      <c r="L193" s="31"/>
      <c r="M193" s="139" t="s">
        <v>1</v>
      </c>
      <c r="N193" s="140" t="s">
        <v>44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197</v>
      </c>
      <c r="AT193" s="143" t="s">
        <v>192</v>
      </c>
      <c r="AU193" s="143" t="s">
        <v>89</v>
      </c>
      <c r="AY193" s="16" t="s">
        <v>190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87</v>
      </c>
      <c r="BK193" s="144">
        <f>ROUND(I193*H193,2)</f>
        <v>0</v>
      </c>
      <c r="BL193" s="16" t="s">
        <v>197</v>
      </c>
      <c r="BM193" s="143" t="s">
        <v>343</v>
      </c>
    </row>
    <row r="194" spans="2:65" s="1" customFormat="1">
      <c r="B194" s="31"/>
      <c r="D194" s="145" t="s">
        <v>198</v>
      </c>
      <c r="F194" s="146" t="s">
        <v>2846</v>
      </c>
      <c r="I194" s="147"/>
      <c r="L194" s="31"/>
      <c r="M194" s="148"/>
      <c r="T194" s="55"/>
      <c r="AT194" s="16" t="s">
        <v>198</v>
      </c>
      <c r="AU194" s="16" t="s">
        <v>89</v>
      </c>
    </row>
    <row r="195" spans="2:65" s="1" customFormat="1" ht="16.5" customHeight="1">
      <c r="B195" s="31"/>
      <c r="C195" s="152" t="s">
        <v>271</v>
      </c>
      <c r="D195" s="152" t="s">
        <v>426</v>
      </c>
      <c r="E195" s="153" t="s">
        <v>2847</v>
      </c>
      <c r="F195" s="154" t="s">
        <v>2848</v>
      </c>
      <c r="G195" s="155" t="s">
        <v>368</v>
      </c>
      <c r="H195" s="156">
        <v>56</v>
      </c>
      <c r="I195" s="157"/>
      <c r="J195" s="158">
        <f>ROUND(I195*H195,2)</f>
        <v>0</v>
      </c>
      <c r="K195" s="154" t="s">
        <v>1</v>
      </c>
      <c r="L195" s="159"/>
      <c r="M195" s="160" t="s">
        <v>1</v>
      </c>
      <c r="N195" s="161" t="s">
        <v>44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216</v>
      </c>
      <c r="AT195" s="143" t="s">
        <v>426</v>
      </c>
      <c r="AU195" s="143" t="s">
        <v>89</v>
      </c>
      <c r="AY195" s="16" t="s">
        <v>190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87</v>
      </c>
      <c r="BK195" s="144">
        <f>ROUND(I195*H195,2)</f>
        <v>0</v>
      </c>
      <c r="BL195" s="16" t="s">
        <v>197</v>
      </c>
      <c r="BM195" s="143" t="s">
        <v>348</v>
      </c>
    </row>
    <row r="196" spans="2:65" s="1" customFormat="1">
      <c r="B196" s="31"/>
      <c r="D196" s="145" t="s">
        <v>198</v>
      </c>
      <c r="F196" s="146" t="s">
        <v>2848</v>
      </c>
      <c r="I196" s="147"/>
      <c r="L196" s="31"/>
      <c r="M196" s="148"/>
      <c r="T196" s="55"/>
      <c r="AT196" s="16" t="s">
        <v>198</v>
      </c>
      <c r="AU196" s="16" t="s">
        <v>89</v>
      </c>
    </row>
    <row r="197" spans="2:65" s="1" customFormat="1" ht="16.5" customHeight="1">
      <c r="B197" s="31"/>
      <c r="C197" s="132" t="s">
        <v>351</v>
      </c>
      <c r="D197" s="132" t="s">
        <v>192</v>
      </c>
      <c r="E197" s="133" t="s">
        <v>2849</v>
      </c>
      <c r="F197" s="134" t="s">
        <v>2850</v>
      </c>
      <c r="G197" s="135" t="s">
        <v>204</v>
      </c>
      <c r="H197" s="136">
        <v>52</v>
      </c>
      <c r="I197" s="137"/>
      <c r="J197" s="138">
        <f>ROUND(I197*H197,2)</f>
        <v>0</v>
      </c>
      <c r="K197" s="134" t="s">
        <v>196</v>
      </c>
      <c r="L197" s="31"/>
      <c r="M197" s="139" t="s">
        <v>1</v>
      </c>
      <c r="N197" s="140" t="s">
        <v>44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197</v>
      </c>
      <c r="AT197" s="143" t="s">
        <v>192</v>
      </c>
      <c r="AU197" s="143" t="s">
        <v>89</v>
      </c>
      <c r="AY197" s="16" t="s">
        <v>190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87</v>
      </c>
      <c r="BK197" s="144">
        <f>ROUND(I197*H197,2)</f>
        <v>0</v>
      </c>
      <c r="BL197" s="16" t="s">
        <v>197</v>
      </c>
      <c r="BM197" s="143" t="s">
        <v>354</v>
      </c>
    </row>
    <row r="198" spans="2:65" s="1" customFormat="1" ht="19.5">
      <c r="B198" s="31"/>
      <c r="D198" s="145" t="s">
        <v>198</v>
      </c>
      <c r="F198" s="146" t="s">
        <v>2851</v>
      </c>
      <c r="I198" s="147"/>
      <c r="L198" s="31"/>
      <c r="M198" s="148"/>
      <c r="T198" s="55"/>
      <c r="AT198" s="16" t="s">
        <v>198</v>
      </c>
      <c r="AU198" s="16" t="s">
        <v>89</v>
      </c>
    </row>
    <row r="199" spans="2:65" s="1" customFormat="1">
      <c r="B199" s="31"/>
      <c r="D199" s="149" t="s">
        <v>200</v>
      </c>
      <c r="F199" s="150" t="s">
        <v>2852</v>
      </c>
      <c r="I199" s="147"/>
      <c r="L199" s="31"/>
      <c r="M199" s="148"/>
      <c r="T199" s="55"/>
      <c r="AT199" s="16" t="s">
        <v>200</v>
      </c>
      <c r="AU199" s="16" t="s">
        <v>89</v>
      </c>
    </row>
    <row r="200" spans="2:65" s="1" customFormat="1" ht="16.5" customHeight="1">
      <c r="B200" s="31"/>
      <c r="C200" s="152" t="s">
        <v>277</v>
      </c>
      <c r="D200" s="152" t="s">
        <v>426</v>
      </c>
      <c r="E200" s="153" t="s">
        <v>2853</v>
      </c>
      <c r="F200" s="154" t="s">
        <v>2854</v>
      </c>
      <c r="G200" s="155" t="s">
        <v>204</v>
      </c>
      <c r="H200" s="156">
        <v>52</v>
      </c>
      <c r="I200" s="157"/>
      <c r="J200" s="158">
        <f>ROUND(I200*H200,2)</f>
        <v>0</v>
      </c>
      <c r="K200" s="154" t="s">
        <v>196</v>
      </c>
      <c r="L200" s="159"/>
      <c r="M200" s="160" t="s">
        <v>1</v>
      </c>
      <c r="N200" s="161" t="s">
        <v>44</v>
      </c>
      <c r="P200" s="141">
        <f>O200*H200</f>
        <v>0</v>
      </c>
      <c r="Q200" s="141">
        <v>4.0000000000000002E-4</v>
      </c>
      <c r="R200" s="141">
        <f>Q200*H200</f>
        <v>2.0800000000000003E-2</v>
      </c>
      <c r="S200" s="141">
        <v>0</v>
      </c>
      <c r="T200" s="142">
        <f>S200*H200</f>
        <v>0</v>
      </c>
      <c r="AR200" s="143" t="s">
        <v>216</v>
      </c>
      <c r="AT200" s="143" t="s">
        <v>426</v>
      </c>
      <c r="AU200" s="143" t="s">
        <v>89</v>
      </c>
      <c r="AY200" s="16" t="s">
        <v>190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87</v>
      </c>
      <c r="BK200" s="144">
        <f>ROUND(I200*H200,2)</f>
        <v>0</v>
      </c>
      <c r="BL200" s="16" t="s">
        <v>197</v>
      </c>
      <c r="BM200" s="143" t="s">
        <v>357</v>
      </c>
    </row>
    <row r="201" spans="2:65" s="1" customFormat="1">
      <c r="B201" s="31"/>
      <c r="D201" s="145" t="s">
        <v>198</v>
      </c>
      <c r="F201" s="146" t="s">
        <v>2854</v>
      </c>
      <c r="I201" s="147"/>
      <c r="L201" s="31"/>
      <c r="M201" s="148"/>
      <c r="T201" s="55"/>
      <c r="AT201" s="16" t="s">
        <v>198</v>
      </c>
      <c r="AU201" s="16" t="s">
        <v>89</v>
      </c>
    </row>
    <row r="202" spans="2:65" s="1" customFormat="1" ht="16.5" customHeight="1">
      <c r="B202" s="31"/>
      <c r="C202" s="132" t="s">
        <v>358</v>
      </c>
      <c r="D202" s="132" t="s">
        <v>192</v>
      </c>
      <c r="E202" s="133" t="s">
        <v>2855</v>
      </c>
      <c r="F202" s="134" t="s">
        <v>2856</v>
      </c>
      <c r="G202" s="135" t="s">
        <v>204</v>
      </c>
      <c r="H202" s="136">
        <v>16</v>
      </c>
      <c r="I202" s="137"/>
      <c r="J202" s="138">
        <f>ROUND(I202*H202,2)</f>
        <v>0</v>
      </c>
      <c r="K202" s="134" t="s">
        <v>196</v>
      </c>
      <c r="L202" s="31"/>
      <c r="M202" s="139" t="s">
        <v>1</v>
      </c>
      <c r="N202" s="140" t="s">
        <v>44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197</v>
      </c>
      <c r="AT202" s="143" t="s">
        <v>192</v>
      </c>
      <c r="AU202" s="143" t="s">
        <v>89</v>
      </c>
      <c r="AY202" s="16" t="s">
        <v>190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87</v>
      </c>
      <c r="BK202" s="144">
        <f>ROUND(I202*H202,2)</f>
        <v>0</v>
      </c>
      <c r="BL202" s="16" t="s">
        <v>197</v>
      </c>
      <c r="BM202" s="143" t="s">
        <v>361</v>
      </c>
    </row>
    <row r="203" spans="2:65" s="1" customFormat="1">
      <c r="B203" s="31"/>
      <c r="D203" s="145" t="s">
        <v>198</v>
      </c>
      <c r="F203" s="146" t="s">
        <v>2857</v>
      </c>
      <c r="I203" s="147"/>
      <c r="L203" s="31"/>
      <c r="M203" s="148"/>
      <c r="T203" s="55"/>
      <c r="AT203" s="16" t="s">
        <v>198</v>
      </c>
      <c r="AU203" s="16" t="s">
        <v>89</v>
      </c>
    </row>
    <row r="204" spans="2:65" s="1" customFormat="1">
      <c r="B204" s="31"/>
      <c r="D204" s="149" t="s">
        <v>200</v>
      </c>
      <c r="F204" s="150" t="s">
        <v>2858</v>
      </c>
      <c r="I204" s="147"/>
      <c r="L204" s="31"/>
      <c r="M204" s="148"/>
      <c r="T204" s="55"/>
      <c r="AT204" s="16" t="s">
        <v>200</v>
      </c>
      <c r="AU204" s="16" t="s">
        <v>89</v>
      </c>
    </row>
    <row r="205" spans="2:65" s="1" customFormat="1" ht="16.5" customHeight="1">
      <c r="B205" s="31"/>
      <c r="C205" s="152" t="s">
        <v>281</v>
      </c>
      <c r="D205" s="152" t="s">
        <v>426</v>
      </c>
      <c r="E205" s="153" t="s">
        <v>2859</v>
      </c>
      <c r="F205" s="154" t="s">
        <v>2860</v>
      </c>
      <c r="G205" s="155" t="s">
        <v>204</v>
      </c>
      <c r="H205" s="156">
        <v>14</v>
      </c>
      <c r="I205" s="157"/>
      <c r="J205" s="158">
        <f>ROUND(I205*H205,2)</f>
        <v>0</v>
      </c>
      <c r="K205" s="154" t="s">
        <v>1</v>
      </c>
      <c r="L205" s="159"/>
      <c r="M205" s="160" t="s">
        <v>1</v>
      </c>
      <c r="N205" s="161" t="s">
        <v>44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216</v>
      </c>
      <c r="AT205" s="143" t="s">
        <v>426</v>
      </c>
      <c r="AU205" s="143" t="s">
        <v>89</v>
      </c>
      <c r="AY205" s="16" t="s">
        <v>190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87</v>
      </c>
      <c r="BK205" s="144">
        <f>ROUND(I205*H205,2)</f>
        <v>0</v>
      </c>
      <c r="BL205" s="16" t="s">
        <v>197</v>
      </c>
      <c r="BM205" s="143" t="s">
        <v>369</v>
      </c>
    </row>
    <row r="206" spans="2:65" s="1" customFormat="1">
      <c r="B206" s="31"/>
      <c r="D206" s="145" t="s">
        <v>198</v>
      </c>
      <c r="F206" s="146" t="s">
        <v>2861</v>
      </c>
      <c r="I206" s="147"/>
      <c r="L206" s="31"/>
      <c r="M206" s="148"/>
      <c r="T206" s="55"/>
      <c r="AT206" s="16" t="s">
        <v>198</v>
      </c>
      <c r="AU206" s="16" t="s">
        <v>89</v>
      </c>
    </row>
    <row r="207" spans="2:65" s="1" customFormat="1" ht="16.5" customHeight="1">
      <c r="B207" s="31"/>
      <c r="C207" s="152" t="s">
        <v>372</v>
      </c>
      <c r="D207" s="152" t="s">
        <v>426</v>
      </c>
      <c r="E207" s="153" t="s">
        <v>2862</v>
      </c>
      <c r="F207" s="154" t="s">
        <v>2863</v>
      </c>
      <c r="G207" s="155" t="s">
        <v>204</v>
      </c>
      <c r="H207" s="156">
        <v>2</v>
      </c>
      <c r="I207" s="157"/>
      <c r="J207" s="158">
        <f>ROUND(I207*H207,2)</f>
        <v>0</v>
      </c>
      <c r="K207" s="154" t="s">
        <v>1</v>
      </c>
      <c r="L207" s="159"/>
      <c r="M207" s="160" t="s">
        <v>1</v>
      </c>
      <c r="N207" s="161" t="s">
        <v>44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216</v>
      </c>
      <c r="AT207" s="143" t="s">
        <v>426</v>
      </c>
      <c r="AU207" s="143" t="s">
        <v>89</v>
      </c>
      <c r="AY207" s="16" t="s">
        <v>190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87</v>
      </c>
      <c r="BK207" s="144">
        <f>ROUND(I207*H207,2)</f>
        <v>0</v>
      </c>
      <c r="BL207" s="16" t="s">
        <v>197</v>
      </c>
      <c r="BM207" s="143" t="s">
        <v>375</v>
      </c>
    </row>
    <row r="208" spans="2:65" s="1" customFormat="1">
      <c r="B208" s="31"/>
      <c r="D208" s="145" t="s">
        <v>198</v>
      </c>
      <c r="F208" s="146" t="s">
        <v>2864</v>
      </c>
      <c r="I208" s="147"/>
      <c r="L208" s="31"/>
      <c r="M208" s="148"/>
      <c r="T208" s="55"/>
      <c r="AT208" s="16" t="s">
        <v>198</v>
      </c>
      <c r="AU208" s="16" t="s">
        <v>89</v>
      </c>
    </row>
    <row r="209" spans="2:65" s="1" customFormat="1" ht="24.2" customHeight="1">
      <c r="B209" s="31"/>
      <c r="C209" s="132" t="s">
        <v>286</v>
      </c>
      <c r="D209" s="132" t="s">
        <v>192</v>
      </c>
      <c r="E209" s="133" t="s">
        <v>2865</v>
      </c>
      <c r="F209" s="134" t="s">
        <v>2866</v>
      </c>
      <c r="G209" s="135" t="s">
        <v>204</v>
      </c>
      <c r="H209" s="136">
        <v>17</v>
      </c>
      <c r="I209" s="137"/>
      <c r="J209" s="138">
        <f>ROUND(I209*H209,2)</f>
        <v>0</v>
      </c>
      <c r="K209" s="134" t="s">
        <v>196</v>
      </c>
      <c r="L209" s="31"/>
      <c r="M209" s="139" t="s">
        <v>1</v>
      </c>
      <c r="N209" s="140" t="s">
        <v>44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197</v>
      </c>
      <c r="AT209" s="143" t="s">
        <v>192</v>
      </c>
      <c r="AU209" s="143" t="s">
        <v>89</v>
      </c>
      <c r="AY209" s="16" t="s">
        <v>190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197</v>
      </c>
      <c r="BM209" s="143" t="s">
        <v>380</v>
      </c>
    </row>
    <row r="210" spans="2:65" s="1" customFormat="1" ht="29.25">
      <c r="B210" s="31"/>
      <c r="D210" s="145" t="s">
        <v>198</v>
      </c>
      <c r="F210" s="146" t="s">
        <v>2867</v>
      </c>
      <c r="I210" s="147"/>
      <c r="L210" s="31"/>
      <c r="M210" s="148"/>
      <c r="T210" s="55"/>
      <c r="AT210" s="16" t="s">
        <v>198</v>
      </c>
      <c r="AU210" s="16" t="s">
        <v>89</v>
      </c>
    </row>
    <row r="211" spans="2:65" s="1" customFormat="1">
      <c r="B211" s="31"/>
      <c r="D211" s="149" t="s">
        <v>200</v>
      </c>
      <c r="F211" s="150" t="s">
        <v>2868</v>
      </c>
      <c r="I211" s="147"/>
      <c r="L211" s="31"/>
      <c r="M211" s="148"/>
      <c r="T211" s="55"/>
      <c r="AT211" s="16" t="s">
        <v>200</v>
      </c>
      <c r="AU211" s="16" t="s">
        <v>89</v>
      </c>
    </row>
    <row r="212" spans="2:65" s="1" customFormat="1" ht="24.2" customHeight="1">
      <c r="B212" s="31"/>
      <c r="C212" s="152" t="s">
        <v>384</v>
      </c>
      <c r="D212" s="152" t="s">
        <v>426</v>
      </c>
      <c r="E212" s="153" t="s">
        <v>2869</v>
      </c>
      <c r="F212" s="154" t="s">
        <v>2870</v>
      </c>
      <c r="G212" s="155" t="s">
        <v>204</v>
      </c>
      <c r="H212" s="156">
        <v>17</v>
      </c>
      <c r="I212" s="157"/>
      <c r="J212" s="158">
        <f>ROUND(I212*H212,2)</f>
        <v>0</v>
      </c>
      <c r="K212" s="154" t="s">
        <v>196</v>
      </c>
      <c r="L212" s="159"/>
      <c r="M212" s="160" t="s">
        <v>1</v>
      </c>
      <c r="N212" s="161" t="s">
        <v>44</v>
      </c>
      <c r="P212" s="141">
        <f>O212*H212</f>
        <v>0</v>
      </c>
      <c r="Q212" s="141">
        <v>6.9999999999999994E-5</v>
      </c>
      <c r="R212" s="141">
        <f>Q212*H212</f>
        <v>1.1899999999999999E-3</v>
      </c>
      <c r="S212" s="141">
        <v>0</v>
      </c>
      <c r="T212" s="142">
        <f>S212*H212</f>
        <v>0</v>
      </c>
      <c r="AR212" s="143" t="s">
        <v>216</v>
      </c>
      <c r="AT212" s="143" t="s">
        <v>426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387</v>
      </c>
    </row>
    <row r="213" spans="2:65" s="1" customFormat="1">
      <c r="B213" s="31"/>
      <c r="D213" s="145" t="s">
        <v>198</v>
      </c>
      <c r="F213" s="146" t="s">
        <v>2870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 ht="21.75" customHeight="1">
      <c r="B214" s="31"/>
      <c r="C214" s="152" t="s">
        <v>291</v>
      </c>
      <c r="D214" s="152" t="s">
        <v>426</v>
      </c>
      <c r="E214" s="153" t="s">
        <v>2871</v>
      </c>
      <c r="F214" s="154" t="s">
        <v>2872</v>
      </c>
      <c r="G214" s="155" t="s">
        <v>936</v>
      </c>
      <c r="H214" s="156">
        <v>15</v>
      </c>
      <c r="I214" s="157"/>
      <c r="J214" s="158">
        <f>ROUND(I214*H214,2)</f>
        <v>0</v>
      </c>
      <c r="K214" s="154" t="s">
        <v>1</v>
      </c>
      <c r="L214" s="159"/>
      <c r="M214" s="160" t="s">
        <v>1</v>
      </c>
      <c r="N214" s="161" t="s">
        <v>44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216</v>
      </c>
      <c r="AT214" s="143" t="s">
        <v>426</v>
      </c>
      <c r="AU214" s="143" t="s">
        <v>89</v>
      </c>
      <c r="AY214" s="16" t="s">
        <v>190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87</v>
      </c>
      <c r="BK214" s="144">
        <f>ROUND(I214*H214,2)</f>
        <v>0</v>
      </c>
      <c r="BL214" s="16" t="s">
        <v>197</v>
      </c>
      <c r="BM214" s="143" t="s">
        <v>392</v>
      </c>
    </row>
    <row r="215" spans="2:65" s="1" customFormat="1">
      <c r="B215" s="31"/>
      <c r="D215" s="145" t="s">
        <v>198</v>
      </c>
      <c r="F215" s="146" t="s">
        <v>2872</v>
      </c>
      <c r="I215" s="147"/>
      <c r="L215" s="31"/>
      <c r="M215" s="148"/>
      <c r="T215" s="55"/>
      <c r="AT215" s="16" t="s">
        <v>198</v>
      </c>
      <c r="AU215" s="16" t="s">
        <v>89</v>
      </c>
    </row>
    <row r="216" spans="2:65" s="1" customFormat="1" ht="24.2" customHeight="1">
      <c r="B216" s="31"/>
      <c r="C216" s="132" t="s">
        <v>398</v>
      </c>
      <c r="D216" s="132" t="s">
        <v>192</v>
      </c>
      <c r="E216" s="133" t="s">
        <v>2873</v>
      </c>
      <c r="F216" s="134" t="s">
        <v>2874</v>
      </c>
      <c r="G216" s="135" t="s">
        <v>936</v>
      </c>
      <c r="H216" s="136">
        <v>3</v>
      </c>
      <c r="I216" s="137"/>
      <c r="J216" s="138">
        <f>ROUND(I216*H216,2)</f>
        <v>0</v>
      </c>
      <c r="K216" s="134" t="s">
        <v>1</v>
      </c>
      <c r="L216" s="31"/>
      <c r="M216" s="139" t="s">
        <v>1</v>
      </c>
      <c r="N216" s="140" t="s">
        <v>44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197</v>
      </c>
      <c r="AT216" s="143" t="s">
        <v>192</v>
      </c>
      <c r="AU216" s="143" t="s">
        <v>89</v>
      </c>
      <c r="AY216" s="16" t="s">
        <v>190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87</v>
      </c>
      <c r="BK216" s="144">
        <f>ROUND(I216*H216,2)</f>
        <v>0</v>
      </c>
      <c r="BL216" s="16" t="s">
        <v>197</v>
      </c>
      <c r="BM216" s="143" t="s">
        <v>401</v>
      </c>
    </row>
    <row r="217" spans="2:65" s="1" customFormat="1">
      <c r="B217" s="31"/>
      <c r="D217" s="145" t="s">
        <v>198</v>
      </c>
      <c r="F217" s="146" t="s">
        <v>2874</v>
      </c>
      <c r="I217" s="147"/>
      <c r="L217" s="31"/>
      <c r="M217" s="148"/>
      <c r="T217" s="55"/>
      <c r="AT217" s="16" t="s">
        <v>198</v>
      </c>
      <c r="AU217" s="16" t="s">
        <v>89</v>
      </c>
    </row>
    <row r="218" spans="2:65" s="1" customFormat="1" ht="24.2" customHeight="1">
      <c r="B218" s="31"/>
      <c r="C218" s="132" t="s">
        <v>297</v>
      </c>
      <c r="D218" s="132" t="s">
        <v>192</v>
      </c>
      <c r="E218" s="133" t="s">
        <v>2875</v>
      </c>
      <c r="F218" s="134" t="s">
        <v>2876</v>
      </c>
      <c r="G218" s="135" t="s">
        <v>936</v>
      </c>
      <c r="H218" s="136">
        <v>1</v>
      </c>
      <c r="I218" s="137"/>
      <c r="J218" s="138">
        <f>ROUND(I218*H218,2)</f>
        <v>0</v>
      </c>
      <c r="K218" s="134" t="s">
        <v>1</v>
      </c>
      <c r="L218" s="31"/>
      <c r="M218" s="139" t="s">
        <v>1</v>
      </c>
      <c r="N218" s="140" t="s">
        <v>44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197</v>
      </c>
      <c r="AT218" s="143" t="s">
        <v>192</v>
      </c>
      <c r="AU218" s="143" t="s">
        <v>89</v>
      </c>
      <c r="AY218" s="16" t="s">
        <v>190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87</v>
      </c>
      <c r="BK218" s="144">
        <f>ROUND(I218*H218,2)</f>
        <v>0</v>
      </c>
      <c r="BL218" s="16" t="s">
        <v>197</v>
      </c>
      <c r="BM218" s="143" t="s">
        <v>407</v>
      </c>
    </row>
    <row r="219" spans="2:65" s="1" customFormat="1">
      <c r="B219" s="31"/>
      <c r="D219" s="145" t="s">
        <v>198</v>
      </c>
      <c r="F219" s="146" t="s">
        <v>2876</v>
      </c>
      <c r="I219" s="147"/>
      <c r="L219" s="31"/>
      <c r="M219" s="148"/>
      <c r="T219" s="55"/>
      <c r="AT219" s="16" t="s">
        <v>198</v>
      </c>
      <c r="AU219" s="16" t="s">
        <v>89</v>
      </c>
    </row>
    <row r="220" spans="2:65" s="1" customFormat="1" ht="24.2" customHeight="1">
      <c r="B220" s="31"/>
      <c r="C220" s="132" t="s">
        <v>410</v>
      </c>
      <c r="D220" s="132" t="s">
        <v>192</v>
      </c>
      <c r="E220" s="133" t="s">
        <v>2877</v>
      </c>
      <c r="F220" s="134" t="s">
        <v>2878</v>
      </c>
      <c r="G220" s="135" t="s">
        <v>936</v>
      </c>
      <c r="H220" s="136">
        <v>1</v>
      </c>
      <c r="I220" s="137"/>
      <c r="J220" s="138">
        <f>ROUND(I220*H220,2)</f>
        <v>0</v>
      </c>
      <c r="K220" s="134" t="s">
        <v>1</v>
      </c>
      <c r="L220" s="31"/>
      <c r="M220" s="139" t="s">
        <v>1</v>
      </c>
      <c r="N220" s="140" t="s">
        <v>44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197</v>
      </c>
      <c r="AT220" s="143" t="s">
        <v>192</v>
      </c>
      <c r="AU220" s="143" t="s">
        <v>89</v>
      </c>
      <c r="AY220" s="16" t="s">
        <v>190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87</v>
      </c>
      <c r="BK220" s="144">
        <f>ROUND(I220*H220,2)</f>
        <v>0</v>
      </c>
      <c r="BL220" s="16" t="s">
        <v>197</v>
      </c>
      <c r="BM220" s="143" t="s">
        <v>413</v>
      </c>
    </row>
    <row r="221" spans="2:65" s="1" customFormat="1">
      <c r="B221" s="31"/>
      <c r="D221" s="145" t="s">
        <v>198</v>
      </c>
      <c r="F221" s="146" t="s">
        <v>2878</v>
      </c>
      <c r="I221" s="147"/>
      <c r="L221" s="31"/>
      <c r="M221" s="148"/>
      <c r="T221" s="55"/>
      <c r="AT221" s="16" t="s">
        <v>198</v>
      </c>
      <c r="AU221" s="16" t="s">
        <v>89</v>
      </c>
    </row>
    <row r="222" spans="2:65" s="1" customFormat="1" ht="21.75" customHeight="1">
      <c r="B222" s="31"/>
      <c r="C222" s="132" t="s">
        <v>302</v>
      </c>
      <c r="D222" s="132" t="s">
        <v>192</v>
      </c>
      <c r="E222" s="133" t="s">
        <v>2879</v>
      </c>
      <c r="F222" s="134" t="s">
        <v>2880</v>
      </c>
      <c r="G222" s="135" t="s">
        <v>204</v>
      </c>
      <c r="H222" s="136">
        <v>5</v>
      </c>
      <c r="I222" s="137"/>
      <c r="J222" s="138">
        <f>ROUND(I222*H222,2)</f>
        <v>0</v>
      </c>
      <c r="K222" s="134" t="s">
        <v>196</v>
      </c>
      <c r="L222" s="31"/>
      <c r="M222" s="139" t="s">
        <v>1</v>
      </c>
      <c r="N222" s="140" t="s">
        <v>44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197</v>
      </c>
      <c r="AT222" s="143" t="s">
        <v>192</v>
      </c>
      <c r="AU222" s="143" t="s">
        <v>89</v>
      </c>
      <c r="AY222" s="16" t="s">
        <v>190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87</v>
      </c>
      <c r="BK222" s="144">
        <f>ROUND(I222*H222,2)</f>
        <v>0</v>
      </c>
      <c r="BL222" s="16" t="s">
        <v>197</v>
      </c>
      <c r="BM222" s="143" t="s">
        <v>418</v>
      </c>
    </row>
    <row r="223" spans="2:65" s="1" customFormat="1" ht="19.5">
      <c r="B223" s="31"/>
      <c r="D223" s="145" t="s">
        <v>198</v>
      </c>
      <c r="F223" s="146" t="s">
        <v>2881</v>
      </c>
      <c r="I223" s="147"/>
      <c r="L223" s="31"/>
      <c r="M223" s="148"/>
      <c r="T223" s="55"/>
      <c r="AT223" s="16" t="s">
        <v>198</v>
      </c>
      <c r="AU223" s="16" t="s">
        <v>89</v>
      </c>
    </row>
    <row r="224" spans="2:65" s="1" customFormat="1">
      <c r="B224" s="31"/>
      <c r="D224" s="149" t="s">
        <v>200</v>
      </c>
      <c r="F224" s="150" t="s">
        <v>2882</v>
      </c>
      <c r="I224" s="147"/>
      <c r="L224" s="31"/>
      <c r="M224" s="148"/>
      <c r="T224" s="55"/>
      <c r="AT224" s="16" t="s">
        <v>200</v>
      </c>
      <c r="AU224" s="16" t="s">
        <v>89</v>
      </c>
    </row>
    <row r="225" spans="2:65" s="1" customFormat="1" ht="24.2" customHeight="1">
      <c r="B225" s="31"/>
      <c r="C225" s="152" t="s">
        <v>327</v>
      </c>
      <c r="D225" s="152" t="s">
        <v>426</v>
      </c>
      <c r="E225" s="153" t="s">
        <v>2883</v>
      </c>
      <c r="F225" s="154" t="s">
        <v>2884</v>
      </c>
      <c r="G225" s="155" t="s">
        <v>204</v>
      </c>
      <c r="H225" s="156">
        <v>5</v>
      </c>
      <c r="I225" s="157"/>
      <c r="J225" s="158">
        <f>ROUND(I225*H225,2)</f>
        <v>0</v>
      </c>
      <c r="K225" s="154" t="s">
        <v>196</v>
      </c>
      <c r="L225" s="159"/>
      <c r="M225" s="160" t="s">
        <v>1</v>
      </c>
      <c r="N225" s="161" t="s">
        <v>44</v>
      </c>
      <c r="P225" s="141">
        <f>O225*H225</f>
        <v>0</v>
      </c>
      <c r="Q225" s="141">
        <v>1.4999999999999999E-4</v>
      </c>
      <c r="R225" s="141">
        <f>Q225*H225</f>
        <v>7.4999999999999991E-4</v>
      </c>
      <c r="S225" s="141">
        <v>0</v>
      </c>
      <c r="T225" s="142">
        <f>S225*H225</f>
        <v>0</v>
      </c>
      <c r="AR225" s="143" t="s">
        <v>216</v>
      </c>
      <c r="AT225" s="143" t="s">
        <v>426</v>
      </c>
      <c r="AU225" s="143" t="s">
        <v>89</v>
      </c>
      <c r="AY225" s="16" t="s">
        <v>190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87</v>
      </c>
      <c r="BK225" s="144">
        <f>ROUND(I225*H225,2)</f>
        <v>0</v>
      </c>
      <c r="BL225" s="16" t="s">
        <v>197</v>
      </c>
      <c r="BM225" s="143" t="s">
        <v>423</v>
      </c>
    </row>
    <row r="226" spans="2:65" s="1" customFormat="1" ht="19.5">
      <c r="B226" s="31"/>
      <c r="D226" s="145" t="s">
        <v>198</v>
      </c>
      <c r="F226" s="146" t="s">
        <v>2884</v>
      </c>
      <c r="I226" s="147"/>
      <c r="L226" s="31"/>
      <c r="M226" s="148"/>
      <c r="T226" s="55"/>
      <c r="AT226" s="16" t="s">
        <v>198</v>
      </c>
      <c r="AU226" s="16" t="s">
        <v>89</v>
      </c>
    </row>
    <row r="227" spans="2:65" s="11" customFormat="1" ht="22.9" customHeight="1">
      <c r="B227" s="121"/>
      <c r="D227" s="122" t="s">
        <v>78</v>
      </c>
      <c r="E227" s="130" t="s">
        <v>2885</v>
      </c>
      <c r="F227" s="130" t="s">
        <v>2886</v>
      </c>
      <c r="I227" s="124"/>
      <c r="J227" s="131">
        <f>BK227</f>
        <v>0</v>
      </c>
      <c r="L227" s="121"/>
      <c r="M227" s="125"/>
      <c r="P227" s="126">
        <f>SUM(P228:P252)</f>
        <v>0</v>
      </c>
      <c r="R227" s="126">
        <f>SUM(R228:R252)</f>
        <v>1.8738245</v>
      </c>
      <c r="T227" s="127">
        <f>SUM(T228:T252)</f>
        <v>0</v>
      </c>
      <c r="AR227" s="122" t="s">
        <v>87</v>
      </c>
      <c r="AT227" s="128" t="s">
        <v>78</v>
      </c>
      <c r="AU227" s="128" t="s">
        <v>87</v>
      </c>
      <c r="AY227" s="122" t="s">
        <v>190</v>
      </c>
      <c r="BK227" s="129">
        <f>SUM(BK228:BK252)</f>
        <v>0</v>
      </c>
    </row>
    <row r="228" spans="2:65" s="1" customFormat="1" ht="24.2" customHeight="1">
      <c r="B228" s="31"/>
      <c r="C228" s="132" t="s">
        <v>307</v>
      </c>
      <c r="D228" s="132" t="s">
        <v>192</v>
      </c>
      <c r="E228" s="133" t="s">
        <v>2887</v>
      </c>
      <c r="F228" s="134" t="s">
        <v>2888</v>
      </c>
      <c r="G228" s="135" t="s">
        <v>368</v>
      </c>
      <c r="H228" s="136">
        <v>6214</v>
      </c>
      <c r="I228" s="137"/>
      <c r="J228" s="138">
        <f>ROUND(I228*H228,2)</f>
        <v>0</v>
      </c>
      <c r="K228" s="134" t="s">
        <v>196</v>
      </c>
      <c r="L228" s="31"/>
      <c r="M228" s="139" t="s">
        <v>1</v>
      </c>
      <c r="N228" s="140" t="s">
        <v>44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197</v>
      </c>
      <c r="AT228" s="143" t="s">
        <v>192</v>
      </c>
      <c r="AU228" s="143" t="s">
        <v>89</v>
      </c>
      <c r="AY228" s="16" t="s">
        <v>190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87</v>
      </c>
      <c r="BK228" s="144">
        <f>ROUND(I228*H228,2)</f>
        <v>0</v>
      </c>
      <c r="BL228" s="16" t="s">
        <v>197</v>
      </c>
      <c r="BM228" s="143" t="s">
        <v>429</v>
      </c>
    </row>
    <row r="229" spans="2:65" s="1" customFormat="1" ht="19.5">
      <c r="B229" s="31"/>
      <c r="D229" s="145" t="s">
        <v>198</v>
      </c>
      <c r="F229" s="146" t="s">
        <v>2889</v>
      </c>
      <c r="I229" s="147"/>
      <c r="L229" s="31"/>
      <c r="M229" s="148"/>
      <c r="T229" s="55"/>
      <c r="AT229" s="16" t="s">
        <v>198</v>
      </c>
      <c r="AU229" s="16" t="s">
        <v>89</v>
      </c>
    </row>
    <row r="230" spans="2:65" s="1" customFormat="1">
      <c r="B230" s="31"/>
      <c r="D230" s="149" t="s">
        <v>200</v>
      </c>
      <c r="F230" s="150" t="s">
        <v>2890</v>
      </c>
      <c r="I230" s="147"/>
      <c r="L230" s="31"/>
      <c r="M230" s="148"/>
      <c r="T230" s="55"/>
      <c r="AT230" s="16" t="s">
        <v>200</v>
      </c>
      <c r="AU230" s="16" t="s">
        <v>89</v>
      </c>
    </row>
    <row r="231" spans="2:65" s="1" customFormat="1" ht="24.2" customHeight="1">
      <c r="B231" s="31"/>
      <c r="C231" s="152" t="s">
        <v>364</v>
      </c>
      <c r="D231" s="152" t="s">
        <v>426</v>
      </c>
      <c r="E231" s="153" t="s">
        <v>2891</v>
      </c>
      <c r="F231" s="154" t="s">
        <v>2892</v>
      </c>
      <c r="G231" s="155" t="s">
        <v>368</v>
      </c>
      <c r="H231" s="156">
        <v>640</v>
      </c>
      <c r="I231" s="157"/>
      <c r="J231" s="158">
        <f>ROUND(I231*H231,2)</f>
        <v>0</v>
      </c>
      <c r="K231" s="154" t="s">
        <v>196</v>
      </c>
      <c r="L231" s="159"/>
      <c r="M231" s="160" t="s">
        <v>1</v>
      </c>
      <c r="N231" s="161" t="s">
        <v>44</v>
      </c>
      <c r="P231" s="141">
        <f>O231*H231</f>
        <v>0</v>
      </c>
      <c r="Q231" s="141">
        <v>1.7000000000000001E-4</v>
      </c>
      <c r="R231" s="141">
        <f>Q231*H231</f>
        <v>0.10880000000000001</v>
      </c>
      <c r="S231" s="141">
        <v>0</v>
      </c>
      <c r="T231" s="142">
        <f>S231*H231</f>
        <v>0</v>
      </c>
      <c r="AR231" s="143" t="s">
        <v>216</v>
      </c>
      <c r="AT231" s="143" t="s">
        <v>426</v>
      </c>
      <c r="AU231" s="143" t="s">
        <v>89</v>
      </c>
      <c r="AY231" s="16" t="s">
        <v>190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197</v>
      </c>
      <c r="BM231" s="143" t="s">
        <v>434</v>
      </c>
    </row>
    <row r="232" spans="2:65" s="1" customFormat="1" ht="19.5">
      <c r="B232" s="31"/>
      <c r="D232" s="145" t="s">
        <v>198</v>
      </c>
      <c r="F232" s="146" t="s">
        <v>2892</v>
      </c>
      <c r="I232" s="147"/>
      <c r="L232" s="31"/>
      <c r="M232" s="148"/>
      <c r="T232" s="55"/>
      <c r="AT232" s="16" t="s">
        <v>198</v>
      </c>
      <c r="AU232" s="16" t="s">
        <v>89</v>
      </c>
    </row>
    <row r="233" spans="2:65" s="1" customFormat="1" ht="16.5" customHeight="1">
      <c r="B233" s="31"/>
      <c r="C233" s="152" t="s">
        <v>312</v>
      </c>
      <c r="D233" s="152" t="s">
        <v>426</v>
      </c>
      <c r="E233" s="153" t="s">
        <v>2893</v>
      </c>
      <c r="F233" s="154" t="s">
        <v>2894</v>
      </c>
      <c r="G233" s="155" t="s">
        <v>368</v>
      </c>
      <c r="H233" s="156">
        <v>4824</v>
      </c>
      <c r="I233" s="157"/>
      <c r="J233" s="158">
        <f>ROUND(I233*H233,2)</f>
        <v>0</v>
      </c>
      <c r="K233" s="154" t="s">
        <v>196</v>
      </c>
      <c r="L233" s="159"/>
      <c r="M233" s="160" t="s">
        <v>1</v>
      </c>
      <c r="N233" s="161" t="s">
        <v>44</v>
      </c>
      <c r="P233" s="141">
        <f>O233*H233</f>
        <v>0</v>
      </c>
      <c r="Q233" s="141">
        <v>1.2E-4</v>
      </c>
      <c r="R233" s="141">
        <f>Q233*H233</f>
        <v>0.57888000000000006</v>
      </c>
      <c r="S233" s="141">
        <v>0</v>
      </c>
      <c r="T233" s="142">
        <f>S233*H233</f>
        <v>0</v>
      </c>
      <c r="AR233" s="143" t="s">
        <v>216</v>
      </c>
      <c r="AT233" s="143" t="s">
        <v>426</v>
      </c>
      <c r="AU233" s="143" t="s">
        <v>89</v>
      </c>
      <c r="AY233" s="16" t="s">
        <v>190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87</v>
      </c>
      <c r="BK233" s="144">
        <f>ROUND(I233*H233,2)</f>
        <v>0</v>
      </c>
      <c r="BL233" s="16" t="s">
        <v>197</v>
      </c>
      <c r="BM233" s="143" t="s">
        <v>439</v>
      </c>
    </row>
    <row r="234" spans="2:65" s="1" customFormat="1">
      <c r="B234" s="31"/>
      <c r="D234" s="145" t="s">
        <v>198</v>
      </c>
      <c r="F234" s="146" t="s">
        <v>2894</v>
      </c>
      <c r="I234" s="147"/>
      <c r="L234" s="31"/>
      <c r="M234" s="148"/>
      <c r="T234" s="55"/>
      <c r="AT234" s="16" t="s">
        <v>198</v>
      </c>
      <c r="AU234" s="16" t="s">
        <v>89</v>
      </c>
    </row>
    <row r="235" spans="2:65" s="1" customFormat="1" ht="24.2" customHeight="1">
      <c r="B235" s="31"/>
      <c r="C235" s="152" t="s">
        <v>442</v>
      </c>
      <c r="D235" s="152" t="s">
        <v>426</v>
      </c>
      <c r="E235" s="153" t="s">
        <v>2895</v>
      </c>
      <c r="F235" s="154" t="s">
        <v>2896</v>
      </c>
      <c r="G235" s="155" t="s">
        <v>368</v>
      </c>
      <c r="H235" s="156">
        <v>750</v>
      </c>
      <c r="I235" s="157"/>
      <c r="J235" s="158">
        <f>ROUND(I235*H235,2)</f>
        <v>0</v>
      </c>
      <c r="K235" s="154" t="s">
        <v>196</v>
      </c>
      <c r="L235" s="159"/>
      <c r="M235" s="160" t="s">
        <v>1</v>
      </c>
      <c r="N235" s="161" t="s">
        <v>44</v>
      </c>
      <c r="P235" s="141">
        <f>O235*H235</f>
        <v>0</v>
      </c>
      <c r="Q235" s="141">
        <v>1E-4</v>
      </c>
      <c r="R235" s="141">
        <f>Q235*H235</f>
        <v>7.4999999999999997E-2</v>
      </c>
      <c r="S235" s="141">
        <v>0</v>
      </c>
      <c r="T235" s="142">
        <f>S235*H235</f>
        <v>0</v>
      </c>
      <c r="AR235" s="143" t="s">
        <v>216</v>
      </c>
      <c r="AT235" s="143" t="s">
        <v>426</v>
      </c>
      <c r="AU235" s="143" t="s">
        <v>89</v>
      </c>
      <c r="AY235" s="16" t="s">
        <v>190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87</v>
      </c>
      <c r="BK235" s="144">
        <f>ROUND(I235*H235,2)</f>
        <v>0</v>
      </c>
      <c r="BL235" s="16" t="s">
        <v>197</v>
      </c>
      <c r="BM235" s="143" t="s">
        <v>445</v>
      </c>
    </row>
    <row r="236" spans="2:65" s="1" customFormat="1" ht="19.5">
      <c r="B236" s="31"/>
      <c r="D236" s="145" t="s">
        <v>198</v>
      </c>
      <c r="F236" s="146" t="s">
        <v>2896</v>
      </c>
      <c r="I236" s="147"/>
      <c r="L236" s="31"/>
      <c r="M236" s="148"/>
      <c r="T236" s="55"/>
      <c r="AT236" s="16" t="s">
        <v>198</v>
      </c>
      <c r="AU236" s="16" t="s">
        <v>89</v>
      </c>
    </row>
    <row r="237" spans="2:65" s="1" customFormat="1" ht="33" customHeight="1">
      <c r="B237" s="31"/>
      <c r="C237" s="132" t="s">
        <v>318</v>
      </c>
      <c r="D237" s="132" t="s">
        <v>192</v>
      </c>
      <c r="E237" s="133" t="s">
        <v>2897</v>
      </c>
      <c r="F237" s="134" t="s">
        <v>2898</v>
      </c>
      <c r="G237" s="135" t="s">
        <v>368</v>
      </c>
      <c r="H237" s="136">
        <v>4488</v>
      </c>
      <c r="I237" s="137"/>
      <c r="J237" s="138">
        <f>ROUND(I237*H237,2)</f>
        <v>0</v>
      </c>
      <c r="K237" s="134" t="s">
        <v>196</v>
      </c>
      <c r="L237" s="31"/>
      <c r="M237" s="139" t="s">
        <v>1</v>
      </c>
      <c r="N237" s="140" t="s">
        <v>44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197</v>
      </c>
      <c r="AT237" s="143" t="s">
        <v>192</v>
      </c>
      <c r="AU237" s="143" t="s">
        <v>89</v>
      </c>
      <c r="AY237" s="16" t="s">
        <v>190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87</v>
      </c>
      <c r="BK237" s="144">
        <f>ROUND(I237*H237,2)</f>
        <v>0</v>
      </c>
      <c r="BL237" s="16" t="s">
        <v>197</v>
      </c>
      <c r="BM237" s="143" t="s">
        <v>448</v>
      </c>
    </row>
    <row r="238" spans="2:65" s="1" customFormat="1" ht="19.5">
      <c r="B238" s="31"/>
      <c r="D238" s="145" t="s">
        <v>198</v>
      </c>
      <c r="F238" s="146" t="s">
        <v>2899</v>
      </c>
      <c r="I238" s="147"/>
      <c r="L238" s="31"/>
      <c r="M238" s="148"/>
      <c r="T238" s="55"/>
      <c r="AT238" s="16" t="s">
        <v>198</v>
      </c>
      <c r="AU238" s="16" t="s">
        <v>89</v>
      </c>
    </row>
    <row r="239" spans="2:65" s="1" customFormat="1">
      <c r="B239" s="31"/>
      <c r="D239" s="149" t="s">
        <v>200</v>
      </c>
      <c r="F239" s="150" t="s">
        <v>2900</v>
      </c>
      <c r="I239" s="147"/>
      <c r="L239" s="31"/>
      <c r="M239" s="148"/>
      <c r="T239" s="55"/>
      <c r="AT239" s="16" t="s">
        <v>200</v>
      </c>
      <c r="AU239" s="16" t="s">
        <v>89</v>
      </c>
    </row>
    <row r="240" spans="2:65" s="1" customFormat="1" ht="24.2" customHeight="1">
      <c r="B240" s="31"/>
      <c r="C240" s="152" t="s">
        <v>451</v>
      </c>
      <c r="D240" s="152" t="s">
        <v>426</v>
      </c>
      <c r="E240" s="153" t="s">
        <v>2901</v>
      </c>
      <c r="F240" s="154" t="s">
        <v>2902</v>
      </c>
      <c r="G240" s="155" t="s">
        <v>368</v>
      </c>
      <c r="H240" s="156">
        <v>413</v>
      </c>
      <c r="I240" s="157"/>
      <c r="J240" s="158">
        <f>ROUND(I240*H240,2)</f>
        <v>0</v>
      </c>
      <c r="K240" s="154" t="s">
        <v>196</v>
      </c>
      <c r="L240" s="159"/>
      <c r="M240" s="160" t="s">
        <v>1</v>
      </c>
      <c r="N240" s="161" t="s">
        <v>44</v>
      </c>
      <c r="P240" s="141">
        <f>O240*H240</f>
        <v>0</v>
      </c>
      <c r="Q240" s="141">
        <v>2.5000000000000001E-4</v>
      </c>
      <c r="R240" s="141">
        <f>Q240*H240</f>
        <v>0.10325000000000001</v>
      </c>
      <c r="S240" s="141">
        <v>0</v>
      </c>
      <c r="T240" s="142">
        <f>S240*H240</f>
        <v>0</v>
      </c>
      <c r="AR240" s="143" t="s">
        <v>216</v>
      </c>
      <c r="AT240" s="143" t="s">
        <v>426</v>
      </c>
      <c r="AU240" s="143" t="s">
        <v>89</v>
      </c>
      <c r="AY240" s="16" t="s">
        <v>190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87</v>
      </c>
      <c r="BK240" s="144">
        <f>ROUND(I240*H240,2)</f>
        <v>0</v>
      </c>
      <c r="BL240" s="16" t="s">
        <v>197</v>
      </c>
      <c r="BM240" s="143" t="s">
        <v>454</v>
      </c>
    </row>
    <row r="241" spans="2:65" s="1" customFormat="1" ht="19.5">
      <c r="B241" s="31"/>
      <c r="D241" s="145" t="s">
        <v>198</v>
      </c>
      <c r="F241" s="146" t="s">
        <v>2902</v>
      </c>
      <c r="I241" s="147"/>
      <c r="L241" s="31"/>
      <c r="M241" s="148"/>
      <c r="T241" s="55"/>
      <c r="AT241" s="16" t="s">
        <v>198</v>
      </c>
      <c r="AU241" s="16" t="s">
        <v>89</v>
      </c>
    </row>
    <row r="242" spans="2:65" s="1" customFormat="1" ht="24.2" customHeight="1">
      <c r="B242" s="31"/>
      <c r="C242" s="152" t="s">
        <v>323</v>
      </c>
      <c r="D242" s="152" t="s">
        <v>426</v>
      </c>
      <c r="E242" s="153" t="s">
        <v>2903</v>
      </c>
      <c r="F242" s="154" t="s">
        <v>2904</v>
      </c>
      <c r="G242" s="155" t="s">
        <v>368</v>
      </c>
      <c r="H242" s="156">
        <v>5161.2</v>
      </c>
      <c r="I242" s="157"/>
      <c r="J242" s="158">
        <f>ROUND(I242*H242,2)</f>
        <v>0</v>
      </c>
      <c r="K242" s="154" t="s">
        <v>196</v>
      </c>
      <c r="L242" s="159"/>
      <c r="M242" s="160" t="s">
        <v>1</v>
      </c>
      <c r="N242" s="161" t="s">
        <v>44</v>
      </c>
      <c r="P242" s="141">
        <f>O242*H242</f>
        <v>0</v>
      </c>
      <c r="Q242" s="141">
        <v>1.6000000000000001E-4</v>
      </c>
      <c r="R242" s="141">
        <f>Q242*H242</f>
        <v>0.82579200000000008</v>
      </c>
      <c r="S242" s="141">
        <v>0</v>
      </c>
      <c r="T242" s="142">
        <f>S242*H242</f>
        <v>0</v>
      </c>
      <c r="AR242" s="143" t="s">
        <v>216</v>
      </c>
      <c r="AT242" s="143" t="s">
        <v>426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458</v>
      </c>
    </row>
    <row r="243" spans="2:65" s="1" customFormat="1" ht="19.5">
      <c r="B243" s="31"/>
      <c r="D243" s="145" t="s">
        <v>198</v>
      </c>
      <c r="F243" s="146" t="s">
        <v>2904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 ht="24.2" customHeight="1">
      <c r="B244" s="31"/>
      <c r="C244" s="132" t="s">
        <v>461</v>
      </c>
      <c r="D244" s="132" t="s">
        <v>192</v>
      </c>
      <c r="E244" s="133" t="s">
        <v>2905</v>
      </c>
      <c r="F244" s="134" t="s">
        <v>2906</v>
      </c>
      <c r="G244" s="135" t="s">
        <v>368</v>
      </c>
      <c r="H244" s="136">
        <v>413</v>
      </c>
      <c r="I244" s="137"/>
      <c r="J244" s="138">
        <f>ROUND(I244*H244,2)</f>
        <v>0</v>
      </c>
      <c r="K244" s="134" t="s">
        <v>196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197</v>
      </c>
      <c r="AT244" s="143" t="s">
        <v>192</v>
      </c>
      <c r="AU244" s="143" t="s">
        <v>89</v>
      </c>
      <c r="AY244" s="16" t="s">
        <v>190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197</v>
      </c>
      <c r="BM244" s="143" t="s">
        <v>465</v>
      </c>
    </row>
    <row r="245" spans="2:65" s="1" customFormat="1" ht="19.5">
      <c r="B245" s="31"/>
      <c r="D245" s="145" t="s">
        <v>198</v>
      </c>
      <c r="F245" s="146" t="s">
        <v>2907</v>
      </c>
      <c r="I245" s="147"/>
      <c r="L245" s="31"/>
      <c r="M245" s="148"/>
      <c r="T245" s="55"/>
      <c r="AT245" s="16" t="s">
        <v>198</v>
      </c>
      <c r="AU245" s="16" t="s">
        <v>89</v>
      </c>
    </row>
    <row r="246" spans="2:65" s="1" customFormat="1">
      <c r="B246" s="31"/>
      <c r="D246" s="149" t="s">
        <v>200</v>
      </c>
      <c r="F246" s="150" t="s">
        <v>2908</v>
      </c>
      <c r="I246" s="147"/>
      <c r="L246" s="31"/>
      <c r="M246" s="148"/>
      <c r="T246" s="55"/>
      <c r="AT246" s="16" t="s">
        <v>200</v>
      </c>
      <c r="AU246" s="16" t="s">
        <v>89</v>
      </c>
    </row>
    <row r="247" spans="2:65" s="1" customFormat="1" ht="24.2" customHeight="1">
      <c r="B247" s="31"/>
      <c r="C247" s="152" t="s">
        <v>332</v>
      </c>
      <c r="D247" s="152" t="s">
        <v>426</v>
      </c>
      <c r="E247" s="153" t="s">
        <v>2909</v>
      </c>
      <c r="F247" s="154" t="s">
        <v>2910</v>
      </c>
      <c r="G247" s="155" t="s">
        <v>368</v>
      </c>
      <c r="H247" s="156">
        <v>437</v>
      </c>
      <c r="I247" s="157"/>
      <c r="J247" s="158">
        <f>ROUND(I247*H247,2)</f>
        <v>0</v>
      </c>
      <c r="K247" s="154" t="s">
        <v>196</v>
      </c>
      <c r="L247" s="159"/>
      <c r="M247" s="160" t="s">
        <v>1</v>
      </c>
      <c r="N247" s="161" t="s">
        <v>44</v>
      </c>
      <c r="P247" s="141">
        <f>O247*H247</f>
        <v>0</v>
      </c>
      <c r="Q247" s="141">
        <v>3.4000000000000002E-4</v>
      </c>
      <c r="R247" s="141">
        <f>Q247*H247</f>
        <v>0.14858000000000002</v>
      </c>
      <c r="S247" s="141">
        <v>0</v>
      </c>
      <c r="T247" s="142">
        <f>S247*H247</f>
        <v>0</v>
      </c>
      <c r="AR247" s="143" t="s">
        <v>216</v>
      </c>
      <c r="AT247" s="143" t="s">
        <v>426</v>
      </c>
      <c r="AU247" s="143" t="s">
        <v>89</v>
      </c>
      <c r="AY247" s="16" t="s">
        <v>190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87</v>
      </c>
      <c r="BK247" s="144">
        <f>ROUND(I247*H247,2)</f>
        <v>0</v>
      </c>
      <c r="BL247" s="16" t="s">
        <v>197</v>
      </c>
      <c r="BM247" s="143" t="s">
        <v>466</v>
      </c>
    </row>
    <row r="248" spans="2:65" s="1" customFormat="1" ht="19.5">
      <c r="B248" s="31"/>
      <c r="D248" s="145" t="s">
        <v>198</v>
      </c>
      <c r="F248" s="146" t="s">
        <v>2910</v>
      </c>
      <c r="I248" s="147"/>
      <c r="L248" s="31"/>
      <c r="M248" s="148"/>
      <c r="T248" s="55"/>
      <c r="AT248" s="16" t="s">
        <v>198</v>
      </c>
      <c r="AU248" s="16" t="s">
        <v>89</v>
      </c>
    </row>
    <row r="249" spans="2:65" s="1" customFormat="1" ht="16.5" customHeight="1">
      <c r="B249" s="31"/>
      <c r="C249" s="152" t="s">
        <v>467</v>
      </c>
      <c r="D249" s="152" t="s">
        <v>426</v>
      </c>
      <c r="E249" s="153" t="s">
        <v>2911</v>
      </c>
      <c r="F249" s="154" t="s">
        <v>2912</v>
      </c>
      <c r="G249" s="155" t="s">
        <v>368</v>
      </c>
      <c r="H249" s="156">
        <v>63.25</v>
      </c>
      <c r="I249" s="157"/>
      <c r="J249" s="158">
        <f>ROUND(I249*H249,2)</f>
        <v>0</v>
      </c>
      <c r="K249" s="154" t="s">
        <v>196</v>
      </c>
      <c r="L249" s="159"/>
      <c r="M249" s="160" t="s">
        <v>1</v>
      </c>
      <c r="N249" s="161" t="s">
        <v>44</v>
      </c>
      <c r="P249" s="141">
        <f>O249*H249</f>
        <v>0</v>
      </c>
      <c r="Q249" s="141">
        <v>5.2999999999999998E-4</v>
      </c>
      <c r="R249" s="141">
        <f>Q249*H249</f>
        <v>3.3522499999999997E-2</v>
      </c>
      <c r="S249" s="141">
        <v>0</v>
      </c>
      <c r="T249" s="142">
        <f>S249*H249</f>
        <v>0</v>
      </c>
      <c r="AR249" s="143" t="s">
        <v>216</v>
      </c>
      <c r="AT249" s="143" t="s">
        <v>426</v>
      </c>
      <c r="AU249" s="143" t="s">
        <v>89</v>
      </c>
      <c r="AY249" s="16" t="s">
        <v>190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87</v>
      </c>
      <c r="BK249" s="144">
        <f>ROUND(I249*H249,2)</f>
        <v>0</v>
      </c>
      <c r="BL249" s="16" t="s">
        <v>197</v>
      </c>
      <c r="BM249" s="143" t="s">
        <v>470</v>
      </c>
    </row>
    <row r="250" spans="2:65" s="1" customFormat="1">
      <c r="B250" s="31"/>
      <c r="D250" s="145" t="s">
        <v>198</v>
      </c>
      <c r="F250" s="146" t="s">
        <v>2912</v>
      </c>
      <c r="I250" s="147"/>
      <c r="L250" s="31"/>
      <c r="M250" s="148"/>
      <c r="T250" s="55"/>
      <c r="AT250" s="16" t="s">
        <v>198</v>
      </c>
      <c r="AU250" s="16" t="s">
        <v>89</v>
      </c>
    </row>
    <row r="251" spans="2:65" s="1" customFormat="1" ht="21.75" customHeight="1">
      <c r="B251" s="31"/>
      <c r="C251" s="152" t="s">
        <v>337</v>
      </c>
      <c r="D251" s="152" t="s">
        <v>426</v>
      </c>
      <c r="E251" s="153" t="s">
        <v>2871</v>
      </c>
      <c r="F251" s="154" t="s">
        <v>2872</v>
      </c>
      <c r="G251" s="155" t="s">
        <v>936</v>
      </c>
      <c r="H251" s="156">
        <v>18</v>
      </c>
      <c r="I251" s="157"/>
      <c r="J251" s="158">
        <f>ROUND(I251*H251,2)</f>
        <v>0</v>
      </c>
      <c r="K251" s="154" t="s">
        <v>1</v>
      </c>
      <c r="L251" s="159"/>
      <c r="M251" s="160" t="s">
        <v>1</v>
      </c>
      <c r="N251" s="161" t="s">
        <v>44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216</v>
      </c>
      <c r="AT251" s="143" t="s">
        <v>426</v>
      </c>
      <c r="AU251" s="143" t="s">
        <v>89</v>
      </c>
      <c r="AY251" s="16" t="s">
        <v>190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87</v>
      </c>
      <c r="BK251" s="144">
        <f>ROUND(I251*H251,2)</f>
        <v>0</v>
      </c>
      <c r="BL251" s="16" t="s">
        <v>197</v>
      </c>
      <c r="BM251" s="143" t="s">
        <v>473</v>
      </c>
    </row>
    <row r="252" spans="2:65" s="1" customFormat="1">
      <c r="B252" s="31"/>
      <c r="D252" s="145" t="s">
        <v>198</v>
      </c>
      <c r="F252" s="146" t="s">
        <v>2872</v>
      </c>
      <c r="I252" s="147"/>
      <c r="L252" s="31"/>
      <c r="M252" s="148"/>
      <c r="T252" s="55"/>
      <c r="AT252" s="16" t="s">
        <v>198</v>
      </c>
      <c r="AU252" s="16" t="s">
        <v>89</v>
      </c>
    </row>
    <row r="253" spans="2:65" s="11" customFormat="1" ht="22.9" customHeight="1">
      <c r="B253" s="121"/>
      <c r="D253" s="122" t="s">
        <v>78</v>
      </c>
      <c r="E253" s="130" t="s">
        <v>2913</v>
      </c>
      <c r="F253" s="130" t="s">
        <v>2914</v>
      </c>
      <c r="I253" s="124"/>
      <c r="J253" s="131">
        <f>BK253</f>
        <v>0</v>
      </c>
      <c r="L253" s="121"/>
      <c r="M253" s="125"/>
      <c r="P253" s="126">
        <f>SUM(P254:P325)</f>
        <v>0</v>
      </c>
      <c r="R253" s="126">
        <f>SUM(R254:R325)</f>
        <v>2.2579999999999999E-2</v>
      </c>
      <c r="T253" s="127">
        <f>SUM(T254:T325)</f>
        <v>0</v>
      </c>
      <c r="AR253" s="122" t="s">
        <v>87</v>
      </c>
      <c r="AT253" s="128" t="s">
        <v>78</v>
      </c>
      <c r="AU253" s="128" t="s">
        <v>87</v>
      </c>
      <c r="AY253" s="122" t="s">
        <v>190</v>
      </c>
      <c r="BK253" s="129">
        <f>SUM(BK254:BK325)</f>
        <v>0</v>
      </c>
    </row>
    <row r="254" spans="2:65" s="1" customFormat="1" ht="16.5" customHeight="1">
      <c r="B254" s="31"/>
      <c r="C254" s="132" t="s">
        <v>476</v>
      </c>
      <c r="D254" s="132" t="s">
        <v>192</v>
      </c>
      <c r="E254" s="133" t="s">
        <v>2915</v>
      </c>
      <c r="F254" s="134" t="s">
        <v>2916</v>
      </c>
      <c r="G254" s="135" t="s">
        <v>936</v>
      </c>
      <c r="H254" s="136">
        <v>42</v>
      </c>
      <c r="I254" s="137"/>
      <c r="J254" s="138">
        <f>ROUND(I254*H254,2)</f>
        <v>0</v>
      </c>
      <c r="K254" s="134" t="s">
        <v>2917</v>
      </c>
      <c r="L254" s="31"/>
      <c r="M254" s="139" t="s">
        <v>1</v>
      </c>
      <c r="N254" s="140" t="s">
        <v>44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197</v>
      </c>
      <c r="AT254" s="143" t="s">
        <v>192</v>
      </c>
      <c r="AU254" s="143" t="s">
        <v>89</v>
      </c>
      <c r="AY254" s="16" t="s">
        <v>190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87</v>
      </c>
      <c r="BK254" s="144">
        <f>ROUND(I254*H254,2)</f>
        <v>0</v>
      </c>
      <c r="BL254" s="16" t="s">
        <v>197</v>
      </c>
      <c r="BM254" s="143" t="s">
        <v>479</v>
      </c>
    </row>
    <row r="255" spans="2:65" s="1" customFormat="1">
      <c r="B255" s="31"/>
      <c r="D255" s="145" t="s">
        <v>198</v>
      </c>
      <c r="F255" s="146" t="s">
        <v>2916</v>
      </c>
      <c r="I255" s="147"/>
      <c r="L255" s="31"/>
      <c r="M255" s="148"/>
      <c r="T255" s="55"/>
      <c r="AT255" s="16" t="s">
        <v>198</v>
      </c>
      <c r="AU255" s="16" t="s">
        <v>89</v>
      </c>
    </row>
    <row r="256" spans="2:65" s="1" customFormat="1" ht="19.5">
      <c r="B256" s="31"/>
      <c r="D256" s="145" t="s">
        <v>403</v>
      </c>
      <c r="F256" s="151" t="s">
        <v>2918</v>
      </c>
      <c r="I256" s="147"/>
      <c r="L256" s="31"/>
      <c r="M256" s="148"/>
      <c r="T256" s="55"/>
      <c r="AT256" s="16" t="s">
        <v>403</v>
      </c>
      <c r="AU256" s="16" t="s">
        <v>89</v>
      </c>
    </row>
    <row r="257" spans="2:65" s="1" customFormat="1" ht="16.5" customHeight="1">
      <c r="B257" s="31"/>
      <c r="C257" s="132" t="s">
        <v>343</v>
      </c>
      <c r="D257" s="132" t="s">
        <v>192</v>
      </c>
      <c r="E257" s="133" t="s">
        <v>2919</v>
      </c>
      <c r="F257" s="134" t="s">
        <v>2920</v>
      </c>
      <c r="G257" s="135" t="s">
        <v>936</v>
      </c>
      <c r="H257" s="136">
        <v>1</v>
      </c>
      <c r="I257" s="137"/>
      <c r="J257" s="138">
        <f>ROUND(I257*H257,2)</f>
        <v>0</v>
      </c>
      <c r="K257" s="134" t="s">
        <v>2917</v>
      </c>
      <c r="L257" s="31"/>
      <c r="M257" s="139" t="s">
        <v>1</v>
      </c>
      <c r="N257" s="140" t="s">
        <v>44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197</v>
      </c>
      <c r="AT257" s="143" t="s">
        <v>192</v>
      </c>
      <c r="AU257" s="143" t="s">
        <v>89</v>
      </c>
      <c r="AY257" s="16" t="s">
        <v>190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87</v>
      </c>
      <c r="BK257" s="144">
        <f>ROUND(I257*H257,2)</f>
        <v>0</v>
      </c>
      <c r="BL257" s="16" t="s">
        <v>197</v>
      </c>
      <c r="BM257" s="143" t="s">
        <v>480</v>
      </c>
    </row>
    <row r="258" spans="2:65" s="1" customFormat="1">
      <c r="B258" s="31"/>
      <c r="D258" s="145" t="s">
        <v>198</v>
      </c>
      <c r="F258" s="146" t="s">
        <v>2920</v>
      </c>
      <c r="I258" s="147"/>
      <c r="L258" s="31"/>
      <c r="M258" s="148"/>
      <c r="T258" s="55"/>
      <c r="AT258" s="16" t="s">
        <v>198</v>
      </c>
      <c r="AU258" s="16" t="s">
        <v>89</v>
      </c>
    </row>
    <row r="259" spans="2:65" s="1" customFormat="1" ht="19.5">
      <c r="B259" s="31"/>
      <c r="D259" s="145" t="s">
        <v>403</v>
      </c>
      <c r="F259" s="151" t="s">
        <v>2918</v>
      </c>
      <c r="I259" s="147"/>
      <c r="L259" s="31"/>
      <c r="M259" s="148"/>
      <c r="T259" s="55"/>
      <c r="AT259" s="16" t="s">
        <v>403</v>
      </c>
      <c r="AU259" s="16" t="s">
        <v>89</v>
      </c>
    </row>
    <row r="260" spans="2:65" s="1" customFormat="1" ht="16.5" customHeight="1">
      <c r="B260" s="31"/>
      <c r="C260" s="132" t="s">
        <v>481</v>
      </c>
      <c r="D260" s="132" t="s">
        <v>192</v>
      </c>
      <c r="E260" s="133" t="s">
        <v>2921</v>
      </c>
      <c r="F260" s="134" t="s">
        <v>2922</v>
      </c>
      <c r="G260" s="135" t="s">
        <v>936</v>
      </c>
      <c r="H260" s="136">
        <v>66</v>
      </c>
      <c r="I260" s="137"/>
      <c r="J260" s="138">
        <f>ROUND(I260*H260,2)</f>
        <v>0</v>
      </c>
      <c r="K260" s="134" t="s">
        <v>2917</v>
      </c>
      <c r="L260" s="31"/>
      <c r="M260" s="139" t="s">
        <v>1</v>
      </c>
      <c r="N260" s="140" t="s">
        <v>44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197</v>
      </c>
      <c r="AT260" s="143" t="s">
        <v>192</v>
      </c>
      <c r="AU260" s="143" t="s">
        <v>89</v>
      </c>
      <c r="AY260" s="16" t="s">
        <v>190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87</v>
      </c>
      <c r="BK260" s="144">
        <f>ROUND(I260*H260,2)</f>
        <v>0</v>
      </c>
      <c r="BL260" s="16" t="s">
        <v>197</v>
      </c>
      <c r="BM260" s="143" t="s">
        <v>484</v>
      </c>
    </row>
    <row r="261" spans="2:65" s="1" customFormat="1">
      <c r="B261" s="31"/>
      <c r="D261" s="145" t="s">
        <v>198</v>
      </c>
      <c r="F261" s="146" t="s">
        <v>2922</v>
      </c>
      <c r="I261" s="147"/>
      <c r="L261" s="31"/>
      <c r="M261" s="148"/>
      <c r="T261" s="55"/>
      <c r="AT261" s="16" t="s">
        <v>198</v>
      </c>
      <c r="AU261" s="16" t="s">
        <v>89</v>
      </c>
    </row>
    <row r="262" spans="2:65" s="1" customFormat="1" ht="19.5">
      <c r="B262" s="31"/>
      <c r="D262" s="145" t="s">
        <v>403</v>
      </c>
      <c r="F262" s="151" t="s">
        <v>2918</v>
      </c>
      <c r="I262" s="147"/>
      <c r="L262" s="31"/>
      <c r="M262" s="148"/>
      <c r="T262" s="55"/>
      <c r="AT262" s="16" t="s">
        <v>403</v>
      </c>
      <c r="AU262" s="16" t="s">
        <v>89</v>
      </c>
    </row>
    <row r="263" spans="2:65" s="1" customFormat="1" ht="16.5" customHeight="1">
      <c r="B263" s="31"/>
      <c r="C263" s="132" t="s">
        <v>348</v>
      </c>
      <c r="D263" s="132" t="s">
        <v>192</v>
      </c>
      <c r="E263" s="133" t="s">
        <v>2923</v>
      </c>
      <c r="F263" s="134" t="s">
        <v>2924</v>
      </c>
      <c r="G263" s="135" t="s">
        <v>936</v>
      </c>
      <c r="H263" s="136">
        <v>2</v>
      </c>
      <c r="I263" s="137"/>
      <c r="J263" s="138">
        <f>ROUND(I263*H263,2)</f>
        <v>0</v>
      </c>
      <c r="K263" s="134" t="s">
        <v>2917</v>
      </c>
      <c r="L263" s="31"/>
      <c r="M263" s="139" t="s">
        <v>1</v>
      </c>
      <c r="N263" s="140" t="s">
        <v>44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197</v>
      </c>
      <c r="AT263" s="143" t="s">
        <v>192</v>
      </c>
      <c r="AU263" s="143" t="s">
        <v>89</v>
      </c>
      <c r="AY263" s="16" t="s">
        <v>190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87</v>
      </c>
      <c r="BK263" s="144">
        <f>ROUND(I263*H263,2)</f>
        <v>0</v>
      </c>
      <c r="BL263" s="16" t="s">
        <v>197</v>
      </c>
      <c r="BM263" s="143" t="s">
        <v>487</v>
      </c>
    </row>
    <row r="264" spans="2:65" s="1" customFormat="1">
      <c r="B264" s="31"/>
      <c r="D264" s="145" t="s">
        <v>198</v>
      </c>
      <c r="F264" s="146" t="s">
        <v>2924</v>
      </c>
      <c r="I264" s="147"/>
      <c r="L264" s="31"/>
      <c r="M264" s="148"/>
      <c r="T264" s="55"/>
      <c r="AT264" s="16" t="s">
        <v>198</v>
      </c>
      <c r="AU264" s="16" t="s">
        <v>89</v>
      </c>
    </row>
    <row r="265" spans="2:65" s="1" customFormat="1" ht="19.5">
      <c r="B265" s="31"/>
      <c r="D265" s="145" t="s">
        <v>403</v>
      </c>
      <c r="F265" s="151" t="s">
        <v>2918</v>
      </c>
      <c r="I265" s="147"/>
      <c r="L265" s="31"/>
      <c r="M265" s="148"/>
      <c r="T265" s="55"/>
      <c r="AT265" s="16" t="s">
        <v>403</v>
      </c>
      <c r="AU265" s="16" t="s">
        <v>89</v>
      </c>
    </row>
    <row r="266" spans="2:65" s="1" customFormat="1" ht="16.5" customHeight="1">
      <c r="B266" s="31"/>
      <c r="C266" s="132" t="s">
        <v>490</v>
      </c>
      <c r="D266" s="132" t="s">
        <v>192</v>
      </c>
      <c r="E266" s="133" t="s">
        <v>2925</v>
      </c>
      <c r="F266" s="134" t="s">
        <v>2926</v>
      </c>
      <c r="G266" s="135" t="s">
        <v>368</v>
      </c>
      <c r="H266" s="136">
        <v>236</v>
      </c>
      <c r="I266" s="137"/>
      <c r="J266" s="138">
        <f>ROUND(I266*H266,2)</f>
        <v>0</v>
      </c>
      <c r="K266" s="134" t="s">
        <v>2917</v>
      </c>
      <c r="L266" s="31"/>
      <c r="M266" s="139" t="s">
        <v>1</v>
      </c>
      <c r="N266" s="140" t="s">
        <v>44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197</v>
      </c>
      <c r="AT266" s="143" t="s">
        <v>192</v>
      </c>
      <c r="AU266" s="143" t="s">
        <v>89</v>
      </c>
      <c r="AY266" s="16" t="s">
        <v>190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87</v>
      </c>
      <c r="BK266" s="144">
        <f>ROUND(I266*H266,2)</f>
        <v>0</v>
      </c>
      <c r="BL266" s="16" t="s">
        <v>197</v>
      </c>
      <c r="BM266" s="143" t="s">
        <v>493</v>
      </c>
    </row>
    <row r="267" spans="2:65" s="1" customFormat="1">
      <c r="B267" s="31"/>
      <c r="D267" s="145" t="s">
        <v>198</v>
      </c>
      <c r="F267" s="146" t="s">
        <v>2926</v>
      </c>
      <c r="I267" s="147"/>
      <c r="L267" s="31"/>
      <c r="M267" s="148"/>
      <c r="T267" s="55"/>
      <c r="AT267" s="16" t="s">
        <v>198</v>
      </c>
      <c r="AU267" s="16" t="s">
        <v>89</v>
      </c>
    </row>
    <row r="268" spans="2:65" s="1" customFormat="1" ht="19.5">
      <c r="B268" s="31"/>
      <c r="D268" s="145" t="s">
        <v>403</v>
      </c>
      <c r="F268" s="151" t="s">
        <v>2918</v>
      </c>
      <c r="I268" s="147"/>
      <c r="L268" s="31"/>
      <c r="M268" s="148"/>
      <c r="T268" s="55"/>
      <c r="AT268" s="16" t="s">
        <v>403</v>
      </c>
      <c r="AU268" s="16" t="s">
        <v>89</v>
      </c>
    </row>
    <row r="269" spans="2:65" s="1" customFormat="1" ht="16.5" customHeight="1">
      <c r="B269" s="31"/>
      <c r="C269" s="132" t="s">
        <v>354</v>
      </c>
      <c r="D269" s="132" t="s">
        <v>192</v>
      </c>
      <c r="E269" s="133" t="s">
        <v>2927</v>
      </c>
      <c r="F269" s="134" t="s">
        <v>2928</v>
      </c>
      <c r="G269" s="135" t="s">
        <v>265</v>
      </c>
      <c r="H269" s="136">
        <v>3</v>
      </c>
      <c r="I269" s="137"/>
      <c r="J269" s="138">
        <f>ROUND(I269*H269,2)</f>
        <v>0</v>
      </c>
      <c r="K269" s="134" t="s">
        <v>2917</v>
      </c>
      <c r="L269" s="31"/>
      <c r="M269" s="139" t="s">
        <v>1</v>
      </c>
      <c r="N269" s="140" t="s">
        <v>44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197</v>
      </c>
      <c r="AT269" s="143" t="s">
        <v>192</v>
      </c>
      <c r="AU269" s="143" t="s">
        <v>89</v>
      </c>
      <c r="AY269" s="16" t="s">
        <v>190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87</v>
      </c>
      <c r="BK269" s="144">
        <f>ROUND(I269*H269,2)</f>
        <v>0</v>
      </c>
      <c r="BL269" s="16" t="s">
        <v>197</v>
      </c>
      <c r="BM269" s="143" t="s">
        <v>498</v>
      </c>
    </row>
    <row r="270" spans="2:65" s="1" customFormat="1">
      <c r="B270" s="31"/>
      <c r="D270" s="145" t="s">
        <v>198</v>
      </c>
      <c r="F270" s="146" t="s">
        <v>2928</v>
      </c>
      <c r="I270" s="147"/>
      <c r="L270" s="31"/>
      <c r="M270" s="148"/>
      <c r="T270" s="55"/>
      <c r="AT270" s="16" t="s">
        <v>198</v>
      </c>
      <c r="AU270" s="16" t="s">
        <v>89</v>
      </c>
    </row>
    <row r="271" spans="2:65" s="1" customFormat="1" ht="19.5">
      <c r="B271" s="31"/>
      <c r="D271" s="145" t="s">
        <v>403</v>
      </c>
      <c r="F271" s="151" t="s">
        <v>2918</v>
      </c>
      <c r="I271" s="147"/>
      <c r="L271" s="31"/>
      <c r="M271" s="148"/>
      <c r="T271" s="55"/>
      <c r="AT271" s="16" t="s">
        <v>403</v>
      </c>
      <c r="AU271" s="16" t="s">
        <v>89</v>
      </c>
    </row>
    <row r="272" spans="2:65" s="1" customFormat="1" ht="33" customHeight="1">
      <c r="B272" s="31"/>
      <c r="C272" s="132" t="s">
        <v>501</v>
      </c>
      <c r="D272" s="132" t="s">
        <v>192</v>
      </c>
      <c r="E272" s="133" t="s">
        <v>2929</v>
      </c>
      <c r="F272" s="134" t="s">
        <v>2930</v>
      </c>
      <c r="G272" s="135" t="s">
        <v>368</v>
      </c>
      <c r="H272" s="136">
        <v>35</v>
      </c>
      <c r="I272" s="137"/>
      <c r="J272" s="138">
        <f>ROUND(I272*H272,2)</f>
        <v>0</v>
      </c>
      <c r="K272" s="134" t="s">
        <v>2917</v>
      </c>
      <c r="L272" s="31"/>
      <c r="M272" s="139" t="s">
        <v>1</v>
      </c>
      <c r="N272" s="140" t="s">
        <v>44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197</v>
      </c>
      <c r="AT272" s="143" t="s">
        <v>192</v>
      </c>
      <c r="AU272" s="143" t="s">
        <v>89</v>
      </c>
      <c r="AY272" s="16" t="s">
        <v>190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87</v>
      </c>
      <c r="BK272" s="144">
        <f>ROUND(I272*H272,2)</f>
        <v>0</v>
      </c>
      <c r="BL272" s="16" t="s">
        <v>197</v>
      </c>
      <c r="BM272" s="143" t="s">
        <v>504</v>
      </c>
    </row>
    <row r="273" spans="2:65" s="1" customFormat="1" ht="29.25">
      <c r="B273" s="31"/>
      <c r="D273" s="145" t="s">
        <v>198</v>
      </c>
      <c r="F273" s="146" t="s">
        <v>2931</v>
      </c>
      <c r="I273" s="147"/>
      <c r="L273" s="31"/>
      <c r="M273" s="148"/>
      <c r="T273" s="55"/>
      <c r="AT273" s="16" t="s">
        <v>198</v>
      </c>
      <c r="AU273" s="16" t="s">
        <v>89</v>
      </c>
    </row>
    <row r="274" spans="2:65" s="1" customFormat="1" ht="19.5">
      <c r="B274" s="31"/>
      <c r="D274" s="145" t="s">
        <v>403</v>
      </c>
      <c r="F274" s="151" t="s">
        <v>2918</v>
      </c>
      <c r="I274" s="147"/>
      <c r="L274" s="31"/>
      <c r="M274" s="148"/>
      <c r="T274" s="55"/>
      <c r="AT274" s="16" t="s">
        <v>403</v>
      </c>
      <c r="AU274" s="16" t="s">
        <v>89</v>
      </c>
    </row>
    <row r="275" spans="2:65" s="1" customFormat="1" ht="16.5" customHeight="1">
      <c r="B275" s="31"/>
      <c r="C275" s="152" t="s">
        <v>357</v>
      </c>
      <c r="D275" s="152" t="s">
        <v>426</v>
      </c>
      <c r="E275" s="153" t="s">
        <v>2932</v>
      </c>
      <c r="F275" s="154" t="s">
        <v>2933</v>
      </c>
      <c r="G275" s="155" t="s">
        <v>368</v>
      </c>
      <c r="H275" s="156">
        <v>35</v>
      </c>
      <c r="I275" s="157"/>
      <c r="J275" s="158">
        <f>ROUND(I275*H275,2)</f>
        <v>0</v>
      </c>
      <c r="K275" s="154" t="s">
        <v>2917</v>
      </c>
      <c r="L275" s="159"/>
      <c r="M275" s="160" t="s">
        <v>1</v>
      </c>
      <c r="N275" s="161" t="s">
        <v>44</v>
      </c>
      <c r="P275" s="141">
        <f>O275*H275</f>
        <v>0</v>
      </c>
      <c r="Q275" s="141">
        <v>6.9999999999999994E-5</v>
      </c>
      <c r="R275" s="141">
        <f>Q275*H275</f>
        <v>2.4499999999999999E-3</v>
      </c>
      <c r="S275" s="141">
        <v>0</v>
      </c>
      <c r="T275" s="142">
        <f>S275*H275</f>
        <v>0</v>
      </c>
      <c r="AR275" s="143" t="s">
        <v>216</v>
      </c>
      <c r="AT275" s="143" t="s">
        <v>426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509</v>
      </c>
    </row>
    <row r="276" spans="2:65" s="1" customFormat="1">
      <c r="B276" s="31"/>
      <c r="D276" s="145" t="s">
        <v>198</v>
      </c>
      <c r="F276" s="146" t="s">
        <v>2933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 ht="19.5">
      <c r="B277" s="31"/>
      <c r="D277" s="145" t="s">
        <v>403</v>
      </c>
      <c r="F277" s="151" t="s">
        <v>2918</v>
      </c>
      <c r="I277" s="147"/>
      <c r="L277" s="31"/>
      <c r="M277" s="148"/>
      <c r="T277" s="55"/>
      <c r="AT277" s="16" t="s">
        <v>403</v>
      </c>
      <c r="AU277" s="16" t="s">
        <v>89</v>
      </c>
    </row>
    <row r="278" spans="2:65" s="1" customFormat="1" ht="24.2" customHeight="1">
      <c r="B278" s="31"/>
      <c r="C278" s="132" t="s">
        <v>396</v>
      </c>
      <c r="D278" s="132" t="s">
        <v>192</v>
      </c>
      <c r="E278" s="133" t="s">
        <v>2934</v>
      </c>
      <c r="F278" s="134" t="s">
        <v>2906</v>
      </c>
      <c r="G278" s="135" t="s">
        <v>368</v>
      </c>
      <c r="H278" s="136">
        <v>30</v>
      </c>
      <c r="I278" s="137"/>
      <c r="J278" s="138">
        <f>ROUND(I278*H278,2)</f>
        <v>0</v>
      </c>
      <c r="K278" s="134" t="s">
        <v>2917</v>
      </c>
      <c r="L278" s="31"/>
      <c r="M278" s="139" t="s">
        <v>1</v>
      </c>
      <c r="N278" s="140" t="s">
        <v>44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197</v>
      </c>
      <c r="AT278" s="143" t="s">
        <v>192</v>
      </c>
      <c r="AU278" s="143" t="s">
        <v>89</v>
      </c>
      <c r="AY278" s="16" t="s">
        <v>190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87</v>
      </c>
      <c r="BK278" s="144">
        <f>ROUND(I278*H278,2)</f>
        <v>0</v>
      </c>
      <c r="BL278" s="16" t="s">
        <v>197</v>
      </c>
      <c r="BM278" s="143" t="s">
        <v>515</v>
      </c>
    </row>
    <row r="279" spans="2:65" s="1" customFormat="1" ht="19.5">
      <c r="B279" s="31"/>
      <c r="D279" s="145" t="s">
        <v>198</v>
      </c>
      <c r="F279" s="146" t="s">
        <v>2907</v>
      </c>
      <c r="I279" s="147"/>
      <c r="L279" s="31"/>
      <c r="M279" s="148"/>
      <c r="T279" s="55"/>
      <c r="AT279" s="16" t="s">
        <v>198</v>
      </c>
      <c r="AU279" s="16" t="s">
        <v>89</v>
      </c>
    </row>
    <row r="280" spans="2:65" s="1" customFormat="1" ht="19.5">
      <c r="B280" s="31"/>
      <c r="D280" s="145" t="s">
        <v>403</v>
      </c>
      <c r="F280" s="151" t="s">
        <v>2918</v>
      </c>
      <c r="I280" s="147"/>
      <c r="L280" s="31"/>
      <c r="M280" s="148"/>
      <c r="T280" s="55"/>
      <c r="AT280" s="16" t="s">
        <v>403</v>
      </c>
      <c r="AU280" s="16" t="s">
        <v>89</v>
      </c>
    </row>
    <row r="281" spans="2:65" s="1" customFormat="1" ht="16.5" customHeight="1">
      <c r="B281" s="31"/>
      <c r="C281" s="152" t="s">
        <v>361</v>
      </c>
      <c r="D281" s="152" t="s">
        <v>426</v>
      </c>
      <c r="E281" s="153" t="s">
        <v>2935</v>
      </c>
      <c r="F281" s="154" t="s">
        <v>2912</v>
      </c>
      <c r="G281" s="155" t="s">
        <v>368</v>
      </c>
      <c r="H281" s="156">
        <v>36</v>
      </c>
      <c r="I281" s="157"/>
      <c r="J281" s="158">
        <f>ROUND(I281*H281,2)</f>
        <v>0</v>
      </c>
      <c r="K281" s="154" t="s">
        <v>2917</v>
      </c>
      <c r="L281" s="159"/>
      <c r="M281" s="160" t="s">
        <v>1</v>
      </c>
      <c r="N281" s="161" t="s">
        <v>44</v>
      </c>
      <c r="P281" s="141">
        <f>O281*H281</f>
        <v>0</v>
      </c>
      <c r="Q281" s="141">
        <v>5.2999999999999998E-4</v>
      </c>
      <c r="R281" s="141">
        <f>Q281*H281</f>
        <v>1.908E-2</v>
      </c>
      <c r="S281" s="141">
        <v>0</v>
      </c>
      <c r="T281" s="142">
        <f>S281*H281</f>
        <v>0</v>
      </c>
      <c r="AR281" s="143" t="s">
        <v>216</v>
      </c>
      <c r="AT281" s="143" t="s">
        <v>426</v>
      </c>
      <c r="AU281" s="143" t="s">
        <v>89</v>
      </c>
      <c r="AY281" s="16" t="s">
        <v>190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6" t="s">
        <v>87</v>
      </c>
      <c r="BK281" s="144">
        <f>ROUND(I281*H281,2)</f>
        <v>0</v>
      </c>
      <c r="BL281" s="16" t="s">
        <v>197</v>
      </c>
      <c r="BM281" s="143" t="s">
        <v>520</v>
      </c>
    </row>
    <row r="282" spans="2:65" s="1" customFormat="1">
      <c r="B282" s="31"/>
      <c r="D282" s="145" t="s">
        <v>198</v>
      </c>
      <c r="F282" s="146" t="s">
        <v>2912</v>
      </c>
      <c r="I282" s="147"/>
      <c r="L282" s="31"/>
      <c r="M282" s="148"/>
      <c r="T282" s="55"/>
      <c r="AT282" s="16" t="s">
        <v>198</v>
      </c>
      <c r="AU282" s="16" t="s">
        <v>89</v>
      </c>
    </row>
    <row r="283" spans="2:65" s="1" customFormat="1" ht="19.5">
      <c r="B283" s="31"/>
      <c r="D283" s="145" t="s">
        <v>403</v>
      </c>
      <c r="F283" s="151" t="s">
        <v>2918</v>
      </c>
      <c r="I283" s="147"/>
      <c r="L283" s="31"/>
      <c r="M283" s="148"/>
      <c r="T283" s="55"/>
      <c r="AT283" s="16" t="s">
        <v>403</v>
      </c>
      <c r="AU283" s="16" t="s">
        <v>89</v>
      </c>
    </row>
    <row r="284" spans="2:65" s="1" customFormat="1" ht="21.75" customHeight="1">
      <c r="B284" s="31"/>
      <c r="C284" s="132" t="s">
        <v>523</v>
      </c>
      <c r="D284" s="132" t="s">
        <v>192</v>
      </c>
      <c r="E284" s="133" t="s">
        <v>2936</v>
      </c>
      <c r="F284" s="134" t="s">
        <v>2937</v>
      </c>
      <c r="G284" s="135" t="s">
        <v>265</v>
      </c>
      <c r="H284" s="136">
        <v>2</v>
      </c>
      <c r="I284" s="137"/>
      <c r="J284" s="138">
        <f>ROUND(I284*H284,2)</f>
        <v>0</v>
      </c>
      <c r="K284" s="134" t="s">
        <v>2917</v>
      </c>
      <c r="L284" s="31"/>
      <c r="M284" s="139" t="s">
        <v>1</v>
      </c>
      <c r="N284" s="140" t="s">
        <v>44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197</v>
      </c>
      <c r="AT284" s="143" t="s">
        <v>192</v>
      </c>
      <c r="AU284" s="143" t="s">
        <v>89</v>
      </c>
      <c r="AY284" s="16" t="s">
        <v>190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87</v>
      </c>
      <c r="BK284" s="144">
        <f>ROUND(I284*H284,2)</f>
        <v>0</v>
      </c>
      <c r="BL284" s="16" t="s">
        <v>197</v>
      </c>
      <c r="BM284" s="143" t="s">
        <v>526</v>
      </c>
    </row>
    <row r="285" spans="2:65" s="1" customFormat="1" ht="29.25">
      <c r="B285" s="31"/>
      <c r="D285" s="145" t="s">
        <v>198</v>
      </c>
      <c r="F285" s="146" t="s">
        <v>2938</v>
      </c>
      <c r="I285" s="147"/>
      <c r="L285" s="31"/>
      <c r="M285" s="148"/>
      <c r="T285" s="55"/>
      <c r="AT285" s="16" t="s">
        <v>198</v>
      </c>
      <c r="AU285" s="16" t="s">
        <v>89</v>
      </c>
    </row>
    <row r="286" spans="2:65" s="1" customFormat="1" ht="19.5">
      <c r="B286" s="31"/>
      <c r="D286" s="145" t="s">
        <v>403</v>
      </c>
      <c r="F286" s="151" t="s">
        <v>2918</v>
      </c>
      <c r="I286" s="147"/>
      <c r="L286" s="31"/>
      <c r="M286" s="148"/>
      <c r="T286" s="55"/>
      <c r="AT286" s="16" t="s">
        <v>403</v>
      </c>
      <c r="AU286" s="16" t="s">
        <v>89</v>
      </c>
    </row>
    <row r="287" spans="2:65" s="1" customFormat="1" ht="21.75" customHeight="1">
      <c r="B287" s="31"/>
      <c r="C287" s="132" t="s">
        <v>369</v>
      </c>
      <c r="D287" s="132" t="s">
        <v>192</v>
      </c>
      <c r="E287" s="133" t="s">
        <v>2939</v>
      </c>
      <c r="F287" s="134" t="s">
        <v>2940</v>
      </c>
      <c r="G287" s="135" t="s">
        <v>265</v>
      </c>
      <c r="H287" s="136">
        <v>2</v>
      </c>
      <c r="I287" s="137"/>
      <c r="J287" s="138">
        <f>ROUND(I287*H287,2)</f>
        <v>0</v>
      </c>
      <c r="K287" s="134" t="s">
        <v>2917</v>
      </c>
      <c r="L287" s="31"/>
      <c r="M287" s="139" t="s">
        <v>1</v>
      </c>
      <c r="N287" s="140" t="s">
        <v>44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197</v>
      </c>
      <c r="AT287" s="143" t="s">
        <v>192</v>
      </c>
      <c r="AU287" s="143" t="s">
        <v>89</v>
      </c>
      <c r="AY287" s="16" t="s">
        <v>190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87</v>
      </c>
      <c r="BK287" s="144">
        <f>ROUND(I287*H287,2)</f>
        <v>0</v>
      </c>
      <c r="BL287" s="16" t="s">
        <v>197</v>
      </c>
      <c r="BM287" s="143" t="s">
        <v>531</v>
      </c>
    </row>
    <row r="288" spans="2:65" s="1" customFormat="1" ht="29.25">
      <c r="B288" s="31"/>
      <c r="D288" s="145" t="s">
        <v>198</v>
      </c>
      <c r="F288" s="146" t="s">
        <v>2941</v>
      </c>
      <c r="I288" s="147"/>
      <c r="L288" s="31"/>
      <c r="M288" s="148"/>
      <c r="T288" s="55"/>
      <c r="AT288" s="16" t="s">
        <v>198</v>
      </c>
      <c r="AU288" s="16" t="s">
        <v>89</v>
      </c>
    </row>
    <row r="289" spans="2:65" s="1" customFormat="1" ht="19.5">
      <c r="B289" s="31"/>
      <c r="D289" s="145" t="s">
        <v>403</v>
      </c>
      <c r="F289" s="151" t="s">
        <v>2918</v>
      </c>
      <c r="I289" s="147"/>
      <c r="L289" s="31"/>
      <c r="M289" s="148"/>
      <c r="T289" s="55"/>
      <c r="AT289" s="16" t="s">
        <v>403</v>
      </c>
      <c r="AU289" s="16" t="s">
        <v>89</v>
      </c>
    </row>
    <row r="290" spans="2:65" s="1" customFormat="1" ht="16.5" customHeight="1">
      <c r="B290" s="31"/>
      <c r="C290" s="132" t="s">
        <v>533</v>
      </c>
      <c r="D290" s="132" t="s">
        <v>192</v>
      </c>
      <c r="E290" s="133" t="s">
        <v>2942</v>
      </c>
      <c r="F290" s="134" t="s">
        <v>2943</v>
      </c>
      <c r="G290" s="135" t="s">
        <v>204</v>
      </c>
      <c r="H290" s="136">
        <v>1</v>
      </c>
      <c r="I290" s="137"/>
      <c r="J290" s="138">
        <f>ROUND(I290*H290,2)</f>
        <v>0</v>
      </c>
      <c r="K290" s="134" t="s">
        <v>2917</v>
      </c>
      <c r="L290" s="31"/>
      <c r="M290" s="139" t="s">
        <v>1</v>
      </c>
      <c r="N290" s="140" t="s">
        <v>44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197</v>
      </c>
      <c r="AT290" s="143" t="s">
        <v>192</v>
      </c>
      <c r="AU290" s="143" t="s">
        <v>89</v>
      </c>
      <c r="AY290" s="16" t="s">
        <v>190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6" t="s">
        <v>87</v>
      </c>
      <c r="BK290" s="144">
        <f>ROUND(I290*H290,2)</f>
        <v>0</v>
      </c>
      <c r="BL290" s="16" t="s">
        <v>197</v>
      </c>
      <c r="BM290" s="143" t="s">
        <v>537</v>
      </c>
    </row>
    <row r="291" spans="2:65" s="1" customFormat="1" ht="19.5">
      <c r="B291" s="31"/>
      <c r="D291" s="145" t="s">
        <v>198</v>
      </c>
      <c r="F291" s="146" t="s">
        <v>2944</v>
      </c>
      <c r="I291" s="147"/>
      <c r="L291" s="31"/>
      <c r="M291" s="148"/>
      <c r="T291" s="55"/>
      <c r="AT291" s="16" t="s">
        <v>198</v>
      </c>
      <c r="AU291" s="16" t="s">
        <v>89</v>
      </c>
    </row>
    <row r="292" spans="2:65" s="1" customFormat="1" ht="19.5">
      <c r="B292" s="31"/>
      <c r="D292" s="145" t="s">
        <v>403</v>
      </c>
      <c r="F292" s="151" t="s">
        <v>2918</v>
      </c>
      <c r="I292" s="147"/>
      <c r="L292" s="31"/>
      <c r="M292" s="148"/>
      <c r="T292" s="55"/>
      <c r="AT292" s="16" t="s">
        <v>403</v>
      </c>
      <c r="AU292" s="16" t="s">
        <v>89</v>
      </c>
    </row>
    <row r="293" spans="2:65" s="1" customFormat="1" ht="16.5" customHeight="1">
      <c r="B293" s="31"/>
      <c r="C293" s="152" t="s">
        <v>375</v>
      </c>
      <c r="D293" s="152" t="s">
        <v>426</v>
      </c>
      <c r="E293" s="153" t="s">
        <v>2945</v>
      </c>
      <c r="F293" s="154" t="s">
        <v>2946</v>
      </c>
      <c r="G293" s="155" t="s">
        <v>204</v>
      </c>
      <c r="H293" s="156">
        <v>1</v>
      </c>
      <c r="I293" s="157"/>
      <c r="J293" s="158">
        <f>ROUND(I293*H293,2)</f>
        <v>0</v>
      </c>
      <c r="K293" s="154" t="s">
        <v>2917</v>
      </c>
      <c r="L293" s="159"/>
      <c r="M293" s="160" t="s">
        <v>1</v>
      </c>
      <c r="N293" s="161" t="s">
        <v>44</v>
      </c>
      <c r="P293" s="141">
        <f>O293*H293</f>
        <v>0</v>
      </c>
      <c r="Q293" s="141">
        <v>1.0499999999999999E-3</v>
      </c>
      <c r="R293" s="141">
        <f>Q293*H293</f>
        <v>1.0499999999999999E-3</v>
      </c>
      <c r="S293" s="141">
        <v>0</v>
      </c>
      <c r="T293" s="142">
        <f>S293*H293</f>
        <v>0</v>
      </c>
      <c r="AR293" s="143" t="s">
        <v>216</v>
      </c>
      <c r="AT293" s="143" t="s">
        <v>426</v>
      </c>
      <c r="AU293" s="143" t="s">
        <v>89</v>
      </c>
      <c r="AY293" s="16" t="s">
        <v>190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87</v>
      </c>
      <c r="BK293" s="144">
        <f>ROUND(I293*H293,2)</f>
        <v>0</v>
      </c>
      <c r="BL293" s="16" t="s">
        <v>197</v>
      </c>
      <c r="BM293" s="143" t="s">
        <v>540</v>
      </c>
    </row>
    <row r="294" spans="2:65" s="1" customFormat="1">
      <c r="B294" s="31"/>
      <c r="D294" s="145" t="s">
        <v>198</v>
      </c>
      <c r="F294" s="146" t="s">
        <v>2946</v>
      </c>
      <c r="I294" s="147"/>
      <c r="L294" s="31"/>
      <c r="M294" s="148"/>
      <c r="T294" s="55"/>
      <c r="AT294" s="16" t="s">
        <v>198</v>
      </c>
      <c r="AU294" s="16" t="s">
        <v>89</v>
      </c>
    </row>
    <row r="295" spans="2:65" s="1" customFormat="1" ht="19.5">
      <c r="B295" s="31"/>
      <c r="D295" s="145" t="s">
        <v>403</v>
      </c>
      <c r="F295" s="151" t="s">
        <v>2918</v>
      </c>
      <c r="I295" s="147"/>
      <c r="L295" s="31"/>
      <c r="M295" s="148"/>
      <c r="T295" s="55"/>
      <c r="AT295" s="16" t="s">
        <v>403</v>
      </c>
      <c r="AU295" s="16" t="s">
        <v>89</v>
      </c>
    </row>
    <row r="296" spans="2:65" s="1" customFormat="1" ht="21.75" customHeight="1">
      <c r="B296" s="31"/>
      <c r="C296" s="132" t="s">
        <v>543</v>
      </c>
      <c r="D296" s="132" t="s">
        <v>192</v>
      </c>
      <c r="E296" s="133" t="s">
        <v>2947</v>
      </c>
      <c r="F296" s="134" t="s">
        <v>2948</v>
      </c>
      <c r="G296" s="135" t="s">
        <v>204</v>
      </c>
      <c r="H296" s="136">
        <v>1</v>
      </c>
      <c r="I296" s="137"/>
      <c r="J296" s="138">
        <f>ROUND(I296*H296,2)</f>
        <v>0</v>
      </c>
      <c r="K296" s="134" t="s">
        <v>2917</v>
      </c>
      <c r="L296" s="31"/>
      <c r="M296" s="139" t="s">
        <v>1</v>
      </c>
      <c r="N296" s="140" t="s">
        <v>44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197</v>
      </c>
      <c r="AT296" s="143" t="s">
        <v>192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546</v>
      </c>
    </row>
    <row r="297" spans="2:65" s="1" customFormat="1">
      <c r="B297" s="31"/>
      <c r="D297" s="145" t="s">
        <v>198</v>
      </c>
      <c r="F297" s="146" t="s">
        <v>2948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 ht="19.5">
      <c r="B298" s="31"/>
      <c r="D298" s="145" t="s">
        <v>403</v>
      </c>
      <c r="F298" s="151" t="s">
        <v>2918</v>
      </c>
      <c r="I298" s="147"/>
      <c r="L298" s="31"/>
      <c r="M298" s="148"/>
      <c r="T298" s="55"/>
      <c r="AT298" s="16" t="s">
        <v>403</v>
      </c>
      <c r="AU298" s="16" t="s">
        <v>89</v>
      </c>
    </row>
    <row r="299" spans="2:65" s="1" customFormat="1" ht="21.75" customHeight="1">
      <c r="B299" s="31"/>
      <c r="C299" s="152" t="s">
        <v>380</v>
      </c>
      <c r="D299" s="152" t="s">
        <v>426</v>
      </c>
      <c r="E299" s="153" t="s">
        <v>2949</v>
      </c>
      <c r="F299" s="154" t="s">
        <v>2950</v>
      </c>
      <c r="G299" s="155" t="s">
        <v>936</v>
      </c>
      <c r="H299" s="156">
        <v>1</v>
      </c>
      <c r="I299" s="157"/>
      <c r="J299" s="158">
        <f>ROUND(I299*H299,2)</f>
        <v>0</v>
      </c>
      <c r="K299" s="154" t="s">
        <v>2917</v>
      </c>
      <c r="L299" s="159"/>
      <c r="M299" s="160" t="s">
        <v>1</v>
      </c>
      <c r="N299" s="161" t="s">
        <v>44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216</v>
      </c>
      <c r="AT299" s="143" t="s">
        <v>426</v>
      </c>
      <c r="AU299" s="143" t="s">
        <v>89</v>
      </c>
      <c r="AY299" s="16" t="s">
        <v>190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87</v>
      </c>
      <c r="BK299" s="144">
        <f>ROUND(I299*H299,2)</f>
        <v>0</v>
      </c>
      <c r="BL299" s="16" t="s">
        <v>197</v>
      </c>
      <c r="BM299" s="143" t="s">
        <v>547</v>
      </c>
    </row>
    <row r="300" spans="2:65" s="1" customFormat="1">
      <c r="B300" s="31"/>
      <c r="D300" s="145" t="s">
        <v>198</v>
      </c>
      <c r="F300" s="146" t="s">
        <v>2950</v>
      </c>
      <c r="I300" s="147"/>
      <c r="L300" s="31"/>
      <c r="M300" s="148"/>
      <c r="T300" s="55"/>
      <c r="AT300" s="16" t="s">
        <v>198</v>
      </c>
      <c r="AU300" s="16" t="s">
        <v>89</v>
      </c>
    </row>
    <row r="301" spans="2:65" s="1" customFormat="1" ht="19.5">
      <c r="B301" s="31"/>
      <c r="D301" s="145" t="s">
        <v>403</v>
      </c>
      <c r="F301" s="151" t="s">
        <v>2918</v>
      </c>
      <c r="I301" s="147"/>
      <c r="L301" s="31"/>
      <c r="M301" s="148"/>
      <c r="T301" s="55"/>
      <c r="AT301" s="16" t="s">
        <v>403</v>
      </c>
      <c r="AU301" s="16" t="s">
        <v>89</v>
      </c>
    </row>
    <row r="302" spans="2:65" s="1" customFormat="1" ht="21.75" customHeight="1">
      <c r="B302" s="31"/>
      <c r="C302" s="152" t="s">
        <v>548</v>
      </c>
      <c r="D302" s="152" t="s">
        <v>426</v>
      </c>
      <c r="E302" s="153" t="s">
        <v>2951</v>
      </c>
      <c r="F302" s="154" t="s">
        <v>2872</v>
      </c>
      <c r="G302" s="155" t="s">
        <v>936</v>
      </c>
      <c r="H302" s="156">
        <v>3</v>
      </c>
      <c r="I302" s="157"/>
      <c r="J302" s="158">
        <f>ROUND(I302*H302,2)</f>
        <v>0</v>
      </c>
      <c r="K302" s="154" t="s">
        <v>2917</v>
      </c>
      <c r="L302" s="159"/>
      <c r="M302" s="160" t="s">
        <v>1</v>
      </c>
      <c r="N302" s="161" t="s">
        <v>44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216</v>
      </c>
      <c r="AT302" s="143" t="s">
        <v>426</v>
      </c>
      <c r="AU302" s="143" t="s">
        <v>89</v>
      </c>
      <c r="AY302" s="16" t="s">
        <v>190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87</v>
      </c>
      <c r="BK302" s="144">
        <f>ROUND(I302*H302,2)</f>
        <v>0</v>
      </c>
      <c r="BL302" s="16" t="s">
        <v>197</v>
      </c>
      <c r="BM302" s="143" t="s">
        <v>551</v>
      </c>
    </row>
    <row r="303" spans="2:65" s="1" customFormat="1">
      <c r="B303" s="31"/>
      <c r="D303" s="145" t="s">
        <v>198</v>
      </c>
      <c r="F303" s="146" t="s">
        <v>2872</v>
      </c>
      <c r="I303" s="147"/>
      <c r="L303" s="31"/>
      <c r="M303" s="148"/>
      <c r="T303" s="55"/>
      <c r="AT303" s="16" t="s">
        <v>198</v>
      </c>
      <c r="AU303" s="16" t="s">
        <v>89</v>
      </c>
    </row>
    <row r="304" spans="2:65" s="1" customFormat="1" ht="19.5">
      <c r="B304" s="31"/>
      <c r="D304" s="145" t="s">
        <v>403</v>
      </c>
      <c r="F304" s="151" t="s">
        <v>2918</v>
      </c>
      <c r="I304" s="147"/>
      <c r="L304" s="31"/>
      <c r="M304" s="148"/>
      <c r="T304" s="55"/>
      <c r="AT304" s="16" t="s">
        <v>403</v>
      </c>
      <c r="AU304" s="16" t="s">
        <v>89</v>
      </c>
    </row>
    <row r="305" spans="2:65" s="1" customFormat="1" ht="16.5" customHeight="1">
      <c r="B305" s="31"/>
      <c r="C305" s="132" t="s">
        <v>387</v>
      </c>
      <c r="D305" s="132" t="s">
        <v>192</v>
      </c>
      <c r="E305" s="133" t="s">
        <v>2952</v>
      </c>
      <c r="F305" s="134" t="s">
        <v>2953</v>
      </c>
      <c r="G305" s="135" t="s">
        <v>936</v>
      </c>
      <c r="H305" s="136">
        <v>1</v>
      </c>
      <c r="I305" s="137"/>
      <c r="J305" s="138">
        <f>ROUND(I305*H305,2)</f>
        <v>0</v>
      </c>
      <c r="K305" s="134" t="s">
        <v>2917</v>
      </c>
      <c r="L305" s="31"/>
      <c r="M305" s="139" t="s">
        <v>1</v>
      </c>
      <c r="N305" s="140" t="s">
        <v>44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197</v>
      </c>
      <c r="AT305" s="143" t="s">
        <v>192</v>
      </c>
      <c r="AU305" s="143" t="s">
        <v>89</v>
      </c>
      <c r="AY305" s="16" t="s">
        <v>190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87</v>
      </c>
      <c r="BK305" s="144">
        <f>ROUND(I305*H305,2)</f>
        <v>0</v>
      </c>
      <c r="BL305" s="16" t="s">
        <v>197</v>
      </c>
      <c r="BM305" s="143" t="s">
        <v>555</v>
      </c>
    </row>
    <row r="306" spans="2:65" s="1" customFormat="1">
      <c r="B306" s="31"/>
      <c r="D306" s="145" t="s">
        <v>198</v>
      </c>
      <c r="F306" s="146" t="s">
        <v>2953</v>
      </c>
      <c r="I306" s="147"/>
      <c r="L306" s="31"/>
      <c r="M306" s="148"/>
      <c r="T306" s="55"/>
      <c r="AT306" s="16" t="s">
        <v>198</v>
      </c>
      <c r="AU306" s="16" t="s">
        <v>89</v>
      </c>
    </row>
    <row r="307" spans="2:65" s="1" customFormat="1" ht="19.5">
      <c r="B307" s="31"/>
      <c r="D307" s="145" t="s">
        <v>403</v>
      </c>
      <c r="F307" s="151" t="s">
        <v>2918</v>
      </c>
      <c r="I307" s="147"/>
      <c r="L307" s="31"/>
      <c r="M307" s="148"/>
      <c r="T307" s="55"/>
      <c r="AT307" s="16" t="s">
        <v>403</v>
      </c>
      <c r="AU307" s="16" t="s">
        <v>89</v>
      </c>
    </row>
    <row r="308" spans="2:65" s="1" customFormat="1" ht="16.5" customHeight="1">
      <c r="B308" s="31"/>
      <c r="C308" s="132" t="s">
        <v>558</v>
      </c>
      <c r="D308" s="132" t="s">
        <v>192</v>
      </c>
      <c r="E308" s="133" t="s">
        <v>2954</v>
      </c>
      <c r="F308" s="134" t="s">
        <v>2955</v>
      </c>
      <c r="G308" s="135" t="s">
        <v>936</v>
      </c>
      <c r="H308" s="136">
        <v>1</v>
      </c>
      <c r="I308" s="137"/>
      <c r="J308" s="138">
        <f>ROUND(I308*H308,2)</f>
        <v>0</v>
      </c>
      <c r="K308" s="134" t="s">
        <v>2917</v>
      </c>
      <c r="L308" s="31"/>
      <c r="M308" s="139" t="s">
        <v>1</v>
      </c>
      <c r="N308" s="140" t="s">
        <v>44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197</v>
      </c>
      <c r="AT308" s="143" t="s">
        <v>192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561</v>
      </c>
    </row>
    <row r="309" spans="2:65" s="1" customFormat="1">
      <c r="B309" s="31"/>
      <c r="D309" s="145" t="s">
        <v>198</v>
      </c>
      <c r="F309" s="146" t="s">
        <v>2955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 ht="19.5">
      <c r="B310" s="31"/>
      <c r="D310" s="145" t="s">
        <v>403</v>
      </c>
      <c r="F310" s="151" t="s">
        <v>2918</v>
      </c>
      <c r="I310" s="147"/>
      <c r="L310" s="31"/>
      <c r="M310" s="148"/>
      <c r="T310" s="55"/>
      <c r="AT310" s="16" t="s">
        <v>403</v>
      </c>
      <c r="AU310" s="16" t="s">
        <v>89</v>
      </c>
    </row>
    <row r="311" spans="2:65" s="1" customFormat="1" ht="16.5" customHeight="1">
      <c r="B311" s="31"/>
      <c r="C311" s="132" t="s">
        <v>392</v>
      </c>
      <c r="D311" s="132" t="s">
        <v>192</v>
      </c>
      <c r="E311" s="133" t="s">
        <v>2956</v>
      </c>
      <c r="F311" s="134" t="s">
        <v>2957</v>
      </c>
      <c r="G311" s="135" t="s">
        <v>936</v>
      </c>
      <c r="H311" s="136">
        <v>1</v>
      </c>
      <c r="I311" s="137"/>
      <c r="J311" s="138">
        <f>ROUND(I311*H311,2)</f>
        <v>0</v>
      </c>
      <c r="K311" s="134" t="s">
        <v>2917</v>
      </c>
      <c r="L311" s="31"/>
      <c r="M311" s="139" t="s">
        <v>1</v>
      </c>
      <c r="N311" s="140" t="s">
        <v>44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197</v>
      </c>
      <c r="AT311" s="143" t="s">
        <v>192</v>
      </c>
      <c r="AU311" s="143" t="s">
        <v>89</v>
      </c>
      <c r="AY311" s="16" t="s">
        <v>190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87</v>
      </c>
      <c r="BK311" s="144">
        <f>ROUND(I311*H311,2)</f>
        <v>0</v>
      </c>
      <c r="BL311" s="16" t="s">
        <v>197</v>
      </c>
      <c r="BM311" s="143" t="s">
        <v>566</v>
      </c>
    </row>
    <row r="312" spans="2:65" s="1" customFormat="1">
      <c r="B312" s="31"/>
      <c r="D312" s="145" t="s">
        <v>198</v>
      </c>
      <c r="F312" s="146" t="s">
        <v>2957</v>
      </c>
      <c r="I312" s="147"/>
      <c r="L312" s="31"/>
      <c r="M312" s="148"/>
      <c r="T312" s="55"/>
      <c r="AT312" s="16" t="s">
        <v>198</v>
      </c>
      <c r="AU312" s="16" t="s">
        <v>89</v>
      </c>
    </row>
    <row r="313" spans="2:65" s="1" customFormat="1" ht="19.5">
      <c r="B313" s="31"/>
      <c r="D313" s="145" t="s">
        <v>403</v>
      </c>
      <c r="F313" s="151" t="s">
        <v>2918</v>
      </c>
      <c r="I313" s="147"/>
      <c r="L313" s="31"/>
      <c r="M313" s="148"/>
      <c r="T313" s="55"/>
      <c r="AT313" s="16" t="s">
        <v>403</v>
      </c>
      <c r="AU313" s="16" t="s">
        <v>89</v>
      </c>
    </row>
    <row r="314" spans="2:65" s="1" customFormat="1" ht="16.5" customHeight="1">
      <c r="B314" s="31"/>
      <c r="C314" s="132" t="s">
        <v>569</v>
      </c>
      <c r="D314" s="132" t="s">
        <v>192</v>
      </c>
      <c r="E314" s="133" t="s">
        <v>2958</v>
      </c>
      <c r="F314" s="134" t="s">
        <v>2959</v>
      </c>
      <c r="G314" s="135" t="s">
        <v>936</v>
      </c>
      <c r="H314" s="136">
        <v>1</v>
      </c>
      <c r="I314" s="137"/>
      <c r="J314" s="138">
        <f>ROUND(I314*H314,2)</f>
        <v>0</v>
      </c>
      <c r="K314" s="134" t="s">
        <v>2917</v>
      </c>
      <c r="L314" s="31"/>
      <c r="M314" s="139" t="s">
        <v>1</v>
      </c>
      <c r="N314" s="140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197</v>
      </c>
      <c r="AT314" s="143" t="s">
        <v>192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572</v>
      </c>
    </row>
    <row r="315" spans="2:65" s="1" customFormat="1">
      <c r="B315" s="31"/>
      <c r="D315" s="145" t="s">
        <v>198</v>
      </c>
      <c r="F315" s="146" t="s">
        <v>2959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 ht="19.5">
      <c r="B316" s="31"/>
      <c r="D316" s="145" t="s">
        <v>403</v>
      </c>
      <c r="F316" s="151" t="s">
        <v>2918</v>
      </c>
      <c r="I316" s="147"/>
      <c r="L316" s="31"/>
      <c r="M316" s="148"/>
      <c r="T316" s="55"/>
      <c r="AT316" s="16" t="s">
        <v>403</v>
      </c>
      <c r="AU316" s="16" t="s">
        <v>89</v>
      </c>
    </row>
    <row r="317" spans="2:65" s="1" customFormat="1" ht="16.5" customHeight="1">
      <c r="B317" s="31"/>
      <c r="C317" s="132" t="s">
        <v>401</v>
      </c>
      <c r="D317" s="132" t="s">
        <v>192</v>
      </c>
      <c r="E317" s="133" t="s">
        <v>2960</v>
      </c>
      <c r="F317" s="134" t="s">
        <v>2961</v>
      </c>
      <c r="G317" s="135" t="s">
        <v>936</v>
      </c>
      <c r="H317" s="136">
        <v>1</v>
      </c>
      <c r="I317" s="137"/>
      <c r="J317" s="138">
        <f>ROUND(I317*H317,2)</f>
        <v>0</v>
      </c>
      <c r="K317" s="134" t="s">
        <v>2917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575</v>
      </c>
    </row>
    <row r="318" spans="2:65" s="1" customFormat="1">
      <c r="B318" s="31"/>
      <c r="D318" s="145" t="s">
        <v>198</v>
      </c>
      <c r="F318" s="146" t="s">
        <v>2961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 ht="19.5">
      <c r="B319" s="31"/>
      <c r="D319" s="145" t="s">
        <v>403</v>
      </c>
      <c r="F319" s="151" t="s">
        <v>2918</v>
      </c>
      <c r="I319" s="147"/>
      <c r="L319" s="31"/>
      <c r="M319" s="148"/>
      <c r="T319" s="55"/>
      <c r="AT319" s="16" t="s">
        <v>403</v>
      </c>
      <c r="AU319" s="16" t="s">
        <v>89</v>
      </c>
    </row>
    <row r="320" spans="2:65" s="1" customFormat="1" ht="21.75" customHeight="1">
      <c r="B320" s="31"/>
      <c r="C320" s="132" t="s">
        <v>578</v>
      </c>
      <c r="D320" s="132" t="s">
        <v>192</v>
      </c>
      <c r="E320" s="133" t="s">
        <v>2962</v>
      </c>
      <c r="F320" s="134" t="s">
        <v>2963</v>
      </c>
      <c r="G320" s="135" t="s">
        <v>936</v>
      </c>
      <c r="H320" s="136">
        <v>1</v>
      </c>
      <c r="I320" s="137"/>
      <c r="J320" s="138">
        <f>ROUND(I320*H320,2)</f>
        <v>0</v>
      </c>
      <c r="K320" s="134" t="s">
        <v>2917</v>
      </c>
      <c r="L320" s="31"/>
      <c r="M320" s="139" t="s">
        <v>1</v>
      </c>
      <c r="N320" s="140" t="s">
        <v>44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197</v>
      </c>
      <c r="AT320" s="143" t="s">
        <v>192</v>
      </c>
      <c r="AU320" s="143" t="s">
        <v>89</v>
      </c>
      <c r="AY320" s="16" t="s">
        <v>190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87</v>
      </c>
      <c r="BK320" s="144">
        <f>ROUND(I320*H320,2)</f>
        <v>0</v>
      </c>
      <c r="BL320" s="16" t="s">
        <v>197</v>
      </c>
      <c r="BM320" s="143" t="s">
        <v>581</v>
      </c>
    </row>
    <row r="321" spans="2:65" s="1" customFormat="1">
      <c r="B321" s="31"/>
      <c r="D321" s="145" t="s">
        <v>198</v>
      </c>
      <c r="F321" s="146" t="s">
        <v>2963</v>
      </c>
      <c r="I321" s="147"/>
      <c r="L321" s="31"/>
      <c r="M321" s="148"/>
      <c r="T321" s="55"/>
      <c r="AT321" s="16" t="s">
        <v>198</v>
      </c>
      <c r="AU321" s="16" t="s">
        <v>89</v>
      </c>
    </row>
    <row r="322" spans="2:65" s="1" customFormat="1" ht="19.5">
      <c r="B322" s="31"/>
      <c r="D322" s="145" t="s">
        <v>403</v>
      </c>
      <c r="F322" s="151" t="s">
        <v>2918</v>
      </c>
      <c r="I322" s="147"/>
      <c r="L322" s="31"/>
      <c r="M322" s="148"/>
      <c r="T322" s="55"/>
      <c r="AT322" s="16" t="s">
        <v>403</v>
      </c>
      <c r="AU322" s="16" t="s">
        <v>89</v>
      </c>
    </row>
    <row r="323" spans="2:65" s="1" customFormat="1" ht="16.5" customHeight="1">
      <c r="B323" s="31"/>
      <c r="C323" s="132" t="s">
        <v>407</v>
      </c>
      <c r="D323" s="132" t="s">
        <v>192</v>
      </c>
      <c r="E323" s="133" t="s">
        <v>2964</v>
      </c>
      <c r="F323" s="134" t="s">
        <v>2965</v>
      </c>
      <c r="G323" s="135" t="s">
        <v>936</v>
      </c>
      <c r="H323" s="136">
        <v>1</v>
      </c>
      <c r="I323" s="137"/>
      <c r="J323" s="138">
        <f>ROUND(I323*H323,2)</f>
        <v>0</v>
      </c>
      <c r="K323" s="134" t="s">
        <v>2917</v>
      </c>
      <c r="L323" s="31"/>
      <c r="M323" s="139" t="s">
        <v>1</v>
      </c>
      <c r="N323" s="140" t="s">
        <v>44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197</v>
      </c>
      <c r="AT323" s="143" t="s">
        <v>192</v>
      </c>
      <c r="AU323" s="143" t="s">
        <v>89</v>
      </c>
      <c r="AY323" s="16" t="s">
        <v>190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87</v>
      </c>
      <c r="BK323" s="144">
        <f>ROUND(I323*H323,2)</f>
        <v>0</v>
      </c>
      <c r="BL323" s="16" t="s">
        <v>197</v>
      </c>
      <c r="BM323" s="143" t="s">
        <v>586</v>
      </c>
    </row>
    <row r="324" spans="2:65" s="1" customFormat="1">
      <c r="B324" s="31"/>
      <c r="D324" s="145" t="s">
        <v>198</v>
      </c>
      <c r="F324" s="146" t="s">
        <v>2965</v>
      </c>
      <c r="I324" s="147"/>
      <c r="L324" s="31"/>
      <c r="M324" s="148"/>
      <c r="T324" s="55"/>
      <c r="AT324" s="16" t="s">
        <v>198</v>
      </c>
      <c r="AU324" s="16" t="s">
        <v>89</v>
      </c>
    </row>
    <row r="325" spans="2:65" s="1" customFormat="1" ht="19.5">
      <c r="B325" s="31"/>
      <c r="D325" s="145" t="s">
        <v>403</v>
      </c>
      <c r="F325" s="151" t="s">
        <v>2918</v>
      </c>
      <c r="I325" s="147"/>
      <c r="L325" s="31"/>
      <c r="M325" s="148"/>
      <c r="T325" s="55"/>
      <c r="AT325" s="16" t="s">
        <v>403</v>
      </c>
      <c r="AU325" s="16" t="s">
        <v>89</v>
      </c>
    </row>
    <row r="326" spans="2:65" s="11" customFormat="1" ht="22.9" customHeight="1">
      <c r="B326" s="121"/>
      <c r="D326" s="122" t="s">
        <v>78</v>
      </c>
      <c r="E326" s="130" t="s">
        <v>2966</v>
      </c>
      <c r="F326" s="130" t="s">
        <v>2966</v>
      </c>
      <c r="I326" s="124"/>
      <c r="J326" s="131">
        <f>BK326</f>
        <v>0</v>
      </c>
      <c r="L326" s="121"/>
      <c r="M326" s="125"/>
      <c r="P326" s="126">
        <f>P327+P341+P373</f>
        <v>0</v>
      </c>
      <c r="R326" s="126">
        <f>R327+R341+R373</f>
        <v>1.0499999999999999E-3</v>
      </c>
      <c r="T326" s="127">
        <f>T327+T341+T373</f>
        <v>0</v>
      </c>
      <c r="AR326" s="122" t="s">
        <v>87</v>
      </c>
      <c r="AT326" s="128" t="s">
        <v>78</v>
      </c>
      <c r="AU326" s="128" t="s">
        <v>87</v>
      </c>
      <c r="AY326" s="122" t="s">
        <v>190</v>
      </c>
      <c r="BK326" s="129">
        <f>BK327+BK341+BK373</f>
        <v>0</v>
      </c>
    </row>
    <row r="327" spans="2:65" s="11" customFormat="1" ht="20.85" customHeight="1">
      <c r="B327" s="121"/>
      <c r="D327" s="122" t="s">
        <v>78</v>
      </c>
      <c r="E327" s="130" t="s">
        <v>2967</v>
      </c>
      <c r="F327" s="130" t="s">
        <v>2968</v>
      </c>
      <c r="I327" s="124"/>
      <c r="J327" s="131">
        <f>BK327</f>
        <v>0</v>
      </c>
      <c r="L327" s="121"/>
      <c r="M327" s="125"/>
      <c r="P327" s="126">
        <f>SUM(P328:P340)</f>
        <v>0</v>
      </c>
      <c r="R327" s="126">
        <f>SUM(R328:R340)</f>
        <v>1.0499999999999999E-3</v>
      </c>
      <c r="T327" s="127">
        <f>SUM(T328:T340)</f>
        <v>0</v>
      </c>
      <c r="AR327" s="122" t="s">
        <v>87</v>
      </c>
      <c r="AT327" s="128" t="s">
        <v>78</v>
      </c>
      <c r="AU327" s="128" t="s">
        <v>89</v>
      </c>
      <c r="AY327" s="122" t="s">
        <v>190</v>
      </c>
      <c r="BK327" s="129">
        <f>SUM(BK328:BK340)</f>
        <v>0</v>
      </c>
    </row>
    <row r="328" spans="2:65" s="1" customFormat="1" ht="16.5" customHeight="1">
      <c r="B328" s="31"/>
      <c r="C328" s="132" t="s">
        <v>589</v>
      </c>
      <c r="D328" s="132" t="s">
        <v>192</v>
      </c>
      <c r="E328" s="133" t="s">
        <v>2855</v>
      </c>
      <c r="F328" s="134" t="s">
        <v>2856</v>
      </c>
      <c r="G328" s="135" t="s">
        <v>204</v>
      </c>
      <c r="H328" s="136">
        <v>5</v>
      </c>
      <c r="I328" s="137"/>
      <c r="J328" s="138">
        <f>ROUND(I328*H328,2)</f>
        <v>0</v>
      </c>
      <c r="K328" s="134" t="s">
        <v>196</v>
      </c>
      <c r="L328" s="31"/>
      <c r="M328" s="139" t="s">
        <v>1</v>
      </c>
      <c r="N328" s="140" t="s">
        <v>44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197</v>
      </c>
      <c r="AT328" s="143" t="s">
        <v>192</v>
      </c>
      <c r="AU328" s="143" t="s">
        <v>207</v>
      </c>
      <c r="AY328" s="16" t="s">
        <v>190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87</v>
      </c>
      <c r="BK328" s="144">
        <f>ROUND(I328*H328,2)</f>
        <v>0</v>
      </c>
      <c r="BL328" s="16" t="s">
        <v>197</v>
      </c>
      <c r="BM328" s="143" t="s">
        <v>592</v>
      </c>
    </row>
    <row r="329" spans="2:65" s="1" customFormat="1">
      <c r="B329" s="31"/>
      <c r="D329" s="145" t="s">
        <v>198</v>
      </c>
      <c r="F329" s="146" t="s">
        <v>2857</v>
      </c>
      <c r="I329" s="147"/>
      <c r="L329" s="31"/>
      <c r="M329" s="148"/>
      <c r="T329" s="55"/>
      <c r="AT329" s="16" t="s">
        <v>198</v>
      </c>
      <c r="AU329" s="16" t="s">
        <v>207</v>
      </c>
    </row>
    <row r="330" spans="2:65" s="1" customFormat="1">
      <c r="B330" s="31"/>
      <c r="D330" s="149" t="s">
        <v>200</v>
      </c>
      <c r="F330" s="150" t="s">
        <v>2858</v>
      </c>
      <c r="I330" s="147"/>
      <c r="L330" s="31"/>
      <c r="M330" s="148"/>
      <c r="T330" s="55"/>
      <c r="AT330" s="16" t="s">
        <v>200</v>
      </c>
      <c r="AU330" s="16" t="s">
        <v>207</v>
      </c>
    </row>
    <row r="331" spans="2:65" s="1" customFormat="1" ht="16.5" customHeight="1">
      <c r="B331" s="31"/>
      <c r="C331" s="152" t="s">
        <v>413</v>
      </c>
      <c r="D331" s="152" t="s">
        <v>426</v>
      </c>
      <c r="E331" s="153" t="s">
        <v>2969</v>
      </c>
      <c r="F331" s="154" t="s">
        <v>2970</v>
      </c>
      <c r="G331" s="155" t="s">
        <v>204</v>
      </c>
      <c r="H331" s="156">
        <v>2</v>
      </c>
      <c r="I331" s="157"/>
      <c r="J331" s="158">
        <f>ROUND(I331*H331,2)</f>
        <v>0</v>
      </c>
      <c r="K331" s="154" t="s">
        <v>1</v>
      </c>
      <c r="L331" s="159"/>
      <c r="M331" s="160" t="s">
        <v>1</v>
      </c>
      <c r="N331" s="161" t="s">
        <v>44</v>
      </c>
      <c r="P331" s="141">
        <f>O331*H331</f>
        <v>0</v>
      </c>
      <c r="Q331" s="141">
        <v>0</v>
      </c>
      <c r="R331" s="141">
        <f>Q331*H331</f>
        <v>0</v>
      </c>
      <c r="S331" s="141">
        <v>0</v>
      </c>
      <c r="T331" s="142">
        <f>S331*H331</f>
        <v>0</v>
      </c>
      <c r="AR331" s="143" t="s">
        <v>216</v>
      </c>
      <c r="AT331" s="143" t="s">
        <v>426</v>
      </c>
      <c r="AU331" s="143" t="s">
        <v>207</v>
      </c>
      <c r="AY331" s="16" t="s">
        <v>190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87</v>
      </c>
      <c r="BK331" s="144">
        <f>ROUND(I331*H331,2)</f>
        <v>0</v>
      </c>
      <c r="BL331" s="16" t="s">
        <v>197</v>
      </c>
      <c r="BM331" s="143" t="s">
        <v>597</v>
      </c>
    </row>
    <row r="332" spans="2:65" s="1" customFormat="1">
      <c r="B332" s="31"/>
      <c r="D332" s="145" t="s">
        <v>198</v>
      </c>
      <c r="F332" s="146" t="s">
        <v>2861</v>
      </c>
      <c r="I332" s="147"/>
      <c r="L332" s="31"/>
      <c r="M332" s="148"/>
      <c r="T332" s="55"/>
      <c r="AT332" s="16" t="s">
        <v>198</v>
      </c>
      <c r="AU332" s="16" t="s">
        <v>207</v>
      </c>
    </row>
    <row r="333" spans="2:65" s="1" customFormat="1" ht="16.5" customHeight="1">
      <c r="B333" s="31"/>
      <c r="C333" s="152" t="s">
        <v>599</v>
      </c>
      <c r="D333" s="152" t="s">
        <v>426</v>
      </c>
      <c r="E333" s="153" t="s">
        <v>2971</v>
      </c>
      <c r="F333" s="154" t="s">
        <v>2946</v>
      </c>
      <c r="G333" s="155" t="s">
        <v>204</v>
      </c>
      <c r="H333" s="156">
        <v>1</v>
      </c>
      <c r="I333" s="157"/>
      <c r="J333" s="158">
        <f>ROUND(I333*H333,2)</f>
        <v>0</v>
      </c>
      <c r="K333" s="154" t="s">
        <v>196</v>
      </c>
      <c r="L333" s="159"/>
      <c r="M333" s="160" t="s">
        <v>1</v>
      </c>
      <c r="N333" s="161" t="s">
        <v>44</v>
      </c>
      <c r="P333" s="141">
        <f>O333*H333</f>
        <v>0</v>
      </c>
      <c r="Q333" s="141">
        <v>1.0499999999999999E-3</v>
      </c>
      <c r="R333" s="141">
        <f>Q333*H333</f>
        <v>1.0499999999999999E-3</v>
      </c>
      <c r="S333" s="141">
        <v>0</v>
      </c>
      <c r="T333" s="142">
        <f>S333*H333</f>
        <v>0</v>
      </c>
      <c r="AR333" s="143" t="s">
        <v>216</v>
      </c>
      <c r="AT333" s="143" t="s">
        <v>426</v>
      </c>
      <c r="AU333" s="143" t="s">
        <v>207</v>
      </c>
      <c r="AY333" s="16" t="s">
        <v>190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87</v>
      </c>
      <c r="BK333" s="144">
        <f>ROUND(I333*H333,2)</f>
        <v>0</v>
      </c>
      <c r="BL333" s="16" t="s">
        <v>197</v>
      </c>
      <c r="BM333" s="143" t="s">
        <v>602</v>
      </c>
    </row>
    <row r="334" spans="2:65" s="1" customFormat="1">
      <c r="B334" s="31"/>
      <c r="D334" s="145" t="s">
        <v>198</v>
      </c>
      <c r="F334" s="146" t="s">
        <v>2946</v>
      </c>
      <c r="I334" s="147"/>
      <c r="L334" s="31"/>
      <c r="M334" s="148"/>
      <c r="T334" s="55"/>
      <c r="AT334" s="16" t="s">
        <v>198</v>
      </c>
      <c r="AU334" s="16" t="s">
        <v>207</v>
      </c>
    </row>
    <row r="335" spans="2:65" s="1" customFormat="1" ht="16.5" customHeight="1">
      <c r="B335" s="31"/>
      <c r="C335" s="152" t="s">
        <v>418</v>
      </c>
      <c r="D335" s="152" t="s">
        <v>426</v>
      </c>
      <c r="E335" s="153" t="s">
        <v>2972</v>
      </c>
      <c r="F335" s="154" t="s">
        <v>2973</v>
      </c>
      <c r="G335" s="155" t="s">
        <v>204</v>
      </c>
      <c r="H335" s="156">
        <v>1</v>
      </c>
      <c r="I335" s="157"/>
      <c r="J335" s="158">
        <f>ROUND(I335*H335,2)</f>
        <v>0</v>
      </c>
      <c r="K335" s="154" t="s">
        <v>1</v>
      </c>
      <c r="L335" s="159"/>
      <c r="M335" s="160" t="s">
        <v>1</v>
      </c>
      <c r="N335" s="161" t="s">
        <v>44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216</v>
      </c>
      <c r="AT335" s="143" t="s">
        <v>426</v>
      </c>
      <c r="AU335" s="143" t="s">
        <v>207</v>
      </c>
      <c r="AY335" s="16" t="s">
        <v>190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87</v>
      </c>
      <c r="BK335" s="144">
        <f>ROUND(I335*H335,2)</f>
        <v>0</v>
      </c>
      <c r="BL335" s="16" t="s">
        <v>197</v>
      </c>
      <c r="BM335" s="143" t="s">
        <v>605</v>
      </c>
    </row>
    <row r="336" spans="2:65" s="1" customFormat="1">
      <c r="B336" s="31"/>
      <c r="D336" s="145" t="s">
        <v>198</v>
      </c>
      <c r="F336" s="146" t="s">
        <v>2973</v>
      </c>
      <c r="I336" s="147"/>
      <c r="L336" s="31"/>
      <c r="M336" s="148"/>
      <c r="T336" s="55"/>
      <c r="AT336" s="16" t="s">
        <v>198</v>
      </c>
      <c r="AU336" s="16" t="s">
        <v>207</v>
      </c>
    </row>
    <row r="337" spans="2:65" s="1" customFormat="1" ht="24.2" customHeight="1">
      <c r="B337" s="31"/>
      <c r="C337" s="152" t="s">
        <v>606</v>
      </c>
      <c r="D337" s="152" t="s">
        <v>426</v>
      </c>
      <c r="E337" s="153" t="s">
        <v>2974</v>
      </c>
      <c r="F337" s="154" t="s">
        <v>2975</v>
      </c>
      <c r="G337" s="155" t="s">
        <v>204</v>
      </c>
      <c r="H337" s="156">
        <v>1</v>
      </c>
      <c r="I337" s="157"/>
      <c r="J337" s="158">
        <f>ROUND(I337*H337,2)</f>
        <v>0</v>
      </c>
      <c r="K337" s="154" t="s">
        <v>1</v>
      </c>
      <c r="L337" s="159"/>
      <c r="M337" s="160" t="s">
        <v>1</v>
      </c>
      <c r="N337" s="161" t="s">
        <v>44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216</v>
      </c>
      <c r="AT337" s="143" t="s">
        <v>426</v>
      </c>
      <c r="AU337" s="143" t="s">
        <v>207</v>
      </c>
      <c r="AY337" s="16" t="s">
        <v>190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87</v>
      </c>
      <c r="BK337" s="144">
        <f>ROUND(I337*H337,2)</f>
        <v>0</v>
      </c>
      <c r="BL337" s="16" t="s">
        <v>197</v>
      </c>
      <c r="BM337" s="143" t="s">
        <v>609</v>
      </c>
    </row>
    <row r="338" spans="2:65" s="1" customFormat="1" ht="19.5">
      <c r="B338" s="31"/>
      <c r="D338" s="145" t="s">
        <v>198</v>
      </c>
      <c r="F338" s="146" t="s">
        <v>2975</v>
      </c>
      <c r="I338" s="147"/>
      <c r="L338" s="31"/>
      <c r="M338" s="148"/>
      <c r="T338" s="55"/>
      <c r="AT338" s="16" t="s">
        <v>198</v>
      </c>
      <c r="AU338" s="16" t="s">
        <v>207</v>
      </c>
    </row>
    <row r="339" spans="2:65" s="1" customFormat="1" ht="21.75" customHeight="1">
      <c r="B339" s="31"/>
      <c r="C339" s="152" t="s">
        <v>423</v>
      </c>
      <c r="D339" s="152" t="s">
        <v>426</v>
      </c>
      <c r="E339" s="153" t="s">
        <v>2976</v>
      </c>
      <c r="F339" s="154" t="s">
        <v>2872</v>
      </c>
      <c r="G339" s="155" t="s">
        <v>936</v>
      </c>
      <c r="H339" s="156">
        <v>3</v>
      </c>
      <c r="I339" s="157"/>
      <c r="J339" s="158">
        <f>ROUND(I339*H339,2)</f>
        <v>0</v>
      </c>
      <c r="K339" s="154" t="s">
        <v>1</v>
      </c>
      <c r="L339" s="159"/>
      <c r="M339" s="160" t="s">
        <v>1</v>
      </c>
      <c r="N339" s="161" t="s">
        <v>44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216</v>
      </c>
      <c r="AT339" s="143" t="s">
        <v>426</v>
      </c>
      <c r="AU339" s="143" t="s">
        <v>207</v>
      </c>
      <c r="AY339" s="16" t="s">
        <v>190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87</v>
      </c>
      <c r="BK339" s="144">
        <f>ROUND(I339*H339,2)</f>
        <v>0</v>
      </c>
      <c r="BL339" s="16" t="s">
        <v>197</v>
      </c>
      <c r="BM339" s="143" t="s">
        <v>612</v>
      </c>
    </row>
    <row r="340" spans="2:65" s="1" customFormat="1">
      <c r="B340" s="31"/>
      <c r="D340" s="145" t="s">
        <v>198</v>
      </c>
      <c r="F340" s="146" t="s">
        <v>2872</v>
      </c>
      <c r="I340" s="147"/>
      <c r="L340" s="31"/>
      <c r="M340" s="148"/>
      <c r="T340" s="55"/>
      <c r="AT340" s="16" t="s">
        <v>198</v>
      </c>
      <c r="AU340" s="16" t="s">
        <v>207</v>
      </c>
    </row>
    <row r="341" spans="2:65" s="11" customFormat="1" ht="20.85" customHeight="1">
      <c r="B341" s="121"/>
      <c r="D341" s="122" t="s">
        <v>78</v>
      </c>
      <c r="E341" s="130" t="s">
        <v>2977</v>
      </c>
      <c r="F341" s="130" t="s">
        <v>2978</v>
      </c>
      <c r="I341" s="124"/>
      <c r="J341" s="131">
        <f>BK341</f>
        <v>0</v>
      </c>
      <c r="L341" s="121"/>
      <c r="M341" s="125"/>
      <c r="P341" s="126">
        <f>SUM(P342:P372)</f>
        <v>0</v>
      </c>
      <c r="R341" s="126">
        <f>SUM(R342:R372)</f>
        <v>0</v>
      </c>
      <c r="T341" s="127">
        <f>SUM(T342:T372)</f>
        <v>0</v>
      </c>
      <c r="AR341" s="122" t="s">
        <v>87</v>
      </c>
      <c r="AT341" s="128" t="s">
        <v>78</v>
      </c>
      <c r="AU341" s="128" t="s">
        <v>89</v>
      </c>
      <c r="AY341" s="122" t="s">
        <v>190</v>
      </c>
      <c r="BK341" s="129">
        <f>SUM(BK342:BK372)</f>
        <v>0</v>
      </c>
    </row>
    <row r="342" spans="2:65" s="1" customFormat="1" ht="24.2" customHeight="1">
      <c r="B342" s="31"/>
      <c r="C342" s="132" t="s">
        <v>614</v>
      </c>
      <c r="D342" s="132" t="s">
        <v>192</v>
      </c>
      <c r="E342" s="133" t="s">
        <v>2979</v>
      </c>
      <c r="F342" s="134" t="s">
        <v>2980</v>
      </c>
      <c r="G342" s="135" t="s">
        <v>204</v>
      </c>
      <c r="H342" s="136">
        <v>1</v>
      </c>
      <c r="I342" s="137"/>
      <c r="J342" s="138">
        <f>ROUND(I342*H342,2)</f>
        <v>0</v>
      </c>
      <c r="K342" s="134" t="s">
        <v>196</v>
      </c>
      <c r="L342" s="31"/>
      <c r="M342" s="139" t="s">
        <v>1</v>
      </c>
      <c r="N342" s="140" t="s">
        <v>44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197</v>
      </c>
      <c r="AT342" s="143" t="s">
        <v>192</v>
      </c>
      <c r="AU342" s="143" t="s">
        <v>207</v>
      </c>
      <c r="AY342" s="16" t="s">
        <v>190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87</v>
      </c>
      <c r="BK342" s="144">
        <f>ROUND(I342*H342,2)</f>
        <v>0</v>
      </c>
      <c r="BL342" s="16" t="s">
        <v>197</v>
      </c>
      <c r="BM342" s="143" t="s">
        <v>617</v>
      </c>
    </row>
    <row r="343" spans="2:65" s="1" customFormat="1" ht="19.5">
      <c r="B343" s="31"/>
      <c r="D343" s="145" t="s">
        <v>198</v>
      </c>
      <c r="F343" s="146" t="s">
        <v>2981</v>
      </c>
      <c r="I343" s="147"/>
      <c r="L343" s="31"/>
      <c r="M343" s="148"/>
      <c r="T343" s="55"/>
      <c r="AT343" s="16" t="s">
        <v>198</v>
      </c>
      <c r="AU343" s="16" t="s">
        <v>207</v>
      </c>
    </row>
    <row r="344" spans="2:65" s="1" customFormat="1">
      <c r="B344" s="31"/>
      <c r="D344" s="149" t="s">
        <v>200</v>
      </c>
      <c r="F344" s="150" t="s">
        <v>2982</v>
      </c>
      <c r="I344" s="147"/>
      <c r="L344" s="31"/>
      <c r="M344" s="148"/>
      <c r="T344" s="55"/>
      <c r="AT344" s="16" t="s">
        <v>200</v>
      </c>
      <c r="AU344" s="16" t="s">
        <v>207</v>
      </c>
    </row>
    <row r="345" spans="2:65" s="1" customFormat="1" ht="16.5" customHeight="1">
      <c r="B345" s="31"/>
      <c r="C345" s="152" t="s">
        <v>429</v>
      </c>
      <c r="D345" s="152" t="s">
        <v>426</v>
      </c>
      <c r="E345" s="153" t="s">
        <v>2983</v>
      </c>
      <c r="F345" s="154" t="s">
        <v>2984</v>
      </c>
      <c r="G345" s="155" t="s">
        <v>204</v>
      </c>
      <c r="H345" s="156">
        <v>1</v>
      </c>
      <c r="I345" s="157"/>
      <c r="J345" s="158">
        <f>ROUND(I345*H345,2)</f>
        <v>0</v>
      </c>
      <c r="K345" s="154" t="s">
        <v>1</v>
      </c>
      <c r="L345" s="159"/>
      <c r="M345" s="160" t="s">
        <v>1</v>
      </c>
      <c r="N345" s="161" t="s">
        <v>44</v>
      </c>
      <c r="P345" s="141">
        <f>O345*H345</f>
        <v>0</v>
      </c>
      <c r="Q345" s="141">
        <v>0</v>
      </c>
      <c r="R345" s="141">
        <f>Q345*H345</f>
        <v>0</v>
      </c>
      <c r="S345" s="141">
        <v>0</v>
      </c>
      <c r="T345" s="142">
        <f>S345*H345</f>
        <v>0</v>
      </c>
      <c r="AR345" s="143" t="s">
        <v>216</v>
      </c>
      <c r="AT345" s="143" t="s">
        <v>426</v>
      </c>
      <c r="AU345" s="143" t="s">
        <v>207</v>
      </c>
      <c r="AY345" s="16" t="s">
        <v>190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87</v>
      </c>
      <c r="BK345" s="144">
        <f>ROUND(I345*H345,2)</f>
        <v>0</v>
      </c>
      <c r="BL345" s="16" t="s">
        <v>197</v>
      </c>
      <c r="BM345" s="143" t="s">
        <v>622</v>
      </c>
    </row>
    <row r="346" spans="2:65" s="1" customFormat="1">
      <c r="B346" s="31"/>
      <c r="D346" s="145" t="s">
        <v>198</v>
      </c>
      <c r="F346" s="146" t="s">
        <v>2984</v>
      </c>
      <c r="I346" s="147"/>
      <c r="L346" s="31"/>
      <c r="M346" s="148"/>
      <c r="T346" s="55"/>
      <c r="AT346" s="16" t="s">
        <v>198</v>
      </c>
      <c r="AU346" s="16" t="s">
        <v>207</v>
      </c>
    </row>
    <row r="347" spans="2:65" s="1" customFormat="1" ht="16.5" customHeight="1">
      <c r="B347" s="31"/>
      <c r="C347" s="132" t="s">
        <v>625</v>
      </c>
      <c r="D347" s="132" t="s">
        <v>192</v>
      </c>
      <c r="E347" s="133" t="s">
        <v>2849</v>
      </c>
      <c r="F347" s="134" t="s">
        <v>2850</v>
      </c>
      <c r="G347" s="135" t="s">
        <v>204</v>
      </c>
      <c r="H347" s="136">
        <v>2</v>
      </c>
      <c r="I347" s="137"/>
      <c r="J347" s="138">
        <f>ROUND(I347*H347,2)</f>
        <v>0</v>
      </c>
      <c r="K347" s="134" t="s">
        <v>196</v>
      </c>
      <c r="L347" s="31"/>
      <c r="M347" s="139" t="s">
        <v>1</v>
      </c>
      <c r="N347" s="140" t="s">
        <v>44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197</v>
      </c>
      <c r="AT347" s="143" t="s">
        <v>192</v>
      </c>
      <c r="AU347" s="143" t="s">
        <v>207</v>
      </c>
      <c r="AY347" s="16" t="s">
        <v>190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87</v>
      </c>
      <c r="BK347" s="144">
        <f>ROUND(I347*H347,2)</f>
        <v>0</v>
      </c>
      <c r="BL347" s="16" t="s">
        <v>197</v>
      </c>
      <c r="BM347" s="143" t="s">
        <v>628</v>
      </c>
    </row>
    <row r="348" spans="2:65" s="1" customFormat="1" ht="19.5">
      <c r="B348" s="31"/>
      <c r="D348" s="145" t="s">
        <v>198</v>
      </c>
      <c r="F348" s="146" t="s">
        <v>2851</v>
      </c>
      <c r="I348" s="147"/>
      <c r="L348" s="31"/>
      <c r="M348" s="148"/>
      <c r="T348" s="55"/>
      <c r="AT348" s="16" t="s">
        <v>198</v>
      </c>
      <c r="AU348" s="16" t="s">
        <v>207</v>
      </c>
    </row>
    <row r="349" spans="2:65" s="1" customFormat="1">
      <c r="B349" s="31"/>
      <c r="D349" s="149" t="s">
        <v>200</v>
      </c>
      <c r="F349" s="150" t="s">
        <v>2852</v>
      </c>
      <c r="I349" s="147"/>
      <c r="L349" s="31"/>
      <c r="M349" s="148"/>
      <c r="T349" s="55"/>
      <c r="AT349" s="16" t="s">
        <v>200</v>
      </c>
      <c r="AU349" s="16" t="s">
        <v>207</v>
      </c>
    </row>
    <row r="350" spans="2:65" s="1" customFormat="1" ht="16.5" customHeight="1">
      <c r="B350" s="31"/>
      <c r="C350" s="152" t="s">
        <v>434</v>
      </c>
      <c r="D350" s="152" t="s">
        <v>426</v>
      </c>
      <c r="E350" s="153" t="s">
        <v>2985</v>
      </c>
      <c r="F350" s="154" t="s">
        <v>2986</v>
      </c>
      <c r="G350" s="155" t="s">
        <v>204</v>
      </c>
      <c r="H350" s="156">
        <v>2</v>
      </c>
      <c r="I350" s="157"/>
      <c r="J350" s="158">
        <f>ROUND(I350*H350,2)</f>
        <v>0</v>
      </c>
      <c r="K350" s="154" t="s">
        <v>1</v>
      </c>
      <c r="L350" s="159"/>
      <c r="M350" s="160" t="s">
        <v>1</v>
      </c>
      <c r="N350" s="161" t="s">
        <v>44</v>
      </c>
      <c r="P350" s="141">
        <f>O350*H350</f>
        <v>0</v>
      </c>
      <c r="Q350" s="141">
        <v>0</v>
      </c>
      <c r="R350" s="141">
        <f>Q350*H350</f>
        <v>0</v>
      </c>
      <c r="S350" s="141">
        <v>0</v>
      </c>
      <c r="T350" s="142">
        <f>S350*H350</f>
        <v>0</v>
      </c>
      <c r="AR350" s="143" t="s">
        <v>216</v>
      </c>
      <c r="AT350" s="143" t="s">
        <v>426</v>
      </c>
      <c r="AU350" s="143" t="s">
        <v>207</v>
      </c>
      <c r="AY350" s="16" t="s">
        <v>190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6" t="s">
        <v>87</v>
      </c>
      <c r="BK350" s="144">
        <f>ROUND(I350*H350,2)</f>
        <v>0</v>
      </c>
      <c r="BL350" s="16" t="s">
        <v>197</v>
      </c>
      <c r="BM350" s="143" t="s">
        <v>633</v>
      </c>
    </row>
    <row r="351" spans="2:65" s="1" customFormat="1">
      <c r="B351" s="31"/>
      <c r="D351" s="145" t="s">
        <v>198</v>
      </c>
      <c r="F351" s="146" t="s">
        <v>2987</v>
      </c>
      <c r="I351" s="147"/>
      <c r="L351" s="31"/>
      <c r="M351" s="148"/>
      <c r="T351" s="55"/>
      <c r="AT351" s="16" t="s">
        <v>198</v>
      </c>
      <c r="AU351" s="16" t="s">
        <v>207</v>
      </c>
    </row>
    <row r="352" spans="2:65" s="1" customFormat="1" ht="16.5" customHeight="1">
      <c r="B352" s="31"/>
      <c r="C352" s="132" t="s">
        <v>636</v>
      </c>
      <c r="D352" s="132" t="s">
        <v>192</v>
      </c>
      <c r="E352" s="133" t="s">
        <v>2855</v>
      </c>
      <c r="F352" s="134" t="s">
        <v>2856</v>
      </c>
      <c r="G352" s="135" t="s">
        <v>204</v>
      </c>
      <c r="H352" s="136">
        <v>6</v>
      </c>
      <c r="I352" s="137"/>
      <c r="J352" s="138">
        <f>ROUND(I352*H352,2)</f>
        <v>0</v>
      </c>
      <c r="K352" s="134" t="s">
        <v>196</v>
      </c>
      <c r="L352" s="31"/>
      <c r="M352" s="139" t="s">
        <v>1</v>
      </c>
      <c r="N352" s="140" t="s">
        <v>44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197</v>
      </c>
      <c r="AT352" s="143" t="s">
        <v>192</v>
      </c>
      <c r="AU352" s="143" t="s">
        <v>207</v>
      </c>
      <c r="AY352" s="16" t="s">
        <v>190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87</v>
      </c>
      <c r="BK352" s="144">
        <f>ROUND(I352*H352,2)</f>
        <v>0</v>
      </c>
      <c r="BL352" s="16" t="s">
        <v>197</v>
      </c>
      <c r="BM352" s="143" t="s">
        <v>639</v>
      </c>
    </row>
    <row r="353" spans="2:65" s="1" customFormat="1">
      <c r="B353" s="31"/>
      <c r="D353" s="145" t="s">
        <v>198</v>
      </c>
      <c r="F353" s="146" t="s">
        <v>2857</v>
      </c>
      <c r="I353" s="147"/>
      <c r="L353" s="31"/>
      <c r="M353" s="148"/>
      <c r="T353" s="55"/>
      <c r="AT353" s="16" t="s">
        <v>198</v>
      </c>
      <c r="AU353" s="16" t="s">
        <v>207</v>
      </c>
    </row>
    <row r="354" spans="2:65" s="1" customFormat="1">
      <c r="B354" s="31"/>
      <c r="D354" s="149" t="s">
        <v>200</v>
      </c>
      <c r="F354" s="150" t="s">
        <v>2858</v>
      </c>
      <c r="I354" s="147"/>
      <c r="L354" s="31"/>
      <c r="M354" s="148"/>
      <c r="T354" s="55"/>
      <c r="AT354" s="16" t="s">
        <v>200</v>
      </c>
      <c r="AU354" s="16" t="s">
        <v>207</v>
      </c>
    </row>
    <row r="355" spans="2:65" s="1" customFormat="1" ht="16.5" customHeight="1">
      <c r="B355" s="31"/>
      <c r="C355" s="152" t="s">
        <v>439</v>
      </c>
      <c r="D355" s="152" t="s">
        <v>426</v>
      </c>
      <c r="E355" s="153" t="s">
        <v>2969</v>
      </c>
      <c r="F355" s="154" t="s">
        <v>2970</v>
      </c>
      <c r="G355" s="155" t="s">
        <v>204</v>
      </c>
      <c r="H355" s="156">
        <v>4</v>
      </c>
      <c r="I355" s="157"/>
      <c r="J355" s="158">
        <f>ROUND(I355*H355,2)</f>
        <v>0</v>
      </c>
      <c r="K355" s="154" t="s">
        <v>1</v>
      </c>
      <c r="L355" s="159"/>
      <c r="M355" s="160" t="s">
        <v>1</v>
      </c>
      <c r="N355" s="161" t="s">
        <v>44</v>
      </c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AR355" s="143" t="s">
        <v>216</v>
      </c>
      <c r="AT355" s="143" t="s">
        <v>426</v>
      </c>
      <c r="AU355" s="143" t="s">
        <v>207</v>
      </c>
      <c r="AY355" s="16" t="s">
        <v>190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87</v>
      </c>
      <c r="BK355" s="144">
        <f>ROUND(I355*H355,2)</f>
        <v>0</v>
      </c>
      <c r="BL355" s="16" t="s">
        <v>197</v>
      </c>
      <c r="BM355" s="143" t="s">
        <v>644</v>
      </c>
    </row>
    <row r="356" spans="2:65" s="1" customFormat="1">
      <c r="B356" s="31"/>
      <c r="D356" s="145" t="s">
        <v>198</v>
      </c>
      <c r="F356" s="146" t="s">
        <v>2861</v>
      </c>
      <c r="I356" s="147"/>
      <c r="L356" s="31"/>
      <c r="M356" s="148"/>
      <c r="T356" s="55"/>
      <c r="AT356" s="16" t="s">
        <v>198</v>
      </c>
      <c r="AU356" s="16" t="s">
        <v>207</v>
      </c>
    </row>
    <row r="357" spans="2:65" s="1" customFormat="1" ht="16.5" customHeight="1">
      <c r="B357" s="31"/>
      <c r="C357" s="152" t="s">
        <v>647</v>
      </c>
      <c r="D357" s="152" t="s">
        <v>426</v>
      </c>
      <c r="E357" s="153" t="s">
        <v>2988</v>
      </c>
      <c r="F357" s="154" t="s">
        <v>2989</v>
      </c>
      <c r="G357" s="155" t="s">
        <v>204</v>
      </c>
      <c r="H357" s="156">
        <v>1</v>
      </c>
      <c r="I357" s="157"/>
      <c r="J357" s="158">
        <f>ROUND(I357*H357,2)</f>
        <v>0</v>
      </c>
      <c r="K357" s="154" t="s">
        <v>1</v>
      </c>
      <c r="L357" s="159"/>
      <c r="M357" s="160" t="s">
        <v>1</v>
      </c>
      <c r="N357" s="161" t="s">
        <v>44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216</v>
      </c>
      <c r="AT357" s="143" t="s">
        <v>426</v>
      </c>
      <c r="AU357" s="143" t="s">
        <v>207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650</v>
      </c>
    </row>
    <row r="358" spans="2:65" s="1" customFormat="1">
      <c r="B358" s="31"/>
      <c r="D358" s="145" t="s">
        <v>198</v>
      </c>
      <c r="F358" s="146" t="s">
        <v>2864</v>
      </c>
      <c r="I358" s="147"/>
      <c r="L358" s="31"/>
      <c r="M358" s="148"/>
      <c r="T358" s="55"/>
      <c r="AT358" s="16" t="s">
        <v>198</v>
      </c>
      <c r="AU358" s="16" t="s">
        <v>207</v>
      </c>
    </row>
    <row r="359" spans="2:65" s="1" customFormat="1" ht="16.5" customHeight="1">
      <c r="B359" s="31"/>
      <c r="C359" s="152" t="s">
        <v>445</v>
      </c>
      <c r="D359" s="152" t="s">
        <v>426</v>
      </c>
      <c r="E359" s="153" t="s">
        <v>2990</v>
      </c>
      <c r="F359" s="154" t="s">
        <v>2991</v>
      </c>
      <c r="G359" s="155" t="s">
        <v>204</v>
      </c>
      <c r="H359" s="156">
        <v>1</v>
      </c>
      <c r="I359" s="157"/>
      <c r="J359" s="158">
        <f>ROUND(I359*H359,2)</f>
        <v>0</v>
      </c>
      <c r="K359" s="154" t="s">
        <v>1</v>
      </c>
      <c r="L359" s="159"/>
      <c r="M359" s="160" t="s">
        <v>1</v>
      </c>
      <c r="N359" s="161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216</v>
      </c>
      <c r="AT359" s="143" t="s">
        <v>426</v>
      </c>
      <c r="AU359" s="143" t="s">
        <v>207</v>
      </c>
      <c r="AY359" s="16" t="s">
        <v>190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87</v>
      </c>
      <c r="BK359" s="144">
        <f>ROUND(I359*H359,2)</f>
        <v>0</v>
      </c>
      <c r="BL359" s="16" t="s">
        <v>197</v>
      </c>
      <c r="BM359" s="143" t="s">
        <v>656</v>
      </c>
    </row>
    <row r="360" spans="2:65" s="1" customFormat="1">
      <c r="B360" s="31"/>
      <c r="D360" s="145" t="s">
        <v>198</v>
      </c>
      <c r="F360" s="146" t="s">
        <v>2991</v>
      </c>
      <c r="I360" s="147"/>
      <c r="L360" s="31"/>
      <c r="M360" s="148"/>
      <c r="T360" s="55"/>
      <c r="AT360" s="16" t="s">
        <v>198</v>
      </c>
      <c r="AU360" s="16" t="s">
        <v>207</v>
      </c>
    </row>
    <row r="361" spans="2:65" s="1" customFormat="1" ht="24.2" customHeight="1">
      <c r="B361" s="31"/>
      <c r="C361" s="132" t="s">
        <v>660</v>
      </c>
      <c r="D361" s="132" t="s">
        <v>192</v>
      </c>
      <c r="E361" s="133" t="s">
        <v>2992</v>
      </c>
      <c r="F361" s="134" t="s">
        <v>2993</v>
      </c>
      <c r="G361" s="135" t="s">
        <v>204</v>
      </c>
      <c r="H361" s="136">
        <v>1</v>
      </c>
      <c r="I361" s="137"/>
      <c r="J361" s="138">
        <f>ROUND(I361*H361,2)</f>
        <v>0</v>
      </c>
      <c r="K361" s="134" t="s">
        <v>196</v>
      </c>
      <c r="L361" s="31"/>
      <c r="M361" s="139" t="s">
        <v>1</v>
      </c>
      <c r="N361" s="140" t="s">
        <v>44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197</v>
      </c>
      <c r="AT361" s="143" t="s">
        <v>192</v>
      </c>
      <c r="AU361" s="143" t="s">
        <v>207</v>
      </c>
      <c r="AY361" s="16" t="s">
        <v>190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87</v>
      </c>
      <c r="BK361" s="144">
        <f>ROUND(I361*H361,2)</f>
        <v>0</v>
      </c>
      <c r="BL361" s="16" t="s">
        <v>197</v>
      </c>
      <c r="BM361" s="143" t="s">
        <v>663</v>
      </c>
    </row>
    <row r="362" spans="2:65" s="1" customFormat="1" ht="19.5">
      <c r="B362" s="31"/>
      <c r="D362" s="145" t="s">
        <v>198</v>
      </c>
      <c r="F362" s="146" t="s">
        <v>2994</v>
      </c>
      <c r="I362" s="147"/>
      <c r="L362" s="31"/>
      <c r="M362" s="148"/>
      <c r="T362" s="55"/>
      <c r="AT362" s="16" t="s">
        <v>198</v>
      </c>
      <c r="AU362" s="16" t="s">
        <v>207</v>
      </c>
    </row>
    <row r="363" spans="2:65" s="1" customFormat="1">
      <c r="B363" s="31"/>
      <c r="D363" s="149" t="s">
        <v>200</v>
      </c>
      <c r="F363" s="150" t="s">
        <v>2995</v>
      </c>
      <c r="I363" s="147"/>
      <c r="L363" s="31"/>
      <c r="M363" s="148"/>
      <c r="T363" s="55"/>
      <c r="AT363" s="16" t="s">
        <v>200</v>
      </c>
      <c r="AU363" s="16" t="s">
        <v>207</v>
      </c>
    </row>
    <row r="364" spans="2:65" s="1" customFormat="1" ht="24.2" customHeight="1">
      <c r="B364" s="31"/>
      <c r="C364" s="152" t="s">
        <v>448</v>
      </c>
      <c r="D364" s="152" t="s">
        <v>426</v>
      </c>
      <c r="E364" s="153" t="s">
        <v>2996</v>
      </c>
      <c r="F364" s="154" t="s">
        <v>2997</v>
      </c>
      <c r="G364" s="155" t="s">
        <v>204</v>
      </c>
      <c r="H364" s="156">
        <v>1</v>
      </c>
      <c r="I364" s="157"/>
      <c r="J364" s="158">
        <f>ROUND(I364*H364,2)</f>
        <v>0</v>
      </c>
      <c r="K364" s="154" t="s">
        <v>1</v>
      </c>
      <c r="L364" s="159"/>
      <c r="M364" s="160" t="s">
        <v>1</v>
      </c>
      <c r="N364" s="161" t="s">
        <v>44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216</v>
      </c>
      <c r="AT364" s="143" t="s">
        <v>426</v>
      </c>
      <c r="AU364" s="143" t="s">
        <v>207</v>
      </c>
      <c r="AY364" s="16" t="s">
        <v>190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6" t="s">
        <v>87</v>
      </c>
      <c r="BK364" s="144">
        <f>ROUND(I364*H364,2)</f>
        <v>0</v>
      </c>
      <c r="BL364" s="16" t="s">
        <v>197</v>
      </c>
      <c r="BM364" s="143" t="s">
        <v>669</v>
      </c>
    </row>
    <row r="365" spans="2:65" s="1" customFormat="1">
      <c r="B365" s="31"/>
      <c r="D365" s="145" t="s">
        <v>198</v>
      </c>
      <c r="F365" s="146" t="s">
        <v>2997</v>
      </c>
      <c r="I365" s="147"/>
      <c r="L365" s="31"/>
      <c r="M365" s="148"/>
      <c r="T365" s="55"/>
      <c r="AT365" s="16" t="s">
        <v>198</v>
      </c>
      <c r="AU365" s="16" t="s">
        <v>207</v>
      </c>
    </row>
    <row r="366" spans="2:65" s="1" customFormat="1" ht="21.75" customHeight="1">
      <c r="B366" s="31"/>
      <c r="C366" s="132" t="s">
        <v>672</v>
      </c>
      <c r="D366" s="132" t="s">
        <v>192</v>
      </c>
      <c r="E366" s="133" t="s">
        <v>2998</v>
      </c>
      <c r="F366" s="134" t="s">
        <v>2999</v>
      </c>
      <c r="G366" s="135" t="s">
        <v>204</v>
      </c>
      <c r="H366" s="136">
        <v>1</v>
      </c>
      <c r="I366" s="137"/>
      <c r="J366" s="138">
        <f>ROUND(I366*H366,2)</f>
        <v>0</v>
      </c>
      <c r="K366" s="134" t="s">
        <v>196</v>
      </c>
      <c r="L366" s="31"/>
      <c r="M366" s="139" t="s">
        <v>1</v>
      </c>
      <c r="N366" s="140" t="s">
        <v>44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197</v>
      </c>
      <c r="AT366" s="143" t="s">
        <v>192</v>
      </c>
      <c r="AU366" s="143" t="s">
        <v>207</v>
      </c>
      <c r="AY366" s="16" t="s">
        <v>190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87</v>
      </c>
      <c r="BK366" s="144">
        <f>ROUND(I366*H366,2)</f>
        <v>0</v>
      </c>
      <c r="BL366" s="16" t="s">
        <v>197</v>
      </c>
      <c r="BM366" s="143" t="s">
        <v>675</v>
      </c>
    </row>
    <row r="367" spans="2:65" s="1" customFormat="1" ht="19.5">
      <c r="B367" s="31"/>
      <c r="D367" s="145" t="s">
        <v>198</v>
      </c>
      <c r="F367" s="146" t="s">
        <v>3000</v>
      </c>
      <c r="I367" s="147"/>
      <c r="L367" s="31"/>
      <c r="M367" s="148"/>
      <c r="T367" s="55"/>
      <c r="AT367" s="16" t="s">
        <v>198</v>
      </c>
      <c r="AU367" s="16" t="s">
        <v>207</v>
      </c>
    </row>
    <row r="368" spans="2:65" s="1" customFormat="1">
      <c r="B368" s="31"/>
      <c r="D368" s="149" t="s">
        <v>200</v>
      </c>
      <c r="F368" s="150" t="s">
        <v>3001</v>
      </c>
      <c r="I368" s="147"/>
      <c r="L368" s="31"/>
      <c r="M368" s="148"/>
      <c r="T368" s="55"/>
      <c r="AT368" s="16" t="s">
        <v>200</v>
      </c>
      <c r="AU368" s="16" t="s">
        <v>207</v>
      </c>
    </row>
    <row r="369" spans="2:65" s="1" customFormat="1" ht="16.5" customHeight="1">
      <c r="B369" s="31"/>
      <c r="C369" s="152" t="s">
        <v>454</v>
      </c>
      <c r="D369" s="152" t="s">
        <v>426</v>
      </c>
      <c r="E369" s="153" t="s">
        <v>3002</v>
      </c>
      <c r="F369" s="154" t="s">
        <v>3003</v>
      </c>
      <c r="G369" s="155" t="s">
        <v>204</v>
      </c>
      <c r="H369" s="156">
        <v>1</v>
      </c>
      <c r="I369" s="157"/>
      <c r="J369" s="158">
        <f>ROUND(I369*H369,2)</f>
        <v>0</v>
      </c>
      <c r="K369" s="154" t="s">
        <v>1</v>
      </c>
      <c r="L369" s="159"/>
      <c r="M369" s="160" t="s">
        <v>1</v>
      </c>
      <c r="N369" s="161" t="s">
        <v>44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216</v>
      </c>
      <c r="AT369" s="143" t="s">
        <v>426</v>
      </c>
      <c r="AU369" s="143" t="s">
        <v>207</v>
      </c>
      <c r="AY369" s="16" t="s">
        <v>190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6" t="s">
        <v>87</v>
      </c>
      <c r="BK369" s="144">
        <f>ROUND(I369*H369,2)</f>
        <v>0</v>
      </c>
      <c r="BL369" s="16" t="s">
        <v>197</v>
      </c>
      <c r="BM369" s="143" t="s">
        <v>680</v>
      </c>
    </row>
    <row r="370" spans="2:65" s="1" customFormat="1">
      <c r="B370" s="31"/>
      <c r="D370" s="145" t="s">
        <v>198</v>
      </c>
      <c r="F370" s="146" t="s">
        <v>3003</v>
      </c>
      <c r="I370" s="147"/>
      <c r="L370" s="31"/>
      <c r="M370" s="148"/>
      <c r="T370" s="55"/>
      <c r="AT370" s="16" t="s">
        <v>198</v>
      </c>
      <c r="AU370" s="16" t="s">
        <v>207</v>
      </c>
    </row>
    <row r="371" spans="2:65" s="1" customFormat="1" ht="21.75" customHeight="1">
      <c r="B371" s="31"/>
      <c r="C371" s="152" t="s">
        <v>683</v>
      </c>
      <c r="D371" s="152" t="s">
        <v>426</v>
      </c>
      <c r="E371" s="153" t="s">
        <v>2871</v>
      </c>
      <c r="F371" s="154" t="s">
        <v>2872</v>
      </c>
      <c r="G371" s="155" t="s">
        <v>936</v>
      </c>
      <c r="H371" s="156">
        <v>1</v>
      </c>
      <c r="I371" s="157"/>
      <c r="J371" s="158">
        <f>ROUND(I371*H371,2)</f>
        <v>0</v>
      </c>
      <c r="K371" s="154" t="s">
        <v>1</v>
      </c>
      <c r="L371" s="159"/>
      <c r="M371" s="160" t="s">
        <v>1</v>
      </c>
      <c r="N371" s="161" t="s">
        <v>44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216</v>
      </c>
      <c r="AT371" s="143" t="s">
        <v>426</v>
      </c>
      <c r="AU371" s="143" t="s">
        <v>207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686</v>
      </c>
    </row>
    <row r="372" spans="2:65" s="1" customFormat="1">
      <c r="B372" s="31"/>
      <c r="D372" s="145" t="s">
        <v>198</v>
      </c>
      <c r="F372" s="146" t="s">
        <v>2872</v>
      </c>
      <c r="I372" s="147"/>
      <c r="L372" s="31"/>
      <c r="M372" s="148"/>
      <c r="T372" s="55"/>
      <c r="AT372" s="16" t="s">
        <v>198</v>
      </c>
      <c r="AU372" s="16" t="s">
        <v>207</v>
      </c>
    </row>
    <row r="373" spans="2:65" s="11" customFormat="1" ht="20.85" customHeight="1">
      <c r="B373" s="121"/>
      <c r="D373" s="122" t="s">
        <v>78</v>
      </c>
      <c r="E373" s="130" t="s">
        <v>3004</v>
      </c>
      <c r="F373" s="130" t="s">
        <v>3005</v>
      </c>
      <c r="I373" s="124"/>
      <c r="J373" s="131">
        <f>BK373</f>
        <v>0</v>
      </c>
      <c r="L373" s="121"/>
      <c r="M373" s="125"/>
      <c r="P373" s="126">
        <f>SUM(P374:P396)</f>
        <v>0</v>
      </c>
      <c r="R373" s="126">
        <f>SUM(R374:R396)</f>
        <v>0</v>
      </c>
      <c r="T373" s="127">
        <f>SUM(T374:T396)</f>
        <v>0</v>
      </c>
      <c r="AR373" s="122" t="s">
        <v>87</v>
      </c>
      <c r="AT373" s="128" t="s">
        <v>78</v>
      </c>
      <c r="AU373" s="128" t="s">
        <v>89</v>
      </c>
      <c r="AY373" s="122" t="s">
        <v>190</v>
      </c>
      <c r="BK373" s="129">
        <f>SUM(BK374:BK396)</f>
        <v>0</v>
      </c>
    </row>
    <row r="374" spans="2:65" s="1" customFormat="1" ht="24.2" customHeight="1">
      <c r="B374" s="31"/>
      <c r="C374" s="132" t="s">
        <v>458</v>
      </c>
      <c r="D374" s="132" t="s">
        <v>192</v>
      </c>
      <c r="E374" s="133" t="s">
        <v>2979</v>
      </c>
      <c r="F374" s="134" t="s">
        <v>2980</v>
      </c>
      <c r="G374" s="135" t="s">
        <v>204</v>
      </c>
      <c r="H374" s="136">
        <v>1</v>
      </c>
      <c r="I374" s="137"/>
      <c r="J374" s="138">
        <f>ROUND(I374*H374,2)</f>
        <v>0</v>
      </c>
      <c r="K374" s="134" t="s">
        <v>196</v>
      </c>
      <c r="L374" s="31"/>
      <c r="M374" s="139" t="s">
        <v>1</v>
      </c>
      <c r="N374" s="140" t="s">
        <v>44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197</v>
      </c>
      <c r="AT374" s="143" t="s">
        <v>192</v>
      </c>
      <c r="AU374" s="143" t="s">
        <v>207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691</v>
      </c>
    </row>
    <row r="375" spans="2:65" s="1" customFormat="1" ht="19.5">
      <c r="B375" s="31"/>
      <c r="D375" s="145" t="s">
        <v>198</v>
      </c>
      <c r="F375" s="146" t="s">
        <v>2981</v>
      </c>
      <c r="I375" s="147"/>
      <c r="L375" s="31"/>
      <c r="M375" s="148"/>
      <c r="T375" s="55"/>
      <c r="AT375" s="16" t="s">
        <v>198</v>
      </c>
      <c r="AU375" s="16" t="s">
        <v>207</v>
      </c>
    </row>
    <row r="376" spans="2:65" s="1" customFormat="1">
      <c r="B376" s="31"/>
      <c r="D376" s="149" t="s">
        <v>200</v>
      </c>
      <c r="F376" s="150" t="s">
        <v>2982</v>
      </c>
      <c r="I376" s="147"/>
      <c r="L376" s="31"/>
      <c r="M376" s="148"/>
      <c r="T376" s="55"/>
      <c r="AT376" s="16" t="s">
        <v>200</v>
      </c>
      <c r="AU376" s="16" t="s">
        <v>207</v>
      </c>
    </row>
    <row r="377" spans="2:65" s="1" customFormat="1" ht="24.2" customHeight="1">
      <c r="B377" s="31"/>
      <c r="C377" s="152" t="s">
        <v>694</v>
      </c>
      <c r="D377" s="152" t="s">
        <v>426</v>
      </c>
      <c r="E377" s="153" t="s">
        <v>3006</v>
      </c>
      <c r="F377" s="154" t="s">
        <v>3007</v>
      </c>
      <c r="G377" s="155" t="s">
        <v>204</v>
      </c>
      <c r="H377" s="156">
        <v>1</v>
      </c>
      <c r="I377" s="157"/>
      <c r="J377" s="158">
        <f>ROUND(I377*H377,2)</f>
        <v>0</v>
      </c>
      <c r="K377" s="154" t="s">
        <v>1</v>
      </c>
      <c r="L377" s="159"/>
      <c r="M377" s="160" t="s">
        <v>1</v>
      </c>
      <c r="N377" s="161" t="s">
        <v>44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216</v>
      </c>
      <c r="AT377" s="143" t="s">
        <v>426</v>
      </c>
      <c r="AU377" s="143" t="s">
        <v>207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697</v>
      </c>
    </row>
    <row r="378" spans="2:65" s="1" customFormat="1">
      <c r="B378" s="31"/>
      <c r="D378" s="145" t="s">
        <v>198</v>
      </c>
      <c r="F378" s="146" t="s">
        <v>3007</v>
      </c>
      <c r="I378" s="147"/>
      <c r="L378" s="31"/>
      <c r="M378" s="148"/>
      <c r="T378" s="55"/>
      <c r="AT378" s="16" t="s">
        <v>198</v>
      </c>
      <c r="AU378" s="16" t="s">
        <v>207</v>
      </c>
    </row>
    <row r="379" spans="2:65" s="1" customFormat="1" ht="16.5" customHeight="1">
      <c r="B379" s="31"/>
      <c r="C379" s="132" t="s">
        <v>465</v>
      </c>
      <c r="D379" s="132" t="s">
        <v>192</v>
      </c>
      <c r="E379" s="133" t="s">
        <v>2855</v>
      </c>
      <c r="F379" s="134" t="s">
        <v>2856</v>
      </c>
      <c r="G379" s="135" t="s">
        <v>204</v>
      </c>
      <c r="H379" s="136">
        <v>14</v>
      </c>
      <c r="I379" s="137"/>
      <c r="J379" s="138">
        <f>ROUND(I379*H379,2)</f>
        <v>0</v>
      </c>
      <c r="K379" s="134" t="s">
        <v>196</v>
      </c>
      <c r="L379" s="31"/>
      <c r="M379" s="139" t="s">
        <v>1</v>
      </c>
      <c r="N379" s="140" t="s">
        <v>44</v>
      </c>
      <c r="P379" s="141">
        <f>O379*H379</f>
        <v>0</v>
      </c>
      <c r="Q379" s="141">
        <v>0</v>
      </c>
      <c r="R379" s="141">
        <f>Q379*H379</f>
        <v>0</v>
      </c>
      <c r="S379" s="141">
        <v>0</v>
      </c>
      <c r="T379" s="142">
        <f>S379*H379</f>
        <v>0</v>
      </c>
      <c r="AR379" s="143" t="s">
        <v>197</v>
      </c>
      <c r="AT379" s="143" t="s">
        <v>192</v>
      </c>
      <c r="AU379" s="143" t="s">
        <v>207</v>
      </c>
      <c r="AY379" s="16" t="s">
        <v>190</v>
      </c>
      <c r="BE379" s="144">
        <f>IF(N379="základní",J379,0)</f>
        <v>0</v>
      </c>
      <c r="BF379" s="144">
        <f>IF(N379="snížená",J379,0)</f>
        <v>0</v>
      </c>
      <c r="BG379" s="144">
        <f>IF(N379="zákl. přenesená",J379,0)</f>
        <v>0</v>
      </c>
      <c r="BH379" s="144">
        <f>IF(N379="sníž. přenesená",J379,0)</f>
        <v>0</v>
      </c>
      <c r="BI379" s="144">
        <f>IF(N379="nulová",J379,0)</f>
        <v>0</v>
      </c>
      <c r="BJ379" s="16" t="s">
        <v>87</v>
      </c>
      <c r="BK379" s="144">
        <f>ROUND(I379*H379,2)</f>
        <v>0</v>
      </c>
      <c r="BL379" s="16" t="s">
        <v>197</v>
      </c>
      <c r="BM379" s="143" t="s">
        <v>702</v>
      </c>
    </row>
    <row r="380" spans="2:65" s="1" customFormat="1">
      <c r="B380" s="31"/>
      <c r="D380" s="145" t="s">
        <v>198</v>
      </c>
      <c r="F380" s="146" t="s">
        <v>2857</v>
      </c>
      <c r="I380" s="147"/>
      <c r="L380" s="31"/>
      <c r="M380" s="148"/>
      <c r="T380" s="55"/>
      <c r="AT380" s="16" t="s">
        <v>198</v>
      </c>
      <c r="AU380" s="16" t="s">
        <v>207</v>
      </c>
    </row>
    <row r="381" spans="2:65" s="1" customFormat="1">
      <c r="B381" s="31"/>
      <c r="D381" s="149" t="s">
        <v>200</v>
      </c>
      <c r="F381" s="150" t="s">
        <v>2858</v>
      </c>
      <c r="I381" s="147"/>
      <c r="L381" s="31"/>
      <c r="M381" s="148"/>
      <c r="T381" s="55"/>
      <c r="AT381" s="16" t="s">
        <v>200</v>
      </c>
      <c r="AU381" s="16" t="s">
        <v>207</v>
      </c>
    </row>
    <row r="382" spans="2:65" s="1" customFormat="1" ht="16.5" customHeight="1">
      <c r="B382" s="31"/>
      <c r="C382" s="152" t="s">
        <v>705</v>
      </c>
      <c r="D382" s="152" t="s">
        <v>426</v>
      </c>
      <c r="E382" s="153" t="s">
        <v>3008</v>
      </c>
      <c r="F382" s="154" t="s">
        <v>3009</v>
      </c>
      <c r="G382" s="155" t="s">
        <v>204</v>
      </c>
      <c r="H382" s="156">
        <v>1</v>
      </c>
      <c r="I382" s="157"/>
      <c r="J382" s="158">
        <f>ROUND(I382*H382,2)</f>
        <v>0</v>
      </c>
      <c r="K382" s="154" t="s">
        <v>1</v>
      </c>
      <c r="L382" s="159"/>
      <c r="M382" s="160" t="s">
        <v>1</v>
      </c>
      <c r="N382" s="161" t="s">
        <v>44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216</v>
      </c>
      <c r="AT382" s="143" t="s">
        <v>426</v>
      </c>
      <c r="AU382" s="143" t="s">
        <v>207</v>
      </c>
      <c r="AY382" s="16" t="s">
        <v>190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6" t="s">
        <v>87</v>
      </c>
      <c r="BK382" s="144">
        <f>ROUND(I382*H382,2)</f>
        <v>0</v>
      </c>
      <c r="BL382" s="16" t="s">
        <v>197</v>
      </c>
      <c r="BM382" s="143" t="s">
        <v>708</v>
      </c>
    </row>
    <row r="383" spans="2:65" s="1" customFormat="1">
      <c r="B383" s="31"/>
      <c r="D383" s="145" t="s">
        <v>198</v>
      </c>
      <c r="F383" s="146" t="s">
        <v>3009</v>
      </c>
      <c r="I383" s="147"/>
      <c r="L383" s="31"/>
      <c r="M383" s="148"/>
      <c r="T383" s="55"/>
      <c r="AT383" s="16" t="s">
        <v>198</v>
      </c>
      <c r="AU383" s="16" t="s">
        <v>207</v>
      </c>
    </row>
    <row r="384" spans="2:65" s="1" customFormat="1" ht="16.5" customHeight="1">
      <c r="B384" s="31"/>
      <c r="C384" s="152" t="s">
        <v>466</v>
      </c>
      <c r="D384" s="152" t="s">
        <v>426</v>
      </c>
      <c r="E384" s="153" t="s">
        <v>2969</v>
      </c>
      <c r="F384" s="154" t="s">
        <v>2970</v>
      </c>
      <c r="G384" s="155" t="s">
        <v>204</v>
      </c>
      <c r="H384" s="156">
        <v>5</v>
      </c>
      <c r="I384" s="157"/>
      <c r="J384" s="158">
        <f>ROUND(I384*H384,2)</f>
        <v>0</v>
      </c>
      <c r="K384" s="154" t="s">
        <v>1</v>
      </c>
      <c r="L384" s="159"/>
      <c r="M384" s="160" t="s">
        <v>1</v>
      </c>
      <c r="N384" s="161" t="s">
        <v>44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216</v>
      </c>
      <c r="AT384" s="143" t="s">
        <v>426</v>
      </c>
      <c r="AU384" s="143" t="s">
        <v>207</v>
      </c>
      <c r="AY384" s="16" t="s">
        <v>190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87</v>
      </c>
      <c r="BK384" s="144">
        <f>ROUND(I384*H384,2)</f>
        <v>0</v>
      </c>
      <c r="BL384" s="16" t="s">
        <v>197</v>
      </c>
      <c r="BM384" s="143" t="s">
        <v>713</v>
      </c>
    </row>
    <row r="385" spans="2:65" s="1" customFormat="1">
      <c r="B385" s="31"/>
      <c r="D385" s="145" t="s">
        <v>198</v>
      </c>
      <c r="F385" s="146" t="s">
        <v>2861</v>
      </c>
      <c r="I385" s="147"/>
      <c r="L385" s="31"/>
      <c r="M385" s="148"/>
      <c r="T385" s="55"/>
      <c r="AT385" s="16" t="s">
        <v>198</v>
      </c>
      <c r="AU385" s="16" t="s">
        <v>207</v>
      </c>
    </row>
    <row r="386" spans="2:65" s="1" customFormat="1" ht="16.5" customHeight="1">
      <c r="B386" s="31"/>
      <c r="C386" s="152" t="s">
        <v>716</v>
      </c>
      <c r="D386" s="152" t="s">
        <v>426</v>
      </c>
      <c r="E386" s="153" t="s">
        <v>2988</v>
      </c>
      <c r="F386" s="154" t="s">
        <v>2989</v>
      </c>
      <c r="G386" s="155" t="s">
        <v>204</v>
      </c>
      <c r="H386" s="156">
        <v>4</v>
      </c>
      <c r="I386" s="157"/>
      <c r="J386" s="158">
        <f>ROUND(I386*H386,2)</f>
        <v>0</v>
      </c>
      <c r="K386" s="154" t="s">
        <v>1</v>
      </c>
      <c r="L386" s="159"/>
      <c r="M386" s="160" t="s">
        <v>1</v>
      </c>
      <c r="N386" s="161" t="s">
        <v>44</v>
      </c>
      <c r="P386" s="141">
        <f>O386*H386</f>
        <v>0</v>
      </c>
      <c r="Q386" s="141">
        <v>0</v>
      </c>
      <c r="R386" s="141">
        <f>Q386*H386</f>
        <v>0</v>
      </c>
      <c r="S386" s="141">
        <v>0</v>
      </c>
      <c r="T386" s="142">
        <f>S386*H386</f>
        <v>0</v>
      </c>
      <c r="AR386" s="143" t="s">
        <v>216</v>
      </c>
      <c r="AT386" s="143" t="s">
        <v>426</v>
      </c>
      <c r="AU386" s="143" t="s">
        <v>207</v>
      </c>
      <c r="AY386" s="16" t="s">
        <v>190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87</v>
      </c>
      <c r="BK386" s="144">
        <f>ROUND(I386*H386,2)</f>
        <v>0</v>
      </c>
      <c r="BL386" s="16" t="s">
        <v>197</v>
      </c>
      <c r="BM386" s="143" t="s">
        <v>719</v>
      </c>
    </row>
    <row r="387" spans="2:65" s="1" customFormat="1">
      <c r="B387" s="31"/>
      <c r="D387" s="145" t="s">
        <v>198</v>
      </c>
      <c r="F387" s="146" t="s">
        <v>2864</v>
      </c>
      <c r="I387" s="147"/>
      <c r="L387" s="31"/>
      <c r="M387" s="148"/>
      <c r="T387" s="55"/>
      <c r="AT387" s="16" t="s">
        <v>198</v>
      </c>
      <c r="AU387" s="16" t="s">
        <v>207</v>
      </c>
    </row>
    <row r="388" spans="2:65" s="1" customFormat="1" ht="24.2" customHeight="1">
      <c r="B388" s="31"/>
      <c r="C388" s="152" t="s">
        <v>470</v>
      </c>
      <c r="D388" s="152" t="s">
        <v>426</v>
      </c>
      <c r="E388" s="153" t="s">
        <v>2974</v>
      </c>
      <c r="F388" s="154" t="s">
        <v>2975</v>
      </c>
      <c r="G388" s="155" t="s">
        <v>204</v>
      </c>
      <c r="H388" s="156">
        <v>4</v>
      </c>
      <c r="I388" s="157"/>
      <c r="J388" s="158">
        <f>ROUND(I388*H388,2)</f>
        <v>0</v>
      </c>
      <c r="K388" s="154" t="s">
        <v>1</v>
      </c>
      <c r="L388" s="159"/>
      <c r="M388" s="160" t="s">
        <v>1</v>
      </c>
      <c r="N388" s="161" t="s">
        <v>44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216</v>
      </c>
      <c r="AT388" s="143" t="s">
        <v>426</v>
      </c>
      <c r="AU388" s="143" t="s">
        <v>207</v>
      </c>
      <c r="AY388" s="16" t="s">
        <v>190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87</v>
      </c>
      <c r="BK388" s="144">
        <f>ROUND(I388*H388,2)</f>
        <v>0</v>
      </c>
      <c r="BL388" s="16" t="s">
        <v>197</v>
      </c>
      <c r="BM388" s="143" t="s">
        <v>724</v>
      </c>
    </row>
    <row r="389" spans="2:65" s="1" customFormat="1" ht="19.5">
      <c r="B389" s="31"/>
      <c r="D389" s="145" t="s">
        <v>198</v>
      </c>
      <c r="F389" s="146" t="s">
        <v>2975</v>
      </c>
      <c r="I389" s="147"/>
      <c r="L389" s="31"/>
      <c r="M389" s="148"/>
      <c r="T389" s="55"/>
      <c r="AT389" s="16" t="s">
        <v>198</v>
      </c>
      <c r="AU389" s="16" t="s">
        <v>207</v>
      </c>
    </row>
    <row r="390" spans="2:65" s="1" customFormat="1" ht="21.75" customHeight="1">
      <c r="B390" s="31"/>
      <c r="C390" s="132" t="s">
        <v>727</v>
      </c>
      <c r="D390" s="132" t="s">
        <v>192</v>
      </c>
      <c r="E390" s="133" t="s">
        <v>2998</v>
      </c>
      <c r="F390" s="134" t="s">
        <v>2999</v>
      </c>
      <c r="G390" s="135" t="s">
        <v>204</v>
      </c>
      <c r="H390" s="136">
        <v>1</v>
      </c>
      <c r="I390" s="137"/>
      <c r="J390" s="138">
        <f>ROUND(I390*H390,2)</f>
        <v>0</v>
      </c>
      <c r="K390" s="134" t="s">
        <v>196</v>
      </c>
      <c r="L390" s="31"/>
      <c r="M390" s="139" t="s">
        <v>1</v>
      </c>
      <c r="N390" s="140" t="s">
        <v>44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197</v>
      </c>
      <c r="AT390" s="143" t="s">
        <v>192</v>
      </c>
      <c r="AU390" s="143" t="s">
        <v>207</v>
      </c>
      <c r="AY390" s="16" t="s">
        <v>190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6" t="s">
        <v>87</v>
      </c>
      <c r="BK390" s="144">
        <f>ROUND(I390*H390,2)</f>
        <v>0</v>
      </c>
      <c r="BL390" s="16" t="s">
        <v>197</v>
      </c>
      <c r="BM390" s="143" t="s">
        <v>730</v>
      </c>
    </row>
    <row r="391" spans="2:65" s="1" customFormat="1" ht="19.5">
      <c r="B391" s="31"/>
      <c r="D391" s="145" t="s">
        <v>198</v>
      </c>
      <c r="F391" s="146" t="s">
        <v>3000</v>
      </c>
      <c r="I391" s="147"/>
      <c r="L391" s="31"/>
      <c r="M391" s="148"/>
      <c r="T391" s="55"/>
      <c r="AT391" s="16" t="s">
        <v>198</v>
      </c>
      <c r="AU391" s="16" t="s">
        <v>207</v>
      </c>
    </row>
    <row r="392" spans="2:65" s="1" customFormat="1">
      <c r="B392" s="31"/>
      <c r="D392" s="149" t="s">
        <v>200</v>
      </c>
      <c r="F392" s="150" t="s">
        <v>3001</v>
      </c>
      <c r="I392" s="147"/>
      <c r="L392" s="31"/>
      <c r="M392" s="148"/>
      <c r="T392" s="55"/>
      <c r="AT392" s="16" t="s">
        <v>200</v>
      </c>
      <c r="AU392" s="16" t="s">
        <v>207</v>
      </c>
    </row>
    <row r="393" spans="2:65" s="1" customFormat="1" ht="16.5" customHeight="1">
      <c r="B393" s="31"/>
      <c r="C393" s="152" t="s">
        <v>473</v>
      </c>
      <c r="D393" s="152" t="s">
        <v>426</v>
      </c>
      <c r="E393" s="153" t="s">
        <v>3002</v>
      </c>
      <c r="F393" s="154" t="s">
        <v>3003</v>
      </c>
      <c r="G393" s="155" t="s">
        <v>204</v>
      </c>
      <c r="H393" s="156">
        <v>1</v>
      </c>
      <c r="I393" s="157"/>
      <c r="J393" s="158">
        <f>ROUND(I393*H393,2)</f>
        <v>0</v>
      </c>
      <c r="K393" s="154" t="s">
        <v>1</v>
      </c>
      <c r="L393" s="159"/>
      <c r="M393" s="160" t="s">
        <v>1</v>
      </c>
      <c r="N393" s="161" t="s">
        <v>44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216</v>
      </c>
      <c r="AT393" s="143" t="s">
        <v>426</v>
      </c>
      <c r="AU393" s="143" t="s">
        <v>207</v>
      </c>
      <c r="AY393" s="16" t="s">
        <v>190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87</v>
      </c>
      <c r="BK393" s="144">
        <f>ROUND(I393*H393,2)</f>
        <v>0</v>
      </c>
      <c r="BL393" s="16" t="s">
        <v>197</v>
      </c>
      <c r="BM393" s="143" t="s">
        <v>735</v>
      </c>
    </row>
    <row r="394" spans="2:65" s="1" customFormat="1">
      <c r="B394" s="31"/>
      <c r="D394" s="145" t="s">
        <v>198</v>
      </c>
      <c r="F394" s="146" t="s">
        <v>3003</v>
      </c>
      <c r="I394" s="147"/>
      <c r="L394" s="31"/>
      <c r="M394" s="148"/>
      <c r="T394" s="55"/>
      <c r="AT394" s="16" t="s">
        <v>198</v>
      </c>
      <c r="AU394" s="16" t="s">
        <v>207</v>
      </c>
    </row>
    <row r="395" spans="2:65" s="1" customFormat="1" ht="21.75" customHeight="1">
      <c r="B395" s="31"/>
      <c r="C395" s="152" t="s">
        <v>737</v>
      </c>
      <c r="D395" s="152" t="s">
        <v>426</v>
      </c>
      <c r="E395" s="153" t="s">
        <v>2871</v>
      </c>
      <c r="F395" s="154" t="s">
        <v>2872</v>
      </c>
      <c r="G395" s="155" t="s">
        <v>936</v>
      </c>
      <c r="H395" s="156">
        <v>1</v>
      </c>
      <c r="I395" s="157"/>
      <c r="J395" s="158">
        <f>ROUND(I395*H395,2)</f>
        <v>0</v>
      </c>
      <c r="K395" s="154" t="s">
        <v>1</v>
      </c>
      <c r="L395" s="159"/>
      <c r="M395" s="160" t="s">
        <v>1</v>
      </c>
      <c r="N395" s="161" t="s">
        <v>44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216</v>
      </c>
      <c r="AT395" s="143" t="s">
        <v>426</v>
      </c>
      <c r="AU395" s="143" t="s">
        <v>207</v>
      </c>
      <c r="AY395" s="16" t="s">
        <v>190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87</v>
      </c>
      <c r="BK395" s="144">
        <f>ROUND(I395*H395,2)</f>
        <v>0</v>
      </c>
      <c r="BL395" s="16" t="s">
        <v>197</v>
      </c>
      <c r="BM395" s="143" t="s">
        <v>740</v>
      </c>
    </row>
    <row r="396" spans="2:65" s="1" customFormat="1">
      <c r="B396" s="31"/>
      <c r="D396" s="145" t="s">
        <v>198</v>
      </c>
      <c r="F396" s="146" t="s">
        <v>2872</v>
      </c>
      <c r="I396" s="147"/>
      <c r="L396" s="31"/>
      <c r="M396" s="148"/>
      <c r="T396" s="55"/>
      <c r="AT396" s="16" t="s">
        <v>198</v>
      </c>
      <c r="AU396" s="16" t="s">
        <v>207</v>
      </c>
    </row>
    <row r="397" spans="2:65" s="11" customFormat="1" ht="22.9" customHeight="1">
      <c r="B397" s="121"/>
      <c r="D397" s="122" t="s">
        <v>78</v>
      </c>
      <c r="E397" s="130" t="s">
        <v>3010</v>
      </c>
      <c r="F397" s="130" t="s">
        <v>3011</v>
      </c>
      <c r="I397" s="124"/>
      <c r="J397" s="131">
        <f>BK397</f>
        <v>0</v>
      </c>
      <c r="L397" s="121"/>
      <c r="M397" s="125"/>
      <c r="P397" s="126">
        <f>SUM(P398:P443)</f>
        <v>0</v>
      </c>
      <c r="R397" s="126">
        <f>SUM(R398:R443)</f>
        <v>3.6884500000000005</v>
      </c>
      <c r="T397" s="127">
        <f>SUM(T398:T443)</f>
        <v>0</v>
      </c>
      <c r="AR397" s="122" t="s">
        <v>87</v>
      </c>
      <c r="AT397" s="128" t="s">
        <v>78</v>
      </c>
      <c r="AU397" s="128" t="s">
        <v>87</v>
      </c>
      <c r="AY397" s="122" t="s">
        <v>190</v>
      </c>
      <c r="BK397" s="129">
        <f>SUM(BK398:BK443)</f>
        <v>0</v>
      </c>
    </row>
    <row r="398" spans="2:65" s="1" customFormat="1" ht="24.2" customHeight="1">
      <c r="B398" s="31"/>
      <c r="C398" s="132" t="s">
        <v>479</v>
      </c>
      <c r="D398" s="132" t="s">
        <v>192</v>
      </c>
      <c r="E398" s="133" t="s">
        <v>3012</v>
      </c>
      <c r="F398" s="134" t="s">
        <v>3013</v>
      </c>
      <c r="G398" s="135" t="s">
        <v>368</v>
      </c>
      <c r="H398" s="136">
        <v>2314</v>
      </c>
      <c r="I398" s="137"/>
      <c r="J398" s="138">
        <f>ROUND(I398*H398,2)</f>
        <v>0</v>
      </c>
      <c r="K398" s="134" t="s">
        <v>196</v>
      </c>
      <c r="L398" s="31"/>
      <c r="M398" s="139" t="s">
        <v>1</v>
      </c>
      <c r="N398" s="140" t="s">
        <v>44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197</v>
      </c>
      <c r="AT398" s="143" t="s">
        <v>192</v>
      </c>
      <c r="AU398" s="143" t="s">
        <v>89</v>
      </c>
      <c r="AY398" s="16" t="s">
        <v>190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87</v>
      </c>
      <c r="BK398" s="144">
        <f>ROUND(I398*H398,2)</f>
        <v>0</v>
      </c>
      <c r="BL398" s="16" t="s">
        <v>197</v>
      </c>
      <c r="BM398" s="143" t="s">
        <v>744</v>
      </c>
    </row>
    <row r="399" spans="2:65" s="1" customFormat="1" ht="19.5">
      <c r="B399" s="31"/>
      <c r="D399" s="145" t="s">
        <v>198</v>
      </c>
      <c r="F399" s="146" t="s">
        <v>3014</v>
      </c>
      <c r="I399" s="147"/>
      <c r="L399" s="31"/>
      <c r="M399" s="148"/>
      <c r="T399" s="55"/>
      <c r="AT399" s="16" t="s">
        <v>198</v>
      </c>
      <c r="AU399" s="16" t="s">
        <v>89</v>
      </c>
    </row>
    <row r="400" spans="2:65" s="1" customFormat="1">
      <c r="B400" s="31"/>
      <c r="D400" s="149" t="s">
        <v>200</v>
      </c>
      <c r="F400" s="150" t="s">
        <v>3015</v>
      </c>
      <c r="I400" s="147"/>
      <c r="L400" s="31"/>
      <c r="M400" s="148"/>
      <c r="T400" s="55"/>
      <c r="AT400" s="16" t="s">
        <v>200</v>
      </c>
      <c r="AU400" s="16" t="s">
        <v>89</v>
      </c>
    </row>
    <row r="401" spans="2:65" s="1" customFormat="1" ht="16.5" customHeight="1">
      <c r="B401" s="31"/>
      <c r="C401" s="152" t="s">
        <v>746</v>
      </c>
      <c r="D401" s="152" t="s">
        <v>426</v>
      </c>
      <c r="E401" s="153" t="s">
        <v>3016</v>
      </c>
      <c r="F401" s="154" t="s">
        <v>3017</v>
      </c>
      <c r="G401" s="155" t="s">
        <v>926</v>
      </c>
      <c r="H401" s="156">
        <v>2314</v>
      </c>
      <c r="I401" s="157"/>
      <c r="J401" s="158">
        <f>ROUND(I401*H401,2)</f>
        <v>0</v>
      </c>
      <c r="K401" s="154" t="s">
        <v>196</v>
      </c>
      <c r="L401" s="159"/>
      <c r="M401" s="160" t="s">
        <v>1</v>
      </c>
      <c r="N401" s="161" t="s">
        <v>44</v>
      </c>
      <c r="P401" s="141">
        <f>O401*H401</f>
        <v>0</v>
      </c>
      <c r="Q401" s="141">
        <v>1E-3</v>
      </c>
      <c r="R401" s="141">
        <f>Q401*H401</f>
        <v>2.3140000000000001</v>
      </c>
      <c r="S401" s="141">
        <v>0</v>
      </c>
      <c r="T401" s="142">
        <f>S401*H401</f>
        <v>0</v>
      </c>
      <c r="AR401" s="143" t="s">
        <v>216</v>
      </c>
      <c r="AT401" s="143" t="s">
        <v>426</v>
      </c>
      <c r="AU401" s="143" t="s">
        <v>89</v>
      </c>
      <c r="AY401" s="16" t="s">
        <v>190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87</v>
      </c>
      <c r="BK401" s="144">
        <f>ROUND(I401*H401,2)</f>
        <v>0</v>
      </c>
      <c r="BL401" s="16" t="s">
        <v>197</v>
      </c>
      <c r="BM401" s="143" t="s">
        <v>749</v>
      </c>
    </row>
    <row r="402" spans="2:65" s="1" customFormat="1">
      <c r="B402" s="31"/>
      <c r="D402" s="145" t="s">
        <v>198</v>
      </c>
      <c r="F402" s="146" t="s">
        <v>3017</v>
      </c>
      <c r="I402" s="147"/>
      <c r="L402" s="31"/>
      <c r="M402" s="148"/>
      <c r="T402" s="55"/>
      <c r="AT402" s="16" t="s">
        <v>198</v>
      </c>
      <c r="AU402" s="16" t="s">
        <v>89</v>
      </c>
    </row>
    <row r="403" spans="2:65" s="1" customFormat="1" ht="16.5" customHeight="1">
      <c r="B403" s="31"/>
      <c r="C403" s="152" t="s">
        <v>480</v>
      </c>
      <c r="D403" s="152" t="s">
        <v>426</v>
      </c>
      <c r="E403" s="153" t="s">
        <v>3018</v>
      </c>
      <c r="F403" s="154" t="s">
        <v>3019</v>
      </c>
      <c r="G403" s="155" t="s">
        <v>936</v>
      </c>
      <c r="H403" s="156">
        <v>563</v>
      </c>
      <c r="I403" s="157"/>
      <c r="J403" s="158">
        <f>ROUND(I403*H403,2)</f>
        <v>0</v>
      </c>
      <c r="K403" s="154" t="s">
        <v>1</v>
      </c>
      <c r="L403" s="159"/>
      <c r="M403" s="160" t="s">
        <v>1</v>
      </c>
      <c r="N403" s="161" t="s">
        <v>44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216</v>
      </c>
      <c r="AT403" s="143" t="s">
        <v>426</v>
      </c>
      <c r="AU403" s="143" t="s">
        <v>89</v>
      </c>
      <c r="AY403" s="16" t="s">
        <v>190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87</v>
      </c>
      <c r="BK403" s="144">
        <f>ROUND(I403*H403,2)</f>
        <v>0</v>
      </c>
      <c r="BL403" s="16" t="s">
        <v>197</v>
      </c>
      <c r="BM403" s="143" t="s">
        <v>752</v>
      </c>
    </row>
    <row r="404" spans="2:65" s="1" customFormat="1">
      <c r="B404" s="31"/>
      <c r="D404" s="145" t="s">
        <v>198</v>
      </c>
      <c r="F404" s="146" t="s">
        <v>3019</v>
      </c>
      <c r="I404" s="147"/>
      <c r="L404" s="31"/>
      <c r="M404" s="148"/>
      <c r="T404" s="55"/>
      <c r="AT404" s="16" t="s">
        <v>198</v>
      </c>
      <c r="AU404" s="16" t="s">
        <v>89</v>
      </c>
    </row>
    <row r="405" spans="2:65" s="1" customFormat="1" ht="16.5" customHeight="1">
      <c r="B405" s="31"/>
      <c r="C405" s="132" t="s">
        <v>754</v>
      </c>
      <c r="D405" s="132" t="s">
        <v>192</v>
      </c>
      <c r="E405" s="133" t="s">
        <v>3020</v>
      </c>
      <c r="F405" s="134" t="s">
        <v>3021</v>
      </c>
      <c r="G405" s="135" t="s">
        <v>204</v>
      </c>
      <c r="H405" s="136">
        <v>244</v>
      </c>
      <c r="I405" s="137"/>
      <c r="J405" s="138">
        <f>ROUND(I405*H405,2)</f>
        <v>0</v>
      </c>
      <c r="K405" s="134" t="s">
        <v>196</v>
      </c>
      <c r="L405" s="31"/>
      <c r="M405" s="139" t="s">
        <v>1</v>
      </c>
      <c r="N405" s="140" t="s">
        <v>44</v>
      </c>
      <c r="P405" s="141">
        <f>O405*H405</f>
        <v>0</v>
      </c>
      <c r="Q405" s="141">
        <v>0</v>
      </c>
      <c r="R405" s="141">
        <f>Q405*H405</f>
        <v>0</v>
      </c>
      <c r="S405" s="141">
        <v>0</v>
      </c>
      <c r="T405" s="142">
        <f>S405*H405</f>
        <v>0</v>
      </c>
      <c r="AR405" s="143" t="s">
        <v>197</v>
      </c>
      <c r="AT405" s="143" t="s">
        <v>192</v>
      </c>
      <c r="AU405" s="143" t="s">
        <v>89</v>
      </c>
      <c r="AY405" s="16" t="s">
        <v>190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6" t="s">
        <v>87</v>
      </c>
      <c r="BK405" s="144">
        <f>ROUND(I405*H405,2)</f>
        <v>0</v>
      </c>
      <c r="BL405" s="16" t="s">
        <v>197</v>
      </c>
      <c r="BM405" s="143" t="s">
        <v>757</v>
      </c>
    </row>
    <row r="406" spans="2:65" s="1" customFormat="1">
      <c r="B406" s="31"/>
      <c r="D406" s="145" t="s">
        <v>198</v>
      </c>
      <c r="F406" s="146" t="s">
        <v>3022</v>
      </c>
      <c r="I406" s="147"/>
      <c r="L406" s="31"/>
      <c r="M406" s="148"/>
      <c r="T406" s="55"/>
      <c r="AT406" s="16" t="s">
        <v>198</v>
      </c>
      <c r="AU406" s="16" t="s">
        <v>89</v>
      </c>
    </row>
    <row r="407" spans="2:65" s="1" customFormat="1">
      <c r="B407" s="31"/>
      <c r="D407" s="149" t="s">
        <v>200</v>
      </c>
      <c r="F407" s="150" t="s">
        <v>3023</v>
      </c>
      <c r="I407" s="147"/>
      <c r="L407" s="31"/>
      <c r="M407" s="148"/>
      <c r="T407" s="55"/>
      <c r="AT407" s="16" t="s">
        <v>200</v>
      </c>
      <c r="AU407" s="16" t="s">
        <v>89</v>
      </c>
    </row>
    <row r="408" spans="2:65" s="1" customFormat="1" ht="16.5" customHeight="1">
      <c r="B408" s="31"/>
      <c r="C408" s="152" t="s">
        <v>484</v>
      </c>
      <c r="D408" s="152" t="s">
        <v>426</v>
      </c>
      <c r="E408" s="153" t="s">
        <v>3024</v>
      </c>
      <c r="F408" s="154" t="s">
        <v>3025</v>
      </c>
      <c r="G408" s="155" t="s">
        <v>204</v>
      </c>
      <c r="H408" s="156">
        <v>185</v>
      </c>
      <c r="I408" s="157"/>
      <c r="J408" s="158">
        <f>ROUND(I408*H408,2)</f>
        <v>0</v>
      </c>
      <c r="K408" s="154" t="s">
        <v>196</v>
      </c>
      <c r="L408" s="159"/>
      <c r="M408" s="160" t="s">
        <v>1</v>
      </c>
      <c r="N408" s="161" t="s">
        <v>44</v>
      </c>
      <c r="P408" s="141">
        <f>O408*H408</f>
        <v>0</v>
      </c>
      <c r="Q408" s="141">
        <v>2.5000000000000001E-4</v>
      </c>
      <c r="R408" s="141">
        <f>Q408*H408</f>
        <v>4.6249999999999999E-2</v>
      </c>
      <c r="S408" s="141">
        <v>0</v>
      </c>
      <c r="T408" s="142">
        <f>S408*H408</f>
        <v>0</v>
      </c>
      <c r="AR408" s="143" t="s">
        <v>216</v>
      </c>
      <c r="AT408" s="143" t="s">
        <v>426</v>
      </c>
      <c r="AU408" s="143" t="s">
        <v>89</v>
      </c>
      <c r="AY408" s="16" t="s">
        <v>190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6" t="s">
        <v>87</v>
      </c>
      <c r="BK408" s="144">
        <f>ROUND(I408*H408,2)</f>
        <v>0</v>
      </c>
      <c r="BL408" s="16" t="s">
        <v>197</v>
      </c>
      <c r="BM408" s="143" t="s">
        <v>762</v>
      </c>
    </row>
    <row r="409" spans="2:65" s="1" customFormat="1">
      <c r="B409" s="31"/>
      <c r="D409" s="145" t="s">
        <v>198</v>
      </c>
      <c r="F409" s="146" t="s">
        <v>3025</v>
      </c>
      <c r="I409" s="147"/>
      <c r="L409" s="31"/>
      <c r="M409" s="148"/>
      <c r="T409" s="55"/>
      <c r="AT409" s="16" t="s">
        <v>198</v>
      </c>
      <c r="AU409" s="16" t="s">
        <v>89</v>
      </c>
    </row>
    <row r="410" spans="2:65" s="1" customFormat="1" ht="16.5" customHeight="1">
      <c r="B410" s="31"/>
      <c r="C410" s="152" t="s">
        <v>764</v>
      </c>
      <c r="D410" s="152" t="s">
        <v>426</v>
      </c>
      <c r="E410" s="153" t="s">
        <v>3026</v>
      </c>
      <c r="F410" s="154" t="s">
        <v>3027</v>
      </c>
      <c r="G410" s="155" t="s">
        <v>204</v>
      </c>
      <c r="H410" s="156">
        <v>59</v>
      </c>
      <c r="I410" s="157"/>
      <c r="J410" s="158">
        <f>ROUND(I410*H410,2)</f>
        <v>0</v>
      </c>
      <c r="K410" s="154" t="s">
        <v>196</v>
      </c>
      <c r="L410" s="159"/>
      <c r="M410" s="160" t="s">
        <v>1</v>
      </c>
      <c r="N410" s="161" t="s">
        <v>44</v>
      </c>
      <c r="P410" s="141">
        <f>O410*H410</f>
        <v>0</v>
      </c>
      <c r="Q410" s="141">
        <v>1E-4</v>
      </c>
      <c r="R410" s="141">
        <f>Q410*H410</f>
        <v>5.8999999999999999E-3</v>
      </c>
      <c r="S410" s="141">
        <v>0</v>
      </c>
      <c r="T410" s="142">
        <f>S410*H410</f>
        <v>0</v>
      </c>
      <c r="AR410" s="143" t="s">
        <v>216</v>
      </c>
      <c r="AT410" s="143" t="s">
        <v>426</v>
      </c>
      <c r="AU410" s="143" t="s">
        <v>89</v>
      </c>
      <c r="AY410" s="16" t="s">
        <v>190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87</v>
      </c>
      <c r="BK410" s="144">
        <f>ROUND(I410*H410,2)</f>
        <v>0</v>
      </c>
      <c r="BL410" s="16" t="s">
        <v>197</v>
      </c>
      <c r="BM410" s="143" t="s">
        <v>767</v>
      </c>
    </row>
    <row r="411" spans="2:65" s="1" customFormat="1">
      <c r="B411" s="31"/>
      <c r="D411" s="145" t="s">
        <v>198</v>
      </c>
      <c r="F411" s="146" t="s">
        <v>3027</v>
      </c>
      <c r="I411" s="147"/>
      <c r="L411" s="31"/>
      <c r="M411" s="148"/>
      <c r="T411" s="55"/>
      <c r="AT411" s="16" t="s">
        <v>198</v>
      </c>
      <c r="AU411" s="16" t="s">
        <v>89</v>
      </c>
    </row>
    <row r="412" spans="2:65" s="1" customFormat="1" ht="21.75" customHeight="1">
      <c r="B412" s="31"/>
      <c r="C412" s="132" t="s">
        <v>487</v>
      </c>
      <c r="D412" s="132" t="s">
        <v>192</v>
      </c>
      <c r="E412" s="133" t="s">
        <v>3028</v>
      </c>
      <c r="F412" s="134" t="s">
        <v>3029</v>
      </c>
      <c r="G412" s="135" t="s">
        <v>204</v>
      </c>
      <c r="H412" s="136">
        <v>1815</v>
      </c>
      <c r="I412" s="137"/>
      <c r="J412" s="138">
        <f>ROUND(I412*H412,2)</f>
        <v>0</v>
      </c>
      <c r="K412" s="134" t="s">
        <v>196</v>
      </c>
      <c r="L412" s="31"/>
      <c r="M412" s="139" t="s">
        <v>1</v>
      </c>
      <c r="N412" s="140" t="s">
        <v>44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197</v>
      </c>
      <c r="AT412" s="143" t="s">
        <v>192</v>
      </c>
      <c r="AU412" s="143" t="s">
        <v>89</v>
      </c>
      <c r="AY412" s="16" t="s">
        <v>190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6" t="s">
        <v>87</v>
      </c>
      <c r="BK412" s="144">
        <f>ROUND(I412*H412,2)</f>
        <v>0</v>
      </c>
      <c r="BL412" s="16" t="s">
        <v>197</v>
      </c>
      <c r="BM412" s="143" t="s">
        <v>771</v>
      </c>
    </row>
    <row r="413" spans="2:65" s="1" customFormat="1">
      <c r="B413" s="31"/>
      <c r="D413" s="145" t="s">
        <v>198</v>
      </c>
      <c r="F413" s="146" t="s">
        <v>3030</v>
      </c>
      <c r="I413" s="147"/>
      <c r="L413" s="31"/>
      <c r="M413" s="148"/>
      <c r="T413" s="55"/>
      <c r="AT413" s="16" t="s">
        <v>198</v>
      </c>
      <c r="AU413" s="16" t="s">
        <v>89</v>
      </c>
    </row>
    <row r="414" spans="2:65" s="1" customFormat="1">
      <c r="B414" s="31"/>
      <c r="D414" s="149" t="s">
        <v>200</v>
      </c>
      <c r="F414" s="150" t="s">
        <v>3031</v>
      </c>
      <c r="I414" s="147"/>
      <c r="L414" s="31"/>
      <c r="M414" s="148"/>
      <c r="T414" s="55"/>
      <c r="AT414" s="16" t="s">
        <v>200</v>
      </c>
      <c r="AU414" s="16" t="s">
        <v>89</v>
      </c>
    </row>
    <row r="415" spans="2:65" s="1" customFormat="1" ht="16.5" customHeight="1">
      <c r="B415" s="31"/>
      <c r="C415" s="152" t="s">
        <v>773</v>
      </c>
      <c r="D415" s="152" t="s">
        <v>426</v>
      </c>
      <c r="E415" s="153" t="s">
        <v>3032</v>
      </c>
      <c r="F415" s="154" t="s">
        <v>3033</v>
      </c>
      <c r="G415" s="155" t="s">
        <v>204</v>
      </c>
      <c r="H415" s="156">
        <v>1815</v>
      </c>
      <c r="I415" s="157"/>
      <c r="J415" s="158">
        <f>ROUND(I415*H415,2)</f>
        <v>0</v>
      </c>
      <c r="K415" s="154" t="s">
        <v>196</v>
      </c>
      <c r="L415" s="159"/>
      <c r="M415" s="160" t="s">
        <v>1</v>
      </c>
      <c r="N415" s="161" t="s">
        <v>44</v>
      </c>
      <c r="P415" s="141">
        <f>O415*H415</f>
        <v>0</v>
      </c>
      <c r="Q415" s="141">
        <v>1.3999999999999999E-4</v>
      </c>
      <c r="R415" s="141">
        <f>Q415*H415</f>
        <v>0.25409999999999999</v>
      </c>
      <c r="S415" s="141">
        <v>0</v>
      </c>
      <c r="T415" s="142">
        <f>S415*H415</f>
        <v>0</v>
      </c>
      <c r="AR415" s="143" t="s">
        <v>216</v>
      </c>
      <c r="AT415" s="143" t="s">
        <v>426</v>
      </c>
      <c r="AU415" s="143" t="s">
        <v>89</v>
      </c>
      <c r="AY415" s="16" t="s">
        <v>190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6" t="s">
        <v>87</v>
      </c>
      <c r="BK415" s="144">
        <f>ROUND(I415*H415,2)</f>
        <v>0</v>
      </c>
      <c r="BL415" s="16" t="s">
        <v>197</v>
      </c>
      <c r="BM415" s="143" t="s">
        <v>776</v>
      </c>
    </row>
    <row r="416" spans="2:65" s="1" customFormat="1">
      <c r="B416" s="31"/>
      <c r="D416" s="145" t="s">
        <v>198</v>
      </c>
      <c r="F416" s="146" t="s">
        <v>3033</v>
      </c>
      <c r="I416" s="147"/>
      <c r="L416" s="31"/>
      <c r="M416" s="148"/>
      <c r="T416" s="55"/>
      <c r="AT416" s="16" t="s">
        <v>198</v>
      </c>
      <c r="AU416" s="16" t="s">
        <v>89</v>
      </c>
    </row>
    <row r="417" spans="2:65" s="1" customFormat="1" ht="21.75" customHeight="1">
      <c r="B417" s="31"/>
      <c r="C417" s="132" t="s">
        <v>493</v>
      </c>
      <c r="D417" s="132" t="s">
        <v>192</v>
      </c>
      <c r="E417" s="133" t="s">
        <v>3034</v>
      </c>
      <c r="F417" s="134" t="s">
        <v>3035</v>
      </c>
      <c r="G417" s="135" t="s">
        <v>204</v>
      </c>
      <c r="H417" s="136">
        <v>32</v>
      </c>
      <c r="I417" s="137"/>
      <c r="J417" s="138">
        <f>ROUND(I417*H417,2)</f>
        <v>0</v>
      </c>
      <c r="K417" s="134" t="s">
        <v>196</v>
      </c>
      <c r="L417" s="31"/>
      <c r="M417" s="139" t="s">
        <v>1</v>
      </c>
      <c r="N417" s="140" t="s">
        <v>44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197</v>
      </c>
      <c r="AT417" s="143" t="s">
        <v>192</v>
      </c>
      <c r="AU417" s="143" t="s">
        <v>89</v>
      </c>
      <c r="AY417" s="16" t="s">
        <v>190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6" t="s">
        <v>87</v>
      </c>
      <c r="BK417" s="144">
        <f>ROUND(I417*H417,2)</f>
        <v>0</v>
      </c>
      <c r="BL417" s="16" t="s">
        <v>197</v>
      </c>
      <c r="BM417" s="143" t="s">
        <v>781</v>
      </c>
    </row>
    <row r="418" spans="2:65" s="1" customFormat="1">
      <c r="B418" s="31"/>
      <c r="D418" s="145" t="s">
        <v>198</v>
      </c>
      <c r="F418" s="146" t="s">
        <v>3036</v>
      </c>
      <c r="I418" s="147"/>
      <c r="L418" s="31"/>
      <c r="M418" s="148"/>
      <c r="T418" s="55"/>
      <c r="AT418" s="16" t="s">
        <v>198</v>
      </c>
      <c r="AU418" s="16" t="s">
        <v>89</v>
      </c>
    </row>
    <row r="419" spans="2:65" s="1" customFormat="1">
      <c r="B419" s="31"/>
      <c r="D419" s="149" t="s">
        <v>200</v>
      </c>
      <c r="F419" s="150" t="s">
        <v>3037</v>
      </c>
      <c r="I419" s="147"/>
      <c r="L419" s="31"/>
      <c r="M419" s="148"/>
      <c r="T419" s="55"/>
      <c r="AT419" s="16" t="s">
        <v>200</v>
      </c>
      <c r="AU419" s="16" t="s">
        <v>89</v>
      </c>
    </row>
    <row r="420" spans="2:65" s="1" customFormat="1" ht="16.5" customHeight="1">
      <c r="B420" s="31"/>
      <c r="C420" s="152" t="s">
        <v>784</v>
      </c>
      <c r="D420" s="152" t="s">
        <v>426</v>
      </c>
      <c r="E420" s="153" t="s">
        <v>3038</v>
      </c>
      <c r="F420" s="154" t="s">
        <v>3039</v>
      </c>
      <c r="G420" s="155" t="s">
        <v>204</v>
      </c>
      <c r="H420" s="156">
        <v>32.200000000000003</v>
      </c>
      <c r="I420" s="157"/>
      <c r="J420" s="158">
        <f>ROUND(I420*H420,2)</f>
        <v>0</v>
      </c>
      <c r="K420" s="154" t="s">
        <v>196</v>
      </c>
      <c r="L420" s="159"/>
      <c r="M420" s="160" t="s">
        <v>1</v>
      </c>
      <c r="N420" s="161" t="s">
        <v>44</v>
      </c>
      <c r="P420" s="141">
        <f>O420*H420</f>
        <v>0</v>
      </c>
      <c r="Q420" s="141">
        <v>2E-3</v>
      </c>
      <c r="R420" s="141">
        <f>Q420*H420</f>
        <v>6.4400000000000013E-2</v>
      </c>
      <c r="S420" s="141">
        <v>0</v>
      </c>
      <c r="T420" s="142">
        <f>S420*H420</f>
        <v>0</v>
      </c>
      <c r="AR420" s="143" t="s">
        <v>216</v>
      </c>
      <c r="AT420" s="143" t="s">
        <v>426</v>
      </c>
      <c r="AU420" s="143" t="s">
        <v>89</v>
      </c>
      <c r="AY420" s="16" t="s">
        <v>190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6" t="s">
        <v>87</v>
      </c>
      <c r="BK420" s="144">
        <f>ROUND(I420*H420,2)</f>
        <v>0</v>
      </c>
      <c r="BL420" s="16" t="s">
        <v>197</v>
      </c>
      <c r="BM420" s="143" t="s">
        <v>787</v>
      </c>
    </row>
    <row r="421" spans="2:65" s="1" customFormat="1">
      <c r="B421" s="31"/>
      <c r="D421" s="145" t="s">
        <v>198</v>
      </c>
      <c r="F421" s="146" t="s">
        <v>3039</v>
      </c>
      <c r="I421" s="147"/>
      <c r="L421" s="31"/>
      <c r="M421" s="148"/>
      <c r="T421" s="55"/>
      <c r="AT421" s="16" t="s">
        <v>198</v>
      </c>
      <c r="AU421" s="16" t="s">
        <v>89</v>
      </c>
    </row>
    <row r="422" spans="2:65" s="1" customFormat="1" ht="16.5" customHeight="1">
      <c r="B422" s="31"/>
      <c r="C422" s="152" t="s">
        <v>498</v>
      </c>
      <c r="D422" s="152" t="s">
        <v>426</v>
      </c>
      <c r="E422" s="153" t="s">
        <v>3040</v>
      </c>
      <c r="F422" s="154" t="s">
        <v>3041</v>
      </c>
      <c r="G422" s="155" t="s">
        <v>936</v>
      </c>
      <c r="H422" s="156">
        <v>64</v>
      </c>
      <c r="I422" s="157"/>
      <c r="J422" s="158">
        <f>ROUND(I422*H422,2)</f>
        <v>0</v>
      </c>
      <c r="K422" s="154" t="s">
        <v>1</v>
      </c>
      <c r="L422" s="159"/>
      <c r="M422" s="160" t="s">
        <v>1</v>
      </c>
      <c r="N422" s="161" t="s">
        <v>44</v>
      </c>
      <c r="P422" s="141">
        <f>O422*H422</f>
        <v>0</v>
      </c>
      <c r="Q422" s="141">
        <v>0</v>
      </c>
      <c r="R422" s="141">
        <f>Q422*H422</f>
        <v>0</v>
      </c>
      <c r="S422" s="141">
        <v>0</v>
      </c>
      <c r="T422" s="142">
        <f>S422*H422</f>
        <v>0</v>
      </c>
      <c r="AR422" s="143" t="s">
        <v>216</v>
      </c>
      <c r="AT422" s="143" t="s">
        <v>426</v>
      </c>
      <c r="AU422" s="143" t="s">
        <v>89</v>
      </c>
      <c r="AY422" s="16" t="s">
        <v>190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6" t="s">
        <v>87</v>
      </c>
      <c r="BK422" s="144">
        <f>ROUND(I422*H422,2)</f>
        <v>0</v>
      </c>
      <c r="BL422" s="16" t="s">
        <v>197</v>
      </c>
      <c r="BM422" s="143" t="s">
        <v>792</v>
      </c>
    </row>
    <row r="423" spans="2:65" s="1" customFormat="1">
      <c r="B423" s="31"/>
      <c r="D423" s="145" t="s">
        <v>198</v>
      </c>
      <c r="F423" s="146" t="s">
        <v>3041</v>
      </c>
      <c r="I423" s="147"/>
      <c r="L423" s="31"/>
      <c r="M423" s="148"/>
      <c r="T423" s="55"/>
      <c r="AT423" s="16" t="s">
        <v>198</v>
      </c>
      <c r="AU423" s="16" t="s">
        <v>89</v>
      </c>
    </row>
    <row r="424" spans="2:65" s="1" customFormat="1" ht="16.5" customHeight="1">
      <c r="B424" s="31"/>
      <c r="C424" s="152" t="s">
        <v>795</v>
      </c>
      <c r="D424" s="152" t="s">
        <v>426</v>
      </c>
      <c r="E424" s="153" t="s">
        <v>3042</v>
      </c>
      <c r="F424" s="154" t="s">
        <v>3043</v>
      </c>
      <c r="G424" s="155" t="s">
        <v>936</v>
      </c>
      <c r="H424" s="156">
        <v>64</v>
      </c>
      <c r="I424" s="157"/>
      <c r="J424" s="158">
        <f>ROUND(I424*H424,2)</f>
        <v>0</v>
      </c>
      <c r="K424" s="154" t="s">
        <v>1</v>
      </c>
      <c r="L424" s="159"/>
      <c r="M424" s="160" t="s">
        <v>1</v>
      </c>
      <c r="N424" s="161" t="s">
        <v>44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216</v>
      </c>
      <c r="AT424" s="143" t="s">
        <v>426</v>
      </c>
      <c r="AU424" s="143" t="s">
        <v>89</v>
      </c>
      <c r="AY424" s="16" t="s">
        <v>190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6" t="s">
        <v>87</v>
      </c>
      <c r="BK424" s="144">
        <f>ROUND(I424*H424,2)</f>
        <v>0</v>
      </c>
      <c r="BL424" s="16" t="s">
        <v>197</v>
      </c>
      <c r="BM424" s="143" t="s">
        <v>798</v>
      </c>
    </row>
    <row r="425" spans="2:65" s="1" customFormat="1">
      <c r="B425" s="31"/>
      <c r="D425" s="145" t="s">
        <v>198</v>
      </c>
      <c r="F425" s="146" t="s">
        <v>3043</v>
      </c>
      <c r="I425" s="147"/>
      <c r="L425" s="31"/>
      <c r="M425" s="148"/>
      <c r="T425" s="55"/>
      <c r="AT425" s="16" t="s">
        <v>198</v>
      </c>
      <c r="AU425" s="16" t="s">
        <v>89</v>
      </c>
    </row>
    <row r="426" spans="2:65" s="1" customFormat="1" ht="16.5" customHeight="1">
      <c r="B426" s="31"/>
      <c r="C426" s="132" t="s">
        <v>504</v>
      </c>
      <c r="D426" s="132" t="s">
        <v>192</v>
      </c>
      <c r="E426" s="133" t="s">
        <v>3044</v>
      </c>
      <c r="F426" s="134" t="s">
        <v>3045</v>
      </c>
      <c r="G426" s="135" t="s">
        <v>204</v>
      </c>
      <c r="H426" s="136">
        <v>33</v>
      </c>
      <c r="I426" s="137"/>
      <c r="J426" s="138">
        <f>ROUND(I426*H426,2)</f>
        <v>0</v>
      </c>
      <c r="K426" s="134" t="s">
        <v>196</v>
      </c>
      <c r="L426" s="31"/>
      <c r="M426" s="139" t="s">
        <v>1</v>
      </c>
      <c r="N426" s="140" t="s">
        <v>44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197</v>
      </c>
      <c r="AT426" s="143" t="s">
        <v>192</v>
      </c>
      <c r="AU426" s="143" t="s">
        <v>89</v>
      </c>
      <c r="AY426" s="16" t="s">
        <v>190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6" t="s">
        <v>87</v>
      </c>
      <c r="BK426" s="144">
        <f>ROUND(I426*H426,2)</f>
        <v>0</v>
      </c>
      <c r="BL426" s="16" t="s">
        <v>197</v>
      </c>
      <c r="BM426" s="143" t="s">
        <v>803</v>
      </c>
    </row>
    <row r="427" spans="2:65" s="1" customFormat="1">
      <c r="B427" s="31"/>
      <c r="D427" s="145" t="s">
        <v>198</v>
      </c>
      <c r="F427" s="146" t="s">
        <v>3046</v>
      </c>
      <c r="I427" s="147"/>
      <c r="L427" s="31"/>
      <c r="M427" s="148"/>
      <c r="T427" s="55"/>
      <c r="AT427" s="16" t="s">
        <v>198</v>
      </c>
      <c r="AU427" s="16" t="s">
        <v>89</v>
      </c>
    </row>
    <row r="428" spans="2:65" s="1" customFormat="1">
      <c r="B428" s="31"/>
      <c r="D428" s="149" t="s">
        <v>200</v>
      </c>
      <c r="F428" s="150" t="s">
        <v>3047</v>
      </c>
      <c r="I428" s="147"/>
      <c r="L428" s="31"/>
      <c r="M428" s="148"/>
      <c r="T428" s="55"/>
      <c r="AT428" s="16" t="s">
        <v>200</v>
      </c>
      <c r="AU428" s="16" t="s">
        <v>89</v>
      </c>
    </row>
    <row r="429" spans="2:65" s="1" customFormat="1" ht="16.5" customHeight="1">
      <c r="B429" s="31"/>
      <c r="C429" s="152" t="s">
        <v>806</v>
      </c>
      <c r="D429" s="152" t="s">
        <v>426</v>
      </c>
      <c r="E429" s="153" t="s">
        <v>3048</v>
      </c>
      <c r="F429" s="154" t="s">
        <v>3049</v>
      </c>
      <c r="G429" s="155" t="s">
        <v>204</v>
      </c>
      <c r="H429" s="156">
        <v>3</v>
      </c>
      <c r="I429" s="157"/>
      <c r="J429" s="158">
        <f>ROUND(I429*H429,2)</f>
        <v>0</v>
      </c>
      <c r="K429" s="154" t="s">
        <v>196</v>
      </c>
      <c r="L429" s="159"/>
      <c r="M429" s="160" t="s">
        <v>1</v>
      </c>
      <c r="N429" s="161" t="s">
        <v>44</v>
      </c>
      <c r="P429" s="141">
        <f>O429*H429</f>
        <v>0</v>
      </c>
      <c r="Q429" s="141">
        <v>3.0000000000000001E-3</v>
      </c>
      <c r="R429" s="141">
        <f>Q429*H429</f>
        <v>9.0000000000000011E-3</v>
      </c>
      <c r="S429" s="141">
        <v>0</v>
      </c>
      <c r="T429" s="142">
        <f>S429*H429</f>
        <v>0</v>
      </c>
      <c r="AR429" s="143" t="s">
        <v>216</v>
      </c>
      <c r="AT429" s="143" t="s">
        <v>426</v>
      </c>
      <c r="AU429" s="143" t="s">
        <v>89</v>
      </c>
      <c r="AY429" s="16" t="s">
        <v>190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87</v>
      </c>
      <c r="BK429" s="144">
        <f>ROUND(I429*H429,2)</f>
        <v>0</v>
      </c>
      <c r="BL429" s="16" t="s">
        <v>197</v>
      </c>
      <c r="BM429" s="143" t="s">
        <v>809</v>
      </c>
    </row>
    <row r="430" spans="2:65" s="1" customFormat="1">
      <c r="B430" s="31"/>
      <c r="D430" s="145" t="s">
        <v>198</v>
      </c>
      <c r="F430" s="146" t="s">
        <v>3049</v>
      </c>
      <c r="I430" s="147"/>
      <c r="L430" s="31"/>
      <c r="M430" s="148"/>
      <c r="T430" s="55"/>
      <c r="AT430" s="16" t="s">
        <v>198</v>
      </c>
      <c r="AU430" s="16" t="s">
        <v>89</v>
      </c>
    </row>
    <row r="431" spans="2:65" s="1" customFormat="1" ht="16.5" customHeight="1">
      <c r="B431" s="31"/>
      <c r="C431" s="152" t="s">
        <v>509</v>
      </c>
      <c r="D431" s="152" t="s">
        <v>426</v>
      </c>
      <c r="E431" s="153" t="s">
        <v>3050</v>
      </c>
      <c r="F431" s="154" t="s">
        <v>3051</v>
      </c>
      <c r="G431" s="155" t="s">
        <v>204</v>
      </c>
      <c r="H431" s="156">
        <v>30</v>
      </c>
      <c r="I431" s="157"/>
      <c r="J431" s="158">
        <f>ROUND(I431*H431,2)</f>
        <v>0</v>
      </c>
      <c r="K431" s="154" t="s">
        <v>196</v>
      </c>
      <c r="L431" s="159"/>
      <c r="M431" s="160" t="s">
        <v>1</v>
      </c>
      <c r="N431" s="161" t="s">
        <v>44</v>
      </c>
      <c r="P431" s="141">
        <f>O431*H431</f>
        <v>0</v>
      </c>
      <c r="Q431" s="141">
        <v>4.0000000000000001E-3</v>
      </c>
      <c r="R431" s="141">
        <f>Q431*H431</f>
        <v>0.12</v>
      </c>
      <c r="S431" s="141">
        <v>0</v>
      </c>
      <c r="T431" s="142">
        <f>S431*H431</f>
        <v>0</v>
      </c>
      <c r="AR431" s="143" t="s">
        <v>216</v>
      </c>
      <c r="AT431" s="143" t="s">
        <v>426</v>
      </c>
      <c r="AU431" s="143" t="s">
        <v>89</v>
      </c>
      <c r="AY431" s="16" t="s">
        <v>190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6" t="s">
        <v>87</v>
      </c>
      <c r="BK431" s="144">
        <f>ROUND(I431*H431,2)</f>
        <v>0</v>
      </c>
      <c r="BL431" s="16" t="s">
        <v>197</v>
      </c>
      <c r="BM431" s="143" t="s">
        <v>814</v>
      </c>
    </row>
    <row r="432" spans="2:65" s="1" customFormat="1">
      <c r="B432" s="31"/>
      <c r="D432" s="145" t="s">
        <v>198</v>
      </c>
      <c r="F432" s="146" t="s">
        <v>3051</v>
      </c>
      <c r="I432" s="147"/>
      <c r="L432" s="31"/>
      <c r="M432" s="148"/>
      <c r="T432" s="55"/>
      <c r="AT432" s="16" t="s">
        <v>198</v>
      </c>
      <c r="AU432" s="16" t="s">
        <v>89</v>
      </c>
    </row>
    <row r="433" spans="2:65" s="1" customFormat="1" ht="16.5" customHeight="1">
      <c r="B433" s="31"/>
      <c r="C433" s="152" t="s">
        <v>819</v>
      </c>
      <c r="D433" s="152" t="s">
        <v>426</v>
      </c>
      <c r="E433" s="153" t="s">
        <v>3052</v>
      </c>
      <c r="F433" s="154" t="s">
        <v>3053</v>
      </c>
      <c r="G433" s="155" t="s">
        <v>936</v>
      </c>
      <c r="H433" s="156">
        <v>33</v>
      </c>
      <c r="I433" s="157"/>
      <c r="J433" s="158">
        <f>ROUND(I433*H433,2)</f>
        <v>0</v>
      </c>
      <c r="K433" s="154" t="s">
        <v>196</v>
      </c>
      <c r="L433" s="159"/>
      <c r="M433" s="160" t="s">
        <v>1</v>
      </c>
      <c r="N433" s="161" t="s">
        <v>44</v>
      </c>
      <c r="P433" s="141">
        <f>O433*H433</f>
        <v>0</v>
      </c>
      <c r="Q433" s="141">
        <v>1.9E-2</v>
      </c>
      <c r="R433" s="141">
        <f>Q433*H433</f>
        <v>0.627</v>
      </c>
      <c r="S433" s="141">
        <v>0</v>
      </c>
      <c r="T433" s="142">
        <f>S433*H433</f>
        <v>0</v>
      </c>
      <c r="AR433" s="143" t="s">
        <v>216</v>
      </c>
      <c r="AT433" s="143" t="s">
        <v>426</v>
      </c>
      <c r="AU433" s="143" t="s">
        <v>89</v>
      </c>
      <c r="AY433" s="16" t="s">
        <v>190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6" t="s">
        <v>87</v>
      </c>
      <c r="BK433" s="144">
        <f>ROUND(I433*H433,2)</f>
        <v>0</v>
      </c>
      <c r="BL433" s="16" t="s">
        <v>197</v>
      </c>
      <c r="BM433" s="143" t="s">
        <v>822</v>
      </c>
    </row>
    <row r="434" spans="2:65" s="1" customFormat="1">
      <c r="B434" s="31"/>
      <c r="D434" s="145" t="s">
        <v>198</v>
      </c>
      <c r="F434" s="146" t="s">
        <v>3053</v>
      </c>
      <c r="I434" s="147"/>
      <c r="L434" s="31"/>
      <c r="M434" s="148"/>
      <c r="T434" s="55"/>
      <c r="AT434" s="16" t="s">
        <v>198</v>
      </c>
      <c r="AU434" s="16" t="s">
        <v>89</v>
      </c>
    </row>
    <row r="435" spans="2:65" s="1" customFormat="1" ht="16.5" customHeight="1">
      <c r="B435" s="31"/>
      <c r="C435" s="152" t="s">
        <v>515</v>
      </c>
      <c r="D435" s="152" t="s">
        <v>426</v>
      </c>
      <c r="E435" s="153" t="s">
        <v>3054</v>
      </c>
      <c r="F435" s="154" t="s">
        <v>3055</v>
      </c>
      <c r="G435" s="155" t="s">
        <v>936</v>
      </c>
      <c r="H435" s="156">
        <v>33</v>
      </c>
      <c r="I435" s="157"/>
      <c r="J435" s="158">
        <f>ROUND(I435*H435,2)</f>
        <v>0</v>
      </c>
      <c r="K435" s="154" t="s">
        <v>1</v>
      </c>
      <c r="L435" s="159"/>
      <c r="M435" s="160" t="s">
        <v>1</v>
      </c>
      <c r="N435" s="161" t="s">
        <v>44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216</v>
      </c>
      <c r="AT435" s="143" t="s">
        <v>426</v>
      </c>
      <c r="AU435" s="143" t="s">
        <v>89</v>
      </c>
      <c r="AY435" s="16" t="s">
        <v>190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6" t="s">
        <v>87</v>
      </c>
      <c r="BK435" s="144">
        <f>ROUND(I435*H435,2)</f>
        <v>0</v>
      </c>
      <c r="BL435" s="16" t="s">
        <v>197</v>
      </c>
      <c r="BM435" s="143" t="s">
        <v>827</v>
      </c>
    </row>
    <row r="436" spans="2:65" s="1" customFormat="1">
      <c r="B436" s="31"/>
      <c r="D436" s="145" t="s">
        <v>198</v>
      </c>
      <c r="F436" s="146" t="s">
        <v>3055</v>
      </c>
      <c r="I436" s="147"/>
      <c r="L436" s="31"/>
      <c r="M436" s="148"/>
      <c r="T436" s="55"/>
      <c r="AT436" s="16" t="s">
        <v>198</v>
      </c>
      <c r="AU436" s="16" t="s">
        <v>89</v>
      </c>
    </row>
    <row r="437" spans="2:65" s="1" customFormat="1" ht="24.2" customHeight="1">
      <c r="B437" s="31"/>
      <c r="C437" s="132" t="s">
        <v>831</v>
      </c>
      <c r="D437" s="132" t="s">
        <v>192</v>
      </c>
      <c r="E437" s="133" t="s">
        <v>3056</v>
      </c>
      <c r="F437" s="134" t="s">
        <v>3057</v>
      </c>
      <c r="G437" s="135" t="s">
        <v>204</v>
      </c>
      <c r="H437" s="136">
        <v>59</v>
      </c>
      <c r="I437" s="137"/>
      <c r="J437" s="138">
        <f>ROUND(I437*H437,2)</f>
        <v>0</v>
      </c>
      <c r="K437" s="134" t="s">
        <v>196</v>
      </c>
      <c r="L437" s="31"/>
      <c r="M437" s="139" t="s">
        <v>1</v>
      </c>
      <c r="N437" s="140" t="s">
        <v>44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197</v>
      </c>
      <c r="AT437" s="143" t="s">
        <v>192</v>
      </c>
      <c r="AU437" s="143" t="s">
        <v>89</v>
      </c>
      <c r="AY437" s="16" t="s">
        <v>190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87</v>
      </c>
      <c r="BK437" s="144">
        <f>ROUND(I437*H437,2)</f>
        <v>0</v>
      </c>
      <c r="BL437" s="16" t="s">
        <v>197</v>
      </c>
      <c r="BM437" s="143" t="s">
        <v>834</v>
      </c>
    </row>
    <row r="438" spans="2:65" s="1" customFormat="1" ht="19.5">
      <c r="B438" s="31"/>
      <c r="D438" s="145" t="s">
        <v>198</v>
      </c>
      <c r="F438" s="146" t="s">
        <v>3058</v>
      </c>
      <c r="I438" s="147"/>
      <c r="L438" s="31"/>
      <c r="M438" s="148"/>
      <c r="T438" s="55"/>
      <c r="AT438" s="16" t="s">
        <v>198</v>
      </c>
      <c r="AU438" s="16" t="s">
        <v>89</v>
      </c>
    </row>
    <row r="439" spans="2:65" s="1" customFormat="1">
      <c r="B439" s="31"/>
      <c r="D439" s="149" t="s">
        <v>200</v>
      </c>
      <c r="F439" s="150" t="s">
        <v>3059</v>
      </c>
      <c r="I439" s="147"/>
      <c r="L439" s="31"/>
      <c r="M439" s="148"/>
      <c r="T439" s="55"/>
      <c r="AT439" s="16" t="s">
        <v>200</v>
      </c>
      <c r="AU439" s="16" t="s">
        <v>89</v>
      </c>
    </row>
    <row r="440" spans="2:65" s="1" customFormat="1" ht="21.75" customHeight="1">
      <c r="B440" s="31"/>
      <c r="C440" s="152" t="s">
        <v>520</v>
      </c>
      <c r="D440" s="152" t="s">
        <v>426</v>
      </c>
      <c r="E440" s="153" t="s">
        <v>3060</v>
      </c>
      <c r="F440" s="154" t="s">
        <v>3061</v>
      </c>
      <c r="G440" s="155" t="s">
        <v>204</v>
      </c>
      <c r="H440" s="156">
        <v>59</v>
      </c>
      <c r="I440" s="157"/>
      <c r="J440" s="158">
        <f>ROUND(I440*H440,2)</f>
        <v>0</v>
      </c>
      <c r="K440" s="154" t="s">
        <v>196</v>
      </c>
      <c r="L440" s="159"/>
      <c r="M440" s="160" t="s">
        <v>1</v>
      </c>
      <c r="N440" s="161" t="s">
        <v>44</v>
      </c>
      <c r="P440" s="141">
        <f>O440*H440</f>
        <v>0</v>
      </c>
      <c r="Q440" s="141">
        <v>4.1999999999999997E-3</v>
      </c>
      <c r="R440" s="141">
        <f>Q440*H440</f>
        <v>0.24779999999999999</v>
      </c>
      <c r="S440" s="141">
        <v>0</v>
      </c>
      <c r="T440" s="142">
        <f>S440*H440</f>
        <v>0</v>
      </c>
      <c r="AR440" s="143" t="s">
        <v>216</v>
      </c>
      <c r="AT440" s="143" t="s">
        <v>426</v>
      </c>
      <c r="AU440" s="143" t="s">
        <v>89</v>
      </c>
      <c r="AY440" s="16" t="s">
        <v>190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6" t="s">
        <v>87</v>
      </c>
      <c r="BK440" s="144">
        <f>ROUND(I440*H440,2)</f>
        <v>0</v>
      </c>
      <c r="BL440" s="16" t="s">
        <v>197</v>
      </c>
      <c r="BM440" s="143" t="s">
        <v>839</v>
      </c>
    </row>
    <row r="441" spans="2:65" s="1" customFormat="1">
      <c r="B441" s="31"/>
      <c r="D441" s="145" t="s">
        <v>198</v>
      </c>
      <c r="F441" s="146" t="s">
        <v>3061</v>
      </c>
      <c r="I441" s="147"/>
      <c r="L441" s="31"/>
      <c r="M441" s="148"/>
      <c r="T441" s="55"/>
      <c r="AT441" s="16" t="s">
        <v>198</v>
      </c>
      <c r="AU441" s="16" t="s">
        <v>89</v>
      </c>
    </row>
    <row r="442" spans="2:65" s="1" customFormat="1" ht="21.75" customHeight="1">
      <c r="B442" s="31"/>
      <c r="C442" s="152" t="s">
        <v>842</v>
      </c>
      <c r="D442" s="152" t="s">
        <v>426</v>
      </c>
      <c r="E442" s="153" t="s">
        <v>2871</v>
      </c>
      <c r="F442" s="154" t="s">
        <v>2872</v>
      </c>
      <c r="G442" s="155" t="s">
        <v>936</v>
      </c>
      <c r="H442" s="156">
        <v>10</v>
      </c>
      <c r="I442" s="157"/>
      <c r="J442" s="158">
        <f>ROUND(I442*H442,2)</f>
        <v>0</v>
      </c>
      <c r="K442" s="154" t="s">
        <v>1</v>
      </c>
      <c r="L442" s="159"/>
      <c r="M442" s="160" t="s">
        <v>1</v>
      </c>
      <c r="N442" s="161" t="s">
        <v>44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216</v>
      </c>
      <c r="AT442" s="143" t="s">
        <v>426</v>
      </c>
      <c r="AU442" s="143" t="s">
        <v>89</v>
      </c>
      <c r="AY442" s="16" t="s">
        <v>190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87</v>
      </c>
      <c r="BK442" s="144">
        <f>ROUND(I442*H442,2)</f>
        <v>0</v>
      </c>
      <c r="BL442" s="16" t="s">
        <v>197</v>
      </c>
      <c r="BM442" s="143" t="s">
        <v>845</v>
      </c>
    </row>
    <row r="443" spans="2:65" s="1" customFormat="1">
      <c r="B443" s="31"/>
      <c r="D443" s="145" t="s">
        <v>198</v>
      </c>
      <c r="F443" s="146" t="s">
        <v>2872</v>
      </c>
      <c r="I443" s="147"/>
      <c r="L443" s="31"/>
      <c r="M443" s="148"/>
      <c r="T443" s="55"/>
      <c r="AT443" s="16" t="s">
        <v>198</v>
      </c>
      <c r="AU443" s="16" t="s">
        <v>89</v>
      </c>
    </row>
    <row r="444" spans="2:65" s="11" customFormat="1" ht="25.9" customHeight="1">
      <c r="B444" s="121"/>
      <c r="D444" s="122" t="s">
        <v>78</v>
      </c>
      <c r="E444" s="123" t="s">
        <v>3062</v>
      </c>
      <c r="F444" s="123" t="s">
        <v>3063</v>
      </c>
      <c r="I444" s="124"/>
      <c r="J444" s="112">
        <f>BK444</f>
        <v>0</v>
      </c>
      <c r="L444" s="121"/>
      <c r="M444" s="125"/>
      <c r="P444" s="126">
        <f>SUM(P445:P472)</f>
        <v>0</v>
      </c>
      <c r="R444" s="126">
        <f>SUM(R445:R472)</f>
        <v>0</v>
      </c>
      <c r="T444" s="127">
        <f>SUM(T445:T472)</f>
        <v>0</v>
      </c>
      <c r="AR444" s="122" t="s">
        <v>87</v>
      </c>
      <c r="AT444" s="128" t="s">
        <v>78</v>
      </c>
      <c r="AU444" s="128" t="s">
        <v>79</v>
      </c>
      <c r="AY444" s="122" t="s">
        <v>190</v>
      </c>
      <c r="BK444" s="129">
        <f>SUM(BK445:BK472)</f>
        <v>0</v>
      </c>
    </row>
    <row r="445" spans="2:65" s="1" customFormat="1" ht="16.5" customHeight="1">
      <c r="B445" s="31"/>
      <c r="C445" s="132" t="s">
        <v>526</v>
      </c>
      <c r="D445" s="132" t="s">
        <v>192</v>
      </c>
      <c r="E445" s="133" t="s">
        <v>3064</v>
      </c>
      <c r="F445" s="134" t="s">
        <v>2523</v>
      </c>
      <c r="G445" s="135" t="s">
        <v>2534</v>
      </c>
      <c r="H445" s="136">
        <v>1</v>
      </c>
      <c r="I445" s="137"/>
      <c r="J445" s="138">
        <f>ROUND(I445*H445,2)</f>
        <v>0</v>
      </c>
      <c r="K445" s="134" t="s">
        <v>196</v>
      </c>
      <c r="L445" s="31"/>
      <c r="M445" s="139" t="s">
        <v>1</v>
      </c>
      <c r="N445" s="140" t="s">
        <v>44</v>
      </c>
      <c r="P445" s="141">
        <f>O445*H445</f>
        <v>0</v>
      </c>
      <c r="Q445" s="141">
        <v>0</v>
      </c>
      <c r="R445" s="141">
        <f>Q445*H445</f>
        <v>0</v>
      </c>
      <c r="S445" s="141">
        <v>0</v>
      </c>
      <c r="T445" s="142">
        <f>S445*H445</f>
        <v>0</v>
      </c>
      <c r="AR445" s="143" t="s">
        <v>197</v>
      </c>
      <c r="AT445" s="143" t="s">
        <v>192</v>
      </c>
      <c r="AU445" s="143" t="s">
        <v>87</v>
      </c>
      <c r="AY445" s="16" t="s">
        <v>190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87</v>
      </c>
      <c r="BK445" s="144">
        <f>ROUND(I445*H445,2)</f>
        <v>0</v>
      </c>
      <c r="BL445" s="16" t="s">
        <v>197</v>
      </c>
      <c r="BM445" s="143" t="s">
        <v>850</v>
      </c>
    </row>
    <row r="446" spans="2:65" s="1" customFormat="1">
      <c r="B446" s="31"/>
      <c r="D446" s="145" t="s">
        <v>198</v>
      </c>
      <c r="F446" s="146" t="s">
        <v>2523</v>
      </c>
      <c r="I446" s="147"/>
      <c r="L446" s="31"/>
      <c r="M446" s="148"/>
      <c r="T446" s="55"/>
      <c r="AT446" s="16" t="s">
        <v>198</v>
      </c>
      <c r="AU446" s="16" t="s">
        <v>87</v>
      </c>
    </row>
    <row r="447" spans="2:65" s="1" customFormat="1">
      <c r="B447" s="31"/>
      <c r="D447" s="149" t="s">
        <v>200</v>
      </c>
      <c r="F447" s="150" t="s">
        <v>3065</v>
      </c>
      <c r="I447" s="147"/>
      <c r="L447" s="31"/>
      <c r="M447" s="148"/>
      <c r="T447" s="55"/>
      <c r="AT447" s="16" t="s">
        <v>200</v>
      </c>
      <c r="AU447" s="16" t="s">
        <v>87</v>
      </c>
    </row>
    <row r="448" spans="2:65" s="1" customFormat="1" ht="16.5" customHeight="1">
      <c r="B448" s="31"/>
      <c r="C448" s="132" t="s">
        <v>853</v>
      </c>
      <c r="D448" s="132" t="s">
        <v>192</v>
      </c>
      <c r="E448" s="133" t="s">
        <v>3066</v>
      </c>
      <c r="F448" s="134" t="s">
        <v>3067</v>
      </c>
      <c r="G448" s="135" t="s">
        <v>936</v>
      </c>
      <c r="H448" s="136">
        <v>1</v>
      </c>
      <c r="I448" s="137"/>
      <c r="J448" s="138">
        <f>ROUND(I448*H448,2)</f>
        <v>0</v>
      </c>
      <c r="K448" s="134" t="s">
        <v>1</v>
      </c>
      <c r="L448" s="31"/>
      <c r="M448" s="139" t="s">
        <v>1</v>
      </c>
      <c r="N448" s="140" t="s">
        <v>44</v>
      </c>
      <c r="P448" s="141">
        <f>O448*H448</f>
        <v>0</v>
      </c>
      <c r="Q448" s="141">
        <v>0</v>
      </c>
      <c r="R448" s="141">
        <f>Q448*H448</f>
        <v>0</v>
      </c>
      <c r="S448" s="141">
        <v>0</v>
      </c>
      <c r="T448" s="142">
        <f>S448*H448</f>
        <v>0</v>
      </c>
      <c r="AR448" s="143" t="s">
        <v>197</v>
      </c>
      <c r="AT448" s="143" t="s">
        <v>192</v>
      </c>
      <c r="AU448" s="143" t="s">
        <v>87</v>
      </c>
      <c r="AY448" s="16" t="s">
        <v>190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87</v>
      </c>
      <c r="BK448" s="144">
        <f>ROUND(I448*H448,2)</f>
        <v>0</v>
      </c>
      <c r="BL448" s="16" t="s">
        <v>197</v>
      </c>
      <c r="BM448" s="143" t="s">
        <v>856</v>
      </c>
    </row>
    <row r="449" spans="2:65" s="1" customFormat="1">
      <c r="B449" s="31"/>
      <c r="D449" s="145" t="s">
        <v>198</v>
      </c>
      <c r="F449" s="146" t="s">
        <v>3067</v>
      </c>
      <c r="I449" s="147"/>
      <c r="L449" s="31"/>
      <c r="M449" s="148"/>
      <c r="T449" s="55"/>
      <c r="AT449" s="16" t="s">
        <v>198</v>
      </c>
      <c r="AU449" s="16" t="s">
        <v>87</v>
      </c>
    </row>
    <row r="450" spans="2:65" s="1" customFormat="1" ht="16.5" customHeight="1">
      <c r="B450" s="31"/>
      <c r="C450" s="152" t="s">
        <v>531</v>
      </c>
      <c r="D450" s="152" t="s">
        <v>426</v>
      </c>
      <c r="E450" s="153" t="s">
        <v>3068</v>
      </c>
      <c r="F450" s="154" t="s">
        <v>3069</v>
      </c>
      <c r="G450" s="155" t="s">
        <v>936</v>
      </c>
      <c r="H450" s="156">
        <v>1</v>
      </c>
      <c r="I450" s="157"/>
      <c r="J450" s="158">
        <f>ROUND(I450*H450,2)</f>
        <v>0</v>
      </c>
      <c r="K450" s="154" t="s">
        <v>1</v>
      </c>
      <c r="L450" s="159"/>
      <c r="M450" s="160" t="s">
        <v>1</v>
      </c>
      <c r="N450" s="161" t="s">
        <v>44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216</v>
      </c>
      <c r="AT450" s="143" t="s">
        <v>426</v>
      </c>
      <c r="AU450" s="143" t="s">
        <v>87</v>
      </c>
      <c r="AY450" s="16" t="s">
        <v>190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6" t="s">
        <v>87</v>
      </c>
      <c r="BK450" s="144">
        <f>ROUND(I450*H450,2)</f>
        <v>0</v>
      </c>
      <c r="BL450" s="16" t="s">
        <v>197</v>
      </c>
      <c r="BM450" s="143" t="s">
        <v>861</v>
      </c>
    </row>
    <row r="451" spans="2:65" s="1" customFormat="1">
      <c r="B451" s="31"/>
      <c r="D451" s="145" t="s">
        <v>198</v>
      </c>
      <c r="F451" s="146" t="s">
        <v>3069</v>
      </c>
      <c r="I451" s="147"/>
      <c r="L451" s="31"/>
      <c r="M451" s="148"/>
      <c r="T451" s="55"/>
      <c r="AT451" s="16" t="s">
        <v>198</v>
      </c>
      <c r="AU451" s="16" t="s">
        <v>87</v>
      </c>
    </row>
    <row r="452" spans="2:65" s="1" customFormat="1" ht="16.5" customHeight="1">
      <c r="B452" s="31"/>
      <c r="C452" s="152" t="s">
        <v>864</v>
      </c>
      <c r="D452" s="152" t="s">
        <v>426</v>
      </c>
      <c r="E452" s="153" t="s">
        <v>3070</v>
      </c>
      <c r="F452" s="154" t="s">
        <v>3071</v>
      </c>
      <c r="G452" s="155" t="s">
        <v>936</v>
      </c>
      <c r="H452" s="156">
        <v>1</v>
      </c>
      <c r="I452" s="157"/>
      <c r="J452" s="158">
        <f>ROUND(I452*H452,2)</f>
        <v>0</v>
      </c>
      <c r="K452" s="154" t="s">
        <v>1</v>
      </c>
      <c r="L452" s="159"/>
      <c r="M452" s="160" t="s">
        <v>1</v>
      </c>
      <c r="N452" s="161" t="s">
        <v>44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216</v>
      </c>
      <c r="AT452" s="143" t="s">
        <v>426</v>
      </c>
      <c r="AU452" s="143" t="s">
        <v>87</v>
      </c>
      <c r="AY452" s="16" t="s">
        <v>190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87</v>
      </c>
      <c r="BK452" s="144">
        <f>ROUND(I452*H452,2)</f>
        <v>0</v>
      </c>
      <c r="BL452" s="16" t="s">
        <v>197</v>
      </c>
      <c r="BM452" s="143" t="s">
        <v>867</v>
      </c>
    </row>
    <row r="453" spans="2:65" s="1" customFormat="1">
      <c r="B453" s="31"/>
      <c r="D453" s="145" t="s">
        <v>198</v>
      </c>
      <c r="F453" s="146" t="s">
        <v>3071</v>
      </c>
      <c r="I453" s="147"/>
      <c r="L453" s="31"/>
      <c r="M453" s="148"/>
      <c r="T453" s="55"/>
      <c r="AT453" s="16" t="s">
        <v>198</v>
      </c>
      <c r="AU453" s="16" t="s">
        <v>87</v>
      </c>
    </row>
    <row r="454" spans="2:65" s="1" customFormat="1" ht="24.2" customHeight="1">
      <c r="B454" s="31"/>
      <c r="C454" s="132" t="s">
        <v>537</v>
      </c>
      <c r="D454" s="132" t="s">
        <v>192</v>
      </c>
      <c r="E454" s="133" t="s">
        <v>3072</v>
      </c>
      <c r="F454" s="134" t="s">
        <v>3073</v>
      </c>
      <c r="G454" s="135" t="s">
        <v>204</v>
      </c>
      <c r="H454" s="136">
        <v>1</v>
      </c>
      <c r="I454" s="137"/>
      <c r="J454" s="138">
        <f>ROUND(I454*H454,2)</f>
        <v>0</v>
      </c>
      <c r="K454" s="134" t="s">
        <v>196</v>
      </c>
      <c r="L454" s="31"/>
      <c r="M454" s="139" t="s">
        <v>1</v>
      </c>
      <c r="N454" s="140" t="s">
        <v>44</v>
      </c>
      <c r="P454" s="141">
        <f>O454*H454</f>
        <v>0</v>
      </c>
      <c r="Q454" s="141">
        <v>0</v>
      </c>
      <c r="R454" s="141">
        <f>Q454*H454</f>
        <v>0</v>
      </c>
      <c r="S454" s="141">
        <v>0</v>
      </c>
      <c r="T454" s="142">
        <f>S454*H454</f>
        <v>0</v>
      </c>
      <c r="AR454" s="143" t="s">
        <v>197</v>
      </c>
      <c r="AT454" s="143" t="s">
        <v>192</v>
      </c>
      <c r="AU454" s="143" t="s">
        <v>87</v>
      </c>
      <c r="AY454" s="16" t="s">
        <v>190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87</v>
      </c>
      <c r="BK454" s="144">
        <f>ROUND(I454*H454,2)</f>
        <v>0</v>
      </c>
      <c r="BL454" s="16" t="s">
        <v>197</v>
      </c>
      <c r="BM454" s="143" t="s">
        <v>872</v>
      </c>
    </row>
    <row r="455" spans="2:65" s="1" customFormat="1" ht="29.25">
      <c r="B455" s="31"/>
      <c r="D455" s="145" t="s">
        <v>198</v>
      </c>
      <c r="F455" s="146" t="s">
        <v>3074</v>
      </c>
      <c r="I455" s="147"/>
      <c r="L455" s="31"/>
      <c r="M455" s="148"/>
      <c r="T455" s="55"/>
      <c r="AT455" s="16" t="s">
        <v>198</v>
      </c>
      <c r="AU455" s="16" t="s">
        <v>87</v>
      </c>
    </row>
    <row r="456" spans="2:65" s="1" customFormat="1">
      <c r="B456" s="31"/>
      <c r="D456" s="149" t="s">
        <v>200</v>
      </c>
      <c r="F456" s="150" t="s">
        <v>3075</v>
      </c>
      <c r="I456" s="147"/>
      <c r="L456" s="31"/>
      <c r="M456" s="148"/>
      <c r="T456" s="55"/>
      <c r="AT456" s="16" t="s">
        <v>200</v>
      </c>
      <c r="AU456" s="16" t="s">
        <v>87</v>
      </c>
    </row>
    <row r="457" spans="2:65" s="1" customFormat="1" ht="24.2" customHeight="1">
      <c r="B457" s="31"/>
      <c r="C457" s="132" t="s">
        <v>875</v>
      </c>
      <c r="D457" s="132" t="s">
        <v>192</v>
      </c>
      <c r="E457" s="133" t="s">
        <v>3076</v>
      </c>
      <c r="F457" s="134" t="s">
        <v>3077</v>
      </c>
      <c r="G457" s="135" t="s">
        <v>204</v>
      </c>
      <c r="H457" s="136">
        <v>13</v>
      </c>
      <c r="I457" s="137"/>
      <c r="J457" s="138">
        <f>ROUND(I457*H457,2)</f>
        <v>0</v>
      </c>
      <c r="K457" s="134" t="s">
        <v>196</v>
      </c>
      <c r="L457" s="31"/>
      <c r="M457" s="139" t="s">
        <v>1</v>
      </c>
      <c r="N457" s="140" t="s">
        <v>44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197</v>
      </c>
      <c r="AT457" s="143" t="s">
        <v>192</v>
      </c>
      <c r="AU457" s="143" t="s">
        <v>87</v>
      </c>
      <c r="AY457" s="16" t="s">
        <v>190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87</v>
      </c>
      <c r="BK457" s="144">
        <f>ROUND(I457*H457,2)</f>
        <v>0</v>
      </c>
      <c r="BL457" s="16" t="s">
        <v>197</v>
      </c>
      <c r="BM457" s="143" t="s">
        <v>878</v>
      </c>
    </row>
    <row r="458" spans="2:65" s="1" customFormat="1" ht="39">
      <c r="B458" s="31"/>
      <c r="D458" s="145" t="s">
        <v>198</v>
      </c>
      <c r="F458" s="146" t="s">
        <v>3078</v>
      </c>
      <c r="I458" s="147"/>
      <c r="L458" s="31"/>
      <c r="M458" s="148"/>
      <c r="T458" s="55"/>
      <c r="AT458" s="16" t="s">
        <v>198</v>
      </c>
      <c r="AU458" s="16" t="s">
        <v>87</v>
      </c>
    </row>
    <row r="459" spans="2:65" s="1" customFormat="1">
      <c r="B459" s="31"/>
      <c r="D459" s="149" t="s">
        <v>200</v>
      </c>
      <c r="F459" s="150" t="s">
        <v>3079</v>
      </c>
      <c r="I459" s="147"/>
      <c r="L459" s="31"/>
      <c r="M459" s="148"/>
      <c r="T459" s="55"/>
      <c r="AT459" s="16" t="s">
        <v>200</v>
      </c>
      <c r="AU459" s="16" t="s">
        <v>87</v>
      </c>
    </row>
    <row r="460" spans="2:65" s="1" customFormat="1" ht="16.5" customHeight="1">
      <c r="B460" s="31"/>
      <c r="C460" s="152" t="s">
        <v>540</v>
      </c>
      <c r="D460" s="152" t="s">
        <v>426</v>
      </c>
      <c r="E460" s="153" t="s">
        <v>929</v>
      </c>
      <c r="F460" s="154" t="s">
        <v>3080</v>
      </c>
      <c r="G460" s="155" t="s">
        <v>204</v>
      </c>
      <c r="H460" s="156">
        <v>1</v>
      </c>
      <c r="I460" s="157"/>
      <c r="J460" s="158">
        <f>ROUND(I460*H460,2)</f>
        <v>0</v>
      </c>
      <c r="K460" s="154" t="s">
        <v>1</v>
      </c>
      <c r="L460" s="159"/>
      <c r="M460" s="160" t="s">
        <v>1</v>
      </c>
      <c r="N460" s="161" t="s">
        <v>44</v>
      </c>
      <c r="P460" s="141">
        <f>O460*H460</f>
        <v>0</v>
      </c>
      <c r="Q460" s="141">
        <v>0</v>
      </c>
      <c r="R460" s="141">
        <f>Q460*H460</f>
        <v>0</v>
      </c>
      <c r="S460" s="141">
        <v>0</v>
      </c>
      <c r="T460" s="142">
        <f>S460*H460</f>
        <v>0</v>
      </c>
      <c r="AR460" s="143" t="s">
        <v>216</v>
      </c>
      <c r="AT460" s="143" t="s">
        <v>426</v>
      </c>
      <c r="AU460" s="143" t="s">
        <v>87</v>
      </c>
      <c r="AY460" s="16" t="s">
        <v>190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87</v>
      </c>
      <c r="BK460" s="144">
        <f>ROUND(I460*H460,2)</f>
        <v>0</v>
      </c>
      <c r="BL460" s="16" t="s">
        <v>197</v>
      </c>
      <c r="BM460" s="143" t="s">
        <v>883</v>
      </c>
    </row>
    <row r="461" spans="2:65" s="1" customFormat="1">
      <c r="B461" s="31"/>
      <c r="D461" s="145" t="s">
        <v>198</v>
      </c>
      <c r="F461" s="146" t="s">
        <v>3080</v>
      </c>
      <c r="I461" s="147"/>
      <c r="L461" s="31"/>
      <c r="M461" s="148"/>
      <c r="T461" s="55"/>
      <c r="AT461" s="16" t="s">
        <v>198</v>
      </c>
      <c r="AU461" s="16" t="s">
        <v>87</v>
      </c>
    </row>
    <row r="462" spans="2:65" s="1" customFormat="1" ht="16.5" customHeight="1">
      <c r="B462" s="31"/>
      <c r="C462" s="152" t="s">
        <v>886</v>
      </c>
      <c r="D462" s="152" t="s">
        <v>426</v>
      </c>
      <c r="E462" s="153" t="s">
        <v>561</v>
      </c>
      <c r="F462" s="154" t="s">
        <v>3081</v>
      </c>
      <c r="G462" s="155" t="s">
        <v>936</v>
      </c>
      <c r="H462" s="156">
        <v>1</v>
      </c>
      <c r="I462" s="157"/>
      <c r="J462" s="158">
        <f>ROUND(I462*H462,2)</f>
        <v>0</v>
      </c>
      <c r="K462" s="154" t="s">
        <v>1</v>
      </c>
      <c r="L462" s="159"/>
      <c r="M462" s="160" t="s">
        <v>1</v>
      </c>
      <c r="N462" s="161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216</v>
      </c>
      <c r="AT462" s="143" t="s">
        <v>426</v>
      </c>
      <c r="AU462" s="143" t="s">
        <v>87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889</v>
      </c>
    </row>
    <row r="463" spans="2:65" s="1" customFormat="1">
      <c r="B463" s="31"/>
      <c r="D463" s="145" t="s">
        <v>198</v>
      </c>
      <c r="F463" s="146" t="s">
        <v>3081</v>
      </c>
      <c r="I463" s="147"/>
      <c r="L463" s="31"/>
      <c r="M463" s="148"/>
      <c r="T463" s="55"/>
      <c r="AT463" s="16" t="s">
        <v>198</v>
      </c>
      <c r="AU463" s="16" t="s">
        <v>87</v>
      </c>
    </row>
    <row r="464" spans="2:65" s="1" customFormat="1" ht="16.5" customHeight="1">
      <c r="B464" s="31"/>
      <c r="C464" s="152" t="s">
        <v>546</v>
      </c>
      <c r="D464" s="152" t="s">
        <v>426</v>
      </c>
      <c r="E464" s="153" t="s">
        <v>3082</v>
      </c>
      <c r="F464" s="154" t="s">
        <v>3083</v>
      </c>
      <c r="G464" s="155" t="s">
        <v>2527</v>
      </c>
      <c r="H464" s="156">
        <v>1</v>
      </c>
      <c r="I464" s="157"/>
      <c r="J464" s="158">
        <f>ROUND(I464*H464,2)</f>
        <v>0</v>
      </c>
      <c r="K464" s="154" t="s">
        <v>1</v>
      </c>
      <c r="L464" s="159"/>
      <c r="M464" s="160" t="s">
        <v>1</v>
      </c>
      <c r="N464" s="161" t="s">
        <v>44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216</v>
      </c>
      <c r="AT464" s="143" t="s">
        <v>426</v>
      </c>
      <c r="AU464" s="143" t="s">
        <v>87</v>
      </c>
      <c r="AY464" s="16" t="s">
        <v>190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6" t="s">
        <v>87</v>
      </c>
      <c r="BK464" s="144">
        <f>ROUND(I464*H464,2)</f>
        <v>0</v>
      </c>
      <c r="BL464" s="16" t="s">
        <v>197</v>
      </c>
      <c r="BM464" s="143" t="s">
        <v>895</v>
      </c>
    </row>
    <row r="465" spans="2:65" s="1" customFormat="1">
      <c r="B465" s="31"/>
      <c r="D465" s="145" t="s">
        <v>198</v>
      </c>
      <c r="F465" s="146" t="s">
        <v>3083</v>
      </c>
      <c r="I465" s="147"/>
      <c r="L465" s="31"/>
      <c r="M465" s="148"/>
      <c r="T465" s="55"/>
      <c r="AT465" s="16" t="s">
        <v>198</v>
      </c>
      <c r="AU465" s="16" t="s">
        <v>87</v>
      </c>
    </row>
    <row r="466" spans="2:65" s="1" customFormat="1" ht="16.5" customHeight="1">
      <c r="B466" s="31"/>
      <c r="C466" s="152" t="s">
        <v>898</v>
      </c>
      <c r="D466" s="152" t="s">
        <v>426</v>
      </c>
      <c r="E466" s="153" t="s">
        <v>3084</v>
      </c>
      <c r="F466" s="154" t="s">
        <v>3085</v>
      </c>
      <c r="G466" s="155" t="s">
        <v>2527</v>
      </c>
      <c r="H466" s="156">
        <v>5</v>
      </c>
      <c r="I466" s="157"/>
      <c r="J466" s="158">
        <f>ROUND(I466*H466,2)</f>
        <v>0</v>
      </c>
      <c r="K466" s="154" t="s">
        <v>1</v>
      </c>
      <c r="L466" s="159"/>
      <c r="M466" s="160" t="s">
        <v>1</v>
      </c>
      <c r="N466" s="161" t="s">
        <v>44</v>
      </c>
      <c r="P466" s="141">
        <f>O466*H466</f>
        <v>0</v>
      </c>
      <c r="Q466" s="141">
        <v>0</v>
      </c>
      <c r="R466" s="141">
        <f>Q466*H466</f>
        <v>0</v>
      </c>
      <c r="S466" s="141">
        <v>0</v>
      </c>
      <c r="T466" s="142">
        <f>S466*H466</f>
        <v>0</v>
      </c>
      <c r="AR466" s="143" t="s">
        <v>216</v>
      </c>
      <c r="AT466" s="143" t="s">
        <v>426</v>
      </c>
      <c r="AU466" s="143" t="s">
        <v>87</v>
      </c>
      <c r="AY466" s="16" t="s">
        <v>190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87</v>
      </c>
      <c r="BK466" s="144">
        <f>ROUND(I466*H466,2)</f>
        <v>0</v>
      </c>
      <c r="BL466" s="16" t="s">
        <v>197</v>
      </c>
      <c r="BM466" s="143" t="s">
        <v>901</v>
      </c>
    </row>
    <row r="467" spans="2:65" s="1" customFormat="1">
      <c r="B467" s="31"/>
      <c r="D467" s="145" t="s">
        <v>198</v>
      </c>
      <c r="F467" s="146" t="s">
        <v>3085</v>
      </c>
      <c r="I467" s="147"/>
      <c r="L467" s="31"/>
      <c r="M467" s="148"/>
      <c r="T467" s="55"/>
      <c r="AT467" s="16" t="s">
        <v>198</v>
      </c>
      <c r="AU467" s="16" t="s">
        <v>87</v>
      </c>
    </row>
    <row r="468" spans="2:65" s="1" customFormat="1" ht="24.2" customHeight="1">
      <c r="B468" s="31"/>
      <c r="C468" s="132" t="s">
        <v>547</v>
      </c>
      <c r="D468" s="132" t="s">
        <v>192</v>
      </c>
      <c r="E468" s="133" t="s">
        <v>3086</v>
      </c>
      <c r="F468" s="134" t="s">
        <v>3087</v>
      </c>
      <c r="G468" s="135" t="s">
        <v>265</v>
      </c>
      <c r="H468" s="136">
        <v>1</v>
      </c>
      <c r="I468" s="137"/>
      <c r="J468" s="138">
        <f>ROUND(I468*H468,2)</f>
        <v>0</v>
      </c>
      <c r="K468" s="134" t="s">
        <v>196</v>
      </c>
      <c r="L468" s="31"/>
      <c r="M468" s="139" t="s">
        <v>1</v>
      </c>
      <c r="N468" s="140" t="s">
        <v>44</v>
      </c>
      <c r="P468" s="141">
        <f>O468*H468</f>
        <v>0</v>
      </c>
      <c r="Q468" s="141">
        <v>0</v>
      </c>
      <c r="R468" s="141">
        <f>Q468*H468</f>
        <v>0</v>
      </c>
      <c r="S468" s="141">
        <v>0</v>
      </c>
      <c r="T468" s="142">
        <f>S468*H468</f>
        <v>0</v>
      </c>
      <c r="AR468" s="143" t="s">
        <v>197</v>
      </c>
      <c r="AT468" s="143" t="s">
        <v>192</v>
      </c>
      <c r="AU468" s="143" t="s">
        <v>87</v>
      </c>
      <c r="AY468" s="16" t="s">
        <v>190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6" t="s">
        <v>87</v>
      </c>
      <c r="BK468" s="144">
        <f>ROUND(I468*H468,2)</f>
        <v>0</v>
      </c>
      <c r="BL468" s="16" t="s">
        <v>197</v>
      </c>
      <c r="BM468" s="143" t="s">
        <v>906</v>
      </c>
    </row>
    <row r="469" spans="2:65" s="1" customFormat="1" ht="29.25">
      <c r="B469" s="31"/>
      <c r="D469" s="145" t="s">
        <v>198</v>
      </c>
      <c r="F469" s="146" t="s">
        <v>3088</v>
      </c>
      <c r="I469" s="147"/>
      <c r="L469" s="31"/>
      <c r="M469" s="148"/>
      <c r="T469" s="55"/>
      <c r="AT469" s="16" t="s">
        <v>198</v>
      </c>
      <c r="AU469" s="16" t="s">
        <v>87</v>
      </c>
    </row>
    <row r="470" spans="2:65" s="1" customFormat="1">
      <c r="B470" s="31"/>
      <c r="D470" s="149" t="s">
        <v>200</v>
      </c>
      <c r="F470" s="150" t="s">
        <v>3089</v>
      </c>
      <c r="I470" s="147"/>
      <c r="L470" s="31"/>
      <c r="M470" s="148"/>
      <c r="T470" s="55"/>
      <c r="AT470" s="16" t="s">
        <v>200</v>
      </c>
      <c r="AU470" s="16" t="s">
        <v>87</v>
      </c>
    </row>
    <row r="471" spans="2:65" s="1" customFormat="1" ht="21.75" customHeight="1">
      <c r="B471" s="31"/>
      <c r="C471" s="152" t="s">
        <v>909</v>
      </c>
      <c r="D471" s="152" t="s">
        <v>426</v>
      </c>
      <c r="E471" s="153" t="s">
        <v>2871</v>
      </c>
      <c r="F471" s="154" t="s">
        <v>2872</v>
      </c>
      <c r="G471" s="155" t="s">
        <v>936</v>
      </c>
      <c r="H471" s="156">
        <v>1</v>
      </c>
      <c r="I471" s="157"/>
      <c r="J471" s="158">
        <f>ROUND(I471*H471,2)</f>
        <v>0</v>
      </c>
      <c r="K471" s="154" t="s">
        <v>1</v>
      </c>
      <c r="L471" s="159"/>
      <c r="M471" s="160" t="s">
        <v>1</v>
      </c>
      <c r="N471" s="161" t="s">
        <v>44</v>
      </c>
      <c r="P471" s="141">
        <f>O471*H471</f>
        <v>0</v>
      </c>
      <c r="Q471" s="141">
        <v>0</v>
      </c>
      <c r="R471" s="141">
        <f>Q471*H471</f>
        <v>0</v>
      </c>
      <c r="S471" s="141">
        <v>0</v>
      </c>
      <c r="T471" s="142">
        <f>S471*H471</f>
        <v>0</v>
      </c>
      <c r="AR471" s="143" t="s">
        <v>216</v>
      </c>
      <c r="AT471" s="143" t="s">
        <v>426</v>
      </c>
      <c r="AU471" s="143" t="s">
        <v>87</v>
      </c>
      <c r="AY471" s="16" t="s">
        <v>190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87</v>
      </c>
      <c r="BK471" s="144">
        <f>ROUND(I471*H471,2)</f>
        <v>0</v>
      </c>
      <c r="BL471" s="16" t="s">
        <v>197</v>
      </c>
      <c r="BM471" s="143" t="s">
        <v>912</v>
      </c>
    </row>
    <row r="472" spans="2:65" s="1" customFormat="1">
      <c r="B472" s="31"/>
      <c r="D472" s="145" t="s">
        <v>198</v>
      </c>
      <c r="F472" s="146" t="s">
        <v>2872</v>
      </c>
      <c r="I472" s="147"/>
      <c r="L472" s="31"/>
      <c r="M472" s="148"/>
      <c r="T472" s="55"/>
      <c r="AT472" s="16" t="s">
        <v>198</v>
      </c>
      <c r="AU472" s="16" t="s">
        <v>87</v>
      </c>
    </row>
    <row r="473" spans="2:65" s="1" customFormat="1" ht="49.9" customHeight="1">
      <c r="B473" s="31"/>
      <c r="E473" s="123" t="s">
        <v>1853</v>
      </c>
      <c r="F473" s="123" t="s">
        <v>1854</v>
      </c>
      <c r="J473" s="112">
        <f t="shared" ref="J473:J483" si="0">BK473</f>
        <v>0</v>
      </c>
      <c r="L473" s="31"/>
      <c r="M473" s="148"/>
      <c r="T473" s="55"/>
      <c r="AT473" s="16" t="s">
        <v>78</v>
      </c>
      <c r="AU473" s="16" t="s">
        <v>79</v>
      </c>
      <c r="AY473" s="16" t="s">
        <v>1855</v>
      </c>
      <c r="BK473" s="144">
        <f>SUM(BK474:BK483)</f>
        <v>0</v>
      </c>
    </row>
    <row r="474" spans="2:65" s="1" customFormat="1" ht="16.350000000000001" customHeight="1">
      <c r="B474" s="31"/>
      <c r="C474" s="182" t="s">
        <v>1</v>
      </c>
      <c r="D474" s="182" t="s">
        <v>192</v>
      </c>
      <c r="E474" s="183" t="s">
        <v>1</v>
      </c>
      <c r="F474" s="184" t="s">
        <v>1</v>
      </c>
      <c r="G474" s="185" t="s">
        <v>1</v>
      </c>
      <c r="H474" s="186"/>
      <c r="I474" s="187"/>
      <c r="J474" s="188">
        <f t="shared" si="0"/>
        <v>0</v>
      </c>
      <c r="K474" s="189"/>
      <c r="L474" s="31"/>
      <c r="M474" s="190" t="s">
        <v>1</v>
      </c>
      <c r="N474" s="191" t="s">
        <v>44</v>
      </c>
      <c r="T474" s="55"/>
      <c r="AT474" s="16" t="s">
        <v>1855</v>
      </c>
      <c r="AU474" s="16" t="s">
        <v>87</v>
      </c>
      <c r="AY474" s="16" t="s">
        <v>1855</v>
      </c>
      <c r="BE474" s="144">
        <f t="shared" ref="BE474:BE483" si="1">IF(N474="základní",J474,0)</f>
        <v>0</v>
      </c>
      <c r="BF474" s="144">
        <f t="shared" ref="BF474:BF483" si="2">IF(N474="snížená",J474,0)</f>
        <v>0</v>
      </c>
      <c r="BG474" s="144">
        <f t="shared" ref="BG474:BG483" si="3">IF(N474="zákl. přenesená",J474,0)</f>
        <v>0</v>
      </c>
      <c r="BH474" s="144">
        <f t="shared" ref="BH474:BH483" si="4">IF(N474="sníž. přenesená",J474,0)</f>
        <v>0</v>
      </c>
      <c r="BI474" s="144">
        <f t="shared" ref="BI474:BI483" si="5">IF(N474="nulová",J474,0)</f>
        <v>0</v>
      </c>
      <c r="BJ474" s="16" t="s">
        <v>87</v>
      </c>
      <c r="BK474" s="144">
        <f t="shared" ref="BK474:BK483" si="6">I474*H474</f>
        <v>0</v>
      </c>
    </row>
    <row r="475" spans="2:65" s="1" customFormat="1" ht="16.350000000000001" customHeight="1">
      <c r="B475" s="31"/>
      <c r="C475" s="182" t="s">
        <v>1</v>
      </c>
      <c r="D475" s="182" t="s">
        <v>192</v>
      </c>
      <c r="E475" s="183" t="s">
        <v>1</v>
      </c>
      <c r="F475" s="184" t="s">
        <v>1</v>
      </c>
      <c r="G475" s="185" t="s">
        <v>1</v>
      </c>
      <c r="H475" s="186"/>
      <c r="I475" s="187"/>
      <c r="J475" s="188">
        <f t="shared" si="0"/>
        <v>0</v>
      </c>
      <c r="K475" s="189"/>
      <c r="L475" s="31"/>
      <c r="M475" s="190" t="s">
        <v>1</v>
      </c>
      <c r="N475" s="191" t="s">
        <v>44</v>
      </c>
      <c r="T475" s="55"/>
      <c r="AT475" s="16" t="s">
        <v>1855</v>
      </c>
      <c r="AU475" s="16" t="s">
        <v>87</v>
      </c>
      <c r="AY475" s="16" t="s">
        <v>1855</v>
      </c>
      <c r="BE475" s="144">
        <f t="shared" si="1"/>
        <v>0</v>
      </c>
      <c r="BF475" s="144">
        <f t="shared" si="2"/>
        <v>0</v>
      </c>
      <c r="BG475" s="144">
        <f t="shared" si="3"/>
        <v>0</v>
      </c>
      <c r="BH475" s="144">
        <f t="shared" si="4"/>
        <v>0</v>
      </c>
      <c r="BI475" s="144">
        <f t="shared" si="5"/>
        <v>0</v>
      </c>
      <c r="BJ475" s="16" t="s">
        <v>87</v>
      </c>
      <c r="BK475" s="144">
        <f t="shared" si="6"/>
        <v>0</v>
      </c>
    </row>
    <row r="476" spans="2:65" s="1" customFormat="1" ht="16.350000000000001" customHeight="1">
      <c r="B476" s="31"/>
      <c r="C476" s="182" t="s">
        <v>1</v>
      </c>
      <c r="D476" s="182" t="s">
        <v>192</v>
      </c>
      <c r="E476" s="183" t="s">
        <v>1</v>
      </c>
      <c r="F476" s="184" t="s">
        <v>1</v>
      </c>
      <c r="G476" s="185" t="s">
        <v>1</v>
      </c>
      <c r="H476" s="186"/>
      <c r="I476" s="187"/>
      <c r="J476" s="188">
        <f t="shared" si="0"/>
        <v>0</v>
      </c>
      <c r="K476" s="189"/>
      <c r="L476" s="31"/>
      <c r="M476" s="190" t="s">
        <v>1</v>
      </c>
      <c r="N476" s="191" t="s">
        <v>44</v>
      </c>
      <c r="T476" s="55"/>
      <c r="AT476" s="16" t="s">
        <v>1855</v>
      </c>
      <c r="AU476" s="16" t="s">
        <v>87</v>
      </c>
      <c r="AY476" s="16" t="s">
        <v>1855</v>
      </c>
      <c r="BE476" s="144">
        <f t="shared" si="1"/>
        <v>0</v>
      </c>
      <c r="BF476" s="144">
        <f t="shared" si="2"/>
        <v>0</v>
      </c>
      <c r="BG476" s="144">
        <f t="shared" si="3"/>
        <v>0</v>
      </c>
      <c r="BH476" s="144">
        <f t="shared" si="4"/>
        <v>0</v>
      </c>
      <c r="BI476" s="144">
        <f t="shared" si="5"/>
        <v>0</v>
      </c>
      <c r="BJ476" s="16" t="s">
        <v>87</v>
      </c>
      <c r="BK476" s="144">
        <f t="shared" si="6"/>
        <v>0</v>
      </c>
    </row>
    <row r="477" spans="2:65" s="1" customFormat="1" ht="16.350000000000001" customHeight="1">
      <c r="B477" s="31"/>
      <c r="C477" s="182" t="s">
        <v>1</v>
      </c>
      <c r="D477" s="182" t="s">
        <v>192</v>
      </c>
      <c r="E477" s="183" t="s">
        <v>1</v>
      </c>
      <c r="F477" s="184" t="s">
        <v>1</v>
      </c>
      <c r="G477" s="185" t="s">
        <v>1</v>
      </c>
      <c r="H477" s="186"/>
      <c r="I477" s="187"/>
      <c r="J477" s="188">
        <f t="shared" si="0"/>
        <v>0</v>
      </c>
      <c r="K477" s="189"/>
      <c r="L477" s="31"/>
      <c r="M477" s="190" t="s">
        <v>1</v>
      </c>
      <c r="N477" s="191" t="s">
        <v>44</v>
      </c>
      <c r="T477" s="55"/>
      <c r="AT477" s="16" t="s">
        <v>1855</v>
      </c>
      <c r="AU477" s="16" t="s">
        <v>87</v>
      </c>
      <c r="AY477" s="16" t="s">
        <v>1855</v>
      </c>
      <c r="BE477" s="144">
        <f t="shared" si="1"/>
        <v>0</v>
      </c>
      <c r="BF477" s="144">
        <f t="shared" si="2"/>
        <v>0</v>
      </c>
      <c r="BG477" s="144">
        <f t="shared" si="3"/>
        <v>0</v>
      </c>
      <c r="BH477" s="144">
        <f t="shared" si="4"/>
        <v>0</v>
      </c>
      <c r="BI477" s="144">
        <f t="shared" si="5"/>
        <v>0</v>
      </c>
      <c r="BJ477" s="16" t="s">
        <v>87</v>
      </c>
      <c r="BK477" s="144">
        <f t="shared" si="6"/>
        <v>0</v>
      </c>
    </row>
    <row r="478" spans="2:65" s="1" customFormat="1" ht="16.350000000000001" customHeight="1">
      <c r="B478" s="31"/>
      <c r="C478" s="182" t="s">
        <v>1</v>
      </c>
      <c r="D478" s="182" t="s">
        <v>192</v>
      </c>
      <c r="E478" s="183" t="s">
        <v>1</v>
      </c>
      <c r="F478" s="184" t="s">
        <v>1</v>
      </c>
      <c r="G478" s="185" t="s">
        <v>1</v>
      </c>
      <c r="H478" s="186"/>
      <c r="I478" s="187"/>
      <c r="J478" s="188">
        <f t="shared" si="0"/>
        <v>0</v>
      </c>
      <c r="K478" s="189"/>
      <c r="L478" s="31"/>
      <c r="M478" s="190" t="s">
        <v>1</v>
      </c>
      <c r="N478" s="191" t="s">
        <v>44</v>
      </c>
      <c r="T478" s="55"/>
      <c r="AT478" s="16" t="s">
        <v>1855</v>
      </c>
      <c r="AU478" s="16" t="s">
        <v>87</v>
      </c>
      <c r="AY478" s="16" t="s">
        <v>1855</v>
      </c>
      <c r="BE478" s="144">
        <f t="shared" si="1"/>
        <v>0</v>
      </c>
      <c r="BF478" s="144">
        <f t="shared" si="2"/>
        <v>0</v>
      </c>
      <c r="BG478" s="144">
        <f t="shared" si="3"/>
        <v>0</v>
      </c>
      <c r="BH478" s="144">
        <f t="shared" si="4"/>
        <v>0</v>
      </c>
      <c r="BI478" s="144">
        <f t="shared" si="5"/>
        <v>0</v>
      </c>
      <c r="BJ478" s="16" t="s">
        <v>87</v>
      </c>
      <c r="BK478" s="144">
        <f t="shared" si="6"/>
        <v>0</v>
      </c>
    </row>
    <row r="479" spans="2:65" s="1" customFormat="1" ht="16.350000000000001" customHeight="1">
      <c r="B479" s="31"/>
      <c r="C479" s="182" t="s">
        <v>1</v>
      </c>
      <c r="D479" s="182" t="s">
        <v>192</v>
      </c>
      <c r="E479" s="183" t="s">
        <v>1</v>
      </c>
      <c r="F479" s="184" t="s">
        <v>1</v>
      </c>
      <c r="G479" s="185" t="s">
        <v>1</v>
      </c>
      <c r="H479" s="186"/>
      <c r="I479" s="187"/>
      <c r="J479" s="188">
        <f t="shared" si="0"/>
        <v>0</v>
      </c>
      <c r="K479" s="189"/>
      <c r="L479" s="31"/>
      <c r="M479" s="190" t="s">
        <v>1</v>
      </c>
      <c r="N479" s="191" t="s">
        <v>44</v>
      </c>
      <c r="T479" s="55"/>
      <c r="AT479" s="16" t="s">
        <v>1855</v>
      </c>
      <c r="AU479" s="16" t="s">
        <v>87</v>
      </c>
      <c r="AY479" s="16" t="s">
        <v>1855</v>
      </c>
      <c r="BE479" s="144">
        <f t="shared" si="1"/>
        <v>0</v>
      </c>
      <c r="BF479" s="144">
        <f t="shared" si="2"/>
        <v>0</v>
      </c>
      <c r="BG479" s="144">
        <f t="shared" si="3"/>
        <v>0</v>
      </c>
      <c r="BH479" s="144">
        <f t="shared" si="4"/>
        <v>0</v>
      </c>
      <c r="BI479" s="144">
        <f t="shared" si="5"/>
        <v>0</v>
      </c>
      <c r="BJ479" s="16" t="s">
        <v>87</v>
      </c>
      <c r="BK479" s="144">
        <f t="shared" si="6"/>
        <v>0</v>
      </c>
    </row>
    <row r="480" spans="2:65" s="1" customFormat="1" ht="16.350000000000001" customHeight="1">
      <c r="B480" s="31"/>
      <c r="C480" s="182" t="s">
        <v>1</v>
      </c>
      <c r="D480" s="182" t="s">
        <v>192</v>
      </c>
      <c r="E480" s="183" t="s">
        <v>1</v>
      </c>
      <c r="F480" s="184" t="s">
        <v>1</v>
      </c>
      <c r="G480" s="185" t="s">
        <v>1</v>
      </c>
      <c r="H480" s="186"/>
      <c r="I480" s="187"/>
      <c r="J480" s="188">
        <f t="shared" si="0"/>
        <v>0</v>
      </c>
      <c r="K480" s="189"/>
      <c r="L480" s="31"/>
      <c r="M480" s="190" t="s">
        <v>1</v>
      </c>
      <c r="N480" s="191" t="s">
        <v>44</v>
      </c>
      <c r="T480" s="55"/>
      <c r="AT480" s="16" t="s">
        <v>1855</v>
      </c>
      <c r="AU480" s="16" t="s">
        <v>87</v>
      </c>
      <c r="AY480" s="16" t="s">
        <v>1855</v>
      </c>
      <c r="BE480" s="144">
        <f t="shared" si="1"/>
        <v>0</v>
      </c>
      <c r="BF480" s="144">
        <f t="shared" si="2"/>
        <v>0</v>
      </c>
      <c r="BG480" s="144">
        <f t="shared" si="3"/>
        <v>0</v>
      </c>
      <c r="BH480" s="144">
        <f t="shared" si="4"/>
        <v>0</v>
      </c>
      <c r="BI480" s="144">
        <f t="shared" si="5"/>
        <v>0</v>
      </c>
      <c r="BJ480" s="16" t="s">
        <v>87</v>
      </c>
      <c r="BK480" s="144">
        <f t="shared" si="6"/>
        <v>0</v>
      </c>
    </row>
    <row r="481" spans="2:63" s="1" customFormat="1" ht="16.350000000000001" customHeight="1">
      <c r="B481" s="31"/>
      <c r="C481" s="182" t="s">
        <v>1</v>
      </c>
      <c r="D481" s="182" t="s">
        <v>192</v>
      </c>
      <c r="E481" s="183" t="s">
        <v>1</v>
      </c>
      <c r="F481" s="184" t="s">
        <v>1</v>
      </c>
      <c r="G481" s="185" t="s">
        <v>1</v>
      </c>
      <c r="H481" s="186"/>
      <c r="I481" s="187"/>
      <c r="J481" s="188">
        <f t="shared" si="0"/>
        <v>0</v>
      </c>
      <c r="K481" s="189"/>
      <c r="L481" s="31"/>
      <c r="M481" s="190" t="s">
        <v>1</v>
      </c>
      <c r="N481" s="191" t="s">
        <v>44</v>
      </c>
      <c r="T481" s="55"/>
      <c r="AT481" s="16" t="s">
        <v>1855</v>
      </c>
      <c r="AU481" s="16" t="s">
        <v>87</v>
      </c>
      <c r="AY481" s="16" t="s">
        <v>1855</v>
      </c>
      <c r="BE481" s="144">
        <f t="shared" si="1"/>
        <v>0</v>
      </c>
      <c r="BF481" s="144">
        <f t="shared" si="2"/>
        <v>0</v>
      </c>
      <c r="BG481" s="144">
        <f t="shared" si="3"/>
        <v>0</v>
      </c>
      <c r="BH481" s="144">
        <f t="shared" si="4"/>
        <v>0</v>
      </c>
      <c r="BI481" s="144">
        <f t="shared" si="5"/>
        <v>0</v>
      </c>
      <c r="BJ481" s="16" t="s">
        <v>87</v>
      </c>
      <c r="BK481" s="144">
        <f t="shared" si="6"/>
        <v>0</v>
      </c>
    </row>
    <row r="482" spans="2:63" s="1" customFormat="1" ht="16.350000000000001" customHeight="1">
      <c r="B482" s="31"/>
      <c r="C482" s="182" t="s">
        <v>1</v>
      </c>
      <c r="D482" s="182" t="s">
        <v>192</v>
      </c>
      <c r="E482" s="183" t="s">
        <v>1</v>
      </c>
      <c r="F482" s="184" t="s">
        <v>1</v>
      </c>
      <c r="G482" s="185" t="s">
        <v>1</v>
      </c>
      <c r="H482" s="186"/>
      <c r="I482" s="187"/>
      <c r="J482" s="188">
        <f t="shared" si="0"/>
        <v>0</v>
      </c>
      <c r="K482" s="189"/>
      <c r="L482" s="31"/>
      <c r="M482" s="190" t="s">
        <v>1</v>
      </c>
      <c r="N482" s="191" t="s">
        <v>44</v>
      </c>
      <c r="T482" s="55"/>
      <c r="AT482" s="16" t="s">
        <v>1855</v>
      </c>
      <c r="AU482" s="16" t="s">
        <v>87</v>
      </c>
      <c r="AY482" s="16" t="s">
        <v>1855</v>
      </c>
      <c r="BE482" s="144">
        <f t="shared" si="1"/>
        <v>0</v>
      </c>
      <c r="BF482" s="144">
        <f t="shared" si="2"/>
        <v>0</v>
      </c>
      <c r="BG482" s="144">
        <f t="shared" si="3"/>
        <v>0</v>
      </c>
      <c r="BH482" s="144">
        <f t="shared" si="4"/>
        <v>0</v>
      </c>
      <c r="BI482" s="144">
        <f t="shared" si="5"/>
        <v>0</v>
      </c>
      <c r="BJ482" s="16" t="s">
        <v>87</v>
      </c>
      <c r="BK482" s="144">
        <f t="shared" si="6"/>
        <v>0</v>
      </c>
    </row>
    <row r="483" spans="2:63" s="1" customFormat="1" ht="16.350000000000001" customHeight="1">
      <c r="B483" s="31"/>
      <c r="C483" s="182" t="s">
        <v>1</v>
      </c>
      <c r="D483" s="182" t="s">
        <v>192</v>
      </c>
      <c r="E483" s="183" t="s">
        <v>1</v>
      </c>
      <c r="F483" s="184" t="s">
        <v>1</v>
      </c>
      <c r="G483" s="185" t="s">
        <v>1</v>
      </c>
      <c r="H483" s="186"/>
      <c r="I483" s="187"/>
      <c r="J483" s="188">
        <f t="shared" si="0"/>
        <v>0</v>
      </c>
      <c r="K483" s="189"/>
      <c r="L483" s="31"/>
      <c r="M483" s="190" t="s">
        <v>1</v>
      </c>
      <c r="N483" s="191" t="s">
        <v>44</v>
      </c>
      <c r="O483" s="192"/>
      <c r="P483" s="192"/>
      <c r="Q483" s="192"/>
      <c r="R483" s="192"/>
      <c r="S483" s="192"/>
      <c r="T483" s="193"/>
      <c r="AT483" s="16" t="s">
        <v>1855</v>
      </c>
      <c r="AU483" s="16" t="s">
        <v>87</v>
      </c>
      <c r="AY483" s="16" t="s">
        <v>1855</v>
      </c>
      <c r="BE483" s="144">
        <f t="shared" si="1"/>
        <v>0</v>
      </c>
      <c r="BF483" s="144">
        <f t="shared" si="2"/>
        <v>0</v>
      </c>
      <c r="BG483" s="144">
        <f t="shared" si="3"/>
        <v>0</v>
      </c>
      <c r="BH483" s="144">
        <f t="shared" si="4"/>
        <v>0</v>
      </c>
      <c r="BI483" s="144">
        <f t="shared" si="5"/>
        <v>0</v>
      </c>
      <c r="BJ483" s="16" t="s">
        <v>87</v>
      </c>
      <c r="BK483" s="144">
        <f t="shared" si="6"/>
        <v>0</v>
      </c>
    </row>
    <row r="484" spans="2:63" s="1" customFormat="1" ht="6.95" customHeight="1">
      <c r="B484" s="43"/>
      <c r="C484" s="44"/>
      <c r="D484" s="44"/>
      <c r="E484" s="44"/>
      <c r="F484" s="44"/>
      <c r="G484" s="44"/>
      <c r="H484" s="44"/>
      <c r="I484" s="44"/>
      <c r="J484" s="44"/>
      <c r="K484" s="44"/>
      <c r="L484" s="31"/>
    </row>
  </sheetData>
  <sheetProtection algorithmName="SHA-512" hashValue="9cqcruaJCxokh9y8byO5HA5Xro0NCKrZ3tO3YRJqSLMMJ5sqxRkOoAri4ajEpbmbSGgbeI8stdHjEajgi3SDRA==" saltValue="T1I4sbTv9XPNUJL/VeDI5rvEbmJL9NNN+xR/hUlwHU/oYUNzhHJB4xsUwJzcz5REginK3OrWpwM6wNmb0fHtPQ==" spinCount="100000" sheet="1" objects="1" scenarios="1" formatColumns="0" formatRows="0" autoFilter="0"/>
  <autoFilter ref="C128:K483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474:D484">
      <formula1>"K, M"</formula1>
    </dataValidation>
    <dataValidation type="list" allowBlank="1" showInputMessage="1" showErrorMessage="1" error="Povoleny jsou hodnoty základní, snížená, zákl. přenesená, sníž. přenesená, nulová." sqref="N474:N484">
      <formula1>"základní, snížená, zákl. přenesená, sníž. přenesená, nulová"</formula1>
    </dataValidation>
  </dataValidations>
  <hyperlinks>
    <hyperlink ref="F134" r:id="rId1"/>
    <hyperlink ref="F151" r:id="rId2"/>
    <hyperlink ref="F160" r:id="rId3"/>
    <hyperlink ref="F167" r:id="rId4"/>
    <hyperlink ref="F171" r:id="rId5"/>
    <hyperlink ref="F184" r:id="rId6"/>
    <hyperlink ref="F189" r:id="rId7"/>
    <hyperlink ref="F199" r:id="rId8"/>
    <hyperlink ref="F204" r:id="rId9"/>
    <hyperlink ref="F211" r:id="rId10"/>
    <hyperlink ref="F224" r:id="rId11"/>
    <hyperlink ref="F230" r:id="rId12"/>
    <hyperlink ref="F239" r:id="rId13"/>
    <hyperlink ref="F246" r:id="rId14"/>
    <hyperlink ref="F330" r:id="rId15"/>
    <hyperlink ref="F344" r:id="rId16"/>
    <hyperlink ref="F349" r:id="rId17"/>
    <hyperlink ref="F354" r:id="rId18"/>
    <hyperlink ref="F363" r:id="rId19"/>
    <hyperlink ref="F368" r:id="rId20"/>
    <hyperlink ref="F376" r:id="rId21"/>
    <hyperlink ref="F381" r:id="rId22"/>
    <hyperlink ref="F392" r:id="rId23"/>
    <hyperlink ref="F400" r:id="rId24"/>
    <hyperlink ref="F407" r:id="rId25"/>
    <hyperlink ref="F414" r:id="rId26"/>
    <hyperlink ref="F419" r:id="rId27"/>
    <hyperlink ref="F428" r:id="rId28"/>
    <hyperlink ref="F439" r:id="rId29"/>
    <hyperlink ref="F447" r:id="rId30"/>
    <hyperlink ref="F456" r:id="rId31"/>
    <hyperlink ref="F459" r:id="rId32"/>
    <hyperlink ref="F470" r:id="rId3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119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3090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ROUND((ROUND((SUM(BE121:BE194)),  2) + SUM(BE196:BE205)), 2)</f>
        <v>0</v>
      </c>
      <c r="I33" s="91">
        <v>0.21</v>
      </c>
      <c r="J33" s="90">
        <f>ROUND((ROUND(((SUM(BE121:BE194))*I33),  2) + (SUM(BE196:BE205)*I33)),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ROUND((ROUND((SUM(BF121:BF194)),  2) + SUM(BF196:BF205)), 2)</f>
        <v>0</v>
      </c>
      <c r="I34" s="91">
        <v>0.12</v>
      </c>
      <c r="J34" s="90">
        <f>ROUND((ROUND(((SUM(BF121:BF194))*I34),  2) + (SUM(BF196:BF205)*I34)),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ROUND((ROUND((SUM(BG121:BG194)),  2) + SUM(BG196:BG205)),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ROUND((ROUND((SUM(BH121:BH194)),  2) + SUM(BH196:BH205)),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ROUND((ROUND((SUM(BI121:BI194)),  2) + SUM(BI196:BI205)),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D.1.4.H - IRC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J121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2765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>
      <c r="B98" s="107"/>
      <c r="D98" s="108" t="s">
        <v>3091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customHeight="1">
      <c r="B99" s="107"/>
      <c r="D99" s="108" t="s">
        <v>3092</v>
      </c>
      <c r="E99" s="109"/>
      <c r="F99" s="109"/>
      <c r="G99" s="109"/>
      <c r="H99" s="109"/>
      <c r="I99" s="109"/>
      <c r="J99" s="110">
        <f>J151</f>
        <v>0</v>
      </c>
      <c r="L99" s="107"/>
    </row>
    <row r="100" spans="2:12" s="8" customFormat="1" ht="24.95" customHeight="1">
      <c r="B100" s="103"/>
      <c r="D100" s="104" t="s">
        <v>3093</v>
      </c>
      <c r="E100" s="105"/>
      <c r="F100" s="105"/>
      <c r="G100" s="105"/>
      <c r="H100" s="105"/>
      <c r="I100" s="105"/>
      <c r="J100" s="106">
        <f>J170</f>
        <v>0</v>
      </c>
      <c r="L100" s="103"/>
    </row>
    <row r="101" spans="2:12" s="8" customFormat="1" ht="21.75" customHeight="1">
      <c r="B101" s="103"/>
      <c r="D101" s="111" t="s">
        <v>174</v>
      </c>
      <c r="J101" s="112">
        <f>J195</f>
        <v>0</v>
      </c>
      <c r="L101" s="103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175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6.25" customHeight="1">
      <c r="B111" s="31"/>
      <c r="E111" s="234" t="str">
        <f>E7</f>
        <v>4067 - ZŠ Mírová - úspora energií (metoda EPC a OPŽP) DPS 12-03-2025</v>
      </c>
      <c r="F111" s="235"/>
      <c r="G111" s="235"/>
      <c r="H111" s="235"/>
      <c r="L111" s="31"/>
    </row>
    <row r="112" spans="2:12" s="1" customFormat="1" ht="12" customHeight="1">
      <c r="B112" s="31"/>
      <c r="C112" s="26" t="s">
        <v>130</v>
      </c>
      <c r="L112" s="31"/>
    </row>
    <row r="113" spans="2:65" s="1" customFormat="1" ht="16.5" customHeight="1">
      <c r="B113" s="31"/>
      <c r="E113" s="230" t="str">
        <f>E9</f>
        <v>D.1.4.H - IRC</v>
      </c>
      <c r="F113" s="233"/>
      <c r="G113" s="233"/>
      <c r="H113" s="233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>Mírová 2734/4, Ústí nad Labem</v>
      </c>
      <c r="I115" s="26" t="s">
        <v>22</v>
      </c>
      <c r="J115" s="51" t="str">
        <f>IF(J12="","",J12)</f>
        <v>2. 4. 2024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24</v>
      </c>
      <c r="F117" s="24" t="str">
        <f>E15</f>
        <v>Statutární město Ústí nad Labem</v>
      </c>
      <c r="I117" s="26" t="s">
        <v>31</v>
      </c>
      <c r="J117" s="29" t="str">
        <f>E21</f>
        <v>Projektová kancelář PS, Oto Szakos</v>
      </c>
      <c r="L117" s="31"/>
    </row>
    <row r="118" spans="2:65" s="1" customFormat="1" ht="15.2" customHeight="1">
      <c r="B118" s="31"/>
      <c r="C118" s="26" t="s">
        <v>29</v>
      </c>
      <c r="F118" s="24" t="str">
        <f>IF(E18="","",E18)</f>
        <v>Vyplň údaj</v>
      </c>
      <c r="I118" s="26" t="s">
        <v>35</v>
      </c>
      <c r="J118" s="29" t="str">
        <f>E24</f>
        <v>Digitronic CZ s.r.o.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3"/>
      <c r="C120" s="114" t="s">
        <v>176</v>
      </c>
      <c r="D120" s="115" t="s">
        <v>64</v>
      </c>
      <c r="E120" s="115" t="s">
        <v>60</v>
      </c>
      <c r="F120" s="115" t="s">
        <v>61</v>
      </c>
      <c r="G120" s="115" t="s">
        <v>177</v>
      </c>
      <c r="H120" s="115" t="s">
        <v>178</v>
      </c>
      <c r="I120" s="115" t="s">
        <v>179</v>
      </c>
      <c r="J120" s="115" t="s">
        <v>135</v>
      </c>
      <c r="K120" s="116" t="s">
        <v>180</v>
      </c>
      <c r="L120" s="113"/>
      <c r="M120" s="58" t="s">
        <v>1</v>
      </c>
      <c r="N120" s="59" t="s">
        <v>43</v>
      </c>
      <c r="O120" s="59" t="s">
        <v>181</v>
      </c>
      <c r="P120" s="59" t="s">
        <v>182</v>
      </c>
      <c r="Q120" s="59" t="s">
        <v>183</v>
      </c>
      <c r="R120" s="59" t="s">
        <v>184</v>
      </c>
      <c r="S120" s="59" t="s">
        <v>185</v>
      </c>
      <c r="T120" s="60" t="s">
        <v>186</v>
      </c>
    </row>
    <row r="121" spans="2:65" s="1" customFormat="1" ht="22.9" customHeight="1">
      <c r="B121" s="31"/>
      <c r="C121" s="63" t="s">
        <v>187</v>
      </c>
      <c r="J121" s="117">
        <f>BK121</f>
        <v>0</v>
      </c>
      <c r="L121" s="31"/>
      <c r="M121" s="61"/>
      <c r="N121" s="52"/>
      <c r="O121" s="52"/>
      <c r="P121" s="118">
        <f>P122+P170+P195</f>
        <v>0</v>
      </c>
      <c r="Q121" s="52"/>
      <c r="R121" s="118">
        <f>R122+R170+R195</f>
        <v>2.4800000000000003E-2</v>
      </c>
      <c r="S121" s="52"/>
      <c r="T121" s="119">
        <f>T122+T170+T195</f>
        <v>0</v>
      </c>
      <c r="AT121" s="16" t="s">
        <v>78</v>
      </c>
      <c r="AU121" s="16" t="s">
        <v>137</v>
      </c>
      <c r="BK121" s="120">
        <f>BK122+BK170+BK195</f>
        <v>0</v>
      </c>
    </row>
    <row r="122" spans="2:65" s="11" customFormat="1" ht="25.9" customHeight="1">
      <c r="B122" s="121"/>
      <c r="D122" s="122" t="s">
        <v>78</v>
      </c>
      <c r="E122" s="123" t="s">
        <v>188</v>
      </c>
      <c r="F122" s="123" t="s">
        <v>188</v>
      </c>
      <c r="I122" s="124"/>
      <c r="J122" s="112">
        <f>BK122</f>
        <v>0</v>
      </c>
      <c r="L122" s="121"/>
      <c r="M122" s="125"/>
      <c r="P122" s="126">
        <f>P123+P151</f>
        <v>0</v>
      </c>
      <c r="R122" s="126">
        <f>R123+R151</f>
        <v>2.4800000000000003E-2</v>
      </c>
      <c r="T122" s="127">
        <f>T123+T151</f>
        <v>0</v>
      </c>
      <c r="AR122" s="122" t="s">
        <v>87</v>
      </c>
      <c r="AT122" s="128" t="s">
        <v>78</v>
      </c>
      <c r="AU122" s="128" t="s">
        <v>79</v>
      </c>
      <c r="AY122" s="122" t="s">
        <v>190</v>
      </c>
      <c r="BK122" s="129">
        <f>BK123+BK151</f>
        <v>0</v>
      </c>
    </row>
    <row r="123" spans="2:65" s="11" customFormat="1" ht="22.9" customHeight="1">
      <c r="B123" s="121"/>
      <c r="D123" s="122" t="s">
        <v>78</v>
      </c>
      <c r="E123" s="130" t="s">
        <v>2777</v>
      </c>
      <c r="F123" s="130" t="s">
        <v>3094</v>
      </c>
      <c r="I123" s="124"/>
      <c r="J123" s="131">
        <f>BK123</f>
        <v>0</v>
      </c>
      <c r="L123" s="121"/>
      <c r="M123" s="125"/>
      <c r="P123" s="126">
        <f>SUM(P124:P150)</f>
        <v>0</v>
      </c>
      <c r="R123" s="126">
        <f>SUM(R124:R150)</f>
        <v>0</v>
      </c>
      <c r="T123" s="127">
        <f>SUM(T124:T150)</f>
        <v>0</v>
      </c>
      <c r="AR123" s="122" t="s">
        <v>87</v>
      </c>
      <c r="AT123" s="128" t="s">
        <v>78</v>
      </c>
      <c r="AU123" s="128" t="s">
        <v>87</v>
      </c>
      <c r="AY123" s="122" t="s">
        <v>190</v>
      </c>
      <c r="BK123" s="129">
        <f>SUM(BK124:BK150)</f>
        <v>0</v>
      </c>
    </row>
    <row r="124" spans="2:65" s="1" customFormat="1" ht="16.5" customHeight="1">
      <c r="B124" s="31"/>
      <c r="C124" s="132" t="s">
        <v>87</v>
      </c>
      <c r="D124" s="132" t="s">
        <v>192</v>
      </c>
      <c r="E124" s="133" t="s">
        <v>3095</v>
      </c>
      <c r="F124" s="134" t="s">
        <v>3096</v>
      </c>
      <c r="G124" s="135" t="s">
        <v>204</v>
      </c>
      <c r="H124" s="136">
        <v>17</v>
      </c>
      <c r="I124" s="137"/>
      <c r="J124" s="138">
        <f>ROUND(I124*H124,2)</f>
        <v>0</v>
      </c>
      <c r="K124" s="134" t="s">
        <v>196</v>
      </c>
      <c r="L124" s="31"/>
      <c r="M124" s="139" t="s">
        <v>1</v>
      </c>
      <c r="N124" s="140" t="s">
        <v>44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197</v>
      </c>
      <c r="AT124" s="143" t="s">
        <v>192</v>
      </c>
      <c r="AU124" s="143" t="s">
        <v>89</v>
      </c>
      <c r="AY124" s="16" t="s">
        <v>190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87</v>
      </c>
      <c r="BK124" s="144">
        <f>ROUND(I124*H124,2)</f>
        <v>0</v>
      </c>
      <c r="BL124" s="16" t="s">
        <v>197</v>
      </c>
      <c r="BM124" s="143" t="s">
        <v>89</v>
      </c>
    </row>
    <row r="125" spans="2:65" s="1" customFormat="1">
      <c r="B125" s="31"/>
      <c r="D125" s="145" t="s">
        <v>198</v>
      </c>
      <c r="F125" s="146" t="s">
        <v>3096</v>
      </c>
      <c r="I125" s="147"/>
      <c r="L125" s="31"/>
      <c r="M125" s="148"/>
      <c r="T125" s="55"/>
      <c r="AT125" s="16" t="s">
        <v>198</v>
      </c>
      <c r="AU125" s="16" t="s">
        <v>89</v>
      </c>
    </row>
    <row r="126" spans="2:65" s="1" customFormat="1">
      <c r="B126" s="31"/>
      <c r="D126" s="149" t="s">
        <v>200</v>
      </c>
      <c r="F126" s="150" t="s">
        <v>3097</v>
      </c>
      <c r="I126" s="147"/>
      <c r="L126" s="31"/>
      <c r="M126" s="148"/>
      <c r="T126" s="55"/>
      <c r="AT126" s="16" t="s">
        <v>200</v>
      </c>
      <c r="AU126" s="16" t="s">
        <v>89</v>
      </c>
    </row>
    <row r="127" spans="2:65" s="1" customFormat="1" ht="16.5" customHeight="1">
      <c r="B127" s="31"/>
      <c r="C127" s="152" t="s">
        <v>89</v>
      </c>
      <c r="D127" s="152" t="s">
        <v>426</v>
      </c>
      <c r="E127" s="153" t="s">
        <v>87</v>
      </c>
      <c r="F127" s="154" t="s">
        <v>3098</v>
      </c>
      <c r="G127" s="155" t="s">
        <v>936</v>
      </c>
      <c r="H127" s="156">
        <v>6</v>
      </c>
      <c r="I127" s="157"/>
      <c r="J127" s="158">
        <f>ROUND(I127*H127,2)</f>
        <v>0</v>
      </c>
      <c r="K127" s="154" t="s">
        <v>1</v>
      </c>
      <c r="L127" s="159"/>
      <c r="M127" s="160" t="s">
        <v>1</v>
      </c>
      <c r="N127" s="161" t="s">
        <v>44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216</v>
      </c>
      <c r="AT127" s="143" t="s">
        <v>426</v>
      </c>
      <c r="AU127" s="143" t="s">
        <v>89</v>
      </c>
      <c r="AY127" s="16" t="s">
        <v>190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87</v>
      </c>
      <c r="BK127" s="144">
        <f>ROUND(I127*H127,2)</f>
        <v>0</v>
      </c>
      <c r="BL127" s="16" t="s">
        <v>197</v>
      </c>
      <c r="BM127" s="143" t="s">
        <v>197</v>
      </c>
    </row>
    <row r="128" spans="2:65" s="1" customFormat="1">
      <c r="B128" s="31"/>
      <c r="D128" s="145" t="s">
        <v>198</v>
      </c>
      <c r="F128" s="146" t="s">
        <v>3099</v>
      </c>
      <c r="I128" s="147"/>
      <c r="L128" s="31"/>
      <c r="M128" s="148"/>
      <c r="T128" s="55"/>
      <c r="AT128" s="16" t="s">
        <v>198</v>
      </c>
      <c r="AU128" s="16" t="s">
        <v>89</v>
      </c>
    </row>
    <row r="129" spans="2:65" s="1" customFormat="1" ht="16.5" customHeight="1">
      <c r="B129" s="31"/>
      <c r="C129" s="152" t="s">
        <v>207</v>
      </c>
      <c r="D129" s="152" t="s">
        <v>426</v>
      </c>
      <c r="E129" s="153" t="s">
        <v>89</v>
      </c>
      <c r="F129" s="154" t="s">
        <v>3100</v>
      </c>
      <c r="G129" s="155" t="s">
        <v>936</v>
      </c>
      <c r="H129" s="156">
        <v>11</v>
      </c>
      <c r="I129" s="157"/>
      <c r="J129" s="158">
        <f>ROUND(I129*H129,2)</f>
        <v>0</v>
      </c>
      <c r="K129" s="154" t="s">
        <v>1</v>
      </c>
      <c r="L129" s="159"/>
      <c r="M129" s="160" t="s">
        <v>1</v>
      </c>
      <c r="N129" s="161" t="s">
        <v>44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216</v>
      </c>
      <c r="AT129" s="143" t="s">
        <v>426</v>
      </c>
      <c r="AU129" s="143" t="s">
        <v>89</v>
      </c>
      <c r="AY129" s="16" t="s">
        <v>190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87</v>
      </c>
      <c r="BK129" s="144">
        <f>ROUND(I129*H129,2)</f>
        <v>0</v>
      </c>
      <c r="BL129" s="16" t="s">
        <v>197</v>
      </c>
      <c r="BM129" s="143" t="s">
        <v>211</v>
      </c>
    </row>
    <row r="130" spans="2:65" s="1" customFormat="1">
      <c r="B130" s="31"/>
      <c r="D130" s="145" t="s">
        <v>198</v>
      </c>
      <c r="F130" s="146" t="s">
        <v>3101</v>
      </c>
      <c r="I130" s="147"/>
      <c r="L130" s="31"/>
      <c r="M130" s="148"/>
      <c r="T130" s="55"/>
      <c r="AT130" s="16" t="s">
        <v>198</v>
      </c>
      <c r="AU130" s="16" t="s">
        <v>89</v>
      </c>
    </row>
    <row r="131" spans="2:65" s="1" customFormat="1" ht="16.5" customHeight="1">
      <c r="B131" s="31"/>
      <c r="C131" s="152" t="s">
        <v>197</v>
      </c>
      <c r="D131" s="152" t="s">
        <v>426</v>
      </c>
      <c r="E131" s="153" t="s">
        <v>207</v>
      </c>
      <c r="F131" s="154" t="s">
        <v>3102</v>
      </c>
      <c r="G131" s="155" t="s">
        <v>936</v>
      </c>
      <c r="H131" s="156">
        <v>17</v>
      </c>
      <c r="I131" s="157"/>
      <c r="J131" s="158">
        <f>ROUND(I131*H131,2)</f>
        <v>0</v>
      </c>
      <c r="K131" s="154" t="s">
        <v>1</v>
      </c>
      <c r="L131" s="159"/>
      <c r="M131" s="160" t="s">
        <v>1</v>
      </c>
      <c r="N131" s="161" t="s">
        <v>44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216</v>
      </c>
      <c r="AT131" s="143" t="s">
        <v>426</v>
      </c>
      <c r="AU131" s="143" t="s">
        <v>89</v>
      </c>
      <c r="AY131" s="16" t="s">
        <v>190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87</v>
      </c>
      <c r="BK131" s="144">
        <f>ROUND(I131*H131,2)</f>
        <v>0</v>
      </c>
      <c r="BL131" s="16" t="s">
        <v>197</v>
      </c>
      <c r="BM131" s="143" t="s">
        <v>216</v>
      </c>
    </row>
    <row r="132" spans="2:65" s="1" customFormat="1">
      <c r="B132" s="31"/>
      <c r="D132" s="145" t="s">
        <v>198</v>
      </c>
      <c r="F132" s="146" t="s">
        <v>3103</v>
      </c>
      <c r="I132" s="147"/>
      <c r="L132" s="31"/>
      <c r="M132" s="148"/>
      <c r="T132" s="55"/>
      <c r="AT132" s="16" t="s">
        <v>198</v>
      </c>
      <c r="AU132" s="16" t="s">
        <v>89</v>
      </c>
    </row>
    <row r="133" spans="2:65" s="1" customFormat="1" ht="24.2" customHeight="1">
      <c r="B133" s="31"/>
      <c r="C133" s="132" t="s">
        <v>219</v>
      </c>
      <c r="D133" s="132" t="s">
        <v>192</v>
      </c>
      <c r="E133" s="133" t="s">
        <v>3104</v>
      </c>
      <c r="F133" s="134" t="s">
        <v>3105</v>
      </c>
      <c r="G133" s="135" t="s">
        <v>204</v>
      </c>
      <c r="H133" s="136">
        <v>354</v>
      </c>
      <c r="I133" s="137"/>
      <c r="J133" s="138">
        <f>ROUND(I133*H133,2)</f>
        <v>0</v>
      </c>
      <c r="K133" s="134" t="s">
        <v>1</v>
      </c>
      <c r="L133" s="31"/>
      <c r="M133" s="139" t="s">
        <v>1</v>
      </c>
      <c r="N133" s="140" t="s">
        <v>44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197</v>
      </c>
      <c r="AT133" s="143" t="s">
        <v>192</v>
      </c>
      <c r="AU133" s="143" t="s">
        <v>89</v>
      </c>
      <c r="AY133" s="16" t="s">
        <v>190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87</v>
      </c>
      <c r="BK133" s="144">
        <f>ROUND(I133*H133,2)</f>
        <v>0</v>
      </c>
      <c r="BL133" s="16" t="s">
        <v>197</v>
      </c>
      <c r="BM133" s="143" t="s">
        <v>222</v>
      </c>
    </row>
    <row r="134" spans="2:65" s="1" customFormat="1" ht="19.5">
      <c r="B134" s="31"/>
      <c r="D134" s="145" t="s">
        <v>198</v>
      </c>
      <c r="F134" s="146" t="s">
        <v>3106</v>
      </c>
      <c r="I134" s="147"/>
      <c r="L134" s="31"/>
      <c r="M134" s="148"/>
      <c r="T134" s="55"/>
      <c r="AT134" s="16" t="s">
        <v>198</v>
      </c>
      <c r="AU134" s="16" t="s">
        <v>89</v>
      </c>
    </row>
    <row r="135" spans="2:65" s="1" customFormat="1" ht="16.5" customHeight="1">
      <c r="B135" s="31"/>
      <c r="C135" s="152" t="s">
        <v>211</v>
      </c>
      <c r="D135" s="152" t="s">
        <v>426</v>
      </c>
      <c r="E135" s="153" t="s">
        <v>197</v>
      </c>
      <c r="F135" s="154" t="s">
        <v>3107</v>
      </c>
      <c r="G135" s="155" t="s">
        <v>936</v>
      </c>
      <c r="H135" s="156">
        <v>354</v>
      </c>
      <c r="I135" s="157"/>
      <c r="J135" s="158">
        <f>ROUND(I135*H135,2)</f>
        <v>0</v>
      </c>
      <c r="K135" s="154" t="s">
        <v>1</v>
      </c>
      <c r="L135" s="159"/>
      <c r="M135" s="160" t="s">
        <v>1</v>
      </c>
      <c r="N135" s="161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216</v>
      </c>
      <c r="AT135" s="143" t="s">
        <v>426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197</v>
      </c>
      <c r="BM135" s="143" t="s">
        <v>8</v>
      </c>
    </row>
    <row r="136" spans="2:65" s="1" customFormat="1">
      <c r="B136" s="31"/>
      <c r="D136" s="145" t="s">
        <v>198</v>
      </c>
      <c r="F136" s="146" t="s">
        <v>3108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" customFormat="1" ht="16.5" customHeight="1">
      <c r="B137" s="31"/>
      <c r="C137" s="152" t="s">
        <v>229</v>
      </c>
      <c r="D137" s="152" t="s">
        <v>426</v>
      </c>
      <c r="E137" s="153" t="s">
        <v>219</v>
      </c>
      <c r="F137" s="154" t="s">
        <v>3109</v>
      </c>
      <c r="G137" s="155" t="s">
        <v>936</v>
      </c>
      <c r="H137" s="156">
        <v>354</v>
      </c>
      <c r="I137" s="157"/>
      <c r="J137" s="158">
        <f>ROUND(I137*H137,2)</f>
        <v>0</v>
      </c>
      <c r="K137" s="154" t="s">
        <v>1</v>
      </c>
      <c r="L137" s="159"/>
      <c r="M137" s="160" t="s">
        <v>1</v>
      </c>
      <c r="N137" s="161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216</v>
      </c>
      <c r="AT137" s="143" t="s">
        <v>426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197</v>
      </c>
      <c r="BM137" s="143" t="s">
        <v>232</v>
      </c>
    </row>
    <row r="138" spans="2:65" s="1" customFormat="1">
      <c r="B138" s="31"/>
      <c r="D138" s="145" t="s">
        <v>198</v>
      </c>
      <c r="F138" s="146" t="s">
        <v>3110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" customFormat="1" ht="24.2" customHeight="1">
      <c r="B139" s="31"/>
      <c r="C139" s="132" t="s">
        <v>216</v>
      </c>
      <c r="D139" s="132" t="s">
        <v>192</v>
      </c>
      <c r="E139" s="133" t="s">
        <v>3111</v>
      </c>
      <c r="F139" s="134" t="s">
        <v>3112</v>
      </c>
      <c r="G139" s="135" t="s">
        <v>204</v>
      </c>
      <c r="H139" s="136">
        <v>1</v>
      </c>
      <c r="I139" s="137"/>
      <c r="J139" s="138">
        <f>ROUND(I139*H139,2)</f>
        <v>0</v>
      </c>
      <c r="K139" s="134" t="s">
        <v>1</v>
      </c>
      <c r="L139" s="31"/>
      <c r="M139" s="139" t="s">
        <v>1</v>
      </c>
      <c r="N139" s="140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197</v>
      </c>
      <c r="AT139" s="143" t="s">
        <v>192</v>
      </c>
      <c r="AU139" s="143" t="s">
        <v>89</v>
      </c>
      <c r="AY139" s="16" t="s">
        <v>190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197</v>
      </c>
      <c r="BM139" s="143" t="s">
        <v>237</v>
      </c>
    </row>
    <row r="140" spans="2:65" s="1" customFormat="1" ht="19.5">
      <c r="B140" s="31"/>
      <c r="D140" s="145" t="s">
        <v>198</v>
      </c>
      <c r="F140" s="146" t="s">
        <v>3113</v>
      </c>
      <c r="I140" s="147"/>
      <c r="L140" s="31"/>
      <c r="M140" s="148"/>
      <c r="T140" s="55"/>
      <c r="AT140" s="16" t="s">
        <v>198</v>
      </c>
      <c r="AU140" s="16" t="s">
        <v>89</v>
      </c>
    </row>
    <row r="141" spans="2:65" s="1" customFormat="1" ht="16.5" customHeight="1">
      <c r="B141" s="31"/>
      <c r="C141" s="132" t="s">
        <v>240</v>
      </c>
      <c r="D141" s="132" t="s">
        <v>192</v>
      </c>
      <c r="E141" s="133" t="s">
        <v>211</v>
      </c>
      <c r="F141" s="134" t="s">
        <v>3114</v>
      </c>
      <c r="G141" s="135" t="s">
        <v>3115</v>
      </c>
      <c r="H141" s="136">
        <v>1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44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197</v>
      </c>
      <c r="AT141" s="143" t="s">
        <v>192</v>
      </c>
      <c r="AU141" s="143" t="s">
        <v>89</v>
      </c>
      <c r="AY141" s="16" t="s">
        <v>190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87</v>
      </c>
      <c r="BK141" s="144">
        <f>ROUND(I141*H141,2)</f>
        <v>0</v>
      </c>
      <c r="BL141" s="16" t="s">
        <v>197</v>
      </c>
      <c r="BM141" s="143" t="s">
        <v>243</v>
      </c>
    </row>
    <row r="142" spans="2:65" s="1" customFormat="1">
      <c r="B142" s="31"/>
      <c r="D142" s="145" t="s">
        <v>198</v>
      </c>
      <c r="F142" s="146" t="s">
        <v>3114</v>
      </c>
      <c r="I142" s="147"/>
      <c r="L142" s="31"/>
      <c r="M142" s="148"/>
      <c r="T142" s="55"/>
      <c r="AT142" s="16" t="s">
        <v>198</v>
      </c>
      <c r="AU142" s="16" t="s">
        <v>89</v>
      </c>
    </row>
    <row r="143" spans="2:65" s="1" customFormat="1" ht="16.5" customHeight="1">
      <c r="B143" s="31"/>
      <c r="C143" s="152" t="s">
        <v>222</v>
      </c>
      <c r="D143" s="152" t="s">
        <v>426</v>
      </c>
      <c r="E143" s="153" t="s">
        <v>229</v>
      </c>
      <c r="F143" s="154" t="s">
        <v>3116</v>
      </c>
      <c r="G143" s="155" t="s">
        <v>936</v>
      </c>
      <c r="H143" s="156">
        <v>1</v>
      </c>
      <c r="I143" s="157"/>
      <c r="J143" s="158">
        <f>ROUND(I143*H143,2)</f>
        <v>0</v>
      </c>
      <c r="K143" s="154" t="s">
        <v>1</v>
      </c>
      <c r="L143" s="159"/>
      <c r="M143" s="160" t="s">
        <v>1</v>
      </c>
      <c r="N143" s="161" t="s">
        <v>44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216</v>
      </c>
      <c r="AT143" s="143" t="s">
        <v>426</v>
      </c>
      <c r="AU143" s="143" t="s">
        <v>89</v>
      </c>
      <c r="AY143" s="16" t="s">
        <v>190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87</v>
      </c>
      <c r="BK143" s="144">
        <f>ROUND(I143*H143,2)</f>
        <v>0</v>
      </c>
      <c r="BL143" s="16" t="s">
        <v>197</v>
      </c>
      <c r="BM143" s="143" t="s">
        <v>248</v>
      </c>
    </row>
    <row r="144" spans="2:65" s="1" customFormat="1">
      <c r="B144" s="31"/>
      <c r="D144" s="145" t="s">
        <v>198</v>
      </c>
      <c r="F144" s="146" t="s">
        <v>3116</v>
      </c>
      <c r="I144" s="147"/>
      <c r="L144" s="31"/>
      <c r="M144" s="148"/>
      <c r="T144" s="55"/>
      <c r="AT144" s="16" t="s">
        <v>198</v>
      </c>
      <c r="AU144" s="16" t="s">
        <v>89</v>
      </c>
    </row>
    <row r="145" spans="2:65" s="1" customFormat="1" ht="16.5" customHeight="1">
      <c r="B145" s="31"/>
      <c r="C145" s="152" t="s">
        <v>251</v>
      </c>
      <c r="D145" s="152" t="s">
        <v>426</v>
      </c>
      <c r="E145" s="153" t="s">
        <v>216</v>
      </c>
      <c r="F145" s="154" t="s">
        <v>3117</v>
      </c>
      <c r="G145" s="155" t="s">
        <v>3118</v>
      </c>
      <c r="H145" s="156">
        <v>20</v>
      </c>
      <c r="I145" s="157"/>
      <c r="J145" s="158">
        <f>ROUND(I145*H145,2)</f>
        <v>0</v>
      </c>
      <c r="K145" s="154" t="s">
        <v>1</v>
      </c>
      <c r="L145" s="159"/>
      <c r="M145" s="160" t="s">
        <v>1</v>
      </c>
      <c r="N145" s="161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216</v>
      </c>
      <c r="AT145" s="143" t="s">
        <v>426</v>
      </c>
      <c r="AU145" s="143" t="s">
        <v>89</v>
      </c>
      <c r="AY145" s="16" t="s">
        <v>190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87</v>
      </c>
      <c r="BK145" s="144">
        <f>ROUND(I145*H145,2)</f>
        <v>0</v>
      </c>
      <c r="BL145" s="16" t="s">
        <v>197</v>
      </c>
      <c r="BM145" s="143" t="s">
        <v>254</v>
      </c>
    </row>
    <row r="146" spans="2:65" s="1" customFormat="1">
      <c r="B146" s="31"/>
      <c r="D146" s="145" t="s">
        <v>198</v>
      </c>
      <c r="F146" s="146" t="s">
        <v>3117</v>
      </c>
      <c r="I146" s="147"/>
      <c r="L146" s="31"/>
      <c r="M146" s="148"/>
      <c r="T146" s="55"/>
      <c r="AT146" s="16" t="s">
        <v>198</v>
      </c>
      <c r="AU146" s="16" t="s">
        <v>89</v>
      </c>
    </row>
    <row r="147" spans="2:65" s="1" customFormat="1" ht="16.5" customHeight="1">
      <c r="B147" s="31"/>
      <c r="C147" s="152" t="s">
        <v>8</v>
      </c>
      <c r="D147" s="152" t="s">
        <v>426</v>
      </c>
      <c r="E147" s="153" t="s">
        <v>240</v>
      </c>
      <c r="F147" s="154" t="s">
        <v>3119</v>
      </c>
      <c r="G147" s="155" t="s">
        <v>926</v>
      </c>
      <c r="H147" s="156">
        <v>21</v>
      </c>
      <c r="I147" s="157"/>
      <c r="J147" s="158">
        <f>ROUND(I147*H147,2)</f>
        <v>0</v>
      </c>
      <c r="K147" s="154" t="s">
        <v>1</v>
      </c>
      <c r="L147" s="159"/>
      <c r="M147" s="160" t="s">
        <v>1</v>
      </c>
      <c r="N147" s="161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216</v>
      </c>
      <c r="AT147" s="143" t="s">
        <v>426</v>
      </c>
      <c r="AU147" s="143" t="s">
        <v>89</v>
      </c>
      <c r="AY147" s="16" t="s">
        <v>190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87</v>
      </c>
      <c r="BK147" s="144">
        <f>ROUND(I147*H147,2)</f>
        <v>0</v>
      </c>
      <c r="BL147" s="16" t="s">
        <v>197</v>
      </c>
      <c r="BM147" s="143" t="s">
        <v>259</v>
      </c>
    </row>
    <row r="148" spans="2:65" s="1" customFormat="1">
      <c r="B148" s="31"/>
      <c r="D148" s="145" t="s">
        <v>198</v>
      </c>
      <c r="F148" s="146" t="s">
        <v>3119</v>
      </c>
      <c r="I148" s="147"/>
      <c r="L148" s="31"/>
      <c r="M148" s="148"/>
      <c r="T148" s="55"/>
      <c r="AT148" s="16" t="s">
        <v>198</v>
      </c>
      <c r="AU148" s="16" t="s">
        <v>89</v>
      </c>
    </row>
    <row r="149" spans="2:65" s="1" customFormat="1" ht="21.75" customHeight="1">
      <c r="B149" s="31"/>
      <c r="C149" s="152" t="s">
        <v>262</v>
      </c>
      <c r="D149" s="152" t="s">
        <v>426</v>
      </c>
      <c r="E149" s="153" t="s">
        <v>2871</v>
      </c>
      <c r="F149" s="154" t="s">
        <v>2872</v>
      </c>
      <c r="G149" s="155" t="s">
        <v>936</v>
      </c>
      <c r="H149" s="156">
        <v>10</v>
      </c>
      <c r="I149" s="157"/>
      <c r="J149" s="158">
        <f>ROUND(I149*H149,2)</f>
        <v>0</v>
      </c>
      <c r="K149" s="154" t="s">
        <v>1</v>
      </c>
      <c r="L149" s="159"/>
      <c r="M149" s="160" t="s">
        <v>1</v>
      </c>
      <c r="N149" s="161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216</v>
      </c>
      <c r="AT149" s="143" t="s">
        <v>426</v>
      </c>
      <c r="AU149" s="143" t="s">
        <v>89</v>
      </c>
      <c r="AY149" s="16" t="s">
        <v>190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87</v>
      </c>
      <c r="BK149" s="144">
        <f>ROUND(I149*H149,2)</f>
        <v>0</v>
      </c>
      <c r="BL149" s="16" t="s">
        <v>197</v>
      </c>
      <c r="BM149" s="143" t="s">
        <v>266</v>
      </c>
    </row>
    <row r="150" spans="2:65" s="1" customFormat="1">
      <c r="B150" s="31"/>
      <c r="D150" s="145" t="s">
        <v>198</v>
      </c>
      <c r="F150" s="146" t="s">
        <v>2872</v>
      </c>
      <c r="I150" s="147"/>
      <c r="L150" s="31"/>
      <c r="M150" s="148"/>
      <c r="T150" s="55"/>
      <c r="AT150" s="16" t="s">
        <v>198</v>
      </c>
      <c r="AU150" s="16" t="s">
        <v>89</v>
      </c>
    </row>
    <row r="151" spans="2:65" s="11" customFormat="1" ht="22.9" customHeight="1">
      <c r="B151" s="121"/>
      <c r="D151" s="122" t="s">
        <v>78</v>
      </c>
      <c r="E151" s="130" t="s">
        <v>3120</v>
      </c>
      <c r="F151" s="130" t="s">
        <v>3121</v>
      </c>
      <c r="I151" s="124"/>
      <c r="J151" s="131">
        <f>BK151</f>
        <v>0</v>
      </c>
      <c r="L151" s="121"/>
      <c r="M151" s="125"/>
      <c r="P151" s="126">
        <f>SUM(P152:P169)</f>
        <v>0</v>
      </c>
      <c r="R151" s="126">
        <f>SUM(R152:R169)</f>
        <v>2.4800000000000003E-2</v>
      </c>
      <c r="T151" s="127">
        <f>SUM(T152:T169)</f>
        <v>0</v>
      </c>
      <c r="AR151" s="122" t="s">
        <v>89</v>
      </c>
      <c r="AT151" s="128" t="s">
        <v>78</v>
      </c>
      <c r="AU151" s="128" t="s">
        <v>87</v>
      </c>
      <c r="AY151" s="122" t="s">
        <v>190</v>
      </c>
      <c r="BK151" s="129">
        <f>SUM(BK152:BK169)</f>
        <v>0</v>
      </c>
    </row>
    <row r="152" spans="2:65" s="1" customFormat="1" ht="24.2" customHeight="1">
      <c r="B152" s="31"/>
      <c r="C152" s="132" t="s">
        <v>232</v>
      </c>
      <c r="D152" s="132" t="s">
        <v>192</v>
      </c>
      <c r="E152" s="133" t="s">
        <v>3122</v>
      </c>
      <c r="F152" s="134" t="s">
        <v>3123</v>
      </c>
      <c r="G152" s="135" t="s">
        <v>368</v>
      </c>
      <c r="H152" s="136">
        <v>3153.3330000000001</v>
      </c>
      <c r="I152" s="137"/>
      <c r="J152" s="138">
        <f>ROUND(I152*H152,2)</f>
        <v>0</v>
      </c>
      <c r="K152" s="134" t="s">
        <v>1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237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237</v>
      </c>
      <c r="BM152" s="143" t="s">
        <v>271</v>
      </c>
    </row>
    <row r="153" spans="2:65" s="1" customFormat="1" ht="19.5">
      <c r="B153" s="31"/>
      <c r="D153" s="145" t="s">
        <v>198</v>
      </c>
      <c r="F153" s="146" t="s">
        <v>3124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 ht="21.75" customHeight="1">
      <c r="B154" s="31"/>
      <c r="C154" s="152" t="s">
        <v>274</v>
      </c>
      <c r="D154" s="152" t="s">
        <v>426</v>
      </c>
      <c r="E154" s="153" t="s">
        <v>3125</v>
      </c>
      <c r="F154" s="154" t="s">
        <v>3126</v>
      </c>
      <c r="G154" s="155" t="s">
        <v>368</v>
      </c>
      <c r="H154" s="156">
        <v>3784</v>
      </c>
      <c r="I154" s="157"/>
      <c r="J154" s="158">
        <f>ROUND(I154*H154,2)</f>
        <v>0</v>
      </c>
      <c r="K154" s="154" t="s">
        <v>1</v>
      </c>
      <c r="L154" s="159"/>
      <c r="M154" s="160" t="s">
        <v>1</v>
      </c>
      <c r="N154" s="161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281</v>
      </c>
      <c r="AT154" s="143" t="s">
        <v>426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237</v>
      </c>
      <c r="BM154" s="143" t="s">
        <v>277</v>
      </c>
    </row>
    <row r="155" spans="2:65" s="1" customFormat="1">
      <c r="B155" s="31"/>
      <c r="D155" s="145" t="s">
        <v>198</v>
      </c>
      <c r="F155" s="146" t="s">
        <v>3127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 ht="16.5" customHeight="1">
      <c r="B156" s="31"/>
      <c r="C156" s="132" t="s">
        <v>237</v>
      </c>
      <c r="D156" s="132" t="s">
        <v>192</v>
      </c>
      <c r="E156" s="133" t="s">
        <v>3128</v>
      </c>
      <c r="F156" s="134" t="s">
        <v>3129</v>
      </c>
      <c r="G156" s="135" t="s">
        <v>368</v>
      </c>
      <c r="H156" s="136">
        <v>295.238</v>
      </c>
      <c r="I156" s="137"/>
      <c r="J156" s="138">
        <f>ROUND(I156*H156,2)</f>
        <v>0</v>
      </c>
      <c r="K156" s="134" t="s">
        <v>1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237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237</v>
      </c>
      <c r="BM156" s="143" t="s">
        <v>281</v>
      </c>
    </row>
    <row r="157" spans="2:65" s="1" customFormat="1">
      <c r="B157" s="31"/>
      <c r="D157" s="145" t="s">
        <v>198</v>
      </c>
      <c r="F157" s="146" t="s">
        <v>3130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 ht="16.5" customHeight="1">
      <c r="B158" s="31"/>
      <c r="C158" s="152" t="s">
        <v>283</v>
      </c>
      <c r="D158" s="152" t="s">
        <v>426</v>
      </c>
      <c r="E158" s="153" t="s">
        <v>3131</v>
      </c>
      <c r="F158" s="154" t="s">
        <v>3132</v>
      </c>
      <c r="G158" s="155" t="s">
        <v>368</v>
      </c>
      <c r="H158" s="156">
        <v>310</v>
      </c>
      <c r="I158" s="157"/>
      <c r="J158" s="158">
        <f>ROUND(I158*H158,2)</f>
        <v>0</v>
      </c>
      <c r="K158" s="154" t="s">
        <v>196</v>
      </c>
      <c r="L158" s="159"/>
      <c r="M158" s="160" t="s">
        <v>1</v>
      </c>
      <c r="N158" s="161" t="s">
        <v>44</v>
      </c>
      <c r="P158" s="141">
        <f>O158*H158</f>
        <v>0</v>
      </c>
      <c r="Q158" s="141">
        <v>8.0000000000000007E-5</v>
      </c>
      <c r="R158" s="141">
        <f>Q158*H158</f>
        <v>2.4800000000000003E-2</v>
      </c>
      <c r="S158" s="141">
        <v>0</v>
      </c>
      <c r="T158" s="142">
        <f>S158*H158</f>
        <v>0</v>
      </c>
      <c r="AR158" s="143" t="s">
        <v>281</v>
      </c>
      <c r="AT158" s="143" t="s">
        <v>426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237</v>
      </c>
      <c r="BM158" s="143" t="s">
        <v>286</v>
      </c>
    </row>
    <row r="159" spans="2:65" s="1" customFormat="1">
      <c r="B159" s="31"/>
      <c r="D159" s="145" t="s">
        <v>198</v>
      </c>
      <c r="F159" s="146" t="s">
        <v>3132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 ht="21.75" customHeight="1">
      <c r="B160" s="31"/>
      <c r="C160" s="132" t="s">
        <v>243</v>
      </c>
      <c r="D160" s="132" t="s">
        <v>192</v>
      </c>
      <c r="E160" s="133" t="s">
        <v>3133</v>
      </c>
      <c r="F160" s="134" t="s">
        <v>3134</v>
      </c>
      <c r="G160" s="135" t="s">
        <v>368</v>
      </c>
      <c r="H160" s="136">
        <v>411.66699999999997</v>
      </c>
      <c r="I160" s="137"/>
      <c r="J160" s="138">
        <f>ROUND(I160*H160,2)</f>
        <v>0</v>
      </c>
      <c r="K160" s="134" t="s">
        <v>196</v>
      </c>
      <c r="L160" s="31"/>
      <c r="M160" s="139" t="s">
        <v>1</v>
      </c>
      <c r="N160" s="140" t="s">
        <v>44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237</v>
      </c>
      <c r="AT160" s="143" t="s">
        <v>192</v>
      </c>
      <c r="AU160" s="143" t="s">
        <v>89</v>
      </c>
      <c r="AY160" s="16" t="s">
        <v>190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87</v>
      </c>
      <c r="BK160" s="144">
        <f>ROUND(I160*H160,2)</f>
        <v>0</v>
      </c>
      <c r="BL160" s="16" t="s">
        <v>237</v>
      </c>
      <c r="BM160" s="143" t="s">
        <v>291</v>
      </c>
    </row>
    <row r="161" spans="2:65" s="1" customFormat="1">
      <c r="B161" s="31"/>
      <c r="D161" s="145" t="s">
        <v>198</v>
      </c>
      <c r="F161" s="146" t="s">
        <v>3135</v>
      </c>
      <c r="I161" s="147"/>
      <c r="L161" s="31"/>
      <c r="M161" s="148"/>
      <c r="T161" s="55"/>
      <c r="AT161" s="16" t="s">
        <v>198</v>
      </c>
      <c r="AU161" s="16" t="s">
        <v>89</v>
      </c>
    </row>
    <row r="162" spans="2:65" s="1" customFormat="1">
      <c r="B162" s="31"/>
      <c r="D162" s="149" t="s">
        <v>200</v>
      </c>
      <c r="F162" s="150" t="s">
        <v>3136</v>
      </c>
      <c r="I162" s="147"/>
      <c r="L162" s="31"/>
      <c r="M162" s="148"/>
      <c r="T162" s="55"/>
      <c r="AT162" s="16" t="s">
        <v>200</v>
      </c>
      <c r="AU162" s="16" t="s">
        <v>89</v>
      </c>
    </row>
    <row r="163" spans="2:65" s="1" customFormat="1" ht="16.5" customHeight="1">
      <c r="B163" s="31"/>
      <c r="C163" s="152" t="s">
        <v>294</v>
      </c>
      <c r="D163" s="152" t="s">
        <v>426</v>
      </c>
      <c r="E163" s="153" t="s">
        <v>3137</v>
      </c>
      <c r="F163" s="154" t="s">
        <v>3138</v>
      </c>
      <c r="G163" s="155" t="s">
        <v>368</v>
      </c>
      <c r="H163" s="156">
        <v>62</v>
      </c>
      <c r="I163" s="157"/>
      <c r="J163" s="158">
        <f>ROUND(I163*H163,2)</f>
        <v>0</v>
      </c>
      <c r="K163" s="154" t="s">
        <v>1</v>
      </c>
      <c r="L163" s="159"/>
      <c r="M163" s="160" t="s">
        <v>1</v>
      </c>
      <c r="N163" s="161" t="s">
        <v>44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281</v>
      </c>
      <c r="AT163" s="143" t="s">
        <v>426</v>
      </c>
      <c r="AU163" s="143" t="s">
        <v>89</v>
      </c>
      <c r="AY163" s="16" t="s">
        <v>190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87</v>
      </c>
      <c r="BK163" s="144">
        <f>ROUND(I163*H163,2)</f>
        <v>0</v>
      </c>
      <c r="BL163" s="16" t="s">
        <v>237</v>
      </c>
      <c r="BM163" s="143" t="s">
        <v>297</v>
      </c>
    </row>
    <row r="164" spans="2:65" s="1" customFormat="1">
      <c r="B164" s="31"/>
      <c r="D164" s="145" t="s">
        <v>198</v>
      </c>
      <c r="F164" s="146" t="s">
        <v>3139</v>
      </c>
      <c r="I164" s="147"/>
      <c r="L164" s="31"/>
      <c r="M164" s="148"/>
      <c r="T164" s="55"/>
      <c r="AT164" s="16" t="s">
        <v>198</v>
      </c>
      <c r="AU164" s="16" t="s">
        <v>89</v>
      </c>
    </row>
    <row r="165" spans="2:65" s="1" customFormat="1" ht="16.5" customHeight="1">
      <c r="B165" s="31"/>
      <c r="C165" s="152" t="s">
        <v>248</v>
      </c>
      <c r="D165" s="152" t="s">
        <v>426</v>
      </c>
      <c r="E165" s="153" t="s">
        <v>3140</v>
      </c>
      <c r="F165" s="154" t="s">
        <v>3141</v>
      </c>
      <c r="G165" s="155" t="s">
        <v>368</v>
      </c>
      <c r="H165" s="156">
        <v>432</v>
      </c>
      <c r="I165" s="157"/>
      <c r="J165" s="158">
        <f>ROUND(I165*H165,2)</f>
        <v>0</v>
      </c>
      <c r="K165" s="154" t="s">
        <v>1</v>
      </c>
      <c r="L165" s="159"/>
      <c r="M165" s="160" t="s">
        <v>1</v>
      </c>
      <c r="N165" s="161" t="s">
        <v>44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281</v>
      </c>
      <c r="AT165" s="143" t="s">
        <v>426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237</v>
      </c>
      <c r="BM165" s="143" t="s">
        <v>302</v>
      </c>
    </row>
    <row r="166" spans="2:65" s="1" customFormat="1">
      <c r="B166" s="31"/>
      <c r="D166" s="145" t="s">
        <v>198</v>
      </c>
      <c r="F166" s="146" t="s">
        <v>3142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" customFormat="1" ht="24.2" customHeight="1">
      <c r="B167" s="31"/>
      <c r="C167" s="132" t="s">
        <v>7</v>
      </c>
      <c r="D167" s="132" t="s">
        <v>192</v>
      </c>
      <c r="E167" s="133" t="s">
        <v>2802</v>
      </c>
      <c r="F167" s="134" t="s">
        <v>2803</v>
      </c>
      <c r="G167" s="135" t="s">
        <v>204</v>
      </c>
      <c r="H167" s="136">
        <v>708</v>
      </c>
      <c r="I167" s="137"/>
      <c r="J167" s="138">
        <f>ROUND(I167*H167,2)</f>
        <v>0</v>
      </c>
      <c r="K167" s="134" t="s">
        <v>196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237</v>
      </c>
      <c r="AT167" s="143" t="s">
        <v>192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237</v>
      </c>
      <c r="BM167" s="143" t="s">
        <v>307</v>
      </c>
    </row>
    <row r="168" spans="2:65" s="1" customFormat="1" ht="19.5">
      <c r="B168" s="31"/>
      <c r="D168" s="145" t="s">
        <v>198</v>
      </c>
      <c r="F168" s="146" t="s">
        <v>2804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>
      <c r="B169" s="31"/>
      <c r="D169" s="149" t="s">
        <v>200</v>
      </c>
      <c r="F169" s="150" t="s">
        <v>2805</v>
      </c>
      <c r="I169" s="147"/>
      <c r="L169" s="31"/>
      <c r="M169" s="148"/>
      <c r="T169" s="55"/>
      <c r="AT169" s="16" t="s">
        <v>200</v>
      </c>
      <c r="AU169" s="16" t="s">
        <v>89</v>
      </c>
    </row>
    <row r="170" spans="2:65" s="11" customFormat="1" ht="25.9" customHeight="1">
      <c r="B170" s="121"/>
      <c r="D170" s="122" t="s">
        <v>78</v>
      </c>
      <c r="E170" s="123" t="s">
        <v>315</v>
      </c>
      <c r="F170" s="123" t="s">
        <v>3063</v>
      </c>
      <c r="I170" s="124"/>
      <c r="J170" s="112">
        <f>BK170</f>
        <v>0</v>
      </c>
      <c r="L170" s="121"/>
      <c r="M170" s="125"/>
      <c r="P170" s="126">
        <f>SUM(P171:P194)</f>
        <v>0</v>
      </c>
      <c r="R170" s="126">
        <f>SUM(R171:R194)</f>
        <v>0</v>
      </c>
      <c r="T170" s="127">
        <f>SUM(T171:T194)</f>
        <v>0</v>
      </c>
      <c r="AR170" s="122" t="s">
        <v>87</v>
      </c>
      <c r="AT170" s="128" t="s">
        <v>78</v>
      </c>
      <c r="AU170" s="128" t="s">
        <v>79</v>
      </c>
      <c r="AY170" s="122" t="s">
        <v>190</v>
      </c>
      <c r="BK170" s="129">
        <f>SUM(BK171:BK194)</f>
        <v>0</v>
      </c>
    </row>
    <row r="171" spans="2:65" s="1" customFormat="1" ht="24.2" customHeight="1">
      <c r="B171" s="31"/>
      <c r="C171" s="152" t="s">
        <v>254</v>
      </c>
      <c r="D171" s="152" t="s">
        <v>426</v>
      </c>
      <c r="E171" s="153" t="s">
        <v>3143</v>
      </c>
      <c r="F171" s="154" t="s">
        <v>2755</v>
      </c>
      <c r="G171" s="155" t="s">
        <v>3144</v>
      </c>
      <c r="H171" s="156">
        <v>1</v>
      </c>
      <c r="I171" s="157"/>
      <c r="J171" s="158">
        <f>ROUND(I171*H171,2)</f>
        <v>0</v>
      </c>
      <c r="K171" s="154" t="s">
        <v>1</v>
      </c>
      <c r="L171" s="159"/>
      <c r="M171" s="160" t="s">
        <v>1</v>
      </c>
      <c r="N171" s="161" t="s">
        <v>44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216</v>
      </c>
      <c r="AT171" s="143" t="s">
        <v>426</v>
      </c>
      <c r="AU171" s="143" t="s">
        <v>87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312</v>
      </c>
    </row>
    <row r="172" spans="2:65" s="1" customFormat="1">
      <c r="B172" s="31"/>
      <c r="D172" s="145" t="s">
        <v>198</v>
      </c>
      <c r="F172" s="146" t="s">
        <v>2755</v>
      </c>
      <c r="I172" s="147"/>
      <c r="L172" s="31"/>
      <c r="M172" s="148"/>
      <c r="T172" s="55"/>
      <c r="AT172" s="16" t="s">
        <v>198</v>
      </c>
      <c r="AU172" s="16" t="s">
        <v>87</v>
      </c>
    </row>
    <row r="173" spans="2:65" s="1" customFormat="1" ht="16.5" customHeight="1">
      <c r="B173" s="31"/>
      <c r="C173" s="152" t="s">
        <v>315</v>
      </c>
      <c r="D173" s="152" t="s">
        <v>426</v>
      </c>
      <c r="E173" s="153" t="s">
        <v>929</v>
      </c>
      <c r="F173" s="154" t="s">
        <v>3080</v>
      </c>
      <c r="G173" s="155" t="s">
        <v>204</v>
      </c>
      <c r="H173" s="156">
        <v>1</v>
      </c>
      <c r="I173" s="157"/>
      <c r="J173" s="158">
        <f>ROUND(I173*H173,2)</f>
        <v>0</v>
      </c>
      <c r="K173" s="154" t="s">
        <v>1</v>
      </c>
      <c r="L173" s="159"/>
      <c r="M173" s="160" t="s">
        <v>1</v>
      </c>
      <c r="N173" s="161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216</v>
      </c>
      <c r="AT173" s="143" t="s">
        <v>426</v>
      </c>
      <c r="AU173" s="143" t="s">
        <v>87</v>
      </c>
      <c r="AY173" s="16" t="s">
        <v>190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87</v>
      </c>
      <c r="BK173" s="144">
        <f>ROUND(I173*H173,2)</f>
        <v>0</v>
      </c>
      <c r="BL173" s="16" t="s">
        <v>197</v>
      </c>
      <c r="BM173" s="143" t="s">
        <v>318</v>
      </c>
    </row>
    <row r="174" spans="2:65" s="1" customFormat="1">
      <c r="B174" s="31"/>
      <c r="D174" s="145" t="s">
        <v>198</v>
      </c>
      <c r="F174" s="146" t="s">
        <v>3080</v>
      </c>
      <c r="I174" s="147"/>
      <c r="L174" s="31"/>
      <c r="M174" s="148"/>
      <c r="T174" s="55"/>
      <c r="AT174" s="16" t="s">
        <v>198</v>
      </c>
      <c r="AU174" s="16" t="s">
        <v>87</v>
      </c>
    </row>
    <row r="175" spans="2:65" s="1" customFormat="1" ht="16.5" customHeight="1">
      <c r="B175" s="31"/>
      <c r="C175" s="152" t="s">
        <v>259</v>
      </c>
      <c r="D175" s="152" t="s">
        <v>426</v>
      </c>
      <c r="E175" s="153" t="s">
        <v>561</v>
      </c>
      <c r="F175" s="154" t="s">
        <v>3081</v>
      </c>
      <c r="G175" s="155" t="s">
        <v>936</v>
      </c>
      <c r="H175" s="156">
        <v>1</v>
      </c>
      <c r="I175" s="157"/>
      <c r="J175" s="158">
        <f>ROUND(I175*H175,2)</f>
        <v>0</v>
      </c>
      <c r="K175" s="154" t="s">
        <v>1</v>
      </c>
      <c r="L175" s="159"/>
      <c r="M175" s="160" t="s">
        <v>1</v>
      </c>
      <c r="N175" s="161" t="s">
        <v>44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216</v>
      </c>
      <c r="AT175" s="143" t="s">
        <v>426</v>
      </c>
      <c r="AU175" s="143" t="s">
        <v>87</v>
      </c>
      <c r="AY175" s="16" t="s">
        <v>190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87</v>
      </c>
      <c r="BK175" s="144">
        <f>ROUND(I175*H175,2)</f>
        <v>0</v>
      </c>
      <c r="BL175" s="16" t="s">
        <v>197</v>
      </c>
      <c r="BM175" s="143" t="s">
        <v>323</v>
      </c>
    </row>
    <row r="176" spans="2:65" s="1" customFormat="1">
      <c r="B176" s="31"/>
      <c r="D176" s="145" t="s">
        <v>198</v>
      </c>
      <c r="F176" s="146" t="s">
        <v>3081</v>
      </c>
      <c r="I176" s="147"/>
      <c r="L176" s="31"/>
      <c r="M176" s="148"/>
      <c r="T176" s="55"/>
      <c r="AT176" s="16" t="s">
        <v>198</v>
      </c>
      <c r="AU176" s="16" t="s">
        <v>87</v>
      </c>
    </row>
    <row r="177" spans="2:65" s="1" customFormat="1" ht="16.5" customHeight="1">
      <c r="B177" s="31"/>
      <c r="C177" s="132" t="s">
        <v>329</v>
      </c>
      <c r="D177" s="132" t="s">
        <v>192</v>
      </c>
      <c r="E177" s="133" t="s">
        <v>3145</v>
      </c>
      <c r="F177" s="134" t="s">
        <v>1249</v>
      </c>
      <c r="G177" s="135" t="s">
        <v>2439</v>
      </c>
      <c r="H177" s="136">
        <v>1</v>
      </c>
      <c r="I177" s="137"/>
      <c r="J177" s="138">
        <f>ROUND(I177*H177,2)</f>
        <v>0</v>
      </c>
      <c r="K177" s="134" t="s">
        <v>1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87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332</v>
      </c>
    </row>
    <row r="178" spans="2:65" s="1" customFormat="1">
      <c r="B178" s="31"/>
      <c r="D178" s="145" t="s">
        <v>198</v>
      </c>
      <c r="F178" s="146" t="s">
        <v>1249</v>
      </c>
      <c r="I178" s="147"/>
      <c r="L178" s="31"/>
      <c r="M178" s="148"/>
      <c r="T178" s="55"/>
      <c r="AT178" s="16" t="s">
        <v>198</v>
      </c>
      <c r="AU178" s="16" t="s">
        <v>87</v>
      </c>
    </row>
    <row r="179" spans="2:65" s="1" customFormat="1" ht="16.5" customHeight="1">
      <c r="B179" s="31"/>
      <c r="C179" s="132" t="s">
        <v>266</v>
      </c>
      <c r="D179" s="132" t="s">
        <v>192</v>
      </c>
      <c r="E179" s="133" t="s">
        <v>3146</v>
      </c>
      <c r="F179" s="134" t="s">
        <v>3069</v>
      </c>
      <c r="G179" s="135" t="s">
        <v>2439</v>
      </c>
      <c r="H179" s="136">
        <v>1</v>
      </c>
      <c r="I179" s="137"/>
      <c r="J179" s="138">
        <f>ROUND(I179*H179,2)</f>
        <v>0</v>
      </c>
      <c r="K179" s="134" t="s">
        <v>1</v>
      </c>
      <c r="L179" s="31"/>
      <c r="M179" s="139" t="s">
        <v>1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197</v>
      </c>
      <c r="AT179" s="143" t="s">
        <v>192</v>
      </c>
      <c r="AU179" s="143" t="s">
        <v>87</v>
      </c>
      <c r="AY179" s="16" t="s">
        <v>190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87</v>
      </c>
      <c r="BK179" s="144">
        <f>ROUND(I179*H179,2)</f>
        <v>0</v>
      </c>
      <c r="BL179" s="16" t="s">
        <v>197</v>
      </c>
      <c r="BM179" s="143" t="s">
        <v>337</v>
      </c>
    </row>
    <row r="180" spans="2:65" s="1" customFormat="1">
      <c r="B180" s="31"/>
      <c r="D180" s="145" t="s">
        <v>198</v>
      </c>
      <c r="F180" s="146" t="s">
        <v>3069</v>
      </c>
      <c r="I180" s="147"/>
      <c r="L180" s="31"/>
      <c r="M180" s="148"/>
      <c r="T180" s="55"/>
      <c r="AT180" s="16" t="s">
        <v>198</v>
      </c>
      <c r="AU180" s="16" t="s">
        <v>87</v>
      </c>
    </row>
    <row r="181" spans="2:65" s="1" customFormat="1" ht="16.5" customHeight="1">
      <c r="B181" s="31"/>
      <c r="C181" s="132" t="s">
        <v>340</v>
      </c>
      <c r="D181" s="132" t="s">
        <v>192</v>
      </c>
      <c r="E181" s="133" t="s">
        <v>716</v>
      </c>
      <c r="F181" s="134" t="s">
        <v>3147</v>
      </c>
      <c r="G181" s="135" t="s">
        <v>2439</v>
      </c>
      <c r="H181" s="136">
        <v>1</v>
      </c>
      <c r="I181" s="137"/>
      <c r="J181" s="138">
        <f>ROUND(I181*H181,2)</f>
        <v>0</v>
      </c>
      <c r="K181" s="134" t="s">
        <v>1</v>
      </c>
      <c r="L181" s="31"/>
      <c r="M181" s="139" t="s">
        <v>1</v>
      </c>
      <c r="N181" s="140" t="s">
        <v>44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197</v>
      </c>
      <c r="AT181" s="143" t="s">
        <v>192</v>
      </c>
      <c r="AU181" s="143" t="s">
        <v>87</v>
      </c>
      <c r="AY181" s="16" t="s">
        <v>190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87</v>
      </c>
      <c r="BK181" s="144">
        <f>ROUND(I181*H181,2)</f>
        <v>0</v>
      </c>
      <c r="BL181" s="16" t="s">
        <v>197</v>
      </c>
      <c r="BM181" s="143" t="s">
        <v>343</v>
      </c>
    </row>
    <row r="182" spans="2:65" s="1" customFormat="1">
      <c r="B182" s="31"/>
      <c r="D182" s="145" t="s">
        <v>198</v>
      </c>
      <c r="F182" s="146" t="s">
        <v>3147</v>
      </c>
      <c r="I182" s="147"/>
      <c r="L182" s="31"/>
      <c r="M182" s="148"/>
      <c r="T182" s="55"/>
      <c r="AT182" s="16" t="s">
        <v>198</v>
      </c>
      <c r="AU182" s="16" t="s">
        <v>87</v>
      </c>
    </row>
    <row r="183" spans="2:65" s="1" customFormat="1" ht="16.5" customHeight="1">
      <c r="B183" s="31"/>
      <c r="C183" s="132" t="s">
        <v>271</v>
      </c>
      <c r="D183" s="132" t="s">
        <v>192</v>
      </c>
      <c r="E183" s="133" t="s">
        <v>470</v>
      </c>
      <c r="F183" s="134" t="s">
        <v>3148</v>
      </c>
      <c r="G183" s="135" t="s">
        <v>204</v>
      </c>
      <c r="H183" s="136">
        <v>1</v>
      </c>
      <c r="I183" s="137"/>
      <c r="J183" s="138">
        <f>ROUND(I183*H183,2)</f>
        <v>0</v>
      </c>
      <c r="K183" s="134" t="s">
        <v>1</v>
      </c>
      <c r="L183" s="31"/>
      <c r="M183" s="139" t="s">
        <v>1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197</v>
      </c>
      <c r="AT183" s="143" t="s">
        <v>192</v>
      </c>
      <c r="AU183" s="143" t="s">
        <v>87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197</v>
      </c>
      <c r="BM183" s="143" t="s">
        <v>348</v>
      </c>
    </row>
    <row r="184" spans="2:65" s="1" customFormat="1">
      <c r="B184" s="31"/>
      <c r="D184" s="145" t="s">
        <v>198</v>
      </c>
      <c r="F184" s="146" t="s">
        <v>3149</v>
      </c>
      <c r="I184" s="147"/>
      <c r="L184" s="31"/>
      <c r="M184" s="148"/>
      <c r="T184" s="55"/>
      <c r="AT184" s="16" t="s">
        <v>198</v>
      </c>
      <c r="AU184" s="16" t="s">
        <v>87</v>
      </c>
    </row>
    <row r="185" spans="2:65" s="1" customFormat="1" ht="16.5" customHeight="1">
      <c r="B185" s="31"/>
      <c r="C185" s="132" t="s">
        <v>351</v>
      </c>
      <c r="D185" s="132" t="s">
        <v>192</v>
      </c>
      <c r="E185" s="133" t="s">
        <v>727</v>
      </c>
      <c r="F185" s="134" t="s">
        <v>3150</v>
      </c>
      <c r="G185" s="135" t="s">
        <v>3118</v>
      </c>
      <c r="H185" s="136">
        <v>8</v>
      </c>
      <c r="I185" s="137"/>
      <c r="J185" s="138">
        <f>ROUND(I185*H185,2)</f>
        <v>0</v>
      </c>
      <c r="K185" s="134" t="s">
        <v>1</v>
      </c>
      <c r="L185" s="31"/>
      <c r="M185" s="139" t="s">
        <v>1</v>
      </c>
      <c r="N185" s="140" t="s">
        <v>44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197</v>
      </c>
      <c r="AT185" s="143" t="s">
        <v>192</v>
      </c>
      <c r="AU185" s="143" t="s">
        <v>87</v>
      </c>
      <c r="AY185" s="16" t="s">
        <v>190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87</v>
      </c>
      <c r="BK185" s="144">
        <f>ROUND(I185*H185,2)</f>
        <v>0</v>
      </c>
      <c r="BL185" s="16" t="s">
        <v>197</v>
      </c>
      <c r="BM185" s="143" t="s">
        <v>354</v>
      </c>
    </row>
    <row r="186" spans="2:65" s="1" customFormat="1">
      <c r="B186" s="31"/>
      <c r="D186" s="145" t="s">
        <v>198</v>
      </c>
      <c r="F186" s="146" t="s">
        <v>3150</v>
      </c>
      <c r="I186" s="147"/>
      <c r="L186" s="31"/>
      <c r="M186" s="148"/>
      <c r="T186" s="55"/>
      <c r="AT186" s="16" t="s">
        <v>198</v>
      </c>
      <c r="AU186" s="16" t="s">
        <v>87</v>
      </c>
    </row>
    <row r="187" spans="2:65" s="1" customFormat="1" ht="16.5" customHeight="1">
      <c r="B187" s="31"/>
      <c r="C187" s="132" t="s">
        <v>277</v>
      </c>
      <c r="D187" s="132" t="s">
        <v>192</v>
      </c>
      <c r="E187" s="133" t="s">
        <v>473</v>
      </c>
      <c r="F187" s="134" t="s">
        <v>3151</v>
      </c>
      <c r="G187" s="135" t="s">
        <v>3118</v>
      </c>
      <c r="H187" s="136">
        <v>3</v>
      </c>
      <c r="I187" s="137"/>
      <c r="J187" s="138">
        <f>ROUND(I187*H187,2)</f>
        <v>0</v>
      </c>
      <c r="K187" s="134" t="s">
        <v>1</v>
      </c>
      <c r="L187" s="31"/>
      <c r="M187" s="139" t="s">
        <v>1</v>
      </c>
      <c r="N187" s="140" t="s">
        <v>44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197</v>
      </c>
      <c r="AT187" s="143" t="s">
        <v>192</v>
      </c>
      <c r="AU187" s="143" t="s">
        <v>87</v>
      </c>
      <c r="AY187" s="16" t="s">
        <v>190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87</v>
      </c>
      <c r="BK187" s="144">
        <f>ROUND(I187*H187,2)</f>
        <v>0</v>
      </c>
      <c r="BL187" s="16" t="s">
        <v>197</v>
      </c>
      <c r="BM187" s="143" t="s">
        <v>357</v>
      </c>
    </row>
    <row r="188" spans="2:65" s="1" customFormat="1">
      <c r="B188" s="31"/>
      <c r="D188" s="145" t="s">
        <v>198</v>
      </c>
      <c r="F188" s="146" t="s">
        <v>3151</v>
      </c>
      <c r="I188" s="147"/>
      <c r="L188" s="31"/>
      <c r="M188" s="148"/>
      <c r="T188" s="55"/>
      <c r="AT188" s="16" t="s">
        <v>198</v>
      </c>
      <c r="AU188" s="16" t="s">
        <v>87</v>
      </c>
    </row>
    <row r="189" spans="2:65" s="1" customFormat="1" ht="16.5" customHeight="1">
      <c r="B189" s="31"/>
      <c r="C189" s="132" t="s">
        <v>358</v>
      </c>
      <c r="D189" s="132" t="s">
        <v>192</v>
      </c>
      <c r="E189" s="133" t="s">
        <v>938</v>
      </c>
      <c r="F189" s="134" t="s">
        <v>3152</v>
      </c>
      <c r="G189" s="135" t="s">
        <v>932</v>
      </c>
      <c r="H189" s="136">
        <v>1</v>
      </c>
      <c r="I189" s="137"/>
      <c r="J189" s="138">
        <f>ROUND(I189*H189,2)</f>
        <v>0</v>
      </c>
      <c r="K189" s="134" t="s">
        <v>1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87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361</v>
      </c>
    </row>
    <row r="190" spans="2:65" s="1" customFormat="1">
      <c r="B190" s="31"/>
      <c r="D190" s="145" t="s">
        <v>198</v>
      </c>
      <c r="F190" s="146" t="s">
        <v>3152</v>
      </c>
      <c r="I190" s="147"/>
      <c r="L190" s="31"/>
      <c r="M190" s="148"/>
      <c r="T190" s="55"/>
      <c r="AT190" s="16" t="s">
        <v>198</v>
      </c>
      <c r="AU190" s="16" t="s">
        <v>87</v>
      </c>
    </row>
    <row r="191" spans="2:65" s="1" customFormat="1" ht="16.5" customHeight="1">
      <c r="B191" s="31"/>
      <c r="C191" s="132" t="s">
        <v>281</v>
      </c>
      <c r="D191" s="132" t="s">
        <v>192</v>
      </c>
      <c r="E191" s="133" t="s">
        <v>566</v>
      </c>
      <c r="F191" s="134" t="s">
        <v>3153</v>
      </c>
      <c r="G191" s="135" t="s">
        <v>2439</v>
      </c>
      <c r="H191" s="136">
        <v>1</v>
      </c>
      <c r="I191" s="137"/>
      <c r="J191" s="138">
        <f>ROUND(I191*H191,2)</f>
        <v>0</v>
      </c>
      <c r="K191" s="134" t="s">
        <v>1</v>
      </c>
      <c r="L191" s="31"/>
      <c r="M191" s="139" t="s">
        <v>1</v>
      </c>
      <c r="N191" s="140" t="s">
        <v>44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197</v>
      </c>
      <c r="AT191" s="143" t="s">
        <v>192</v>
      </c>
      <c r="AU191" s="143" t="s">
        <v>87</v>
      </c>
      <c r="AY191" s="16" t="s">
        <v>190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87</v>
      </c>
      <c r="BK191" s="144">
        <f>ROUND(I191*H191,2)</f>
        <v>0</v>
      </c>
      <c r="BL191" s="16" t="s">
        <v>197</v>
      </c>
      <c r="BM191" s="143" t="s">
        <v>369</v>
      </c>
    </row>
    <row r="192" spans="2:65" s="1" customFormat="1">
      <c r="B192" s="31"/>
      <c r="D192" s="145" t="s">
        <v>198</v>
      </c>
      <c r="F192" s="146" t="s">
        <v>3153</v>
      </c>
      <c r="I192" s="147"/>
      <c r="L192" s="31"/>
      <c r="M192" s="148"/>
      <c r="T192" s="55"/>
      <c r="AT192" s="16" t="s">
        <v>198</v>
      </c>
      <c r="AU192" s="16" t="s">
        <v>87</v>
      </c>
    </row>
    <row r="193" spans="2:65" s="1" customFormat="1" ht="16.5" customHeight="1">
      <c r="B193" s="31"/>
      <c r="C193" s="132" t="s">
        <v>372</v>
      </c>
      <c r="D193" s="132" t="s">
        <v>192</v>
      </c>
      <c r="E193" s="133" t="s">
        <v>945</v>
      </c>
      <c r="F193" s="134" t="s">
        <v>3154</v>
      </c>
      <c r="G193" s="135" t="s">
        <v>2439</v>
      </c>
      <c r="H193" s="136">
        <v>1</v>
      </c>
      <c r="I193" s="137"/>
      <c r="J193" s="138">
        <f>ROUND(I193*H193,2)</f>
        <v>0</v>
      </c>
      <c r="K193" s="134" t="s">
        <v>1</v>
      </c>
      <c r="L193" s="31"/>
      <c r="M193" s="139" t="s">
        <v>1</v>
      </c>
      <c r="N193" s="140" t="s">
        <v>44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197</v>
      </c>
      <c r="AT193" s="143" t="s">
        <v>192</v>
      </c>
      <c r="AU193" s="143" t="s">
        <v>87</v>
      </c>
      <c r="AY193" s="16" t="s">
        <v>190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87</v>
      </c>
      <c r="BK193" s="144">
        <f>ROUND(I193*H193,2)</f>
        <v>0</v>
      </c>
      <c r="BL193" s="16" t="s">
        <v>197</v>
      </c>
      <c r="BM193" s="143" t="s">
        <v>375</v>
      </c>
    </row>
    <row r="194" spans="2:65" s="1" customFormat="1">
      <c r="B194" s="31"/>
      <c r="D194" s="145" t="s">
        <v>198</v>
      </c>
      <c r="F194" s="146" t="s">
        <v>3154</v>
      </c>
      <c r="I194" s="147"/>
      <c r="L194" s="31"/>
      <c r="M194" s="148"/>
      <c r="T194" s="55"/>
      <c r="AT194" s="16" t="s">
        <v>198</v>
      </c>
      <c r="AU194" s="16" t="s">
        <v>87</v>
      </c>
    </row>
    <row r="195" spans="2:65" s="1" customFormat="1" ht="49.9" customHeight="1">
      <c r="B195" s="31"/>
      <c r="E195" s="123" t="s">
        <v>1853</v>
      </c>
      <c r="F195" s="123" t="s">
        <v>1854</v>
      </c>
      <c r="J195" s="112">
        <f t="shared" ref="J195:J205" si="0">BK195</f>
        <v>0</v>
      </c>
      <c r="L195" s="31"/>
      <c r="M195" s="148"/>
      <c r="T195" s="55"/>
      <c r="AT195" s="16" t="s">
        <v>78</v>
      </c>
      <c r="AU195" s="16" t="s">
        <v>79</v>
      </c>
      <c r="AY195" s="16" t="s">
        <v>1855</v>
      </c>
      <c r="BK195" s="144">
        <f>SUM(BK196:BK205)</f>
        <v>0</v>
      </c>
    </row>
    <row r="196" spans="2:65" s="1" customFormat="1" ht="16.350000000000001" customHeight="1">
      <c r="B196" s="31"/>
      <c r="C196" s="182" t="s">
        <v>1</v>
      </c>
      <c r="D196" s="182" t="s">
        <v>192</v>
      </c>
      <c r="E196" s="183" t="s">
        <v>1</v>
      </c>
      <c r="F196" s="184" t="s">
        <v>1</v>
      </c>
      <c r="G196" s="185" t="s">
        <v>1</v>
      </c>
      <c r="H196" s="186"/>
      <c r="I196" s="187"/>
      <c r="J196" s="188">
        <f t="shared" si="0"/>
        <v>0</v>
      </c>
      <c r="K196" s="189"/>
      <c r="L196" s="31"/>
      <c r="M196" s="190" t="s">
        <v>1</v>
      </c>
      <c r="N196" s="191" t="s">
        <v>44</v>
      </c>
      <c r="T196" s="55"/>
      <c r="AT196" s="16" t="s">
        <v>1855</v>
      </c>
      <c r="AU196" s="16" t="s">
        <v>87</v>
      </c>
      <c r="AY196" s="16" t="s">
        <v>1855</v>
      </c>
      <c r="BE196" s="144">
        <f t="shared" ref="BE196:BE205" si="1">IF(N196="základní",J196,0)</f>
        <v>0</v>
      </c>
      <c r="BF196" s="144">
        <f t="shared" ref="BF196:BF205" si="2">IF(N196="snížená",J196,0)</f>
        <v>0</v>
      </c>
      <c r="BG196" s="144">
        <f t="shared" ref="BG196:BG205" si="3">IF(N196="zákl. přenesená",J196,0)</f>
        <v>0</v>
      </c>
      <c r="BH196" s="144">
        <f t="shared" ref="BH196:BH205" si="4">IF(N196="sníž. přenesená",J196,0)</f>
        <v>0</v>
      </c>
      <c r="BI196" s="144">
        <f t="shared" ref="BI196:BI205" si="5">IF(N196="nulová",J196,0)</f>
        <v>0</v>
      </c>
      <c r="BJ196" s="16" t="s">
        <v>87</v>
      </c>
      <c r="BK196" s="144">
        <f t="shared" ref="BK196:BK205" si="6">I196*H196</f>
        <v>0</v>
      </c>
    </row>
    <row r="197" spans="2:65" s="1" customFormat="1" ht="16.350000000000001" customHeight="1">
      <c r="B197" s="31"/>
      <c r="C197" s="182" t="s">
        <v>1</v>
      </c>
      <c r="D197" s="182" t="s">
        <v>192</v>
      </c>
      <c r="E197" s="183" t="s">
        <v>1</v>
      </c>
      <c r="F197" s="184" t="s">
        <v>1</v>
      </c>
      <c r="G197" s="185" t="s">
        <v>1</v>
      </c>
      <c r="H197" s="186"/>
      <c r="I197" s="187"/>
      <c r="J197" s="188">
        <f t="shared" si="0"/>
        <v>0</v>
      </c>
      <c r="K197" s="189"/>
      <c r="L197" s="31"/>
      <c r="M197" s="190" t="s">
        <v>1</v>
      </c>
      <c r="N197" s="191" t="s">
        <v>44</v>
      </c>
      <c r="T197" s="55"/>
      <c r="AT197" s="16" t="s">
        <v>1855</v>
      </c>
      <c r="AU197" s="16" t="s">
        <v>87</v>
      </c>
      <c r="AY197" s="16" t="s">
        <v>1855</v>
      </c>
      <c r="BE197" s="144">
        <f t="shared" si="1"/>
        <v>0</v>
      </c>
      <c r="BF197" s="144">
        <f t="shared" si="2"/>
        <v>0</v>
      </c>
      <c r="BG197" s="144">
        <f t="shared" si="3"/>
        <v>0</v>
      </c>
      <c r="BH197" s="144">
        <f t="shared" si="4"/>
        <v>0</v>
      </c>
      <c r="BI197" s="144">
        <f t="shared" si="5"/>
        <v>0</v>
      </c>
      <c r="BJ197" s="16" t="s">
        <v>87</v>
      </c>
      <c r="BK197" s="144">
        <f t="shared" si="6"/>
        <v>0</v>
      </c>
    </row>
    <row r="198" spans="2:65" s="1" customFormat="1" ht="16.350000000000001" customHeight="1">
      <c r="B198" s="31"/>
      <c r="C198" s="182" t="s">
        <v>1</v>
      </c>
      <c r="D198" s="182" t="s">
        <v>192</v>
      </c>
      <c r="E198" s="183" t="s">
        <v>1</v>
      </c>
      <c r="F198" s="184" t="s">
        <v>1</v>
      </c>
      <c r="G198" s="185" t="s">
        <v>1</v>
      </c>
      <c r="H198" s="186"/>
      <c r="I198" s="187"/>
      <c r="J198" s="188">
        <f t="shared" si="0"/>
        <v>0</v>
      </c>
      <c r="K198" s="189"/>
      <c r="L198" s="31"/>
      <c r="M198" s="190" t="s">
        <v>1</v>
      </c>
      <c r="N198" s="191" t="s">
        <v>44</v>
      </c>
      <c r="T198" s="55"/>
      <c r="AT198" s="16" t="s">
        <v>1855</v>
      </c>
      <c r="AU198" s="16" t="s">
        <v>87</v>
      </c>
      <c r="AY198" s="16" t="s">
        <v>1855</v>
      </c>
      <c r="BE198" s="144">
        <f t="shared" si="1"/>
        <v>0</v>
      </c>
      <c r="BF198" s="144">
        <f t="shared" si="2"/>
        <v>0</v>
      </c>
      <c r="BG198" s="144">
        <f t="shared" si="3"/>
        <v>0</v>
      </c>
      <c r="BH198" s="144">
        <f t="shared" si="4"/>
        <v>0</v>
      </c>
      <c r="BI198" s="144">
        <f t="shared" si="5"/>
        <v>0</v>
      </c>
      <c r="BJ198" s="16" t="s">
        <v>87</v>
      </c>
      <c r="BK198" s="144">
        <f t="shared" si="6"/>
        <v>0</v>
      </c>
    </row>
    <row r="199" spans="2:65" s="1" customFormat="1" ht="16.350000000000001" customHeight="1">
      <c r="B199" s="31"/>
      <c r="C199" s="182" t="s">
        <v>1</v>
      </c>
      <c r="D199" s="182" t="s">
        <v>192</v>
      </c>
      <c r="E199" s="183" t="s">
        <v>1</v>
      </c>
      <c r="F199" s="184" t="s">
        <v>1</v>
      </c>
      <c r="G199" s="185" t="s">
        <v>1</v>
      </c>
      <c r="H199" s="186"/>
      <c r="I199" s="187"/>
      <c r="J199" s="188">
        <f t="shared" si="0"/>
        <v>0</v>
      </c>
      <c r="K199" s="189"/>
      <c r="L199" s="31"/>
      <c r="M199" s="190" t="s">
        <v>1</v>
      </c>
      <c r="N199" s="191" t="s">
        <v>44</v>
      </c>
      <c r="T199" s="55"/>
      <c r="AT199" s="16" t="s">
        <v>1855</v>
      </c>
      <c r="AU199" s="16" t="s">
        <v>87</v>
      </c>
      <c r="AY199" s="16" t="s">
        <v>1855</v>
      </c>
      <c r="BE199" s="144">
        <f t="shared" si="1"/>
        <v>0</v>
      </c>
      <c r="BF199" s="144">
        <f t="shared" si="2"/>
        <v>0</v>
      </c>
      <c r="BG199" s="144">
        <f t="shared" si="3"/>
        <v>0</v>
      </c>
      <c r="BH199" s="144">
        <f t="shared" si="4"/>
        <v>0</v>
      </c>
      <c r="BI199" s="144">
        <f t="shared" si="5"/>
        <v>0</v>
      </c>
      <c r="BJ199" s="16" t="s">
        <v>87</v>
      </c>
      <c r="BK199" s="144">
        <f t="shared" si="6"/>
        <v>0</v>
      </c>
    </row>
    <row r="200" spans="2:65" s="1" customFormat="1" ht="16.350000000000001" customHeight="1">
      <c r="B200" s="31"/>
      <c r="C200" s="182" t="s">
        <v>1</v>
      </c>
      <c r="D200" s="182" t="s">
        <v>192</v>
      </c>
      <c r="E200" s="183" t="s">
        <v>1</v>
      </c>
      <c r="F200" s="184" t="s">
        <v>1</v>
      </c>
      <c r="G200" s="185" t="s">
        <v>1</v>
      </c>
      <c r="H200" s="186"/>
      <c r="I200" s="187"/>
      <c r="J200" s="188">
        <f t="shared" si="0"/>
        <v>0</v>
      </c>
      <c r="K200" s="189"/>
      <c r="L200" s="31"/>
      <c r="M200" s="190" t="s">
        <v>1</v>
      </c>
      <c r="N200" s="191" t="s">
        <v>44</v>
      </c>
      <c r="T200" s="55"/>
      <c r="AT200" s="16" t="s">
        <v>1855</v>
      </c>
      <c r="AU200" s="16" t="s">
        <v>87</v>
      </c>
      <c r="AY200" s="16" t="s">
        <v>1855</v>
      </c>
      <c r="BE200" s="144">
        <f t="shared" si="1"/>
        <v>0</v>
      </c>
      <c r="BF200" s="144">
        <f t="shared" si="2"/>
        <v>0</v>
      </c>
      <c r="BG200" s="144">
        <f t="shared" si="3"/>
        <v>0</v>
      </c>
      <c r="BH200" s="144">
        <f t="shared" si="4"/>
        <v>0</v>
      </c>
      <c r="BI200" s="144">
        <f t="shared" si="5"/>
        <v>0</v>
      </c>
      <c r="BJ200" s="16" t="s">
        <v>87</v>
      </c>
      <c r="BK200" s="144">
        <f t="shared" si="6"/>
        <v>0</v>
      </c>
    </row>
    <row r="201" spans="2:65" s="1" customFormat="1" ht="16.350000000000001" customHeight="1">
      <c r="B201" s="31"/>
      <c r="C201" s="182" t="s">
        <v>1</v>
      </c>
      <c r="D201" s="182" t="s">
        <v>192</v>
      </c>
      <c r="E201" s="183" t="s">
        <v>1</v>
      </c>
      <c r="F201" s="184" t="s">
        <v>1</v>
      </c>
      <c r="G201" s="185" t="s">
        <v>1</v>
      </c>
      <c r="H201" s="186"/>
      <c r="I201" s="187"/>
      <c r="J201" s="188">
        <f t="shared" si="0"/>
        <v>0</v>
      </c>
      <c r="K201" s="189"/>
      <c r="L201" s="31"/>
      <c r="M201" s="190" t="s">
        <v>1</v>
      </c>
      <c r="N201" s="191" t="s">
        <v>44</v>
      </c>
      <c r="T201" s="55"/>
      <c r="AT201" s="16" t="s">
        <v>1855</v>
      </c>
      <c r="AU201" s="16" t="s">
        <v>87</v>
      </c>
      <c r="AY201" s="16" t="s">
        <v>1855</v>
      </c>
      <c r="BE201" s="144">
        <f t="shared" si="1"/>
        <v>0</v>
      </c>
      <c r="BF201" s="144">
        <f t="shared" si="2"/>
        <v>0</v>
      </c>
      <c r="BG201" s="144">
        <f t="shared" si="3"/>
        <v>0</v>
      </c>
      <c r="BH201" s="144">
        <f t="shared" si="4"/>
        <v>0</v>
      </c>
      <c r="BI201" s="144">
        <f t="shared" si="5"/>
        <v>0</v>
      </c>
      <c r="BJ201" s="16" t="s">
        <v>87</v>
      </c>
      <c r="BK201" s="144">
        <f t="shared" si="6"/>
        <v>0</v>
      </c>
    </row>
    <row r="202" spans="2:65" s="1" customFormat="1" ht="16.350000000000001" customHeight="1">
      <c r="B202" s="31"/>
      <c r="C202" s="182" t="s">
        <v>1</v>
      </c>
      <c r="D202" s="182" t="s">
        <v>192</v>
      </c>
      <c r="E202" s="183" t="s">
        <v>1</v>
      </c>
      <c r="F202" s="184" t="s">
        <v>1</v>
      </c>
      <c r="G202" s="185" t="s">
        <v>1</v>
      </c>
      <c r="H202" s="186"/>
      <c r="I202" s="187"/>
      <c r="J202" s="188">
        <f t="shared" si="0"/>
        <v>0</v>
      </c>
      <c r="K202" s="189"/>
      <c r="L202" s="31"/>
      <c r="M202" s="190" t="s">
        <v>1</v>
      </c>
      <c r="N202" s="191" t="s">
        <v>44</v>
      </c>
      <c r="T202" s="55"/>
      <c r="AT202" s="16" t="s">
        <v>1855</v>
      </c>
      <c r="AU202" s="16" t="s">
        <v>87</v>
      </c>
      <c r="AY202" s="16" t="s">
        <v>1855</v>
      </c>
      <c r="BE202" s="144">
        <f t="shared" si="1"/>
        <v>0</v>
      </c>
      <c r="BF202" s="144">
        <f t="shared" si="2"/>
        <v>0</v>
      </c>
      <c r="BG202" s="144">
        <f t="shared" si="3"/>
        <v>0</v>
      </c>
      <c r="BH202" s="144">
        <f t="shared" si="4"/>
        <v>0</v>
      </c>
      <c r="BI202" s="144">
        <f t="shared" si="5"/>
        <v>0</v>
      </c>
      <c r="BJ202" s="16" t="s">
        <v>87</v>
      </c>
      <c r="BK202" s="144">
        <f t="shared" si="6"/>
        <v>0</v>
      </c>
    </row>
    <row r="203" spans="2:65" s="1" customFormat="1" ht="16.350000000000001" customHeight="1">
      <c r="B203" s="31"/>
      <c r="C203" s="182" t="s">
        <v>1</v>
      </c>
      <c r="D203" s="182" t="s">
        <v>192</v>
      </c>
      <c r="E203" s="183" t="s">
        <v>1</v>
      </c>
      <c r="F203" s="184" t="s">
        <v>1</v>
      </c>
      <c r="G203" s="185" t="s">
        <v>1</v>
      </c>
      <c r="H203" s="186"/>
      <c r="I203" s="187"/>
      <c r="J203" s="188">
        <f t="shared" si="0"/>
        <v>0</v>
      </c>
      <c r="K203" s="189"/>
      <c r="L203" s="31"/>
      <c r="M203" s="190" t="s">
        <v>1</v>
      </c>
      <c r="N203" s="191" t="s">
        <v>44</v>
      </c>
      <c r="T203" s="55"/>
      <c r="AT203" s="16" t="s">
        <v>1855</v>
      </c>
      <c r="AU203" s="16" t="s">
        <v>87</v>
      </c>
      <c r="AY203" s="16" t="s">
        <v>1855</v>
      </c>
      <c r="BE203" s="144">
        <f t="shared" si="1"/>
        <v>0</v>
      </c>
      <c r="BF203" s="144">
        <f t="shared" si="2"/>
        <v>0</v>
      </c>
      <c r="BG203" s="144">
        <f t="shared" si="3"/>
        <v>0</v>
      </c>
      <c r="BH203" s="144">
        <f t="shared" si="4"/>
        <v>0</v>
      </c>
      <c r="BI203" s="144">
        <f t="shared" si="5"/>
        <v>0</v>
      </c>
      <c r="BJ203" s="16" t="s">
        <v>87</v>
      </c>
      <c r="BK203" s="144">
        <f t="shared" si="6"/>
        <v>0</v>
      </c>
    </row>
    <row r="204" spans="2:65" s="1" customFormat="1" ht="16.350000000000001" customHeight="1">
      <c r="B204" s="31"/>
      <c r="C204" s="182" t="s">
        <v>1</v>
      </c>
      <c r="D204" s="182" t="s">
        <v>192</v>
      </c>
      <c r="E204" s="183" t="s">
        <v>1</v>
      </c>
      <c r="F204" s="184" t="s">
        <v>1</v>
      </c>
      <c r="G204" s="185" t="s">
        <v>1</v>
      </c>
      <c r="H204" s="186"/>
      <c r="I204" s="187"/>
      <c r="J204" s="188">
        <f t="shared" si="0"/>
        <v>0</v>
      </c>
      <c r="K204" s="189"/>
      <c r="L204" s="31"/>
      <c r="M204" s="190" t="s">
        <v>1</v>
      </c>
      <c r="N204" s="191" t="s">
        <v>44</v>
      </c>
      <c r="T204" s="55"/>
      <c r="AT204" s="16" t="s">
        <v>1855</v>
      </c>
      <c r="AU204" s="16" t="s">
        <v>87</v>
      </c>
      <c r="AY204" s="16" t="s">
        <v>1855</v>
      </c>
      <c r="BE204" s="144">
        <f t="shared" si="1"/>
        <v>0</v>
      </c>
      <c r="BF204" s="144">
        <f t="shared" si="2"/>
        <v>0</v>
      </c>
      <c r="BG204" s="144">
        <f t="shared" si="3"/>
        <v>0</v>
      </c>
      <c r="BH204" s="144">
        <f t="shared" si="4"/>
        <v>0</v>
      </c>
      <c r="BI204" s="144">
        <f t="shared" si="5"/>
        <v>0</v>
      </c>
      <c r="BJ204" s="16" t="s">
        <v>87</v>
      </c>
      <c r="BK204" s="144">
        <f t="shared" si="6"/>
        <v>0</v>
      </c>
    </row>
    <row r="205" spans="2:65" s="1" customFormat="1" ht="16.350000000000001" customHeight="1">
      <c r="B205" s="31"/>
      <c r="C205" s="182" t="s">
        <v>1</v>
      </c>
      <c r="D205" s="182" t="s">
        <v>192</v>
      </c>
      <c r="E205" s="183" t="s">
        <v>1</v>
      </c>
      <c r="F205" s="184" t="s">
        <v>1</v>
      </c>
      <c r="G205" s="185" t="s">
        <v>1</v>
      </c>
      <c r="H205" s="186"/>
      <c r="I205" s="187"/>
      <c r="J205" s="188">
        <f t="shared" si="0"/>
        <v>0</v>
      </c>
      <c r="K205" s="189"/>
      <c r="L205" s="31"/>
      <c r="M205" s="190" t="s">
        <v>1</v>
      </c>
      <c r="N205" s="191" t="s">
        <v>44</v>
      </c>
      <c r="O205" s="192"/>
      <c r="P205" s="192"/>
      <c r="Q205" s="192"/>
      <c r="R205" s="192"/>
      <c r="S205" s="192"/>
      <c r="T205" s="193"/>
      <c r="AT205" s="16" t="s">
        <v>1855</v>
      </c>
      <c r="AU205" s="16" t="s">
        <v>87</v>
      </c>
      <c r="AY205" s="16" t="s">
        <v>1855</v>
      </c>
      <c r="BE205" s="144">
        <f t="shared" si="1"/>
        <v>0</v>
      </c>
      <c r="BF205" s="144">
        <f t="shared" si="2"/>
        <v>0</v>
      </c>
      <c r="BG205" s="144">
        <f t="shared" si="3"/>
        <v>0</v>
      </c>
      <c r="BH205" s="144">
        <f t="shared" si="4"/>
        <v>0</v>
      </c>
      <c r="BI205" s="144">
        <f t="shared" si="5"/>
        <v>0</v>
      </c>
      <c r="BJ205" s="16" t="s">
        <v>87</v>
      </c>
      <c r="BK205" s="144">
        <f t="shared" si="6"/>
        <v>0</v>
      </c>
    </row>
    <row r="206" spans="2:65" s="1" customFormat="1" ht="6.95" customHeight="1">
      <c r="B206" s="43"/>
      <c r="C206" s="44"/>
      <c r="D206" s="44"/>
      <c r="E206" s="44"/>
      <c r="F206" s="44"/>
      <c r="G206" s="44"/>
      <c r="H206" s="44"/>
      <c r="I206" s="44"/>
      <c r="J206" s="44"/>
      <c r="K206" s="44"/>
      <c r="L206" s="31"/>
    </row>
  </sheetData>
  <sheetProtection algorithmName="SHA-512" hashValue="BV6xBOmUVwy1I9TGZ5m6QW5UfoOyU7PF/nWNMRlxdBFcW9f1maisLiJwMDEyvLCZP6ZZ4vj3EabkdmSbj3FEbw==" saltValue="x+b02bCUDISPHNxTgHtuT3SysnnU2n+p3qz5W3w42zeGhUc/YC2V70Z6lMhQ8YSTCHMdx9Q/C9B1+tAmxWrTRA==" spinCount="100000" sheet="1" objects="1" scenarios="1" formatColumns="0" formatRows="0" autoFilter="0"/>
  <autoFilter ref="C120:K205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96:D206">
      <formula1>"K, M"</formula1>
    </dataValidation>
    <dataValidation type="list" allowBlank="1" showInputMessage="1" showErrorMessage="1" error="Povoleny jsou hodnoty základní, snížená, zákl. přenesená, sníž. přenesená, nulová." sqref="N196:N206">
      <formula1>"základní, snížená, zákl. přenesená, sníž. přenesená, nulová"</formula1>
    </dataValidation>
  </dataValidations>
  <hyperlinks>
    <hyperlink ref="F126" r:id="rId1"/>
    <hyperlink ref="F162" r:id="rId2"/>
    <hyperlink ref="F169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122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3155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ROUND((ROUND((SUM(BE123:BE197)),  2) + SUM(BE199:BE208)), 2)</f>
        <v>0</v>
      </c>
      <c r="I33" s="91">
        <v>0.21</v>
      </c>
      <c r="J33" s="90">
        <f>ROUND((ROUND(((SUM(BE123:BE197))*I33),  2) + (SUM(BE199:BE208)*I33)),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ROUND((ROUND((SUM(BF123:BF197)),  2) + SUM(BF199:BF208)), 2)</f>
        <v>0</v>
      </c>
      <c r="I34" s="91">
        <v>0.12</v>
      </c>
      <c r="J34" s="90">
        <f>ROUND((ROUND(((SUM(BF123:BF197))*I34),  2) + (SUM(BF199:BF208)*I34)),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ROUND((ROUND((SUM(BG123:BG197)),  2) + SUM(BG199:BG208)),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ROUND((ROUND((SUM(BH123:BH197)),  2) + SUM(BH199:BH208)),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ROUND((ROUND((SUM(BI123:BI197)),  2) + SUM(BI199:BI208)),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D.14.I - MaR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J123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2765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3156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3157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2:12" s="9" customFormat="1" ht="19.899999999999999" customHeight="1">
      <c r="B100" s="107"/>
      <c r="D100" s="108" t="s">
        <v>3157</v>
      </c>
      <c r="E100" s="109"/>
      <c r="F100" s="109"/>
      <c r="G100" s="109"/>
      <c r="H100" s="109"/>
      <c r="I100" s="109"/>
      <c r="J100" s="110">
        <f>J160</f>
        <v>0</v>
      </c>
      <c r="L100" s="107"/>
    </row>
    <row r="101" spans="2:12" s="9" customFormat="1" ht="19.899999999999999" customHeight="1">
      <c r="B101" s="107"/>
      <c r="D101" s="108" t="s">
        <v>3158</v>
      </c>
      <c r="E101" s="109"/>
      <c r="F101" s="109"/>
      <c r="G101" s="109"/>
      <c r="H101" s="109"/>
      <c r="I101" s="109"/>
      <c r="J101" s="110">
        <f>J163</f>
        <v>0</v>
      </c>
      <c r="L101" s="107"/>
    </row>
    <row r="102" spans="2:12" s="8" customFormat="1" ht="24.95" customHeight="1">
      <c r="B102" s="103"/>
      <c r="D102" s="104" t="s">
        <v>3093</v>
      </c>
      <c r="E102" s="105"/>
      <c r="F102" s="105"/>
      <c r="G102" s="105"/>
      <c r="H102" s="105"/>
      <c r="I102" s="105"/>
      <c r="J102" s="106">
        <f>J177</f>
        <v>0</v>
      </c>
      <c r="L102" s="103"/>
    </row>
    <row r="103" spans="2:12" s="8" customFormat="1" ht="21.75" customHeight="1">
      <c r="B103" s="103"/>
      <c r="D103" s="111" t="s">
        <v>174</v>
      </c>
      <c r="J103" s="112">
        <f>J198</f>
        <v>0</v>
      </c>
      <c r="L103" s="103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175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34" t="str">
        <f>E7</f>
        <v>4067 - ZŠ Mírová - úspora energií (metoda EPC a OPŽP) DPS 12-03-2025</v>
      </c>
      <c r="F113" s="235"/>
      <c r="G113" s="235"/>
      <c r="H113" s="235"/>
      <c r="L113" s="31"/>
    </row>
    <row r="114" spans="2:65" s="1" customFormat="1" ht="12" customHeight="1">
      <c r="B114" s="31"/>
      <c r="C114" s="26" t="s">
        <v>130</v>
      </c>
      <c r="L114" s="31"/>
    </row>
    <row r="115" spans="2:65" s="1" customFormat="1" ht="16.5" customHeight="1">
      <c r="B115" s="31"/>
      <c r="E115" s="230" t="str">
        <f>E9</f>
        <v>D.14.I - MaR</v>
      </c>
      <c r="F115" s="233"/>
      <c r="G115" s="233"/>
      <c r="H115" s="23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Mírová 2734/4, Ústí nad Labem</v>
      </c>
      <c r="I117" s="26" t="s">
        <v>22</v>
      </c>
      <c r="J117" s="51" t="str">
        <f>IF(J12="","",J12)</f>
        <v>2. 4. 2024</v>
      </c>
      <c r="L117" s="31"/>
    </row>
    <row r="118" spans="2:65" s="1" customFormat="1" ht="6.95" customHeight="1">
      <c r="B118" s="31"/>
      <c r="L118" s="31"/>
    </row>
    <row r="119" spans="2:65" s="1" customFormat="1" ht="25.7" customHeight="1">
      <c r="B119" s="31"/>
      <c r="C119" s="26" t="s">
        <v>24</v>
      </c>
      <c r="F119" s="24" t="str">
        <f>E15</f>
        <v>Statutární město Ústí nad Labem</v>
      </c>
      <c r="I119" s="26" t="s">
        <v>31</v>
      </c>
      <c r="J119" s="29" t="str">
        <f>E21</f>
        <v>Projektová kancelář PS, Oto Szakos</v>
      </c>
      <c r="L119" s="31"/>
    </row>
    <row r="120" spans="2:65" s="1" customFormat="1" ht="15.2" customHeight="1">
      <c r="B120" s="31"/>
      <c r="C120" s="26" t="s">
        <v>29</v>
      </c>
      <c r="F120" s="24" t="str">
        <f>IF(E18="","",E18)</f>
        <v>Vyplň údaj</v>
      </c>
      <c r="I120" s="26" t="s">
        <v>35</v>
      </c>
      <c r="J120" s="29" t="str">
        <f>E24</f>
        <v>Digitronic CZ s.r.o.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3"/>
      <c r="C122" s="114" t="s">
        <v>176</v>
      </c>
      <c r="D122" s="115" t="s">
        <v>64</v>
      </c>
      <c r="E122" s="115" t="s">
        <v>60</v>
      </c>
      <c r="F122" s="115" t="s">
        <v>61</v>
      </c>
      <c r="G122" s="115" t="s">
        <v>177</v>
      </c>
      <c r="H122" s="115" t="s">
        <v>178</v>
      </c>
      <c r="I122" s="115" t="s">
        <v>179</v>
      </c>
      <c r="J122" s="115" t="s">
        <v>135</v>
      </c>
      <c r="K122" s="116" t="s">
        <v>180</v>
      </c>
      <c r="L122" s="113"/>
      <c r="M122" s="58" t="s">
        <v>1</v>
      </c>
      <c r="N122" s="59" t="s">
        <v>43</v>
      </c>
      <c r="O122" s="59" t="s">
        <v>181</v>
      </c>
      <c r="P122" s="59" t="s">
        <v>182</v>
      </c>
      <c r="Q122" s="59" t="s">
        <v>183</v>
      </c>
      <c r="R122" s="59" t="s">
        <v>184</v>
      </c>
      <c r="S122" s="59" t="s">
        <v>185</v>
      </c>
      <c r="T122" s="60" t="s">
        <v>186</v>
      </c>
    </row>
    <row r="123" spans="2:65" s="1" customFormat="1" ht="22.9" customHeight="1">
      <c r="B123" s="31"/>
      <c r="C123" s="63" t="s">
        <v>187</v>
      </c>
      <c r="J123" s="117">
        <f>BK123</f>
        <v>0</v>
      </c>
      <c r="L123" s="31"/>
      <c r="M123" s="61"/>
      <c r="N123" s="52"/>
      <c r="O123" s="52"/>
      <c r="P123" s="118">
        <f>P124+P177+P198</f>
        <v>0</v>
      </c>
      <c r="Q123" s="52"/>
      <c r="R123" s="118">
        <f>R124+R177+R198</f>
        <v>1.3290000000000001E-2</v>
      </c>
      <c r="S123" s="52"/>
      <c r="T123" s="119">
        <f>T124+T177+T198</f>
        <v>0</v>
      </c>
      <c r="AT123" s="16" t="s">
        <v>78</v>
      </c>
      <c r="AU123" s="16" t="s">
        <v>137</v>
      </c>
      <c r="BK123" s="120">
        <f>BK124+BK177+BK198</f>
        <v>0</v>
      </c>
    </row>
    <row r="124" spans="2:65" s="11" customFormat="1" ht="25.9" customHeight="1">
      <c r="B124" s="121"/>
      <c r="D124" s="122" t="s">
        <v>78</v>
      </c>
      <c r="E124" s="123" t="s">
        <v>188</v>
      </c>
      <c r="F124" s="123" t="s">
        <v>188</v>
      </c>
      <c r="I124" s="124"/>
      <c r="J124" s="112">
        <f>BK124</f>
        <v>0</v>
      </c>
      <c r="L124" s="121"/>
      <c r="M124" s="125"/>
      <c r="P124" s="126">
        <f>P125+P146+P160+P163</f>
        <v>0</v>
      </c>
      <c r="R124" s="126">
        <f>R125+R146+R160+R163</f>
        <v>1.3290000000000001E-2</v>
      </c>
      <c r="T124" s="127">
        <f>T125+T146+T160+T163</f>
        <v>0</v>
      </c>
      <c r="AR124" s="122" t="s">
        <v>87</v>
      </c>
      <c r="AT124" s="128" t="s">
        <v>78</v>
      </c>
      <c r="AU124" s="128" t="s">
        <v>79</v>
      </c>
      <c r="AY124" s="122" t="s">
        <v>190</v>
      </c>
      <c r="BK124" s="129">
        <f>BK125+BK146+BK160+BK163</f>
        <v>0</v>
      </c>
    </row>
    <row r="125" spans="2:65" s="11" customFormat="1" ht="22.9" customHeight="1">
      <c r="B125" s="121"/>
      <c r="D125" s="122" t="s">
        <v>78</v>
      </c>
      <c r="E125" s="130" t="s">
        <v>3159</v>
      </c>
      <c r="F125" s="130" t="s">
        <v>121</v>
      </c>
      <c r="I125" s="124"/>
      <c r="J125" s="131">
        <f>BK125</f>
        <v>0</v>
      </c>
      <c r="L125" s="121"/>
      <c r="M125" s="125"/>
      <c r="P125" s="126">
        <f>SUM(P126:P145)</f>
        <v>0</v>
      </c>
      <c r="R125" s="126">
        <f>SUM(R126:R145)</f>
        <v>1.1800000000000001E-2</v>
      </c>
      <c r="T125" s="127">
        <f>SUM(T126:T145)</f>
        <v>0</v>
      </c>
      <c r="AR125" s="122" t="s">
        <v>87</v>
      </c>
      <c r="AT125" s="128" t="s">
        <v>78</v>
      </c>
      <c r="AU125" s="128" t="s">
        <v>87</v>
      </c>
      <c r="AY125" s="122" t="s">
        <v>190</v>
      </c>
      <c r="BK125" s="129">
        <f>SUM(BK126:BK145)</f>
        <v>0</v>
      </c>
    </row>
    <row r="126" spans="2:65" s="1" customFormat="1" ht="37.9" customHeight="1">
      <c r="B126" s="31"/>
      <c r="C126" s="152" t="s">
        <v>87</v>
      </c>
      <c r="D126" s="152" t="s">
        <v>426</v>
      </c>
      <c r="E126" s="153" t="s">
        <v>2814</v>
      </c>
      <c r="F126" s="154" t="s">
        <v>3160</v>
      </c>
      <c r="G126" s="155" t="s">
        <v>936</v>
      </c>
      <c r="H126" s="156">
        <v>2</v>
      </c>
      <c r="I126" s="157"/>
      <c r="J126" s="158">
        <f>ROUND(I126*H126,2)</f>
        <v>0</v>
      </c>
      <c r="K126" s="154" t="s">
        <v>1</v>
      </c>
      <c r="L126" s="159"/>
      <c r="M126" s="160" t="s">
        <v>1</v>
      </c>
      <c r="N126" s="161" t="s">
        <v>44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216</v>
      </c>
      <c r="AT126" s="143" t="s">
        <v>426</v>
      </c>
      <c r="AU126" s="143" t="s">
        <v>89</v>
      </c>
      <c r="AY126" s="16" t="s">
        <v>190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87</v>
      </c>
      <c r="BK126" s="144">
        <f>ROUND(I126*H126,2)</f>
        <v>0</v>
      </c>
      <c r="BL126" s="16" t="s">
        <v>197</v>
      </c>
      <c r="BM126" s="143" t="s">
        <v>89</v>
      </c>
    </row>
    <row r="127" spans="2:65" s="1" customFormat="1" ht="19.5">
      <c r="B127" s="31"/>
      <c r="D127" s="145" t="s">
        <v>198</v>
      </c>
      <c r="F127" s="146" t="s">
        <v>3160</v>
      </c>
      <c r="I127" s="147"/>
      <c r="L127" s="31"/>
      <c r="M127" s="148"/>
      <c r="T127" s="55"/>
      <c r="AT127" s="16" t="s">
        <v>198</v>
      </c>
      <c r="AU127" s="16" t="s">
        <v>89</v>
      </c>
    </row>
    <row r="128" spans="2:65" s="1" customFormat="1" ht="16.5" customHeight="1">
      <c r="B128" s="31"/>
      <c r="C128" s="152" t="s">
        <v>89</v>
      </c>
      <c r="D128" s="152" t="s">
        <v>426</v>
      </c>
      <c r="E128" s="153" t="s">
        <v>3161</v>
      </c>
      <c r="F128" s="154" t="s">
        <v>3116</v>
      </c>
      <c r="G128" s="155" t="s">
        <v>936</v>
      </c>
      <c r="H128" s="156">
        <v>2</v>
      </c>
      <c r="I128" s="157"/>
      <c r="J128" s="158">
        <f>ROUND(I128*H128,2)</f>
        <v>0</v>
      </c>
      <c r="K128" s="154" t="s">
        <v>1</v>
      </c>
      <c r="L128" s="159"/>
      <c r="M128" s="160" t="s">
        <v>1</v>
      </c>
      <c r="N128" s="161" t="s">
        <v>44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216</v>
      </c>
      <c r="AT128" s="143" t="s">
        <v>426</v>
      </c>
      <c r="AU128" s="143" t="s">
        <v>89</v>
      </c>
      <c r="AY128" s="16" t="s">
        <v>190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87</v>
      </c>
      <c r="BK128" s="144">
        <f>ROUND(I128*H128,2)</f>
        <v>0</v>
      </c>
      <c r="BL128" s="16" t="s">
        <v>197</v>
      </c>
      <c r="BM128" s="143" t="s">
        <v>197</v>
      </c>
    </row>
    <row r="129" spans="2:65" s="1" customFormat="1">
      <c r="B129" s="31"/>
      <c r="D129" s="145" t="s">
        <v>198</v>
      </c>
      <c r="F129" s="146" t="s">
        <v>3116</v>
      </c>
      <c r="I129" s="147"/>
      <c r="L129" s="31"/>
      <c r="M129" s="148"/>
      <c r="T129" s="55"/>
      <c r="AT129" s="16" t="s">
        <v>198</v>
      </c>
      <c r="AU129" s="16" t="s">
        <v>89</v>
      </c>
    </row>
    <row r="130" spans="2:65" s="1" customFormat="1" ht="16.5" customHeight="1">
      <c r="B130" s="31"/>
      <c r="C130" s="152" t="s">
        <v>207</v>
      </c>
      <c r="D130" s="152" t="s">
        <v>426</v>
      </c>
      <c r="E130" s="153" t="s">
        <v>2844</v>
      </c>
      <c r="F130" s="154" t="s">
        <v>3117</v>
      </c>
      <c r="G130" s="155" t="s">
        <v>3118</v>
      </c>
      <c r="H130" s="156">
        <v>12</v>
      </c>
      <c r="I130" s="157"/>
      <c r="J130" s="158">
        <f>ROUND(I130*H130,2)</f>
        <v>0</v>
      </c>
      <c r="K130" s="154" t="s">
        <v>1</v>
      </c>
      <c r="L130" s="159"/>
      <c r="M130" s="160" t="s">
        <v>1</v>
      </c>
      <c r="N130" s="161" t="s">
        <v>44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216</v>
      </c>
      <c r="AT130" s="143" t="s">
        <v>426</v>
      </c>
      <c r="AU130" s="143" t="s">
        <v>89</v>
      </c>
      <c r="AY130" s="16" t="s">
        <v>190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87</v>
      </c>
      <c r="BK130" s="144">
        <f>ROUND(I130*H130,2)</f>
        <v>0</v>
      </c>
      <c r="BL130" s="16" t="s">
        <v>197</v>
      </c>
      <c r="BM130" s="143" t="s">
        <v>211</v>
      </c>
    </row>
    <row r="131" spans="2:65" s="1" customFormat="1">
      <c r="B131" s="31"/>
      <c r="D131" s="145" t="s">
        <v>198</v>
      </c>
      <c r="F131" s="146" t="s">
        <v>3117</v>
      </c>
      <c r="I131" s="147"/>
      <c r="L131" s="31"/>
      <c r="M131" s="148"/>
      <c r="T131" s="55"/>
      <c r="AT131" s="16" t="s">
        <v>198</v>
      </c>
      <c r="AU131" s="16" t="s">
        <v>89</v>
      </c>
    </row>
    <row r="132" spans="2:65" s="1" customFormat="1" ht="16.5" customHeight="1">
      <c r="B132" s="31"/>
      <c r="C132" s="132" t="s">
        <v>197</v>
      </c>
      <c r="D132" s="132" t="s">
        <v>192</v>
      </c>
      <c r="E132" s="133" t="s">
        <v>3162</v>
      </c>
      <c r="F132" s="134" t="s">
        <v>3163</v>
      </c>
      <c r="G132" s="135" t="s">
        <v>204</v>
      </c>
      <c r="H132" s="136">
        <v>47</v>
      </c>
      <c r="I132" s="137"/>
      <c r="J132" s="138">
        <f>ROUND(I132*H132,2)</f>
        <v>0</v>
      </c>
      <c r="K132" s="134" t="s">
        <v>196</v>
      </c>
      <c r="L132" s="31"/>
      <c r="M132" s="139" t="s">
        <v>1</v>
      </c>
      <c r="N132" s="140" t="s">
        <v>44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197</v>
      </c>
      <c r="AT132" s="143" t="s">
        <v>192</v>
      </c>
      <c r="AU132" s="143" t="s">
        <v>89</v>
      </c>
      <c r="AY132" s="16" t="s">
        <v>190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87</v>
      </c>
      <c r="BK132" s="144">
        <f>ROUND(I132*H132,2)</f>
        <v>0</v>
      </c>
      <c r="BL132" s="16" t="s">
        <v>197</v>
      </c>
      <c r="BM132" s="143" t="s">
        <v>216</v>
      </c>
    </row>
    <row r="133" spans="2:65" s="1" customFormat="1">
      <c r="B133" s="31"/>
      <c r="D133" s="145" t="s">
        <v>198</v>
      </c>
      <c r="F133" s="146" t="s">
        <v>3164</v>
      </c>
      <c r="I133" s="147"/>
      <c r="L133" s="31"/>
      <c r="M133" s="148"/>
      <c r="T133" s="55"/>
      <c r="AT133" s="16" t="s">
        <v>198</v>
      </c>
      <c r="AU133" s="16" t="s">
        <v>89</v>
      </c>
    </row>
    <row r="134" spans="2:65" s="1" customFormat="1">
      <c r="B134" s="31"/>
      <c r="D134" s="149" t="s">
        <v>200</v>
      </c>
      <c r="F134" s="150" t="s">
        <v>3165</v>
      </c>
      <c r="I134" s="147"/>
      <c r="L134" s="31"/>
      <c r="M134" s="148"/>
      <c r="T134" s="55"/>
      <c r="AT134" s="16" t="s">
        <v>200</v>
      </c>
      <c r="AU134" s="16" t="s">
        <v>89</v>
      </c>
    </row>
    <row r="135" spans="2:65" s="1" customFormat="1" ht="16.5" customHeight="1">
      <c r="B135" s="31"/>
      <c r="C135" s="152" t="s">
        <v>219</v>
      </c>
      <c r="D135" s="152" t="s">
        <v>426</v>
      </c>
      <c r="E135" s="153" t="s">
        <v>3166</v>
      </c>
      <c r="F135" s="154" t="s">
        <v>3167</v>
      </c>
      <c r="G135" s="155" t="s">
        <v>204</v>
      </c>
      <c r="H135" s="156">
        <v>47</v>
      </c>
      <c r="I135" s="157"/>
      <c r="J135" s="158">
        <f>ROUND(I135*H135,2)</f>
        <v>0</v>
      </c>
      <c r="K135" s="154" t="s">
        <v>196</v>
      </c>
      <c r="L135" s="159"/>
      <c r="M135" s="160" t="s">
        <v>1</v>
      </c>
      <c r="N135" s="161" t="s">
        <v>44</v>
      </c>
      <c r="P135" s="141">
        <f>O135*H135</f>
        <v>0</v>
      </c>
      <c r="Q135" s="141">
        <v>2.0000000000000001E-4</v>
      </c>
      <c r="R135" s="141">
        <f>Q135*H135</f>
        <v>9.4000000000000004E-3</v>
      </c>
      <c r="S135" s="141">
        <v>0</v>
      </c>
      <c r="T135" s="142">
        <f>S135*H135</f>
        <v>0</v>
      </c>
      <c r="AR135" s="143" t="s">
        <v>216</v>
      </c>
      <c r="AT135" s="143" t="s">
        <v>426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197</v>
      </c>
      <c r="BM135" s="143" t="s">
        <v>222</v>
      </c>
    </row>
    <row r="136" spans="2:65" s="1" customFormat="1">
      <c r="B136" s="31"/>
      <c r="D136" s="145" t="s">
        <v>198</v>
      </c>
      <c r="F136" s="146" t="s">
        <v>3167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" customFormat="1" ht="21.75" customHeight="1">
      <c r="B137" s="31"/>
      <c r="C137" s="152" t="s">
        <v>211</v>
      </c>
      <c r="D137" s="152" t="s">
        <v>426</v>
      </c>
      <c r="E137" s="153" t="s">
        <v>3168</v>
      </c>
      <c r="F137" s="154" t="s">
        <v>3169</v>
      </c>
      <c r="G137" s="155" t="s">
        <v>204</v>
      </c>
      <c r="H137" s="156">
        <v>188</v>
      </c>
      <c r="I137" s="157"/>
      <c r="J137" s="158">
        <f>ROUND(I137*H137,2)</f>
        <v>0</v>
      </c>
      <c r="K137" s="154" t="s">
        <v>1</v>
      </c>
      <c r="L137" s="159"/>
      <c r="M137" s="160" t="s">
        <v>1</v>
      </c>
      <c r="N137" s="161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216</v>
      </c>
      <c r="AT137" s="143" t="s">
        <v>426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197</v>
      </c>
      <c r="BM137" s="143" t="s">
        <v>8</v>
      </c>
    </row>
    <row r="138" spans="2:65" s="1" customFormat="1">
      <c r="B138" s="31"/>
      <c r="D138" s="145" t="s">
        <v>198</v>
      </c>
      <c r="F138" s="146" t="s">
        <v>3169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" customFormat="1" ht="24.2" customHeight="1">
      <c r="B139" s="31"/>
      <c r="C139" s="132" t="s">
        <v>229</v>
      </c>
      <c r="D139" s="132" t="s">
        <v>192</v>
      </c>
      <c r="E139" s="133" t="s">
        <v>3170</v>
      </c>
      <c r="F139" s="134" t="s">
        <v>3171</v>
      </c>
      <c r="G139" s="135" t="s">
        <v>368</v>
      </c>
      <c r="H139" s="136">
        <v>15</v>
      </c>
      <c r="I139" s="137"/>
      <c r="J139" s="138">
        <f>ROUND(I139*H139,2)</f>
        <v>0</v>
      </c>
      <c r="K139" s="134" t="s">
        <v>196</v>
      </c>
      <c r="L139" s="31"/>
      <c r="M139" s="139" t="s">
        <v>1</v>
      </c>
      <c r="N139" s="140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197</v>
      </c>
      <c r="AT139" s="143" t="s">
        <v>192</v>
      </c>
      <c r="AU139" s="143" t="s">
        <v>89</v>
      </c>
      <c r="AY139" s="16" t="s">
        <v>190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197</v>
      </c>
      <c r="BM139" s="143" t="s">
        <v>232</v>
      </c>
    </row>
    <row r="140" spans="2:65" s="1" customFormat="1" ht="29.25">
      <c r="B140" s="31"/>
      <c r="D140" s="145" t="s">
        <v>198</v>
      </c>
      <c r="F140" s="146" t="s">
        <v>3172</v>
      </c>
      <c r="I140" s="147"/>
      <c r="L140" s="31"/>
      <c r="M140" s="148"/>
      <c r="T140" s="55"/>
      <c r="AT140" s="16" t="s">
        <v>198</v>
      </c>
      <c r="AU140" s="16" t="s">
        <v>89</v>
      </c>
    </row>
    <row r="141" spans="2:65" s="1" customFormat="1">
      <c r="B141" s="31"/>
      <c r="D141" s="149" t="s">
        <v>200</v>
      </c>
      <c r="F141" s="150" t="s">
        <v>3173</v>
      </c>
      <c r="I141" s="147"/>
      <c r="L141" s="31"/>
      <c r="M141" s="148"/>
      <c r="T141" s="55"/>
      <c r="AT141" s="16" t="s">
        <v>200</v>
      </c>
      <c r="AU141" s="16" t="s">
        <v>89</v>
      </c>
    </row>
    <row r="142" spans="2:65" s="1" customFormat="1" ht="16.5" customHeight="1">
      <c r="B142" s="31"/>
      <c r="C142" s="152" t="s">
        <v>216</v>
      </c>
      <c r="D142" s="152" t="s">
        <v>426</v>
      </c>
      <c r="E142" s="153" t="s">
        <v>3174</v>
      </c>
      <c r="F142" s="154" t="s">
        <v>3175</v>
      </c>
      <c r="G142" s="155" t="s">
        <v>368</v>
      </c>
      <c r="H142" s="156">
        <v>15</v>
      </c>
      <c r="I142" s="157"/>
      <c r="J142" s="158">
        <f>ROUND(I142*H142,2)</f>
        <v>0</v>
      </c>
      <c r="K142" s="154" t="s">
        <v>196</v>
      </c>
      <c r="L142" s="159"/>
      <c r="M142" s="160" t="s">
        <v>1</v>
      </c>
      <c r="N142" s="161" t="s">
        <v>44</v>
      </c>
      <c r="P142" s="141">
        <f>O142*H142</f>
        <v>0</v>
      </c>
      <c r="Q142" s="141">
        <v>1.6000000000000001E-4</v>
      </c>
      <c r="R142" s="141">
        <f>Q142*H142</f>
        <v>2.4000000000000002E-3</v>
      </c>
      <c r="S142" s="141">
        <v>0</v>
      </c>
      <c r="T142" s="142">
        <f>S142*H142</f>
        <v>0</v>
      </c>
      <c r="AR142" s="143" t="s">
        <v>216</v>
      </c>
      <c r="AT142" s="143" t="s">
        <v>426</v>
      </c>
      <c r="AU142" s="143" t="s">
        <v>89</v>
      </c>
      <c r="AY142" s="16" t="s">
        <v>190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197</v>
      </c>
      <c r="BM142" s="143" t="s">
        <v>237</v>
      </c>
    </row>
    <row r="143" spans="2:65" s="1" customFormat="1">
      <c r="B143" s="31"/>
      <c r="D143" s="145" t="s">
        <v>198</v>
      </c>
      <c r="F143" s="146" t="s">
        <v>3175</v>
      </c>
      <c r="I143" s="147"/>
      <c r="L143" s="31"/>
      <c r="M143" s="148"/>
      <c r="T143" s="55"/>
      <c r="AT143" s="16" t="s">
        <v>198</v>
      </c>
      <c r="AU143" s="16" t="s">
        <v>89</v>
      </c>
    </row>
    <row r="144" spans="2:65" s="1" customFormat="1" ht="16.5" customHeight="1">
      <c r="B144" s="31"/>
      <c r="C144" s="152" t="s">
        <v>240</v>
      </c>
      <c r="D144" s="152" t="s">
        <v>426</v>
      </c>
      <c r="E144" s="153" t="s">
        <v>3176</v>
      </c>
      <c r="F144" s="154" t="s">
        <v>3177</v>
      </c>
      <c r="G144" s="155" t="s">
        <v>204</v>
      </c>
      <c r="H144" s="156">
        <v>10</v>
      </c>
      <c r="I144" s="157"/>
      <c r="J144" s="158">
        <f>ROUND(I144*H144,2)</f>
        <v>0</v>
      </c>
      <c r="K144" s="154" t="s">
        <v>1</v>
      </c>
      <c r="L144" s="159"/>
      <c r="M144" s="160" t="s">
        <v>1</v>
      </c>
      <c r="N144" s="161" t="s">
        <v>44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216</v>
      </c>
      <c r="AT144" s="143" t="s">
        <v>426</v>
      </c>
      <c r="AU144" s="143" t="s">
        <v>89</v>
      </c>
      <c r="AY144" s="16" t="s">
        <v>190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87</v>
      </c>
      <c r="BK144" s="144">
        <f>ROUND(I144*H144,2)</f>
        <v>0</v>
      </c>
      <c r="BL144" s="16" t="s">
        <v>197</v>
      </c>
      <c r="BM144" s="143" t="s">
        <v>243</v>
      </c>
    </row>
    <row r="145" spans="2:65" s="1" customFormat="1">
      <c r="B145" s="31"/>
      <c r="D145" s="145" t="s">
        <v>198</v>
      </c>
      <c r="F145" s="146" t="s">
        <v>3177</v>
      </c>
      <c r="I145" s="147"/>
      <c r="L145" s="31"/>
      <c r="M145" s="148"/>
      <c r="T145" s="55"/>
      <c r="AT145" s="16" t="s">
        <v>198</v>
      </c>
      <c r="AU145" s="16" t="s">
        <v>89</v>
      </c>
    </row>
    <row r="146" spans="2:65" s="11" customFormat="1" ht="22.9" customHeight="1">
      <c r="B146" s="121"/>
      <c r="D146" s="122" t="s">
        <v>78</v>
      </c>
      <c r="E146" s="130" t="s">
        <v>3066</v>
      </c>
      <c r="F146" s="130" t="s">
        <v>3178</v>
      </c>
      <c r="I146" s="124"/>
      <c r="J146" s="131">
        <f>BK146</f>
        <v>0</v>
      </c>
      <c r="L146" s="121"/>
      <c r="M146" s="125"/>
      <c r="P146" s="126">
        <f>SUM(P147:P159)</f>
        <v>0</v>
      </c>
      <c r="R146" s="126">
        <f>SUM(R147:R159)</f>
        <v>1.49E-3</v>
      </c>
      <c r="T146" s="127">
        <f>SUM(T147:T159)</f>
        <v>0</v>
      </c>
      <c r="AR146" s="122" t="s">
        <v>87</v>
      </c>
      <c r="AT146" s="128" t="s">
        <v>78</v>
      </c>
      <c r="AU146" s="128" t="s">
        <v>87</v>
      </c>
      <c r="AY146" s="122" t="s">
        <v>190</v>
      </c>
      <c r="BK146" s="129">
        <f>SUM(BK147:BK159)</f>
        <v>0</v>
      </c>
    </row>
    <row r="147" spans="2:65" s="1" customFormat="1" ht="24.2" customHeight="1">
      <c r="B147" s="31"/>
      <c r="C147" s="132" t="s">
        <v>222</v>
      </c>
      <c r="D147" s="132" t="s">
        <v>192</v>
      </c>
      <c r="E147" s="133" t="s">
        <v>2979</v>
      </c>
      <c r="F147" s="134" t="s">
        <v>2980</v>
      </c>
      <c r="G147" s="135" t="s">
        <v>204</v>
      </c>
      <c r="H147" s="136">
        <v>1</v>
      </c>
      <c r="I147" s="137"/>
      <c r="J147" s="138">
        <f>ROUND(I147*H147,2)</f>
        <v>0</v>
      </c>
      <c r="K147" s="134" t="s">
        <v>196</v>
      </c>
      <c r="L147" s="31"/>
      <c r="M147" s="139" t="s">
        <v>1</v>
      </c>
      <c r="N147" s="140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197</v>
      </c>
      <c r="AT147" s="143" t="s">
        <v>192</v>
      </c>
      <c r="AU147" s="143" t="s">
        <v>89</v>
      </c>
      <c r="AY147" s="16" t="s">
        <v>190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87</v>
      </c>
      <c r="BK147" s="144">
        <f>ROUND(I147*H147,2)</f>
        <v>0</v>
      </c>
      <c r="BL147" s="16" t="s">
        <v>197</v>
      </c>
      <c r="BM147" s="143" t="s">
        <v>248</v>
      </c>
    </row>
    <row r="148" spans="2:65" s="1" customFormat="1" ht="19.5">
      <c r="B148" s="31"/>
      <c r="D148" s="145" t="s">
        <v>198</v>
      </c>
      <c r="F148" s="146" t="s">
        <v>2981</v>
      </c>
      <c r="I148" s="147"/>
      <c r="L148" s="31"/>
      <c r="M148" s="148"/>
      <c r="T148" s="55"/>
      <c r="AT148" s="16" t="s">
        <v>198</v>
      </c>
      <c r="AU148" s="16" t="s">
        <v>89</v>
      </c>
    </row>
    <row r="149" spans="2:65" s="1" customFormat="1">
      <c r="B149" s="31"/>
      <c r="D149" s="149" t="s">
        <v>200</v>
      </c>
      <c r="F149" s="150" t="s">
        <v>2982</v>
      </c>
      <c r="I149" s="147"/>
      <c r="L149" s="31"/>
      <c r="M149" s="148"/>
      <c r="T149" s="55"/>
      <c r="AT149" s="16" t="s">
        <v>200</v>
      </c>
      <c r="AU149" s="16" t="s">
        <v>89</v>
      </c>
    </row>
    <row r="150" spans="2:65" s="1" customFormat="1" ht="24.2" customHeight="1">
      <c r="B150" s="31"/>
      <c r="C150" s="152" t="s">
        <v>251</v>
      </c>
      <c r="D150" s="152" t="s">
        <v>426</v>
      </c>
      <c r="E150" s="153" t="s">
        <v>3179</v>
      </c>
      <c r="F150" s="154" t="s">
        <v>3180</v>
      </c>
      <c r="G150" s="155" t="s">
        <v>204</v>
      </c>
      <c r="H150" s="156">
        <v>1</v>
      </c>
      <c r="I150" s="157"/>
      <c r="J150" s="158">
        <f>ROUND(I150*H150,2)</f>
        <v>0</v>
      </c>
      <c r="K150" s="154" t="s">
        <v>196</v>
      </c>
      <c r="L150" s="159"/>
      <c r="M150" s="160" t="s">
        <v>1</v>
      </c>
      <c r="N150" s="161" t="s">
        <v>44</v>
      </c>
      <c r="P150" s="141">
        <f>O150*H150</f>
        <v>0</v>
      </c>
      <c r="Q150" s="141">
        <v>1.33E-3</v>
      </c>
      <c r="R150" s="141">
        <f>Q150*H150</f>
        <v>1.33E-3</v>
      </c>
      <c r="S150" s="141">
        <v>0</v>
      </c>
      <c r="T150" s="142">
        <f>S150*H150</f>
        <v>0</v>
      </c>
      <c r="AR150" s="143" t="s">
        <v>216</v>
      </c>
      <c r="AT150" s="143" t="s">
        <v>426</v>
      </c>
      <c r="AU150" s="143" t="s">
        <v>89</v>
      </c>
      <c r="AY150" s="16" t="s">
        <v>190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87</v>
      </c>
      <c r="BK150" s="144">
        <f>ROUND(I150*H150,2)</f>
        <v>0</v>
      </c>
      <c r="BL150" s="16" t="s">
        <v>197</v>
      </c>
      <c r="BM150" s="143" t="s">
        <v>254</v>
      </c>
    </row>
    <row r="151" spans="2:65" s="1" customFormat="1" ht="19.5">
      <c r="B151" s="31"/>
      <c r="D151" s="145" t="s">
        <v>198</v>
      </c>
      <c r="F151" s="146" t="s">
        <v>3180</v>
      </c>
      <c r="I151" s="147"/>
      <c r="L151" s="31"/>
      <c r="M151" s="148"/>
      <c r="T151" s="55"/>
      <c r="AT151" s="16" t="s">
        <v>198</v>
      </c>
      <c r="AU151" s="16" t="s">
        <v>89</v>
      </c>
    </row>
    <row r="152" spans="2:65" s="1" customFormat="1" ht="16.5" customHeight="1">
      <c r="B152" s="31"/>
      <c r="C152" s="152" t="s">
        <v>8</v>
      </c>
      <c r="D152" s="152" t="s">
        <v>426</v>
      </c>
      <c r="E152" s="153" t="s">
        <v>3181</v>
      </c>
      <c r="F152" s="154" t="s">
        <v>3182</v>
      </c>
      <c r="G152" s="155" t="s">
        <v>204</v>
      </c>
      <c r="H152" s="156">
        <v>1</v>
      </c>
      <c r="I152" s="157"/>
      <c r="J152" s="158">
        <f>ROUND(I152*H152,2)</f>
        <v>0</v>
      </c>
      <c r="K152" s="154" t="s">
        <v>196</v>
      </c>
      <c r="L152" s="159"/>
      <c r="M152" s="160" t="s">
        <v>1</v>
      </c>
      <c r="N152" s="161" t="s">
        <v>44</v>
      </c>
      <c r="P152" s="141">
        <f>O152*H152</f>
        <v>0</v>
      </c>
      <c r="Q152" s="141">
        <v>1.6000000000000001E-4</v>
      </c>
      <c r="R152" s="141">
        <f>Q152*H152</f>
        <v>1.6000000000000001E-4</v>
      </c>
      <c r="S152" s="141">
        <v>0</v>
      </c>
      <c r="T152" s="142">
        <f>S152*H152</f>
        <v>0</v>
      </c>
      <c r="AR152" s="143" t="s">
        <v>216</v>
      </c>
      <c r="AT152" s="143" t="s">
        <v>426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259</v>
      </c>
    </row>
    <row r="153" spans="2:65" s="1" customFormat="1">
      <c r="B153" s="31"/>
      <c r="D153" s="145" t="s">
        <v>198</v>
      </c>
      <c r="F153" s="146" t="s">
        <v>3182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 ht="16.5" customHeight="1">
      <c r="B154" s="31"/>
      <c r="C154" s="152" t="s">
        <v>262</v>
      </c>
      <c r="D154" s="152" t="s">
        <v>426</v>
      </c>
      <c r="E154" s="153" t="s">
        <v>3183</v>
      </c>
      <c r="F154" s="154" t="s">
        <v>3184</v>
      </c>
      <c r="G154" s="155" t="s">
        <v>936</v>
      </c>
      <c r="H154" s="156">
        <v>1</v>
      </c>
      <c r="I154" s="157"/>
      <c r="J154" s="158">
        <f>ROUND(I154*H154,2)</f>
        <v>0</v>
      </c>
      <c r="K154" s="154" t="s">
        <v>1</v>
      </c>
      <c r="L154" s="159"/>
      <c r="M154" s="160" t="s">
        <v>1</v>
      </c>
      <c r="N154" s="161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216</v>
      </c>
      <c r="AT154" s="143" t="s">
        <v>426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197</v>
      </c>
      <c r="BM154" s="143" t="s">
        <v>266</v>
      </c>
    </row>
    <row r="155" spans="2:65" s="1" customFormat="1">
      <c r="B155" s="31"/>
      <c r="D155" s="145" t="s">
        <v>198</v>
      </c>
      <c r="F155" s="146" t="s">
        <v>3184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 ht="24.2" customHeight="1">
      <c r="B156" s="31"/>
      <c r="C156" s="152" t="s">
        <v>232</v>
      </c>
      <c r="D156" s="152" t="s">
        <v>426</v>
      </c>
      <c r="E156" s="153" t="s">
        <v>3185</v>
      </c>
      <c r="F156" s="154" t="s">
        <v>3186</v>
      </c>
      <c r="G156" s="155" t="s">
        <v>936</v>
      </c>
      <c r="H156" s="156">
        <v>1</v>
      </c>
      <c r="I156" s="157"/>
      <c r="J156" s="158">
        <f>ROUND(I156*H156,2)</f>
        <v>0</v>
      </c>
      <c r="K156" s="154" t="s">
        <v>1</v>
      </c>
      <c r="L156" s="159"/>
      <c r="M156" s="160" t="s">
        <v>1</v>
      </c>
      <c r="N156" s="161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216</v>
      </c>
      <c r="AT156" s="143" t="s">
        <v>426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271</v>
      </c>
    </row>
    <row r="157" spans="2:65" s="1" customFormat="1" ht="19.5">
      <c r="B157" s="31"/>
      <c r="D157" s="145" t="s">
        <v>198</v>
      </c>
      <c r="F157" s="146" t="s">
        <v>3186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 ht="21.75" customHeight="1">
      <c r="B158" s="31"/>
      <c r="C158" s="152" t="s">
        <v>274</v>
      </c>
      <c r="D158" s="152" t="s">
        <v>426</v>
      </c>
      <c r="E158" s="153" t="s">
        <v>2871</v>
      </c>
      <c r="F158" s="154" t="s">
        <v>2872</v>
      </c>
      <c r="G158" s="155" t="s">
        <v>936</v>
      </c>
      <c r="H158" s="156">
        <v>1</v>
      </c>
      <c r="I158" s="157"/>
      <c r="J158" s="158">
        <f>ROUND(I158*H158,2)</f>
        <v>0</v>
      </c>
      <c r="K158" s="154" t="s">
        <v>1</v>
      </c>
      <c r="L158" s="159"/>
      <c r="M158" s="160" t="s">
        <v>1</v>
      </c>
      <c r="N158" s="161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216</v>
      </c>
      <c r="AT158" s="143" t="s">
        <v>426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277</v>
      </c>
    </row>
    <row r="159" spans="2:65" s="1" customFormat="1">
      <c r="B159" s="31"/>
      <c r="D159" s="145" t="s">
        <v>198</v>
      </c>
      <c r="F159" s="146" t="s">
        <v>2872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1" customFormat="1" ht="22.9" customHeight="1">
      <c r="B160" s="121"/>
      <c r="D160" s="122" t="s">
        <v>78</v>
      </c>
      <c r="E160" s="130" t="s">
        <v>3066</v>
      </c>
      <c r="F160" s="130" t="s">
        <v>3178</v>
      </c>
      <c r="I160" s="124"/>
      <c r="J160" s="131">
        <f>BK160</f>
        <v>0</v>
      </c>
      <c r="L160" s="121"/>
      <c r="M160" s="125"/>
      <c r="P160" s="126">
        <f>SUM(P161:P162)</f>
        <v>0</v>
      </c>
      <c r="R160" s="126">
        <f>SUM(R161:R162)</f>
        <v>0</v>
      </c>
      <c r="T160" s="127">
        <f>SUM(T161:T162)</f>
        <v>0</v>
      </c>
      <c r="AR160" s="122" t="s">
        <v>87</v>
      </c>
      <c r="AT160" s="128" t="s">
        <v>78</v>
      </c>
      <c r="AU160" s="128" t="s">
        <v>87</v>
      </c>
      <c r="AY160" s="122" t="s">
        <v>190</v>
      </c>
      <c r="BK160" s="129">
        <f>SUM(BK161:BK162)</f>
        <v>0</v>
      </c>
    </row>
    <row r="161" spans="2:65" s="1" customFormat="1" ht="16.5" customHeight="1">
      <c r="B161" s="31"/>
      <c r="C161" s="152" t="s">
        <v>237</v>
      </c>
      <c r="D161" s="152" t="s">
        <v>426</v>
      </c>
      <c r="E161" s="153" t="s">
        <v>3187</v>
      </c>
      <c r="F161" s="154" t="s">
        <v>3178</v>
      </c>
      <c r="G161" s="155" t="s">
        <v>936</v>
      </c>
      <c r="H161" s="156">
        <v>7</v>
      </c>
      <c r="I161" s="157"/>
      <c r="J161" s="158">
        <f>ROUND(I161*H161,2)</f>
        <v>0</v>
      </c>
      <c r="K161" s="154" t="s">
        <v>1</v>
      </c>
      <c r="L161" s="159"/>
      <c r="M161" s="160" t="s">
        <v>1</v>
      </c>
      <c r="N161" s="161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216</v>
      </c>
      <c r="AT161" s="143" t="s">
        <v>426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281</v>
      </c>
    </row>
    <row r="162" spans="2:65" s="1" customFormat="1">
      <c r="B162" s="31"/>
      <c r="D162" s="145" t="s">
        <v>198</v>
      </c>
      <c r="F162" s="146" t="s">
        <v>3178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1" customFormat="1" ht="22.9" customHeight="1">
      <c r="B163" s="121"/>
      <c r="D163" s="122" t="s">
        <v>78</v>
      </c>
      <c r="E163" s="130" t="s">
        <v>2886</v>
      </c>
      <c r="F163" s="130" t="s">
        <v>2886</v>
      </c>
      <c r="I163" s="124"/>
      <c r="J163" s="131">
        <f>BK163</f>
        <v>0</v>
      </c>
      <c r="L163" s="121"/>
      <c r="M163" s="125"/>
      <c r="P163" s="126">
        <f>SUM(P164:P176)</f>
        <v>0</v>
      </c>
      <c r="R163" s="126">
        <f>SUM(R164:R176)</f>
        <v>0</v>
      </c>
      <c r="T163" s="127">
        <f>SUM(T164:T176)</f>
        <v>0</v>
      </c>
      <c r="AR163" s="122" t="s">
        <v>87</v>
      </c>
      <c r="AT163" s="128" t="s">
        <v>78</v>
      </c>
      <c r="AU163" s="128" t="s">
        <v>87</v>
      </c>
      <c r="AY163" s="122" t="s">
        <v>190</v>
      </c>
      <c r="BK163" s="129">
        <f>SUM(BK164:BK176)</f>
        <v>0</v>
      </c>
    </row>
    <row r="164" spans="2:65" s="1" customFormat="1" ht="24.2" customHeight="1">
      <c r="B164" s="31"/>
      <c r="C164" s="132" t="s">
        <v>283</v>
      </c>
      <c r="D164" s="132" t="s">
        <v>192</v>
      </c>
      <c r="E164" s="133" t="s">
        <v>3188</v>
      </c>
      <c r="F164" s="134" t="s">
        <v>3189</v>
      </c>
      <c r="G164" s="135" t="s">
        <v>368</v>
      </c>
      <c r="H164" s="136">
        <v>1455</v>
      </c>
      <c r="I164" s="137"/>
      <c r="J164" s="138">
        <f>ROUND(I164*H164,2)</f>
        <v>0</v>
      </c>
      <c r="K164" s="134" t="s">
        <v>196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286</v>
      </c>
    </row>
    <row r="165" spans="2:65" s="1" customFormat="1" ht="19.5">
      <c r="B165" s="31"/>
      <c r="D165" s="145" t="s">
        <v>198</v>
      </c>
      <c r="F165" s="146" t="s">
        <v>3190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>
      <c r="B166" s="31"/>
      <c r="D166" s="149" t="s">
        <v>200</v>
      </c>
      <c r="F166" s="150" t="s">
        <v>3191</v>
      </c>
      <c r="I166" s="147"/>
      <c r="L166" s="31"/>
      <c r="M166" s="148"/>
      <c r="T166" s="55"/>
      <c r="AT166" s="16" t="s">
        <v>200</v>
      </c>
      <c r="AU166" s="16" t="s">
        <v>89</v>
      </c>
    </row>
    <row r="167" spans="2:65" s="1" customFormat="1" ht="16.5" customHeight="1">
      <c r="B167" s="31"/>
      <c r="C167" s="152" t="s">
        <v>243</v>
      </c>
      <c r="D167" s="152" t="s">
        <v>426</v>
      </c>
      <c r="E167" s="153" t="s">
        <v>3192</v>
      </c>
      <c r="F167" s="154" t="s">
        <v>3193</v>
      </c>
      <c r="G167" s="155" t="s">
        <v>368</v>
      </c>
      <c r="H167" s="156">
        <v>473</v>
      </c>
      <c r="I167" s="157"/>
      <c r="J167" s="158">
        <f>ROUND(I167*H167,2)</f>
        <v>0</v>
      </c>
      <c r="K167" s="154" t="s">
        <v>1</v>
      </c>
      <c r="L167" s="159"/>
      <c r="M167" s="160" t="s">
        <v>1</v>
      </c>
      <c r="N167" s="161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216</v>
      </c>
      <c r="AT167" s="143" t="s">
        <v>426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197</v>
      </c>
      <c r="BM167" s="143" t="s">
        <v>291</v>
      </c>
    </row>
    <row r="168" spans="2:65" s="1" customFormat="1">
      <c r="B168" s="31"/>
      <c r="D168" s="145" t="s">
        <v>198</v>
      </c>
      <c r="F168" s="146" t="s">
        <v>3193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 ht="16.5" customHeight="1">
      <c r="B169" s="31"/>
      <c r="C169" s="152" t="s">
        <v>294</v>
      </c>
      <c r="D169" s="152" t="s">
        <v>426</v>
      </c>
      <c r="E169" s="153" t="s">
        <v>3194</v>
      </c>
      <c r="F169" s="154" t="s">
        <v>3195</v>
      </c>
      <c r="G169" s="155" t="s">
        <v>368</v>
      </c>
      <c r="H169" s="156">
        <v>712</v>
      </c>
      <c r="I169" s="157"/>
      <c r="J169" s="158">
        <f>ROUND(I169*H169,2)</f>
        <v>0</v>
      </c>
      <c r="K169" s="154" t="s">
        <v>1</v>
      </c>
      <c r="L169" s="159"/>
      <c r="M169" s="160" t="s">
        <v>1</v>
      </c>
      <c r="N169" s="161" t="s">
        <v>44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216</v>
      </c>
      <c r="AT169" s="143" t="s">
        <v>426</v>
      </c>
      <c r="AU169" s="143" t="s">
        <v>89</v>
      </c>
      <c r="AY169" s="16" t="s">
        <v>190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87</v>
      </c>
      <c r="BK169" s="144">
        <f>ROUND(I169*H169,2)</f>
        <v>0</v>
      </c>
      <c r="BL169" s="16" t="s">
        <v>197</v>
      </c>
      <c r="BM169" s="143" t="s">
        <v>297</v>
      </c>
    </row>
    <row r="170" spans="2:65" s="1" customFormat="1">
      <c r="B170" s="31"/>
      <c r="D170" s="145" t="s">
        <v>198</v>
      </c>
      <c r="F170" s="146" t="s">
        <v>3195</v>
      </c>
      <c r="I170" s="147"/>
      <c r="L170" s="31"/>
      <c r="M170" s="148"/>
      <c r="T170" s="55"/>
      <c r="AT170" s="16" t="s">
        <v>198</v>
      </c>
      <c r="AU170" s="16" t="s">
        <v>89</v>
      </c>
    </row>
    <row r="171" spans="2:65" s="1" customFormat="1" ht="16.5" customHeight="1">
      <c r="B171" s="31"/>
      <c r="C171" s="152" t="s">
        <v>248</v>
      </c>
      <c r="D171" s="152" t="s">
        <v>426</v>
      </c>
      <c r="E171" s="153" t="s">
        <v>3196</v>
      </c>
      <c r="F171" s="154" t="s">
        <v>3197</v>
      </c>
      <c r="G171" s="155" t="s">
        <v>368</v>
      </c>
      <c r="H171" s="156">
        <v>68</v>
      </c>
      <c r="I171" s="157"/>
      <c r="J171" s="158">
        <f>ROUND(I171*H171,2)</f>
        <v>0</v>
      </c>
      <c r="K171" s="154" t="s">
        <v>1</v>
      </c>
      <c r="L171" s="159"/>
      <c r="M171" s="160" t="s">
        <v>1</v>
      </c>
      <c r="N171" s="161" t="s">
        <v>44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216</v>
      </c>
      <c r="AT171" s="143" t="s">
        <v>426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302</v>
      </c>
    </row>
    <row r="172" spans="2:65" s="1" customFormat="1">
      <c r="B172" s="31"/>
      <c r="D172" s="145" t="s">
        <v>198</v>
      </c>
      <c r="F172" s="146" t="s">
        <v>3197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 ht="16.5" customHeight="1">
      <c r="B173" s="31"/>
      <c r="C173" s="152" t="s">
        <v>7</v>
      </c>
      <c r="D173" s="152" t="s">
        <v>426</v>
      </c>
      <c r="E173" s="153" t="s">
        <v>3198</v>
      </c>
      <c r="F173" s="154" t="s">
        <v>3199</v>
      </c>
      <c r="G173" s="155" t="s">
        <v>368</v>
      </c>
      <c r="H173" s="156">
        <v>180</v>
      </c>
      <c r="I173" s="157"/>
      <c r="J173" s="158">
        <f>ROUND(I173*H173,2)</f>
        <v>0</v>
      </c>
      <c r="K173" s="154" t="s">
        <v>1</v>
      </c>
      <c r="L173" s="159"/>
      <c r="M173" s="160" t="s">
        <v>1</v>
      </c>
      <c r="N173" s="161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216</v>
      </c>
      <c r="AT173" s="143" t="s">
        <v>426</v>
      </c>
      <c r="AU173" s="143" t="s">
        <v>89</v>
      </c>
      <c r="AY173" s="16" t="s">
        <v>190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87</v>
      </c>
      <c r="BK173" s="144">
        <f>ROUND(I173*H173,2)</f>
        <v>0</v>
      </c>
      <c r="BL173" s="16" t="s">
        <v>197</v>
      </c>
      <c r="BM173" s="143" t="s">
        <v>307</v>
      </c>
    </row>
    <row r="174" spans="2:65" s="1" customFormat="1">
      <c r="B174" s="31"/>
      <c r="D174" s="145" t="s">
        <v>198</v>
      </c>
      <c r="F174" s="146" t="s">
        <v>3199</v>
      </c>
      <c r="I174" s="147"/>
      <c r="L174" s="31"/>
      <c r="M174" s="148"/>
      <c r="T174" s="55"/>
      <c r="AT174" s="16" t="s">
        <v>198</v>
      </c>
      <c r="AU174" s="16" t="s">
        <v>89</v>
      </c>
    </row>
    <row r="175" spans="2:65" s="1" customFormat="1" ht="16.5" customHeight="1">
      <c r="B175" s="31"/>
      <c r="C175" s="152" t="s">
        <v>254</v>
      </c>
      <c r="D175" s="152" t="s">
        <v>426</v>
      </c>
      <c r="E175" s="153" t="s">
        <v>3200</v>
      </c>
      <c r="F175" s="154" t="s">
        <v>3201</v>
      </c>
      <c r="G175" s="155" t="s">
        <v>368</v>
      </c>
      <c r="H175" s="156">
        <v>22</v>
      </c>
      <c r="I175" s="157"/>
      <c r="J175" s="158">
        <f>ROUND(I175*H175,2)</f>
        <v>0</v>
      </c>
      <c r="K175" s="154" t="s">
        <v>1</v>
      </c>
      <c r="L175" s="159"/>
      <c r="M175" s="160" t="s">
        <v>1</v>
      </c>
      <c r="N175" s="161" t="s">
        <v>44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216</v>
      </c>
      <c r="AT175" s="143" t="s">
        <v>426</v>
      </c>
      <c r="AU175" s="143" t="s">
        <v>89</v>
      </c>
      <c r="AY175" s="16" t="s">
        <v>190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87</v>
      </c>
      <c r="BK175" s="144">
        <f>ROUND(I175*H175,2)</f>
        <v>0</v>
      </c>
      <c r="BL175" s="16" t="s">
        <v>197</v>
      </c>
      <c r="BM175" s="143" t="s">
        <v>312</v>
      </c>
    </row>
    <row r="176" spans="2:65" s="1" customFormat="1">
      <c r="B176" s="31"/>
      <c r="D176" s="145" t="s">
        <v>198</v>
      </c>
      <c r="F176" s="146" t="s">
        <v>3201</v>
      </c>
      <c r="I176" s="147"/>
      <c r="L176" s="31"/>
      <c r="M176" s="148"/>
      <c r="T176" s="55"/>
      <c r="AT176" s="16" t="s">
        <v>198</v>
      </c>
      <c r="AU176" s="16" t="s">
        <v>89</v>
      </c>
    </row>
    <row r="177" spans="2:65" s="11" customFormat="1" ht="25.9" customHeight="1">
      <c r="B177" s="121"/>
      <c r="D177" s="122" t="s">
        <v>78</v>
      </c>
      <c r="E177" s="123" t="s">
        <v>315</v>
      </c>
      <c r="F177" s="123" t="s">
        <v>3063</v>
      </c>
      <c r="I177" s="124"/>
      <c r="J177" s="112">
        <f>BK177</f>
        <v>0</v>
      </c>
      <c r="L177" s="121"/>
      <c r="M177" s="125"/>
      <c r="P177" s="126">
        <f>SUM(P178:P197)</f>
        <v>0</v>
      </c>
      <c r="R177" s="126">
        <f>SUM(R178:R197)</f>
        <v>0</v>
      </c>
      <c r="T177" s="127">
        <f>SUM(T178:T197)</f>
        <v>0</v>
      </c>
      <c r="AR177" s="122" t="s">
        <v>87</v>
      </c>
      <c r="AT177" s="128" t="s">
        <v>78</v>
      </c>
      <c r="AU177" s="128" t="s">
        <v>79</v>
      </c>
      <c r="AY177" s="122" t="s">
        <v>190</v>
      </c>
      <c r="BK177" s="129">
        <f>SUM(BK178:BK197)</f>
        <v>0</v>
      </c>
    </row>
    <row r="178" spans="2:65" s="1" customFormat="1" ht="24.2" customHeight="1">
      <c r="B178" s="31"/>
      <c r="C178" s="152" t="s">
        <v>315</v>
      </c>
      <c r="D178" s="152" t="s">
        <v>426</v>
      </c>
      <c r="E178" s="153" t="s">
        <v>3143</v>
      </c>
      <c r="F178" s="154" t="s">
        <v>2755</v>
      </c>
      <c r="G178" s="155" t="s">
        <v>3144</v>
      </c>
      <c r="H178" s="156">
        <v>1</v>
      </c>
      <c r="I178" s="157"/>
      <c r="J178" s="158">
        <f>ROUND(I178*H178,2)</f>
        <v>0</v>
      </c>
      <c r="K178" s="154" t="s">
        <v>1</v>
      </c>
      <c r="L178" s="159"/>
      <c r="M178" s="160" t="s">
        <v>1</v>
      </c>
      <c r="N178" s="161" t="s">
        <v>44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216</v>
      </c>
      <c r="AT178" s="143" t="s">
        <v>426</v>
      </c>
      <c r="AU178" s="143" t="s">
        <v>87</v>
      </c>
      <c r="AY178" s="16" t="s">
        <v>190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87</v>
      </c>
      <c r="BK178" s="144">
        <f>ROUND(I178*H178,2)</f>
        <v>0</v>
      </c>
      <c r="BL178" s="16" t="s">
        <v>197</v>
      </c>
      <c r="BM178" s="143" t="s">
        <v>318</v>
      </c>
    </row>
    <row r="179" spans="2:65" s="1" customFormat="1">
      <c r="B179" s="31"/>
      <c r="D179" s="145" t="s">
        <v>198</v>
      </c>
      <c r="F179" s="146" t="s">
        <v>2755</v>
      </c>
      <c r="I179" s="147"/>
      <c r="L179" s="31"/>
      <c r="M179" s="148"/>
      <c r="T179" s="55"/>
      <c r="AT179" s="16" t="s">
        <v>198</v>
      </c>
      <c r="AU179" s="16" t="s">
        <v>87</v>
      </c>
    </row>
    <row r="180" spans="2:65" s="1" customFormat="1" ht="16.5" customHeight="1">
      <c r="B180" s="31"/>
      <c r="C180" s="152" t="s">
        <v>259</v>
      </c>
      <c r="D180" s="152" t="s">
        <v>426</v>
      </c>
      <c r="E180" s="153" t="s">
        <v>929</v>
      </c>
      <c r="F180" s="154" t="s">
        <v>3080</v>
      </c>
      <c r="G180" s="155" t="s">
        <v>204</v>
      </c>
      <c r="H180" s="156">
        <v>1</v>
      </c>
      <c r="I180" s="157"/>
      <c r="J180" s="158">
        <f>ROUND(I180*H180,2)</f>
        <v>0</v>
      </c>
      <c r="K180" s="154" t="s">
        <v>1</v>
      </c>
      <c r="L180" s="159"/>
      <c r="M180" s="160" t="s">
        <v>1</v>
      </c>
      <c r="N180" s="161" t="s">
        <v>44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216</v>
      </c>
      <c r="AT180" s="143" t="s">
        <v>426</v>
      </c>
      <c r="AU180" s="143" t="s">
        <v>87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197</v>
      </c>
      <c r="BM180" s="143" t="s">
        <v>323</v>
      </c>
    </row>
    <row r="181" spans="2:65" s="1" customFormat="1">
      <c r="B181" s="31"/>
      <c r="D181" s="145" t="s">
        <v>198</v>
      </c>
      <c r="F181" s="146" t="s">
        <v>3080</v>
      </c>
      <c r="I181" s="147"/>
      <c r="L181" s="31"/>
      <c r="M181" s="148"/>
      <c r="T181" s="55"/>
      <c r="AT181" s="16" t="s">
        <v>198</v>
      </c>
      <c r="AU181" s="16" t="s">
        <v>87</v>
      </c>
    </row>
    <row r="182" spans="2:65" s="1" customFormat="1" ht="16.5" customHeight="1">
      <c r="B182" s="31"/>
      <c r="C182" s="152" t="s">
        <v>329</v>
      </c>
      <c r="D182" s="152" t="s">
        <v>426</v>
      </c>
      <c r="E182" s="153" t="s">
        <v>561</v>
      </c>
      <c r="F182" s="154" t="s">
        <v>3081</v>
      </c>
      <c r="G182" s="155" t="s">
        <v>936</v>
      </c>
      <c r="H182" s="156">
        <v>1</v>
      </c>
      <c r="I182" s="157"/>
      <c r="J182" s="158">
        <f>ROUND(I182*H182,2)</f>
        <v>0</v>
      </c>
      <c r="K182" s="154" t="s">
        <v>1</v>
      </c>
      <c r="L182" s="159"/>
      <c r="M182" s="160" t="s">
        <v>1</v>
      </c>
      <c r="N182" s="161" t="s">
        <v>44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216</v>
      </c>
      <c r="AT182" s="143" t="s">
        <v>426</v>
      </c>
      <c r="AU182" s="143" t="s">
        <v>87</v>
      </c>
      <c r="AY182" s="16" t="s">
        <v>190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87</v>
      </c>
      <c r="BK182" s="144">
        <f>ROUND(I182*H182,2)</f>
        <v>0</v>
      </c>
      <c r="BL182" s="16" t="s">
        <v>197</v>
      </c>
      <c r="BM182" s="143" t="s">
        <v>332</v>
      </c>
    </row>
    <row r="183" spans="2:65" s="1" customFormat="1">
      <c r="B183" s="31"/>
      <c r="D183" s="145" t="s">
        <v>198</v>
      </c>
      <c r="F183" s="146" t="s">
        <v>3081</v>
      </c>
      <c r="I183" s="147"/>
      <c r="L183" s="31"/>
      <c r="M183" s="148"/>
      <c r="T183" s="55"/>
      <c r="AT183" s="16" t="s">
        <v>198</v>
      </c>
      <c r="AU183" s="16" t="s">
        <v>87</v>
      </c>
    </row>
    <row r="184" spans="2:65" s="1" customFormat="1" ht="16.5" customHeight="1">
      <c r="B184" s="31"/>
      <c r="C184" s="132" t="s">
        <v>266</v>
      </c>
      <c r="D184" s="132" t="s">
        <v>192</v>
      </c>
      <c r="E184" s="133" t="s">
        <v>3145</v>
      </c>
      <c r="F184" s="134" t="s">
        <v>1249</v>
      </c>
      <c r="G184" s="135" t="s">
        <v>2439</v>
      </c>
      <c r="H184" s="136">
        <v>1</v>
      </c>
      <c r="I184" s="137"/>
      <c r="J184" s="138">
        <f>ROUND(I184*H184,2)</f>
        <v>0</v>
      </c>
      <c r="K184" s="134" t="s">
        <v>1</v>
      </c>
      <c r="L184" s="31"/>
      <c r="M184" s="139" t="s">
        <v>1</v>
      </c>
      <c r="N184" s="140" t="s">
        <v>44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197</v>
      </c>
      <c r="AT184" s="143" t="s">
        <v>192</v>
      </c>
      <c r="AU184" s="143" t="s">
        <v>87</v>
      </c>
      <c r="AY184" s="16" t="s">
        <v>190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87</v>
      </c>
      <c r="BK184" s="144">
        <f>ROUND(I184*H184,2)</f>
        <v>0</v>
      </c>
      <c r="BL184" s="16" t="s">
        <v>197</v>
      </c>
      <c r="BM184" s="143" t="s">
        <v>337</v>
      </c>
    </row>
    <row r="185" spans="2:65" s="1" customFormat="1">
      <c r="B185" s="31"/>
      <c r="D185" s="145" t="s">
        <v>198</v>
      </c>
      <c r="F185" s="146" t="s">
        <v>1249</v>
      </c>
      <c r="I185" s="147"/>
      <c r="L185" s="31"/>
      <c r="M185" s="148"/>
      <c r="T185" s="55"/>
      <c r="AT185" s="16" t="s">
        <v>198</v>
      </c>
      <c r="AU185" s="16" t="s">
        <v>87</v>
      </c>
    </row>
    <row r="186" spans="2:65" s="1" customFormat="1" ht="16.5" customHeight="1">
      <c r="B186" s="31"/>
      <c r="C186" s="132" t="s">
        <v>340</v>
      </c>
      <c r="D186" s="132" t="s">
        <v>192</v>
      </c>
      <c r="E186" s="133" t="s">
        <v>3146</v>
      </c>
      <c r="F186" s="134" t="s">
        <v>3069</v>
      </c>
      <c r="G186" s="135" t="s">
        <v>2439</v>
      </c>
      <c r="H186" s="136">
        <v>1</v>
      </c>
      <c r="I186" s="137"/>
      <c r="J186" s="138">
        <f>ROUND(I186*H186,2)</f>
        <v>0</v>
      </c>
      <c r="K186" s="134" t="s">
        <v>1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87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343</v>
      </c>
    </row>
    <row r="187" spans="2:65" s="1" customFormat="1">
      <c r="B187" s="31"/>
      <c r="D187" s="145" t="s">
        <v>198</v>
      </c>
      <c r="F187" s="146" t="s">
        <v>3069</v>
      </c>
      <c r="I187" s="147"/>
      <c r="L187" s="31"/>
      <c r="M187" s="148"/>
      <c r="T187" s="55"/>
      <c r="AT187" s="16" t="s">
        <v>198</v>
      </c>
      <c r="AU187" s="16" t="s">
        <v>87</v>
      </c>
    </row>
    <row r="188" spans="2:65" s="1" customFormat="1" ht="16.5" customHeight="1">
      <c r="B188" s="31"/>
      <c r="C188" s="132" t="s">
        <v>271</v>
      </c>
      <c r="D188" s="132" t="s">
        <v>192</v>
      </c>
      <c r="E188" s="133" t="s">
        <v>716</v>
      </c>
      <c r="F188" s="134" t="s">
        <v>3147</v>
      </c>
      <c r="G188" s="135" t="s">
        <v>2439</v>
      </c>
      <c r="H188" s="136">
        <v>1</v>
      </c>
      <c r="I188" s="137"/>
      <c r="J188" s="138">
        <f>ROUND(I188*H188,2)</f>
        <v>0</v>
      </c>
      <c r="K188" s="134" t="s">
        <v>1</v>
      </c>
      <c r="L188" s="31"/>
      <c r="M188" s="139" t="s">
        <v>1</v>
      </c>
      <c r="N188" s="140" t="s">
        <v>44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197</v>
      </c>
      <c r="AT188" s="143" t="s">
        <v>192</v>
      </c>
      <c r="AU188" s="143" t="s">
        <v>87</v>
      </c>
      <c r="AY188" s="16" t="s">
        <v>190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87</v>
      </c>
      <c r="BK188" s="144">
        <f>ROUND(I188*H188,2)</f>
        <v>0</v>
      </c>
      <c r="BL188" s="16" t="s">
        <v>197</v>
      </c>
      <c r="BM188" s="143" t="s">
        <v>348</v>
      </c>
    </row>
    <row r="189" spans="2:65" s="1" customFormat="1">
      <c r="B189" s="31"/>
      <c r="D189" s="145" t="s">
        <v>198</v>
      </c>
      <c r="F189" s="146" t="s">
        <v>3147</v>
      </c>
      <c r="I189" s="147"/>
      <c r="L189" s="31"/>
      <c r="M189" s="148"/>
      <c r="T189" s="55"/>
      <c r="AT189" s="16" t="s">
        <v>198</v>
      </c>
      <c r="AU189" s="16" t="s">
        <v>87</v>
      </c>
    </row>
    <row r="190" spans="2:65" s="1" customFormat="1" ht="16.5" customHeight="1">
      <c r="B190" s="31"/>
      <c r="C190" s="132" t="s">
        <v>351</v>
      </c>
      <c r="D190" s="132" t="s">
        <v>192</v>
      </c>
      <c r="E190" s="133" t="s">
        <v>470</v>
      </c>
      <c r="F190" s="134" t="s">
        <v>3149</v>
      </c>
      <c r="G190" s="135" t="s">
        <v>204</v>
      </c>
      <c r="H190" s="136">
        <v>1</v>
      </c>
      <c r="I190" s="137"/>
      <c r="J190" s="138">
        <f>ROUND(I190*H190,2)</f>
        <v>0</v>
      </c>
      <c r="K190" s="134" t="s">
        <v>1</v>
      </c>
      <c r="L190" s="31"/>
      <c r="M190" s="139" t="s">
        <v>1</v>
      </c>
      <c r="N190" s="140" t="s">
        <v>44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197</v>
      </c>
      <c r="AT190" s="143" t="s">
        <v>192</v>
      </c>
      <c r="AU190" s="143" t="s">
        <v>87</v>
      </c>
      <c r="AY190" s="16" t="s">
        <v>190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87</v>
      </c>
      <c r="BK190" s="144">
        <f>ROUND(I190*H190,2)</f>
        <v>0</v>
      </c>
      <c r="BL190" s="16" t="s">
        <v>197</v>
      </c>
      <c r="BM190" s="143" t="s">
        <v>354</v>
      </c>
    </row>
    <row r="191" spans="2:65" s="1" customFormat="1">
      <c r="B191" s="31"/>
      <c r="D191" s="145" t="s">
        <v>198</v>
      </c>
      <c r="F191" s="146" t="s">
        <v>3149</v>
      </c>
      <c r="I191" s="147"/>
      <c r="L191" s="31"/>
      <c r="M191" s="148"/>
      <c r="T191" s="55"/>
      <c r="AT191" s="16" t="s">
        <v>198</v>
      </c>
      <c r="AU191" s="16" t="s">
        <v>87</v>
      </c>
    </row>
    <row r="192" spans="2:65" s="1" customFormat="1" ht="16.5" customHeight="1">
      <c r="B192" s="31"/>
      <c r="C192" s="132" t="s">
        <v>277</v>
      </c>
      <c r="D192" s="132" t="s">
        <v>192</v>
      </c>
      <c r="E192" s="133" t="s">
        <v>727</v>
      </c>
      <c r="F192" s="134" t="s">
        <v>3150</v>
      </c>
      <c r="G192" s="135" t="s">
        <v>3118</v>
      </c>
      <c r="H192" s="136">
        <v>8</v>
      </c>
      <c r="I192" s="137"/>
      <c r="J192" s="138">
        <f>ROUND(I192*H192,2)</f>
        <v>0</v>
      </c>
      <c r="K192" s="134" t="s">
        <v>1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87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357</v>
      </c>
    </row>
    <row r="193" spans="2:65" s="1" customFormat="1">
      <c r="B193" s="31"/>
      <c r="D193" s="145" t="s">
        <v>198</v>
      </c>
      <c r="F193" s="146" t="s">
        <v>3150</v>
      </c>
      <c r="I193" s="147"/>
      <c r="L193" s="31"/>
      <c r="M193" s="148"/>
      <c r="T193" s="55"/>
      <c r="AT193" s="16" t="s">
        <v>198</v>
      </c>
      <c r="AU193" s="16" t="s">
        <v>87</v>
      </c>
    </row>
    <row r="194" spans="2:65" s="1" customFormat="1" ht="16.5" customHeight="1">
      <c r="B194" s="31"/>
      <c r="C194" s="132" t="s">
        <v>358</v>
      </c>
      <c r="D194" s="132" t="s">
        <v>192</v>
      </c>
      <c r="E194" s="133" t="s">
        <v>473</v>
      </c>
      <c r="F194" s="134" t="s">
        <v>3151</v>
      </c>
      <c r="G194" s="135" t="s">
        <v>3118</v>
      </c>
      <c r="H194" s="136">
        <v>3</v>
      </c>
      <c r="I194" s="137"/>
      <c r="J194" s="138">
        <f>ROUND(I194*H194,2)</f>
        <v>0</v>
      </c>
      <c r="K194" s="134" t="s">
        <v>1</v>
      </c>
      <c r="L194" s="31"/>
      <c r="M194" s="139" t="s">
        <v>1</v>
      </c>
      <c r="N194" s="140" t="s">
        <v>44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197</v>
      </c>
      <c r="AT194" s="143" t="s">
        <v>192</v>
      </c>
      <c r="AU194" s="143" t="s">
        <v>87</v>
      </c>
      <c r="AY194" s="16" t="s">
        <v>190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87</v>
      </c>
      <c r="BK194" s="144">
        <f>ROUND(I194*H194,2)</f>
        <v>0</v>
      </c>
      <c r="BL194" s="16" t="s">
        <v>197</v>
      </c>
      <c r="BM194" s="143" t="s">
        <v>361</v>
      </c>
    </row>
    <row r="195" spans="2:65" s="1" customFormat="1">
      <c r="B195" s="31"/>
      <c r="D195" s="145" t="s">
        <v>198</v>
      </c>
      <c r="F195" s="146" t="s">
        <v>3151</v>
      </c>
      <c r="I195" s="147"/>
      <c r="L195" s="31"/>
      <c r="M195" s="148"/>
      <c r="T195" s="55"/>
      <c r="AT195" s="16" t="s">
        <v>198</v>
      </c>
      <c r="AU195" s="16" t="s">
        <v>87</v>
      </c>
    </row>
    <row r="196" spans="2:65" s="1" customFormat="1" ht="16.5" customHeight="1">
      <c r="B196" s="31"/>
      <c r="C196" s="132" t="s">
        <v>281</v>
      </c>
      <c r="D196" s="132" t="s">
        <v>192</v>
      </c>
      <c r="E196" s="133" t="s">
        <v>938</v>
      </c>
      <c r="F196" s="134" t="s">
        <v>3152</v>
      </c>
      <c r="G196" s="135" t="s">
        <v>932</v>
      </c>
      <c r="H196" s="136">
        <v>1</v>
      </c>
      <c r="I196" s="137"/>
      <c r="J196" s="138">
        <f>ROUND(I196*H196,2)</f>
        <v>0</v>
      </c>
      <c r="K196" s="134" t="s">
        <v>1</v>
      </c>
      <c r="L196" s="31"/>
      <c r="M196" s="139" t="s">
        <v>1</v>
      </c>
      <c r="N196" s="140" t="s">
        <v>44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197</v>
      </c>
      <c r="AT196" s="143" t="s">
        <v>192</v>
      </c>
      <c r="AU196" s="143" t="s">
        <v>87</v>
      </c>
      <c r="AY196" s="16" t="s">
        <v>190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87</v>
      </c>
      <c r="BK196" s="144">
        <f>ROUND(I196*H196,2)</f>
        <v>0</v>
      </c>
      <c r="BL196" s="16" t="s">
        <v>197</v>
      </c>
      <c r="BM196" s="143" t="s">
        <v>369</v>
      </c>
    </row>
    <row r="197" spans="2:65" s="1" customFormat="1">
      <c r="B197" s="31"/>
      <c r="D197" s="145" t="s">
        <v>198</v>
      </c>
      <c r="F197" s="146" t="s">
        <v>3152</v>
      </c>
      <c r="I197" s="147"/>
      <c r="L197" s="31"/>
      <c r="M197" s="148"/>
      <c r="T197" s="55"/>
      <c r="AT197" s="16" t="s">
        <v>198</v>
      </c>
      <c r="AU197" s="16" t="s">
        <v>87</v>
      </c>
    </row>
    <row r="198" spans="2:65" s="1" customFormat="1" ht="49.9" customHeight="1">
      <c r="B198" s="31"/>
      <c r="E198" s="123" t="s">
        <v>1853</v>
      </c>
      <c r="F198" s="123" t="s">
        <v>1854</v>
      </c>
      <c r="J198" s="112">
        <f t="shared" ref="J198:J208" si="0">BK198</f>
        <v>0</v>
      </c>
      <c r="L198" s="31"/>
      <c r="M198" s="148"/>
      <c r="T198" s="55"/>
      <c r="AT198" s="16" t="s">
        <v>78</v>
      </c>
      <c r="AU198" s="16" t="s">
        <v>79</v>
      </c>
      <c r="AY198" s="16" t="s">
        <v>1855</v>
      </c>
      <c r="BK198" s="144">
        <f>SUM(BK199:BK208)</f>
        <v>0</v>
      </c>
    </row>
    <row r="199" spans="2:65" s="1" customFormat="1" ht="16.350000000000001" customHeight="1">
      <c r="B199" s="31"/>
      <c r="C199" s="182" t="s">
        <v>1</v>
      </c>
      <c r="D199" s="182" t="s">
        <v>192</v>
      </c>
      <c r="E199" s="183" t="s">
        <v>1</v>
      </c>
      <c r="F199" s="184" t="s">
        <v>1</v>
      </c>
      <c r="G199" s="185" t="s">
        <v>1</v>
      </c>
      <c r="H199" s="186"/>
      <c r="I199" s="187"/>
      <c r="J199" s="188">
        <f t="shared" si="0"/>
        <v>0</v>
      </c>
      <c r="K199" s="189"/>
      <c r="L199" s="31"/>
      <c r="M199" s="190" t="s">
        <v>1</v>
      </c>
      <c r="N199" s="191" t="s">
        <v>44</v>
      </c>
      <c r="T199" s="55"/>
      <c r="AT199" s="16" t="s">
        <v>1855</v>
      </c>
      <c r="AU199" s="16" t="s">
        <v>87</v>
      </c>
      <c r="AY199" s="16" t="s">
        <v>1855</v>
      </c>
      <c r="BE199" s="144">
        <f t="shared" ref="BE199:BE208" si="1">IF(N199="základní",J199,0)</f>
        <v>0</v>
      </c>
      <c r="BF199" s="144">
        <f t="shared" ref="BF199:BF208" si="2">IF(N199="snížená",J199,0)</f>
        <v>0</v>
      </c>
      <c r="BG199" s="144">
        <f t="shared" ref="BG199:BG208" si="3">IF(N199="zákl. přenesená",J199,0)</f>
        <v>0</v>
      </c>
      <c r="BH199" s="144">
        <f t="shared" ref="BH199:BH208" si="4">IF(N199="sníž. přenesená",J199,0)</f>
        <v>0</v>
      </c>
      <c r="BI199" s="144">
        <f t="shared" ref="BI199:BI208" si="5">IF(N199="nulová",J199,0)</f>
        <v>0</v>
      </c>
      <c r="BJ199" s="16" t="s">
        <v>87</v>
      </c>
      <c r="BK199" s="144">
        <f t="shared" ref="BK199:BK208" si="6">I199*H199</f>
        <v>0</v>
      </c>
    </row>
    <row r="200" spans="2:65" s="1" customFormat="1" ht="16.350000000000001" customHeight="1">
      <c r="B200" s="31"/>
      <c r="C200" s="182" t="s">
        <v>1</v>
      </c>
      <c r="D200" s="182" t="s">
        <v>192</v>
      </c>
      <c r="E200" s="183" t="s">
        <v>1</v>
      </c>
      <c r="F200" s="184" t="s">
        <v>1</v>
      </c>
      <c r="G200" s="185" t="s">
        <v>1</v>
      </c>
      <c r="H200" s="186"/>
      <c r="I200" s="187"/>
      <c r="J200" s="188">
        <f t="shared" si="0"/>
        <v>0</v>
      </c>
      <c r="K200" s="189"/>
      <c r="L200" s="31"/>
      <c r="M200" s="190" t="s">
        <v>1</v>
      </c>
      <c r="N200" s="191" t="s">
        <v>44</v>
      </c>
      <c r="T200" s="55"/>
      <c r="AT200" s="16" t="s">
        <v>1855</v>
      </c>
      <c r="AU200" s="16" t="s">
        <v>87</v>
      </c>
      <c r="AY200" s="16" t="s">
        <v>1855</v>
      </c>
      <c r="BE200" s="144">
        <f t="shared" si="1"/>
        <v>0</v>
      </c>
      <c r="BF200" s="144">
        <f t="shared" si="2"/>
        <v>0</v>
      </c>
      <c r="BG200" s="144">
        <f t="shared" si="3"/>
        <v>0</v>
      </c>
      <c r="BH200" s="144">
        <f t="shared" si="4"/>
        <v>0</v>
      </c>
      <c r="BI200" s="144">
        <f t="shared" si="5"/>
        <v>0</v>
      </c>
      <c r="BJ200" s="16" t="s">
        <v>87</v>
      </c>
      <c r="BK200" s="144">
        <f t="shared" si="6"/>
        <v>0</v>
      </c>
    </row>
    <row r="201" spans="2:65" s="1" customFormat="1" ht="16.350000000000001" customHeight="1">
      <c r="B201" s="31"/>
      <c r="C201" s="182" t="s">
        <v>1</v>
      </c>
      <c r="D201" s="182" t="s">
        <v>192</v>
      </c>
      <c r="E201" s="183" t="s">
        <v>1</v>
      </c>
      <c r="F201" s="184" t="s">
        <v>1</v>
      </c>
      <c r="G201" s="185" t="s">
        <v>1</v>
      </c>
      <c r="H201" s="186"/>
      <c r="I201" s="187"/>
      <c r="J201" s="188">
        <f t="shared" si="0"/>
        <v>0</v>
      </c>
      <c r="K201" s="189"/>
      <c r="L201" s="31"/>
      <c r="M201" s="190" t="s">
        <v>1</v>
      </c>
      <c r="N201" s="191" t="s">
        <v>44</v>
      </c>
      <c r="T201" s="55"/>
      <c r="AT201" s="16" t="s">
        <v>1855</v>
      </c>
      <c r="AU201" s="16" t="s">
        <v>87</v>
      </c>
      <c r="AY201" s="16" t="s">
        <v>1855</v>
      </c>
      <c r="BE201" s="144">
        <f t="shared" si="1"/>
        <v>0</v>
      </c>
      <c r="BF201" s="144">
        <f t="shared" si="2"/>
        <v>0</v>
      </c>
      <c r="BG201" s="144">
        <f t="shared" si="3"/>
        <v>0</v>
      </c>
      <c r="BH201" s="144">
        <f t="shared" si="4"/>
        <v>0</v>
      </c>
      <c r="BI201" s="144">
        <f t="shared" si="5"/>
        <v>0</v>
      </c>
      <c r="BJ201" s="16" t="s">
        <v>87</v>
      </c>
      <c r="BK201" s="144">
        <f t="shared" si="6"/>
        <v>0</v>
      </c>
    </row>
    <row r="202" spans="2:65" s="1" customFormat="1" ht="16.350000000000001" customHeight="1">
      <c r="B202" s="31"/>
      <c r="C202" s="182" t="s">
        <v>1</v>
      </c>
      <c r="D202" s="182" t="s">
        <v>192</v>
      </c>
      <c r="E202" s="183" t="s">
        <v>1</v>
      </c>
      <c r="F202" s="184" t="s">
        <v>1</v>
      </c>
      <c r="G202" s="185" t="s">
        <v>1</v>
      </c>
      <c r="H202" s="186"/>
      <c r="I202" s="187"/>
      <c r="J202" s="188">
        <f t="shared" si="0"/>
        <v>0</v>
      </c>
      <c r="K202" s="189"/>
      <c r="L202" s="31"/>
      <c r="M202" s="190" t="s">
        <v>1</v>
      </c>
      <c r="N202" s="191" t="s">
        <v>44</v>
      </c>
      <c r="T202" s="55"/>
      <c r="AT202" s="16" t="s">
        <v>1855</v>
      </c>
      <c r="AU202" s="16" t="s">
        <v>87</v>
      </c>
      <c r="AY202" s="16" t="s">
        <v>1855</v>
      </c>
      <c r="BE202" s="144">
        <f t="shared" si="1"/>
        <v>0</v>
      </c>
      <c r="BF202" s="144">
        <f t="shared" si="2"/>
        <v>0</v>
      </c>
      <c r="BG202" s="144">
        <f t="shared" si="3"/>
        <v>0</v>
      </c>
      <c r="BH202" s="144">
        <f t="shared" si="4"/>
        <v>0</v>
      </c>
      <c r="BI202" s="144">
        <f t="shared" si="5"/>
        <v>0</v>
      </c>
      <c r="BJ202" s="16" t="s">
        <v>87</v>
      </c>
      <c r="BK202" s="144">
        <f t="shared" si="6"/>
        <v>0</v>
      </c>
    </row>
    <row r="203" spans="2:65" s="1" customFormat="1" ht="16.350000000000001" customHeight="1">
      <c r="B203" s="31"/>
      <c r="C203" s="182" t="s">
        <v>1</v>
      </c>
      <c r="D203" s="182" t="s">
        <v>192</v>
      </c>
      <c r="E203" s="183" t="s">
        <v>1</v>
      </c>
      <c r="F203" s="184" t="s">
        <v>1</v>
      </c>
      <c r="G203" s="185" t="s">
        <v>1</v>
      </c>
      <c r="H203" s="186"/>
      <c r="I203" s="187"/>
      <c r="J203" s="188">
        <f t="shared" si="0"/>
        <v>0</v>
      </c>
      <c r="K203" s="189"/>
      <c r="L203" s="31"/>
      <c r="M203" s="190" t="s">
        <v>1</v>
      </c>
      <c r="N203" s="191" t="s">
        <v>44</v>
      </c>
      <c r="T203" s="55"/>
      <c r="AT203" s="16" t="s">
        <v>1855</v>
      </c>
      <c r="AU203" s="16" t="s">
        <v>87</v>
      </c>
      <c r="AY203" s="16" t="s">
        <v>1855</v>
      </c>
      <c r="BE203" s="144">
        <f t="shared" si="1"/>
        <v>0</v>
      </c>
      <c r="BF203" s="144">
        <f t="shared" si="2"/>
        <v>0</v>
      </c>
      <c r="BG203" s="144">
        <f t="shared" si="3"/>
        <v>0</v>
      </c>
      <c r="BH203" s="144">
        <f t="shared" si="4"/>
        <v>0</v>
      </c>
      <c r="BI203" s="144">
        <f t="shared" si="5"/>
        <v>0</v>
      </c>
      <c r="BJ203" s="16" t="s">
        <v>87</v>
      </c>
      <c r="BK203" s="144">
        <f t="shared" si="6"/>
        <v>0</v>
      </c>
    </row>
    <row r="204" spans="2:65" s="1" customFormat="1" ht="16.350000000000001" customHeight="1">
      <c r="B204" s="31"/>
      <c r="C204" s="182" t="s">
        <v>1</v>
      </c>
      <c r="D204" s="182" t="s">
        <v>192</v>
      </c>
      <c r="E204" s="183" t="s">
        <v>1</v>
      </c>
      <c r="F204" s="184" t="s">
        <v>1</v>
      </c>
      <c r="G204" s="185" t="s">
        <v>1</v>
      </c>
      <c r="H204" s="186"/>
      <c r="I204" s="187"/>
      <c r="J204" s="188">
        <f t="shared" si="0"/>
        <v>0</v>
      </c>
      <c r="K204" s="189"/>
      <c r="L204" s="31"/>
      <c r="M204" s="190" t="s">
        <v>1</v>
      </c>
      <c r="N204" s="191" t="s">
        <v>44</v>
      </c>
      <c r="T204" s="55"/>
      <c r="AT204" s="16" t="s">
        <v>1855</v>
      </c>
      <c r="AU204" s="16" t="s">
        <v>87</v>
      </c>
      <c r="AY204" s="16" t="s">
        <v>1855</v>
      </c>
      <c r="BE204" s="144">
        <f t="shared" si="1"/>
        <v>0</v>
      </c>
      <c r="BF204" s="144">
        <f t="shared" si="2"/>
        <v>0</v>
      </c>
      <c r="BG204" s="144">
        <f t="shared" si="3"/>
        <v>0</v>
      </c>
      <c r="BH204" s="144">
        <f t="shared" si="4"/>
        <v>0</v>
      </c>
      <c r="BI204" s="144">
        <f t="shared" si="5"/>
        <v>0</v>
      </c>
      <c r="BJ204" s="16" t="s">
        <v>87</v>
      </c>
      <c r="BK204" s="144">
        <f t="shared" si="6"/>
        <v>0</v>
      </c>
    </row>
    <row r="205" spans="2:65" s="1" customFormat="1" ht="16.350000000000001" customHeight="1">
      <c r="B205" s="31"/>
      <c r="C205" s="182" t="s">
        <v>1</v>
      </c>
      <c r="D205" s="182" t="s">
        <v>192</v>
      </c>
      <c r="E205" s="183" t="s">
        <v>1</v>
      </c>
      <c r="F205" s="184" t="s">
        <v>1</v>
      </c>
      <c r="G205" s="185" t="s">
        <v>1</v>
      </c>
      <c r="H205" s="186"/>
      <c r="I205" s="187"/>
      <c r="J205" s="188">
        <f t="shared" si="0"/>
        <v>0</v>
      </c>
      <c r="K205" s="189"/>
      <c r="L205" s="31"/>
      <c r="M205" s="190" t="s">
        <v>1</v>
      </c>
      <c r="N205" s="191" t="s">
        <v>44</v>
      </c>
      <c r="T205" s="55"/>
      <c r="AT205" s="16" t="s">
        <v>1855</v>
      </c>
      <c r="AU205" s="16" t="s">
        <v>87</v>
      </c>
      <c r="AY205" s="16" t="s">
        <v>1855</v>
      </c>
      <c r="BE205" s="144">
        <f t="shared" si="1"/>
        <v>0</v>
      </c>
      <c r="BF205" s="144">
        <f t="shared" si="2"/>
        <v>0</v>
      </c>
      <c r="BG205" s="144">
        <f t="shared" si="3"/>
        <v>0</v>
      </c>
      <c r="BH205" s="144">
        <f t="shared" si="4"/>
        <v>0</v>
      </c>
      <c r="BI205" s="144">
        <f t="shared" si="5"/>
        <v>0</v>
      </c>
      <c r="BJ205" s="16" t="s">
        <v>87</v>
      </c>
      <c r="BK205" s="144">
        <f t="shared" si="6"/>
        <v>0</v>
      </c>
    </row>
    <row r="206" spans="2:65" s="1" customFormat="1" ht="16.350000000000001" customHeight="1">
      <c r="B206" s="31"/>
      <c r="C206" s="182" t="s">
        <v>1</v>
      </c>
      <c r="D206" s="182" t="s">
        <v>192</v>
      </c>
      <c r="E206" s="183" t="s">
        <v>1</v>
      </c>
      <c r="F206" s="184" t="s">
        <v>1</v>
      </c>
      <c r="G206" s="185" t="s">
        <v>1</v>
      </c>
      <c r="H206" s="186"/>
      <c r="I206" s="187"/>
      <c r="J206" s="188">
        <f t="shared" si="0"/>
        <v>0</v>
      </c>
      <c r="K206" s="189"/>
      <c r="L206" s="31"/>
      <c r="M206" s="190" t="s">
        <v>1</v>
      </c>
      <c r="N206" s="191" t="s">
        <v>44</v>
      </c>
      <c r="T206" s="55"/>
      <c r="AT206" s="16" t="s">
        <v>1855</v>
      </c>
      <c r="AU206" s="16" t="s">
        <v>87</v>
      </c>
      <c r="AY206" s="16" t="s">
        <v>1855</v>
      </c>
      <c r="BE206" s="144">
        <f t="shared" si="1"/>
        <v>0</v>
      </c>
      <c r="BF206" s="144">
        <f t="shared" si="2"/>
        <v>0</v>
      </c>
      <c r="BG206" s="144">
        <f t="shared" si="3"/>
        <v>0</v>
      </c>
      <c r="BH206" s="144">
        <f t="shared" si="4"/>
        <v>0</v>
      </c>
      <c r="BI206" s="144">
        <f t="shared" si="5"/>
        <v>0</v>
      </c>
      <c r="BJ206" s="16" t="s">
        <v>87</v>
      </c>
      <c r="BK206" s="144">
        <f t="shared" si="6"/>
        <v>0</v>
      </c>
    </row>
    <row r="207" spans="2:65" s="1" customFormat="1" ht="16.350000000000001" customHeight="1">
      <c r="B207" s="31"/>
      <c r="C207" s="182" t="s">
        <v>1</v>
      </c>
      <c r="D207" s="182" t="s">
        <v>192</v>
      </c>
      <c r="E207" s="183" t="s">
        <v>1</v>
      </c>
      <c r="F207" s="184" t="s">
        <v>1</v>
      </c>
      <c r="G207" s="185" t="s">
        <v>1</v>
      </c>
      <c r="H207" s="186"/>
      <c r="I207" s="187"/>
      <c r="J207" s="188">
        <f t="shared" si="0"/>
        <v>0</v>
      </c>
      <c r="K207" s="189"/>
      <c r="L207" s="31"/>
      <c r="M207" s="190" t="s">
        <v>1</v>
      </c>
      <c r="N207" s="191" t="s">
        <v>44</v>
      </c>
      <c r="T207" s="55"/>
      <c r="AT207" s="16" t="s">
        <v>1855</v>
      </c>
      <c r="AU207" s="16" t="s">
        <v>87</v>
      </c>
      <c r="AY207" s="16" t="s">
        <v>1855</v>
      </c>
      <c r="BE207" s="144">
        <f t="shared" si="1"/>
        <v>0</v>
      </c>
      <c r="BF207" s="144">
        <f t="shared" si="2"/>
        <v>0</v>
      </c>
      <c r="BG207" s="144">
        <f t="shared" si="3"/>
        <v>0</v>
      </c>
      <c r="BH207" s="144">
        <f t="shared" si="4"/>
        <v>0</v>
      </c>
      <c r="BI207" s="144">
        <f t="shared" si="5"/>
        <v>0</v>
      </c>
      <c r="BJ207" s="16" t="s">
        <v>87</v>
      </c>
      <c r="BK207" s="144">
        <f t="shared" si="6"/>
        <v>0</v>
      </c>
    </row>
    <row r="208" spans="2:65" s="1" customFormat="1" ht="16.350000000000001" customHeight="1">
      <c r="B208" s="31"/>
      <c r="C208" s="182" t="s">
        <v>1</v>
      </c>
      <c r="D208" s="182" t="s">
        <v>192</v>
      </c>
      <c r="E208" s="183" t="s">
        <v>1</v>
      </c>
      <c r="F208" s="184" t="s">
        <v>1</v>
      </c>
      <c r="G208" s="185" t="s">
        <v>1</v>
      </c>
      <c r="H208" s="186"/>
      <c r="I208" s="187"/>
      <c r="J208" s="188">
        <f t="shared" si="0"/>
        <v>0</v>
      </c>
      <c r="K208" s="189"/>
      <c r="L208" s="31"/>
      <c r="M208" s="190" t="s">
        <v>1</v>
      </c>
      <c r="N208" s="191" t="s">
        <v>44</v>
      </c>
      <c r="O208" s="192"/>
      <c r="P208" s="192"/>
      <c r="Q208" s="192"/>
      <c r="R208" s="192"/>
      <c r="S208" s="192"/>
      <c r="T208" s="193"/>
      <c r="AT208" s="16" t="s">
        <v>1855</v>
      </c>
      <c r="AU208" s="16" t="s">
        <v>87</v>
      </c>
      <c r="AY208" s="16" t="s">
        <v>1855</v>
      </c>
      <c r="BE208" s="144">
        <f t="shared" si="1"/>
        <v>0</v>
      </c>
      <c r="BF208" s="144">
        <f t="shared" si="2"/>
        <v>0</v>
      </c>
      <c r="BG208" s="144">
        <f t="shared" si="3"/>
        <v>0</v>
      </c>
      <c r="BH208" s="144">
        <f t="shared" si="4"/>
        <v>0</v>
      </c>
      <c r="BI208" s="144">
        <f t="shared" si="5"/>
        <v>0</v>
      </c>
      <c r="BJ208" s="16" t="s">
        <v>87</v>
      </c>
      <c r="BK208" s="144">
        <f t="shared" si="6"/>
        <v>0</v>
      </c>
    </row>
    <row r="209" spans="2:12" s="1" customFormat="1" ht="6.95" customHeight="1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31"/>
    </row>
  </sheetData>
  <sheetProtection algorithmName="SHA-512" hashValue="bgJHe8Q15Cm4wvz0V7Lz4OgcaAtslqEbxz1HSwznoADlFOb7Nwj7V2+MUeZMOvtwOmCItQEOaP7oLcRsFEYonA==" saltValue="kdDnH5Jf9y5qckJKZ4Dyv8RPLcLgsVHiIkfQaMGXI7XsWz8+BhJ26q1hDT6mrDUS34wIPkC04ttWwoR+kq1p5A==" spinCount="100000" sheet="1" objects="1" scenarios="1" formatColumns="0" formatRows="0" autoFilter="0"/>
  <autoFilter ref="C122:K20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99:D209">
      <formula1>"K, M"</formula1>
    </dataValidation>
    <dataValidation type="list" allowBlank="1" showInputMessage="1" showErrorMessage="1" error="Povoleny jsou hodnoty základní, snížená, zákl. přenesená, sníž. přenesená, nulová." sqref="N199:N209">
      <formula1>"základní, snížená, zákl. přenesená, sníž. přenesená, nulová"</formula1>
    </dataValidation>
  </dataValidations>
  <hyperlinks>
    <hyperlink ref="F134" r:id="rId1"/>
    <hyperlink ref="F141" r:id="rId2"/>
    <hyperlink ref="F149" r:id="rId3"/>
    <hyperlink ref="F166" r:id="rId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125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3202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ROUND((ROUND((SUM(BE122:BE158)),  2) + SUM(BE160:BE169)), 2)</f>
        <v>0</v>
      </c>
      <c r="I33" s="91">
        <v>0.21</v>
      </c>
      <c r="J33" s="90">
        <f>ROUND((ROUND(((SUM(BE122:BE158))*I33),  2) + (SUM(BE160:BE169)*I33)),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ROUND((ROUND((SUM(BF122:BF158)),  2) + SUM(BF160:BF169)), 2)</f>
        <v>0</v>
      </c>
      <c r="I34" s="91">
        <v>0.12</v>
      </c>
      <c r="J34" s="90">
        <f>ROUND((ROUND(((SUM(BF122:BF158))*I34),  2) + (SUM(BF160:BF169)*I34)),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ROUND((ROUND((SUM(BG122:BG158)),  2) + SUM(BG160:BG169)),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ROUND((ROUND((SUM(BH122:BH158)),  2) + SUM(BH160:BH169)),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ROUND((ROUND((SUM(BI122:BI158)),  2) + SUM(BI160:BI169)),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D.1.4.E - Zařízení technických instalací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J122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3203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3204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8" customFormat="1" ht="24.95" customHeight="1">
      <c r="B99" s="103"/>
      <c r="D99" s="104" t="s">
        <v>157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9" customFormat="1" ht="19.899999999999999" customHeight="1">
      <c r="B100" s="107"/>
      <c r="D100" s="108" t="s">
        <v>170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2:12" s="8" customFormat="1" ht="24.95" customHeight="1">
      <c r="B101" s="103"/>
      <c r="D101" s="104" t="s">
        <v>2416</v>
      </c>
      <c r="E101" s="105"/>
      <c r="F101" s="105"/>
      <c r="G101" s="105"/>
      <c r="H101" s="105"/>
      <c r="I101" s="105"/>
      <c r="J101" s="106">
        <f>J144</f>
        <v>0</v>
      </c>
      <c r="L101" s="103"/>
    </row>
    <row r="102" spans="2:12" s="8" customFormat="1" ht="21.75" customHeight="1">
      <c r="B102" s="103"/>
      <c r="D102" s="111" t="s">
        <v>174</v>
      </c>
      <c r="J102" s="112">
        <f>J159</f>
        <v>0</v>
      </c>
      <c r="L102" s="103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175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26.25" customHeight="1">
      <c r="B112" s="31"/>
      <c r="E112" s="234" t="str">
        <f>E7</f>
        <v>4067 - ZŠ Mírová - úspora energií (metoda EPC a OPŽP) DPS 12-03-2025</v>
      </c>
      <c r="F112" s="235"/>
      <c r="G112" s="235"/>
      <c r="H112" s="235"/>
      <c r="L112" s="31"/>
    </row>
    <row r="113" spans="2:65" s="1" customFormat="1" ht="12" customHeight="1">
      <c r="B113" s="31"/>
      <c r="C113" s="26" t="s">
        <v>130</v>
      </c>
      <c r="L113" s="31"/>
    </row>
    <row r="114" spans="2:65" s="1" customFormat="1" ht="16.5" customHeight="1">
      <c r="B114" s="31"/>
      <c r="E114" s="230" t="str">
        <f>E9</f>
        <v>D.1.4.E - Zařízení technických instalací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>Mírová 2734/4, Ústí nad Labem</v>
      </c>
      <c r="I116" s="26" t="s">
        <v>22</v>
      </c>
      <c r="J116" s="51" t="str">
        <f>IF(J12="","",J12)</f>
        <v>2. 4. 2024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24</v>
      </c>
      <c r="F118" s="24" t="str">
        <f>E15</f>
        <v>Statutární město Ústí nad Labem</v>
      </c>
      <c r="I118" s="26" t="s">
        <v>31</v>
      </c>
      <c r="J118" s="29" t="str">
        <f>E21</f>
        <v>Projektová kancelář PS, Oto Szakos</v>
      </c>
      <c r="L118" s="31"/>
    </row>
    <row r="119" spans="2:65" s="1" customFormat="1" ht="15.2" customHeight="1">
      <c r="B119" s="31"/>
      <c r="C119" s="26" t="s">
        <v>29</v>
      </c>
      <c r="F119" s="24" t="str">
        <f>IF(E18="","",E18)</f>
        <v>Vyplň údaj</v>
      </c>
      <c r="I119" s="26" t="s">
        <v>35</v>
      </c>
      <c r="J119" s="29" t="str">
        <f>E24</f>
        <v>Digitronic CZ s.r.o.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3"/>
      <c r="C121" s="114" t="s">
        <v>176</v>
      </c>
      <c r="D121" s="115" t="s">
        <v>64</v>
      </c>
      <c r="E121" s="115" t="s">
        <v>60</v>
      </c>
      <c r="F121" s="115" t="s">
        <v>61</v>
      </c>
      <c r="G121" s="115" t="s">
        <v>177</v>
      </c>
      <c r="H121" s="115" t="s">
        <v>178</v>
      </c>
      <c r="I121" s="115" t="s">
        <v>179</v>
      </c>
      <c r="J121" s="115" t="s">
        <v>135</v>
      </c>
      <c r="K121" s="116" t="s">
        <v>180</v>
      </c>
      <c r="L121" s="113"/>
      <c r="M121" s="58" t="s">
        <v>1</v>
      </c>
      <c r="N121" s="59" t="s">
        <v>43</v>
      </c>
      <c r="O121" s="59" t="s">
        <v>181</v>
      </c>
      <c r="P121" s="59" t="s">
        <v>182</v>
      </c>
      <c r="Q121" s="59" t="s">
        <v>183</v>
      </c>
      <c r="R121" s="59" t="s">
        <v>184</v>
      </c>
      <c r="S121" s="59" t="s">
        <v>185</v>
      </c>
      <c r="T121" s="60" t="s">
        <v>186</v>
      </c>
    </row>
    <row r="122" spans="2:65" s="1" customFormat="1" ht="22.9" customHeight="1">
      <c r="B122" s="31"/>
      <c r="C122" s="63" t="s">
        <v>187</v>
      </c>
      <c r="J122" s="117">
        <f>BK122</f>
        <v>0</v>
      </c>
      <c r="L122" s="31"/>
      <c r="M122" s="61"/>
      <c r="N122" s="52"/>
      <c r="O122" s="52"/>
      <c r="P122" s="118">
        <f>P123+P137+P144+P159</f>
        <v>0</v>
      </c>
      <c r="Q122" s="52"/>
      <c r="R122" s="118">
        <f>R123+R137+R144+R159</f>
        <v>8.5600512500000003E-2</v>
      </c>
      <c r="S122" s="52"/>
      <c r="T122" s="119">
        <f>T123+T137+T144+T159</f>
        <v>0</v>
      </c>
      <c r="AT122" s="16" t="s">
        <v>78</v>
      </c>
      <c r="AU122" s="16" t="s">
        <v>137</v>
      </c>
      <c r="BK122" s="120">
        <f>BK123+BK137+BK144+BK159</f>
        <v>0</v>
      </c>
    </row>
    <row r="123" spans="2:65" s="11" customFormat="1" ht="25.9" customHeight="1">
      <c r="B123" s="121"/>
      <c r="D123" s="122" t="s">
        <v>78</v>
      </c>
      <c r="E123" s="123" t="s">
        <v>1436</v>
      </c>
      <c r="F123" s="123" t="s">
        <v>1261</v>
      </c>
      <c r="I123" s="124"/>
      <c r="J123" s="112">
        <f>BK123</f>
        <v>0</v>
      </c>
      <c r="L123" s="121"/>
      <c r="M123" s="125"/>
      <c r="P123" s="126">
        <f>P124</f>
        <v>0</v>
      </c>
      <c r="R123" s="126">
        <f>R124</f>
        <v>8.3293699999999998E-2</v>
      </c>
      <c r="T123" s="127">
        <f>T124</f>
        <v>0</v>
      </c>
      <c r="AR123" s="122" t="s">
        <v>89</v>
      </c>
      <c r="AT123" s="128" t="s">
        <v>78</v>
      </c>
      <c r="AU123" s="128" t="s">
        <v>79</v>
      </c>
      <c r="AY123" s="122" t="s">
        <v>190</v>
      </c>
      <c r="BK123" s="129">
        <f>BK124</f>
        <v>0</v>
      </c>
    </row>
    <row r="124" spans="2:65" s="11" customFormat="1" ht="22.9" customHeight="1">
      <c r="B124" s="121"/>
      <c r="D124" s="122" t="s">
        <v>78</v>
      </c>
      <c r="E124" s="130" t="s">
        <v>3205</v>
      </c>
      <c r="F124" s="130" t="s">
        <v>3206</v>
      </c>
      <c r="I124" s="124"/>
      <c r="J124" s="131">
        <f>BK124</f>
        <v>0</v>
      </c>
      <c r="L124" s="121"/>
      <c r="M124" s="125"/>
      <c r="P124" s="126">
        <f>SUM(P125:P136)</f>
        <v>0</v>
      </c>
      <c r="R124" s="126">
        <f>SUM(R125:R136)</f>
        <v>8.3293699999999998E-2</v>
      </c>
      <c r="T124" s="127">
        <f>SUM(T125:T136)</f>
        <v>0</v>
      </c>
      <c r="AR124" s="122" t="s">
        <v>87</v>
      </c>
      <c r="AT124" s="128" t="s">
        <v>78</v>
      </c>
      <c r="AU124" s="128" t="s">
        <v>87</v>
      </c>
      <c r="AY124" s="122" t="s">
        <v>190</v>
      </c>
      <c r="BK124" s="129">
        <f>SUM(BK125:BK136)</f>
        <v>0</v>
      </c>
    </row>
    <row r="125" spans="2:65" s="1" customFormat="1" ht="21.75" customHeight="1">
      <c r="B125" s="31"/>
      <c r="C125" s="132" t="s">
        <v>87</v>
      </c>
      <c r="D125" s="132" t="s">
        <v>192</v>
      </c>
      <c r="E125" s="133" t="s">
        <v>3207</v>
      </c>
      <c r="F125" s="134" t="s">
        <v>3208</v>
      </c>
      <c r="G125" s="135" t="s">
        <v>368</v>
      </c>
      <c r="H125" s="136">
        <v>110</v>
      </c>
      <c r="I125" s="137"/>
      <c r="J125" s="138">
        <f>ROUND(I125*H125,2)</f>
        <v>0</v>
      </c>
      <c r="K125" s="134" t="s">
        <v>1</v>
      </c>
      <c r="L125" s="31"/>
      <c r="M125" s="139" t="s">
        <v>1</v>
      </c>
      <c r="N125" s="140" t="s">
        <v>44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197</v>
      </c>
      <c r="AT125" s="143" t="s">
        <v>192</v>
      </c>
      <c r="AU125" s="143" t="s">
        <v>89</v>
      </c>
      <c r="AY125" s="16" t="s">
        <v>190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87</v>
      </c>
      <c r="BK125" s="144">
        <f>ROUND(I125*H125,2)</f>
        <v>0</v>
      </c>
      <c r="BL125" s="16" t="s">
        <v>197</v>
      </c>
      <c r="BM125" s="143" t="s">
        <v>89</v>
      </c>
    </row>
    <row r="126" spans="2:65" s="1" customFormat="1">
      <c r="B126" s="31"/>
      <c r="D126" s="145" t="s">
        <v>198</v>
      </c>
      <c r="F126" s="146" t="s">
        <v>3208</v>
      </c>
      <c r="I126" s="147"/>
      <c r="L126" s="31"/>
      <c r="M126" s="148"/>
      <c r="T126" s="55"/>
      <c r="AT126" s="16" t="s">
        <v>198</v>
      </c>
      <c r="AU126" s="16" t="s">
        <v>89</v>
      </c>
    </row>
    <row r="127" spans="2:65" s="1" customFormat="1" ht="24.2" customHeight="1">
      <c r="B127" s="31"/>
      <c r="C127" s="132" t="s">
        <v>89</v>
      </c>
      <c r="D127" s="132" t="s">
        <v>192</v>
      </c>
      <c r="E127" s="133" t="s">
        <v>3209</v>
      </c>
      <c r="F127" s="134" t="s">
        <v>3210</v>
      </c>
      <c r="G127" s="135" t="s">
        <v>368</v>
      </c>
      <c r="H127" s="136">
        <v>65</v>
      </c>
      <c r="I127" s="137"/>
      <c r="J127" s="138">
        <f>ROUND(I127*H127,2)</f>
        <v>0</v>
      </c>
      <c r="K127" s="134" t="s">
        <v>196</v>
      </c>
      <c r="L127" s="31"/>
      <c r="M127" s="139" t="s">
        <v>1</v>
      </c>
      <c r="N127" s="140" t="s">
        <v>44</v>
      </c>
      <c r="P127" s="141">
        <f>O127*H127</f>
        <v>0</v>
      </c>
      <c r="Q127" s="141">
        <v>2.4078000000000001E-4</v>
      </c>
      <c r="R127" s="141">
        <f>Q127*H127</f>
        <v>1.56507E-2</v>
      </c>
      <c r="S127" s="141">
        <v>0</v>
      </c>
      <c r="T127" s="142">
        <f>S127*H127</f>
        <v>0</v>
      </c>
      <c r="AR127" s="143" t="s">
        <v>197</v>
      </c>
      <c r="AT127" s="143" t="s">
        <v>192</v>
      </c>
      <c r="AU127" s="143" t="s">
        <v>89</v>
      </c>
      <c r="AY127" s="16" t="s">
        <v>190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87</v>
      </c>
      <c r="BK127" s="144">
        <f>ROUND(I127*H127,2)</f>
        <v>0</v>
      </c>
      <c r="BL127" s="16" t="s">
        <v>197</v>
      </c>
      <c r="BM127" s="143" t="s">
        <v>197</v>
      </c>
    </row>
    <row r="128" spans="2:65" s="1" customFormat="1" ht="29.25">
      <c r="B128" s="31"/>
      <c r="D128" s="145" t="s">
        <v>198</v>
      </c>
      <c r="F128" s="146" t="s">
        <v>3211</v>
      </c>
      <c r="I128" s="147"/>
      <c r="L128" s="31"/>
      <c r="M128" s="148"/>
      <c r="T128" s="55"/>
      <c r="AT128" s="16" t="s">
        <v>198</v>
      </c>
      <c r="AU128" s="16" t="s">
        <v>89</v>
      </c>
    </row>
    <row r="129" spans="2:65" s="1" customFormat="1">
      <c r="B129" s="31"/>
      <c r="D129" s="149" t="s">
        <v>200</v>
      </c>
      <c r="F129" s="150" t="s">
        <v>3212</v>
      </c>
      <c r="I129" s="147"/>
      <c r="L129" s="31"/>
      <c r="M129" s="148"/>
      <c r="T129" s="55"/>
      <c r="AT129" s="16" t="s">
        <v>200</v>
      </c>
      <c r="AU129" s="16" t="s">
        <v>89</v>
      </c>
    </row>
    <row r="130" spans="2:65" s="1" customFormat="1" ht="24.2" customHeight="1">
      <c r="B130" s="31"/>
      <c r="C130" s="152" t="s">
        <v>207</v>
      </c>
      <c r="D130" s="152" t="s">
        <v>426</v>
      </c>
      <c r="E130" s="153" t="s">
        <v>3213</v>
      </c>
      <c r="F130" s="154" t="s">
        <v>3214</v>
      </c>
      <c r="G130" s="155" t="s">
        <v>368</v>
      </c>
      <c r="H130" s="156">
        <v>65</v>
      </c>
      <c r="I130" s="157"/>
      <c r="J130" s="158">
        <f>ROUND(I130*H130,2)</f>
        <v>0</v>
      </c>
      <c r="K130" s="154" t="s">
        <v>196</v>
      </c>
      <c r="L130" s="159"/>
      <c r="M130" s="160" t="s">
        <v>1</v>
      </c>
      <c r="N130" s="161" t="s">
        <v>44</v>
      </c>
      <c r="P130" s="141">
        <f>O130*H130</f>
        <v>0</v>
      </c>
      <c r="Q130" s="141">
        <v>1.2999999999999999E-4</v>
      </c>
      <c r="R130" s="141">
        <f>Q130*H130</f>
        <v>8.4499999999999992E-3</v>
      </c>
      <c r="S130" s="141">
        <v>0</v>
      </c>
      <c r="T130" s="142">
        <f>S130*H130</f>
        <v>0</v>
      </c>
      <c r="AR130" s="143" t="s">
        <v>216</v>
      </c>
      <c r="AT130" s="143" t="s">
        <v>426</v>
      </c>
      <c r="AU130" s="143" t="s">
        <v>89</v>
      </c>
      <c r="AY130" s="16" t="s">
        <v>190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87</v>
      </c>
      <c r="BK130" s="144">
        <f>ROUND(I130*H130,2)</f>
        <v>0</v>
      </c>
      <c r="BL130" s="16" t="s">
        <v>197</v>
      </c>
      <c r="BM130" s="143" t="s">
        <v>211</v>
      </c>
    </row>
    <row r="131" spans="2:65" s="1" customFormat="1">
      <c r="B131" s="31"/>
      <c r="D131" s="145" t="s">
        <v>198</v>
      </c>
      <c r="F131" s="146" t="s">
        <v>3214</v>
      </c>
      <c r="I131" s="147"/>
      <c r="L131" s="31"/>
      <c r="M131" s="148"/>
      <c r="T131" s="55"/>
      <c r="AT131" s="16" t="s">
        <v>198</v>
      </c>
      <c r="AU131" s="16" t="s">
        <v>89</v>
      </c>
    </row>
    <row r="132" spans="2:65" s="1" customFormat="1" ht="24.2" customHeight="1">
      <c r="B132" s="31"/>
      <c r="C132" s="132" t="s">
        <v>197</v>
      </c>
      <c r="D132" s="132" t="s">
        <v>192</v>
      </c>
      <c r="E132" s="133" t="s">
        <v>3215</v>
      </c>
      <c r="F132" s="134" t="s">
        <v>3216</v>
      </c>
      <c r="G132" s="135" t="s">
        <v>195</v>
      </c>
      <c r="H132" s="136">
        <v>30</v>
      </c>
      <c r="I132" s="137"/>
      <c r="J132" s="138">
        <f>ROUND(I132*H132,2)</f>
        <v>0</v>
      </c>
      <c r="K132" s="134" t="s">
        <v>196</v>
      </c>
      <c r="L132" s="31"/>
      <c r="M132" s="139" t="s">
        <v>1</v>
      </c>
      <c r="N132" s="140" t="s">
        <v>44</v>
      </c>
      <c r="P132" s="141">
        <f>O132*H132</f>
        <v>0</v>
      </c>
      <c r="Q132" s="141">
        <v>7.3100000000000001E-5</v>
      </c>
      <c r="R132" s="141">
        <f>Q132*H132</f>
        <v>2.1930000000000001E-3</v>
      </c>
      <c r="S132" s="141">
        <v>0</v>
      </c>
      <c r="T132" s="142">
        <f>S132*H132</f>
        <v>0</v>
      </c>
      <c r="AR132" s="143" t="s">
        <v>197</v>
      </c>
      <c r="AT132" s="143" t="s">
        <v>192</v>
      </c>
      <c r="AU132" s="143" t="s">
        <v>89</v>
      </c>
      <c r="AY132" s="16" t="s">
        <v>190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87</v>
      </c>
      <c r="BK132" s="144">
        <f>ROUND(I132*H132,2)</f>
        <v>0</v>
      </c>
      <c r="BL132" s="16" t="s">
        <v>197</v>
      </c>
      <c r="BM132" s="143" t="s">
        <v>216</v>
      </c>
    </row>
    <row r="133" spans="2:65" s="1" customFormat="1" ht="19.5">
      <c r="B133" s="31"/>
      <c r="D133" s="145" t="s">
        <v>198</v>
      </c>
      <c r="F133" s="146" t="s">
        <v>3217</v>
      </c>
      <c r="I133" s="147"/>
      <c r="L133" s="31"/>
      <c r="M133" s="148"/>
      <c r="T133" s="55"/>
      <c r="AT133" s="16" t="s">
        <v>198</v>
      </c>
      <c r="AU133" s="16" t="s">
        <v>89</v>
      </c>
    </row>
    <row r="134" spans="2:65" s="1" customFormat="1">
      <c r="B134" s="31"/>
      <c r="D134" s="149" t="s">
        <v>200</v>
      </c>
      <c r="F134" s="150" t="s">
        <v>3218</v>
      </c>
      <c r="I134" s="147"/>
      <c r="L134" s="31"/>
      <c r="M134" s="148"/>
      <c r="T134" s="55"/>
      <c r="AT134" s="16" t="s">
        <v>200</v>
      </c>
      <c r="AU134" s="16" t="s">
        <v>89</v>
      </c>
    </row>
    <row r="135" spans="2:65" s="1" customFormat="1" ht="16.5" customHeight="1">
      <c r="B135" s="31"/>
      <c r="C135" s="152" t="s">
        <v>219</v>
      </c>
      <c r="D135" s="152" t="s">
        <v>426</v>
      </c>
      <c r="E135" s="153" t="s">
        <v>3219</v>
      </c>
      <c r="F135" s="154" t="s">
        <v>3220</v>
      </c>
      <c r="G135" s="155" t="s">
        <v>195</v>
      </c>
      <c r="H135" s="156">
        <v>30</v>
      </c>
      <c r="I135" s="157"/>
      <c r="J135" s="158">
        <f>ROUND(I135*H135,2)</f>
        <v>0</v>
      </c>
      <c r="K135" s="154" t="s">
        <v>196</v>
      </c>
      <c r="L135" s="159"/>
      <c r="M135" s="160" t="s">
        <v>1</v>
      </c>
      <c r="N135" s="161" t="s">
        <v>44</v>
      </c>
      <c r="P135" s="141">
        <f>O135*H135</f>
        <v>0</v>
      </c>
      <c r="Q135" s="141">
        <v>1.9E-3</v>
      </c>
      <c r="R135" s="141">
        <f>Q135*H135</f>
        <v>5.7000000000000002E-2</v>
      </c>
      <c r="S135" s="141">
        <v>0</v>
      </c>
      <c r="T135" s="142">
        <f>S135*H135</f>
        <v>0</v>
      </c>
      <c r="AR135" s="143" t="s">
        <v>216</v>
      </c>
      <c r="AT135" s="143" t="s">
        <v>426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197</v>
      </c>
      <c r="BM135" s="143" t="s">
        <v>222</v>
      </c>
    </row>
    <row r="136" spans="2:65" s="1" customFormat="1">
      <c r="B136" s="31"/>
      <c r="D136" s="145" t="s">
        <v>198</v>
      </c>
      <c r="F136" s="146" t="s">
        <v>3221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1" customFormat="1" ht="25.9" customHeight="1">
      <c r="B137" s="121"/>
      <c r="D137" s="122" t="s">
        <v>78</v>
      </c>
      <c r="E137" s="123" t="s">
        <v>1261</v>
      </c>
      <c r="F137" s="123" t="s">
        <v>1262</v>
      </c>
      <c r="I137" s="124"/>
      <c r="J137" s="112">
        <f>BK137</f>
        <v>0</v>
      </c>
      <c r="L137" s="121"/>
      <c r="M137" s="125"/>
      <c r="P137" s="126">
        <f>P138</f>
        <v>0</v>
      </c>
      <c r="R137" s="126">
        <f>R138</f>
        <v>2.3068124999999998E-3</v>
      </c>
      <c r="T137" s="127">
        <f>T138</f>
        <v>0</v>
      </c>
      <c r="AR137" s="122" t="s">
        <v>89</v>
      </c>
      <c r="AT137" s="128" t="s">
        <v>78</v>
      </c>
      <c r="AU137" s="128" t="s">
        <v>79</v>
      </c>
      <c r="AY137" s="122" t="s">
        <v>190</v>
      </c>
      <c r="BK137" s="129">
        <f>BK138</f>
        <v>0</v>
      </c>
    </row>
    <row r="138" spans="2:65" s="11" customFormat="1" ht="22.9" customHeight="1">
      <c r="B138" s="121"/>
      <c r="D138" s="122" t="s">
        <v>78</v>
      </c>
      <c r="E138" s="130" t="s">
        <v>1716</v>
      </c>
      <c r="F138" s="130" t="s">
        <v>1717</v>
      </c>
      <c r="I138" s="124"/>
      <c r="J138" s="131">
        <f>BK138</f>
        <v>0</v>
      </c>
      <c r="L138" s="121"/>
      <c r="M138" s="125"/>
      <c r="P138" s="126">
        <f>SUM(P139:P143)</f>
        <v>0</v>
      </c>
      <c r="R138" s="126">
        <f>SUM(R139:R143)</f>
        <v>2.3068124999999998E-3</v>
      </c>
      <c r="T138" s="127">
        <f>SUM(T139:T143)</f>
        <v>0</v>
      </c>
      <c r="AR138" s="122" t="s">
        <v>89</v>
      </c>
      <c r="AT138" s="128" t="s">
        <v>78</v>
      </c>
      <c r="AU138" s="128" t="s">
        <v>87</v>
      </c>
      <c r="AY138" s="122" t="s">
        <v>190</v>
      </c>
      <c r="BK138" s="129">
        <f>SUM(BK139:BK143)</f>
        <v>0</v>
      </c>
    </row>
    <row r="139" spans="2:65" s="1" customFormat="1" ht="24.2" customHeight="1">
      <c r="B139" s="31"/>
      <c r="C139" s="132" t="s">
        <v>211</v>
      </c>
      <c r="D139" s="132" t="s">
        <v>192</v>
      </c>
      <c r="E139" s="133" t="s">
        <v>3222</v>
      </c>
      <c r="F139" s="134" t="s">
        <v>3223</v>
      </c>
      <c r="G139" s="135" t="s">
        <v>926</v>
      </c>
      <c r="H139" s="136">
        <v>45</v>
      </c>
      <c r="I139" s="137"/>
      <c r="J139" s="138">
        <f>ROUND(I139*H139,2)</f>
        <v>0</v>
      </c>
      <c r="K139" s="134" t="s">
        <v>196</v>
      </c>
      <c r="L139" s="31"/>
      <c r="M139" s="139" t="s">
        <v>1</v>
      </c>
      <c r="N139" s="140" t="s">
        <v>44</v>
      </c>
      <c r="P139" s="141">
        <f>O139*H139</f>
        <v>0</v>
      </c>
      <c r="Q139" s="141">
        <v>5.1262499999999999E-5</v>
      </c>
      <c r="R139" s="141">
        <f>Q139*H139</f>
        <v>2.3068124999999998E-3</v>
      </c>
      <c r="S139" s="141">
        <v>0</v>
      </c>
      <c r="T139" s="142">
        <f>S139*H139</f>
        <v>0</v>
      </c>
      <c r="AR139" s="143" t="s">
        <v>237</v>
      </c>
      <c r="AT139" s="143" t="s">
        <v>192</v>
      </c>
      <c r="AU139" s="143" t="s">
        <v>89</v>
      </c>
      <c r="AY139" s="16" t="s">
        <v>190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237</v>
      </c>
      <c r="BM139" s="143" t="s">
        <v>8</v>
      </c>
    </row>
    <row r="140" spans="2:65" s="1" customFormat="1" ht="19.5">
      <c r="B140" s="31"/>
      <c r="D140" s="145" t="s">
        <v>198</v>
      </c>
      <c r="F140" s="146" t="s">
        <v>3224</v>
      </c>
      <c r="I140" s="147"/>
      <c r="L140" s="31"/>
      <c r="M140" s="148"/>
      <c r="T140" s="55"/>
      <c r="AT140" s="16" t="s">
        <v>198</v>
      </c>
      <c r="AU140" s="16" t="s">
        <v>89</v>
      </c>
    </row>
    <row r="141" spans="2:65" s="1" customFormat="1">
      <c r="B141" s="31"/>
      <c r="D141" s="149" t="s">
        <v>200</v>
      </c>
      <c r="F141" s="150" t="s">
        <v>3225</v>
      </c>
      <c r="I141" s="147"/>
      <c r="L141" s="31"/>
      <c r="M141" s="148"/>
      <c r="T141" s="55"/>
      <c r="AT141" s="16" t="s">
        <v>200</v>
      </c>
      <c r="AU141" s="16" t="s">
        <v>89</v>
      </c>
    </row>
    <row r="142" spans="2:65" s="1" customFormat="1" ht="16.5" customHeight="1">
      <c r="B142" s="31"/>
      <c r="C142" s="152" t="s">
        <v>229</v>
      </c>
      <c r="D142" s="152" t="s">
        <v>426</v>
      </c>
      <c r="E142" s="153" t="s">
        <v>3226</v>
      </c>
      <c r="F142" s="154" t="s">
        <v>3227</v>
      </c>
      <c r="G142" s="155" t="s">
        <v>926</v>
      </c>
      <c r="H142" s="156">
        <v>45</v>
      </c>
      <c r="I142" s="157"/>
      <c r="J142" s="158">
        <f>ROUND(I142*H142,2)</f>
        <v>0</v>
      </c>
      <c r="K142" s="154" t="s">
        <v>1</v>
      </c>
      <c r="L142" s="159"/>
      <c r="M142" s="160" t="s">
        <v>1</v>
      </c>
      <c r="N142" s="161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281</v>
      </c>
      <c r="AT142" s="143" t="s">
        <v>426</v>
      </c>
      <c r="AU142" s="143" t="s">
        <v>89</v>
      </c>
      <c r="AY142" s="16" t="s">
        <v>190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237</v>
      </c>
      <c r="BM142" s="143" t="s">
        <v>232</v>
      </c>
    </row>
    <row r="143" spans="2:65" s="1" customFormat="1">
      <c r="B143" s="31"/>
      <c r="D143" s="145" t="s">
        <v>198</v>
      </c>
      <c r="F143" s="146" t="s">
        <v>3227</v>
      </c>
      <c r="I143" s="147"/>
      <c r="L143" s="31"/>
      <c r="M143" s="148"/>
      <c r="T143" s="55"/>
      <c r="AT143" s="16" t="s">
        <v>198</v>
      </c>
      <c r="AU143" s="16" t="s">
        <v>89</v>
      </c>
    </row>
    <row r="144" spans="2:65" s="11" customFormat="1" ht="25.9" customHeight="1">
      <c r="B144" s="121"/>
      <c r="D144" s="122" t="s">
        <v>78</v>
      </c>
      <c r="E144" s="123" t="s">
        <v>2516</v>
      </c>
      <c r="F144" s="123" t="s">
        <v>2517</v>
      </c>
      <c r="I144" s="124"/>
      <c r="J144" s="112">
        <f>BK144</f>
        <v>0</v>
      </c>
      <c r="L144" s="121"/>
      <c r="M144" s="125"/>
      <c r="P144" s="126">
        <f>SUM(P145:P158)</f>
        <v>0</v>
      </c>
      <c r="R144" s="126">
        <f>SUM(R145:R158)</f>
        <v>0</v>
      </c>
      <c r="T144" s="127">
        <f>SUM(T145:T158)</f>
        <v>0</v>
      </c>
      <c r="AR144" s="122" t="s">
        <v>197</v>
      </c>
      <c r="AT144" s="128" t="s">
        <v>78</v>
      </c>
      <c r="AU144" s="128" t="s">
        <v>79</v>
      </c>
      <c r="AY144" s="122" t="s">
        <v>190</v>
      </c>
      <c r="BK144" s="129">
        <f>SUM(BK145:BK158)</f>
        <v>0</v>
      </c>
    </row>
    <row r="145" spans="2:65" s="1" customFormat="1" ht="21.75" customHeight="1">
      <c r="B145" s="31"/>
      <c r="C145" s="132" t="s">
        <v>216</v>
      </c>
      <c r="D145" s="132" t="s">
        <v>192</v>
      </c>
      <c r="E145" s="133" t="s">
        <v>3228</v>
      </c>
      <c r="F145" s="134" t="s">
        <v>3229</v>
      </c>
      <c r="G145" s="135" t="s">
        <v>368</v>
      </c>
      <c r="H145" s="136">
        <v>110</v>
      </c>
      <c r="I145" s="137"/>
      <c r="J145" s="138">
        <f>ROUND(I145*H145,2)</f>
        <v>0</v>
      </c>
      <c r="K145" s="134" t="s">
        <v>196</v>
      </c>
      <c r="L145" s="31"/>
      <c r="M145" s="139" t="s">
        <v>1</v>
      </c>
      <c r="N145" s="140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2521</v>
      </c>
      <c r="AT145" s="143" t="s">
        <v>192</v>
      </c>
      <c r="AU145" s="143" t="s">
        <v>87</v>
      </c>
      <c r="AY145" s="16" t="s">
        <v>190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87</v>
      </c>
      <c r="BK145" s="144">
        <f>ROUND(I145*H145,2)</f>
        <v>0</v>
      </c>
      <c r="BL145" s="16" t="s">
        <v>2521</v>
      </c>
      <c r="BM145" s="143" t="s">
        <v>237</v>
      </c>
    </row>
    <row r="146" spans="2:65" s="1" customFormat="1">
      <c r="B146" s="31"/>
      <c r="D146" s="145" t="s">
        <v>198</v>
      </c>
      <c r="F146" s="146" t="s">
        <v>3230</v>
      </c>
      <c r="I146" s="147"/>
      <c r="L146" s="31"/>
      <c r="M146" s="148"/>
      <c r="T146" s="55"/>
      <c r="AT146" s="16" t="s">
        <v>198</v>
      </c>
      <c r="AU146" s="16" t="s">
        <v>87</v>
      </c>
    </row>
    <row r="147" spans="2:65" s="1" customFormat="1">
      <c r="B147" s="31"/>
      <c r="D147" s="149" t="s">
        <v>200</v>
      </c>
      <c r="F147" s="150" t="s">
        <v>3231</v>
      </c>
      <c r="I147" s="147"/>
      <c r="L147" s="31"/>
      <c r="M147" s="148"/>
      <c r="T147" s="55"/>
      <c r="AT147" s="16" t="s">
        <v>200</v>
      </c>
      <c r="AU147" s="16" t="s">
        <v>87</v>
      </c>
    </row>
    <row r="148" spans="2:65" s="1" customFormat="1" ht="24.2" customHeight="1">
      <c r="B148" s="31"/>
      <c r="C148" s="132" t="s">
        <v>240</v>
      </c>
      <c r="D148" s="132" t="s">
        <v>192</v>
      </c>
      <c r="E148" s="133" t="s">
        <v>3232</v>
      </c>
      <c r="F148" s="134" t="s">
        <v>3233</v>
      </c>
      <c r="G148" s="135" t="s">
        <v>2520</v>
      </c>
      <c r="H148" s="194"/>
      <c r="I148" s="137"/>
      <c r="J148" s="138">
        <f>ROUND(I148*H148,2)</f>
        <v>0</v>
      </c>
      <c r="K148" s="134" t="s">
        <v>196</v>
      </c>
      <c r="L148" s="31"/>
      <c r="M148" s="139" t="s">
        <v>1</v>
      </c>
      <c r="N148" s="140" t="s">
        <v>44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2521</v>
      </c>
      <c r="AT148" s="143" t="s">
        <v>192</v>
      </c>
      <c r="AU148" s="143" t="s">
        <v>87</v>
      </c>
      <c r="AY148" s="16" t="s">
        <v>190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87</v>
      </c>
      <c r="BK148" s="144">
        <f>ROUND(I148*H148,2)</f>
        <v>0</v>
      </c>
      <c r="BL148" s="16" t="s">
        <v>2521</v>
      </c>
      <c r="BM148" s="143" t="s">
        <v>243</v>
      </c>
    </row>
    <row r="149" spans="2:65" s="1" customFormat="1" ht="29.25">
      <c r="B149" s="31"/>
      <c r="D149" s="145" t="s">
        <v>198</v>
      </c>
      <c r="F149" s="146" t="s">
        <v>3234</v>
      </c>
      <c r="I149" s="147"/>
      <c r="L149" s="31"/>
      <c r="M149" s="148"/>
      <c r="T149" s="55"/>
      <c r="AT149" s="16" t="s">
        <v>198</v>
      </c>
      <c r="AU149" s="16" t="s">
        <v>87</v>
      </c>
    </row>
    <row r="150" spans="2:65" s="1" customFormat="1">
      <c r="B150" s="31"/>
      <c r="D150" s="149" t="s">
        <v>200</v>
      </c>
      <c r="F150" s="150" t="s">
        <v>3235</v>
      </c>
      <c r="I150" s="147"/>
      <c r="L150" s="31"/>
      <c r="M150" s="148"/>
      <c r="T150" s="55"/>
      <c r="AT150" s="16" t="s">
        <v>200</v>
      </c>
      <c r="AU150" s="16" t="s">
        <v>87</v>
      </c>
    </row>
    <row r="151" spans="2:65" s="1" customFormat="1" ht="16.5" customHeight="1">
      <c r="B151" s="31"/>
      <c r="C151" s="132" t="s">
        <v>222</v>
      </c>
      <c r="D151" s="132" t="s">
        <v>192</v>
      </c>
      <c r="E151" s="133" t="s">
        <v>3236</v>
      </c>
      <c r="F151" s="134" t="s">
        <v>3237</v>
      </c>
      <c r="G151" s="135" t="s">
        <v>936</v>
      </c>
      <c r="H151" s="136">
        <v>250</v>
      </c>
      <c r="I151" s="137"/>
      <c r="J151" s="138">
        <f>ROUND(I151*H151,2)</f>
        <v>0</v>
      </c>
      <c r="K151" s="134" t="s">
        <v>1</v>
      </c>
      <c r="L151" s="31"/>
      <c r="M151" s="139" t="s">
        <v>1</v>
      </c>
      <c r="N151" s="140" t="s">
        <v>44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2521</v>
      </c>
      <c r="AT151" s="143" t="s">
        <v>192</v>
      </c>
      <c r="AU151" s="143" t="s">
        <v>87</v>
      </c>
      <c r="AY151" s="16" t="s">
        <v>190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87</v>
      </c>
      <c r="BK151" s="144">
        <f>ROUND(I151*H151,2)</f>
        <v>0</v>
      </c>
      <c r="BL151" s="16" t="s">
        <v>2521</v>
      </c>
      <c r="BM151" s="143" t="s">
        <v>248</v>
      </c>
    </row>
    <row r="152" spans="2:65" s="1" customFormat="1">
      <c r="B152" s="31"/>
      <c r="D152" s="145" t="s">
        <v>198</v>
      </c>
      <c r="F152" s="146" t="s">
        <v>3237</v>
      </c>
      <c r="I152" s="147"/>
      <c r="L152" s="31"/>
      <c r="M152" s="148"/>
      <c r="T152" s="55"/>
      <c r="AT152" s="16" t="s">
        <v>198</v>
      </c>
      <c r="AU152" s="16" t="s">
        <v>87</v>
      </c>
    </row>
    <row r="153" spans="2:65" s="1" customFormat="1" ht="16.5" customHeight="1">
      <c r="B153" s="31"/>
      <c r="C153" s="132" t="s">
        <v>251</v>
      </c>
      <c r="D153" s="132" t="s">
        <v>192</v>
      </c>
      <c r="E153" s="133" t="s">
        <v>3238</v>
      </c>
      <c r="F153" s="134" t="s">
        <v>3239</v>
      </c>
      <c r="G153" s="135" t="s">
        <v>2534</v>
      </c>
      <c r="H153" s="136">
        <v>1</v>
      </c>
      <c r="I153" s="137"/>
      <c r="J153" s="138">
        <f>ROUND(I153*H153,2)</f>
        <v>0</v>
      </c>
      <c r="K153" s="134" t="s">
        <v>1</v>
      </c>
      <c r="L153" s="31"/>
      <c r="M153" s="139" t="s">
        <v>1</v>
      </c>
      <c r="N153" s="140" t="s">
        <v>44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2521</v>
      </c>
      <c r="AT153" s="143" t="s">
        <v>192</v>
      </c>
      <c r="AU153" s="143" t="s">
        <v>87</v>
      </c>
      <c r="AY153" s="16" t="s">
        <v>190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87</v>
      </c>
      <c r="BK153" s="144">
        <f>ROUND(I153*H153,2)</f>
        <v>0</v>
      </c>
      <c r="BL153" s="16" t="s">
        <v>2521</v>
      </c>
      <c r="BM153" s="143" t="s">
        <v>254</v>
      </c>
    </row>
    <row r="154" spans="2:65" s="1" customFormat="1">
      <c r="B154" s="31"/>
      <c r="D154" s="145" t="s">
        <v>198</v>
      </c>
      <c r="F154" s="146" t="s">
        <v>3240</v>
      </c>
      <c r="I154" s="147"/>
      <c r="L154" s="31"/>
      <c r="M154" s="148"/>
      <c r="T154" s="55"/>
      <c r="AT154" s="16" t="s">
        <v>198</v>
      </c>
      <c r="AU154" s="16" t="s">
        <v>87</v>
      </c>
    </row>
    <row r="155" spans="2:65" s="1" customFormat="1" ht="16.5" customHeight="1">
      <c r="B155" s="31"/>
      <c r="C155" s="132" t="s">
        <v>8</v>
      </c>
      <c r="D155" s="132" t="s">
        <v>192</v>
      </c>
      <c r="E155" s="133" t="s">
        <v>3241</v>
      </c>
      <c r="F155" s="134" t="s">
        <v>3242</v>
      </c>
      <c r="G155" s="135" t="s">
        <v>2534</v>
      </c>
      <c r="H155" s="136">
        <v>1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44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2521</v>
      </c>
      <c r="AT155" s="143" t="s">
        <v>192</v>
      </c>
      <c r="AU155" s="143" t="s">
        <v>87</v>
      </c>
      <c r="AY155" s="16" t="s">
        <v>190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87</v>
      </c>
      <c r="BK155" s="144">
        <f>ROUND(I155*H155,2)</f>
        <v>0</v>
      </c>
      <c r="BL155" s="16" t="s">
        <v>2521</v>
      </c>
      <c r="BM155" s="143" t="s">
        <v>259</v>
      </c>
    </row>
    <row r="156" spans="2:65" s="1" customFormat="1">
      <c r="B156" s="31"/>
      <c r="D156" s="145" t="s">
        <v>198</v>
      </c>
      <c r="F156" s="146" t="s">
        <v>3242</v>
      </c>
      <c r="I156" s="147"/>
      <c r="L156" s="31"/>
      <c r="M156" s="148"/>
      <c r="T156" s="55"/>
      <c r="AT156" s="16" t="s">
        <v>198</v>
      </c>
      <c r="AU156" s="16" t="s">
        <v>87</v>
      </c>
    </row>
    <row r="157" spans="2:65" s="1" customFormat="1" ht="16.5" customHeight="1">
      <c r="B157" s="31"/>
      <c r="C157" s="132" t="s">
        <v>262</v>
      </c>
      <c r="D157" s="132" t="s">
        <v>192</v>
      </c>
      <c r="E157" s="133" t="s">
        <v>3243</v>
      </c>
      <c r="F157" s="134" t="s">
        <v>3244</v>
      </c>
      <c r="G157" s="135" t="s">
        <v>936</v>
      </c>
      <c r="H157" s="136">
        <v>1</v>
      </c>
      <c r="I157" s="137"/>
      <c r="J157" s="138">
        <f>ROUND(I157*H157,2)</f>
        <v>0</v>
      </c>
      <c r="K157" s="134" t="s">
        <v>1</v>
      </c>
      <c r="L157" s="31"/>
      <c r="M157" s="139" t="s">
        <v>1</v>
      </c>
      <c r="N157" s="140" t="s">
        <v>44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2521</v>
      </c>
      <c r="AT157" s="143" t="s">
        <v>192</v>
      </c>
      <c r="AU157" s="143" t="s">
        <v>87</v>
      </c>
      <c r="AY157" s="16" t="s">
        <v>190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87</v>
      </c>
      <c r="BK157" s="144">
        <f>ROUND(I157*H157,2)</f>
        <v>0</v>
      </c>
      <c r="BL157" s="16" t="s">
        <v>2521</v>
      </c>
      <c r="BM157" s="143" t="s">
        <v>266</v>
      </c>
    </row>
    <row r="158" spans="2:65" s="1" customFormat="1">
      <c r="B158" s="31"/>
      <c r="D158" s="145" t="s">
        <v>198</v>
      </c>
      <c r="F158" s="146" t="s">
        <v>3244</v>
      </c>
      <c r="I158" s="147"/>
      <c r="L158" s="31"/>
      <c r="M158" s="148"/>
      <c r="T158" s="55"/>
      <c r="AT158" s="16" t="s">
        <v>198</v>
      </c>
      <c r="AU158" s="16" t="s">
        <v>87</v>
      </c>
    </row>
    <row r="159" spans="2:65" s="1" customFormat="1" ht="49.9" customHeight="1">
      <c r="B159" s="31"/>
      <c r="E159" s="123" t="s">
        <v>1853</v>
      </c>
      <c r="F159" s="123" t="s">
        <v>1854</v>
      </c>
      <c r="J159" s="112">
        <f t="shared" ref="J159:J169" si="0">BK159</f>
        <v>0</v>
      </c>
      <c r="L159" s="31"/>
      <c r="M159" s="148"/>
      <c r="T159" s="55"/>
      <c r="AT159" s="16" t="s">
        <v>78</v>
      </c>
      <c r="AU159" s="16" t="s">
        <v>79</v>
      </c>
      <c r="AY159" s="16" t="s">
        <v>1855</v>
      </c>
      <c r="BK159" s="144">
        <f>SUM(BK160:BK169)</f>
        <v>0</v>
      </c>
    </row>
    <row r="160" spans="2:65" s="1" customFormat="1" ht="16.350000000000001" customHeight="1">
      <c r="B160" s="31"/>
      <c r="C160" s="182" t="s">
        <v>1</v>
      </c>
      <c r="D160" s="182" t="s">
        <v>192</v>
      </c>
      <c r="E160" s="183" t="s">
        <v>1</v>
      </c>
      <c r="F160" s="184" t="s">
        <v>1</v>
      </c>
      <c r="G160" s="185" t="s">
        <v>1</v>
      </c>
      <c r="H160" s="186"/>
      <c r="I160" s="187"/>
      <c r="J160" s="188">
        <f t="shared" si="0"/>
        <v>0</v>
      </c>
      <c r="K160" s="189"/>
      <c r="L160" s="31"/>
      <c r="M160" s="190" t="s">
        <v>1</v>
      </c>
      <c r="N160" s="191" t="s">
        <v>44</v>
      </c>
      <c r="T160" s="55"/>
      <c r="AT160" s="16" t="s">
        <v>1855</v>
      </c>
      <c r="AU160" s="16" t="s">
        <v>87</v>
      </c>
      <c r="AY160" s="16" t="s">
        <v>1855</v>
      </c>
      <c r="BE160" s="144">
        <f t="shared" ref="BE160:BE169" si="1">IF(N160="základní",J160,0)</f>
        <v>0</v>
      </c>
      <c r="BF160" s="144">
        <f t="shared" ref="BF160:BF169" si="2">IF(N160="snížená",J160,0)</f>
        <v>0</v>
      </c>
      <c r="BG160" s="144">
        <f t="shared" ref="BG160:BG169" si="3">IF(N160="zákl. přenesená",J160,0)</f>
        <v>0</v>
      </c>
      <c r="BH160" s="144">
        <f t="shared" ref="BH160:BH169" si="4">IF(N160="sníž. přenesená",J160,0)</f>
        <v>0</v>
      </c>
      <c r="BI160" s="144">
        <f t="shared" ref="BI160:BI169" si="5">IF(N160="nulová",J160,0)</f>
        <v>0</v>
      </c>
      <c r="BJ160" s="16" t="s">
        <v>87</v>
      </c>
      <c r="BK160" s="144">
        <f t="shared" ref="BK160:BK169" si="6">I160*H160</f>
        <v>0</v>
      </c>
    </row>
    <row r="161" spans="2:63" s="1" customFormat="1" ht="16.350000000000001" customHeight="1">
      <c r="B161" s="31"/>
      <c r="C161" s="182" t="s">
        <v>1</v>
      </c>
      <c r="D161" s="182" t="s">
        <v>192</v>
      </c>
      <c r="E161" s="183" t="s">
        <v>1</v>
      </c>
      <c r="F161" s="184" t="s">
        <v>1</v>
      </c>
      <c r="G161" s="185" t="s">
        <v>1</v>
      </c>
      <c r="H161" s="186"/>
      <c r="I161" s="187"/>
      <c r="J161" s="188">
        <f t="shared" si="0"/>
        <v>0</v>
      </c>
      <c r="K161" s="189"/>
      <c r="L161" s="31"/>
      <c r="M161" s="190" t="s">
        <v>1</v>
      </c>
      <c r="N161" s="191" t="s">
        <v>44</v>
      </c>
      <c r="T161" s="55"/>
      <c r="AT161" s="16" t="s">
        <v>1855</v>
      </c>
      <c r="AU161" s="16" t="s">
        <v>87</v>
      </c>
      <c r="AY161" s="16" t="s">
        <v>1855</v>
      </c>
      <c r="BE161" s="144">
        <f t="shared" si="1"/>
        <v>0</v>
      </c>
      <c r="BF161" s="144">
        <f t="shared" si="2"/>
        <v>0</v>
      </c>
      <c r="BG161" s="144">
        <f t="shared" si="3"/>
        <v>0</v>
      </c>
      <c r="BH161" s="144">
        <f t="shared" si="4"/>
        <v>0</v>
      </c>
      <c r="BI161" s="144">
        <f t="shared" si="5"/>
        <v>0</v>
      </c>
      <c r="BJ161" s="16" t="s">
        <v>87</v>
      </c>
      <c r="BK161" s="144">
        <f t="shared" si="6"/>
        <v>0</v>
      </c>
    </row>
    <row r="162" spans="2:63" s="1" customFormat="1" ht="16.350000000000001" customHeight="1">
      <c r="B162" s="31"/>
      <c r="C162" s="182" t="s">
        <v>1</v>
      </c>
      <c r="D162" s="182" t="s">
        <v>192</v>
      </c>
      <c r="E162" s="183" t="s">
        <v>1</v>
      </c>
      <c r="F162" s="184" t="s">
        <v>1</v>
      </c>
      <c r="G162" s="185" t="s">
        <v>1</v>
      </c>
      <c r="H162" s="186"/>
      <c r="I162" s="187"/>
      <c r="J162" s="188">
        <f t="shared" si="0"/>
        <v>0</v>
      </c>
      <c r="K162" s="189"/>
      <c r="L162" s="31"/>
      <c r="M162" s="190" t="s">
        <v>1</v>
      </c>
      <c r="N162" s="191" t="s">
        <v>44</v>
      </c>
      <c r="T162" s="55"/>
      <c r="AT162" s="16" t="s">
        <v>1855</v>
      </c>
      <c r="AU162" s="16" t="s">
        <v>87</v>
      </c>
      <c r="AY162" s="16" t="s">
        <v>1855</v>
      </c>
      <c r="BE162" s="144">
        <f t="shared" si="1"/>
        <v>0</v>
      </c>
      <c r="BF162" s="144">
        <f t="shared" si="2"/>
        <v>0</v>
      </c>
      <c r="BG162" s="144">
        <f t="shared" si="3"/>
        <v>0</v>
      </c>
      <c r="BH162" s="144">
        <f t="shared" si="4"/>
        <v>0</v>
      </c>
      <c r="BI162" s="144">
        <f t="shared" si="5"/>
        <v>0</v>
      </c>
      <c r="BJ162" s="16" t="s">
        <v>87</v>
      </c>
      <c r="BK162" s="144">
        <f t="shared" si="6"/>
        <v>0</v>
      </c>
    </row>
    <row r="163" spans="2:63" s="1" customFormat="1" ht="16.350000000000001" customHeight="1">
      <c r="B163" s="31"/>
      <c r="C163" s="182" t="s">
        <v>1</v>
      </c>
      <c r="D163" s="182" t="s">
        <v>192</v>
      </c>
      <c r="E163" s="183" t="s">
        <v>1</v>
      </c>
      <c r="F163" s="184" t="s">
        <v>1</v>
      </c>
      <c r="G163" s="185" t="s">
        <v>1</v>
      </c>
      <c r="H163" s="186"/>
      <c r="I163" s="187"/>
      <c r="J163" s="188">
        <f t="shared" si="0"/>
        <v>0</v>
      </c>
      <c r="K163" s="189"/>
      <c r="L163" s="31"/>
      <c r="M163" s="190" t="s">
        <v>1</v>
      </c>
      <c r="N163" s="191" t="s">
        <v>44</v>
      </c>
      <c r="T163" s="55"/>
      <c r="AT163" s="16" t="s">
        <v>1855</v>
      </c>
      <c r="AU163" s="16" t="s">
        <v>87</v>
      </c>
      <c r="AY163" s="16" t="s">
        <v>1855</v>
      </c>
      <c r="BE163" s="144">
        <f t="shared" si="1"/>
        <v>0</v>
      </c>
      <c r="BF163" s="144">
        <f t="shared" si="2"/>
        <v>0</v>
      </c>
      <c r="BG163" s="144">
        <f t="shared" si="3"/>
        <v>0</v>
      </c>
      <c r="BH163" s="144">
        <f t="shared" si="4"/>
        <v>0</v>
      </c>
      <c r="BI163" s="144">
        <f t="shared" si="5"/>
        <v>0</v>
      </c>
      <c r="BJ163" s="16" t="s">
        <v>87</v>
      </c>
      <c r="BK163" s="144">
        <f t="shared" si="6"/>
        <v>0</v>
      </c>
    </row>
    <row r="164" spans="2:63" s="1" customFormat="1" ht="16.350000000000001" customHeight="1">
      <c r="B164" s="31"/>
      <c r="C164" s="182" t="s">
        <v>1</v>
      </c>
      <c r="D164" s="182" t="s">
        <v>192</v>
      </c>
      <c r="E164" s="183" t="s">
        <v>1</v>
      </c>
      <c r="F164" s="184" t="s">
        <v>1</v>
      </c>
      <c r="G164" s="185" t="s">
        <v>1</v>
      </c>
      <c r="H164" s="186"/>
      <c r="I164" s="187"/>
      <c r="J164" s="188">
        <f t="shared" si="0"/>
        <v>0</v>
      </c>
      <c r="K164" s="189"/>
      <c r="L164" s="31"/>
      <c r="M164" s="190" t="s">
        <v>1</v>
      </c>
      <c r="N164" s="191" t="s">
        <v>44</v>
      </c>
      <c r="T164" s="55"/>
      <c r="AT164" s="16" t="s">
        <v>1855</v>
      </c>
      <c r="AU164" s="16" t="s">
        <v>87</v>
      </c>
      <c r="AY164" s="16" t="s">
        <v>1855</v>
      </c>
      <c r="BE164" s="144">
        <f t="shared" si="1"/>
        <v>0</v>
      </c>
      <c r="BF164" s="144">
        <f t="shared" si="2"/>
        <v>0</v>
      </c>
      <c r="BG164" s="144">
        <f t="shared" si="3"/>
        <v>0</v>
      </c>
      <c r="BH164" s="144">
        <f t="shared" si="4"/>
        <v>0</v>
      </c>
      <c r="BI164" s="144">
        <f t="shared" si="5"/>
        <v>0</v>
      </c>
      <c r="BJ164" s="16" t="s">
        <v>87</v>
      </c>
      <c r="BK164" s="144">
        <f t="shared" si="6"/>
        <v>0</v>
      </c>
    </row>
    <row r="165" spans="2:63" s="1" customFormat="1" ht="16.350000000000001" customHeight="1">
      <c r="B165" s="31"/>
      <c r="C165" s="182" t="s">
        <v>1</v>
      </c>
      <c r="D165" s="182" t="s">
        <v>192</v>
      </c>
      <c r="E165" s="183" t="s">
        <v>1</v>
      </c>
      <c r="F165" s="184" t="s">
        <v>1</v>
      </c>
      <c r="G165" s="185" t="s">
        <v>1</v>
      </c>
      <c r="H165" s="186"/>
      <c r="I165" s="187"/>
      <c r="J165" s="188">
        <f t="shared" si="0"/>
        <v>0</v>
      </c>
      <c r="K165" s="189"/>
      <c r="L165" s="31"/>
      <c r="M165" s="190" t="s">
        <v>1</v>
      </c>
      <c r="N165" s="191" t="s">
        <v>44</v>
      </c>
      <c r="T165" s="55"/>
      <c r="AT165" s="16" t="s">
        <v>1855</v>
      </c>
      <c r="AU165" s="16" t="s">
        <v>87</v>
      </c>
      <c r="AY165" s="16" t="s">
        <v>1855</v>
      </c>
      <c r="BE165" s="144">
        <f t="shared" si="1"/>
        <v>0</v>
      </c>
      <c r="BF165" s="144">
        <f t="shared" si="2"/>
        <v>0</v>
      </c>
      <c r="BG165" s="144">
        <f t="shared" si="3"/>
        <v>0</v>
      </c>
      <c r="BH165" s="144">
        <f t="shared" si="4"/>
        <v>0</v>
      </c>
      <c r="BI165" s="144">
        <f t="shared" si="5"/>
        <v>0</v>
      </c>
      <c r="BJ165" s="16" t="s">
        <v>87</v>
      </c>
      <c r="BK165" s="144">
        <f t="shared" si="6"/>
        <v>0</v>
      </c>
    </row>
    <row r="166" spans="2:63" s="1" customFormat="1" ht="16.350000000000001" customHeight="1">
      <c r="B166" s="31"/>
      <c r="C166" s="182" t="s">
        <v>1</v>
      </c>
      <c r="D166" s="182" t="s">
        <v>192</v>
      </c>
      <c r="E166" s="183" t="s">
        <v>1</v>
      </c>
      <c r="F166" s="184" t="s">
        <v>1</v>
      </c>
      <c r="G166" s="185" t="s">
        <v>1</v>
      </c>
      <c r="H166" s="186"/>
      <c r="I166" s="187"/>
      <c r="J166" s="188">
        <f t="shared" si="0"/>
        <v>0</v>
      </c>
      <c r="K166" s="189"/>
      <c r="L166" s="31"/>
      <c r="M166" s="190" t="s">
        <v>1</v>
      </c>
      <c r="N166" s="191" t="s">
        <v>44</v>
      </c>
      <c r="T166" s="55"/>
      <c r="AT166" s="16" t="s">
        <v>1855</v>
      </c>
      <c r="AU166" s="16" t="s">
        <v>87</v>
      </c>
      <c r="AY166" s="16" t="s">
        <v>1855</v>
      </c>
      <c r="BE166" s="144">
        <f t="shared" si="1"/>
        <v>0</v>
      </c>
      <c r="BF166" s="144">
        <f t="shared" si="2"/>
        <v>0</v>
      </c>
      <c r="BG166" s="144">
        <f t="shared" si="3"/>
        <v>0</v>
      </c>
      <c r="BH166" s="144">
        <f t="shared" si="4"/>
        <v>0</v>
      </c>
      <c r="BI166" s="144">
        <f t="shared" si="5"/>
        <v>0</v>
      </c>
      <c r="BJ166" s="16" t="s">
        <v>87</v>
      </c>
      <c r="BK166" s="144">
        <f t="shared" si="6"/>
        <v>0</v>
      </c>
    </row>
    <row r="167" spans="2:63" s="1" customFormat="1" ht="16.350000000000001" customHeight="1">
      <c r="B167" s="31"/>
      <c r="C167" s="182" t="s">
        <v>1</v>
      </c>
      <c r="D167" s="182" t="s">
        <v>192</v>
      </c>
      <c r="E167" s="183" t="s">
        <v>1</v>
      </c>
      <c r="F167" s="184" t="s">
        <v>1</v>
      </c>
      <c r="G167" s="185" t="s">
        <v>1</v>
      </c>
      <c r="H167" s="186"/>
      <c r="I167" s="187"/>
      <c r="J167" s="188">
        <f t="shared" si="0"/>
        <v>0</v>
      </c>
      <c r="K167" s="189"/>
      <c r="L167" s="31"/>
      <c r="M167" s="190" t="s">
        <v>1</v>
      </c>
      <c r="N167" s="191" t="s">
        <v>44</v>
      </c>
      <c r="T167" s="55"/>
      <c r="AT167" s="16" t="s">
        <v>1855</v>
      </c>
      <c r="AU167" s="16" t="s">
        <v>87</v>
      </c>
      <c r="AY167" s="16" t="s">
        <v>1855</v>
      </c>
      <c r="BE167" s="144">
        <f t="shared" si="1"/>
        <v>0</v>
      </c>
      <c r="BF167" s="144">
        <f t="shared" si="2"/>
        <v>0</v>
      </c>
      <c r="BG167" s="144">
        <f t="shared" si="3"/>
        <v>0</v>
      </c>
      <c r="BH167" s="144">
        <f t="shared" si="4"/>
        <v>0</v>
      </c>
      <c r="BI167" s="144">
        <f t="shared" si="5"/>
        <v>0</v>
      </c>
      <c r="BJ167" s="16" t="s">
        <v>87</v>
      </c>
      <c r="BK167" s="144">
        <f t="shared" si="6"/>
        <v>0</v>
      </c>
    </row>
    <row r="168" spans="2:63" s="1" customFormat="1" ht="16.350000000000001" customHeight="1">
      <c r="B168" s="31"/>
      <c r="C168" s="182" t="s">
        <v>1</v>
      </c>
      <c r="D168" s="182" t="s">
        <v>192</v>
      </c>
      <c r="E168" s="183" t="s">
        <v>1</v>
      </c>
      <c r="F168" s="184" t="s">
        <v>1</v>
      </c>
      <c r="G168" s="185" t="s">
        <v>1</v>
      </c>
      <c r="H168" s="186"/>
      <c r="I168" s="187"/>
      <c r="J168" s="188">
        <f t="shared" si="0"/>
        <v>0</v>
      </c>
      <c r="K168" s="189"/>
      <c r="L168" s="31"/>
      <c r="M168" s="190" t="s">
        <v>1</v>
      </c>
      <c r="N168" s="191" t="s">
        <v>44</v>
      </c>
      <c r="T168" s="55"/>
      <c r="AT168" s="16" t="s">
        <v>1855</v>
      </c>
      <c r="AU168" s="16" t="s">
        <v>87</v>
      </c>
      <c r="AY168" s="16" t="s">
        <v>1855</v>
      </c>
      <c r="BE168" s="144">
        <f t="shared" si="1"/>
        <v>0</v>
      </c>
      <c r="BF168" s="144">
        <f t="shared" si="2"/>
        <v>0</v>
      </c>
      <c r="BG168" s="144">
        <f t="shared" si="3"/>
        <v>0</v>
      </c>
      <c r="BH168" s="144">
        <f t="shared" si="4"/>
        <v>0</v>
      </c>
      <c r="BI168" s="144">
        <f t="shared" si="5"/>
        <v>0</v>
      </c>
      <c r="BJ168" s="16" t="s">
        <v>87</v>
      </c>
      <c r="BK168" s="144">
        <f t="shared" si="6"/>
        <v>0</v>
      </c>
    </row>
    <row r="169" spans="2:63" s="1" customFormat="1" ht="16.350000000000001" customHeight="1">
      <c r="B169" s="31"/>
      <c r="C169" s="182" t="s">
        <v>1</v>
      </c>
      <c r="D169" s="182" t="s">
        <v>192</v>
      </c>
      <c r="E169" s="183" t="s">
        <v>1</v>
      </c>
      <c r="F169" s="184" t="s">
        <v>1</v>
      </c>
      <c r="G169" s="185" t="s">
        <v>1</v>
      </c>
      <c r="H169" s="186"/>
      <c r="I169" s="187"/>
      <c r="J169" s="188">
        <f t="shared" si="0"/>
        <v>0</v>
      </c>
      <c r="K169" s="189"/>
      <c r="L169" s="31"/>
      <c r="M169" s="190" t="s">
        <v>1</v>
      </c>
      <c r="N169" s="191" t="s">
        <v>44</v>
      </c>
      <c r="O169" s="192"/>
      <c r="P169" s="192"/>
      <c r="Q169" s="192"/>
      <c r="R169" s="192"/>
      <c r="S169" s="192"/>
      <c r="T169" s="193"/>
      <c r="AT169" s="16" t="s">
        <v>1855</v>
      </c>
      <c r="AU169" s="16" t="s">
        <v>87</v>
      </c>
      <c r="AY169" s="16" t="s">
        <v>1855</v>
      </c>
      <c r="BE169" s="144">
        <f t="shared" si="1"/>
        <v>0</v>
      </c>
      <c r="BF169" s="144">
        <f t="shared" si="2"/>
        <v>0</v>
      </c>
      <c r="BG169" s="144">
        <f t="shared" si="3"/>
        <v>0</v>
      </c>
      <c r="BH169" s="144">
        <f t="shared" si="4"/>
        <v>0</v>
      </c>
      <c r="BI169" s="144">
        <f t="shared" si="5"/>
        <v>0</v>
      </c>
      <c r="BJ169" s="16" t="s">
        <v>87</v>
      </c>
      <c r="BK169" s="144">
        <f t="shared" si="6"/>
        <v>0</v>
      </c>
    </row>
    <row r="170" spans="2:63" s="1" customFormat="1" ht="6.95" customHeight="1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31"/>
    </row>
  </sheetData>
  <sheetProtection algorithmName="SHA-512" hashValue="Hv1opkknKCi5wnCp2NgnuQR/7mSZE4n1bEiC4xI5SD9bO7tAl7UCs+IX2JPAcH9y+ArZU358RikLHgEdwjfLHw==" saltValue="gG6Q4gY1Mnat5bR8JlzlmA53KN+8uBLN5o78rXy45OuiJRdWd2er82tiXfTw2bm476eHFS/4YXepwgXmPbBquw==" spinCount="100000" sheet="1" objects="1" scenarios="1" formatColumns="0" formatRows="0" autoFilter="0"/>
  <autoFilter ref="C121:K16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60:D170">
      <formula1>"K, M"</formula1>
    </dataValidation>
    <dataValidation type="list" allowBlank="1" showInputMessage="1" showErrorMessage="1" error="Povoleny jsou hodnoty základní, snížená, zákl. přenesená, sníž. přenesená, nulová." sqref="N160:N170">
      <formula1>"základní, snížená, zákl. přenesená, sníž. přenesená, nulová"</formula1>
    </dataValidation>
  </dataValidations>
  <hyperlinks>
    <hyperlink ref="F129" r:id="rId1"/>
    <hyperlink ref="F134" r:id="rId2"/>
    <hyperlink ref="F141" r:id="rId3"/>
    <hyperlink ref="F147" r:id="rId4"/>
    <hyperlink ref="F150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128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3245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ROUND((ROUND((SUM(BE124:BE173)),  2) + SUM(BE175:BE184)), 2)</f>
        <v>0</v>
      </c>
      <c r="I33" s="91">
        <v>0.21</v>
      </c>
      <c r="J33" s="90">
        <f>ROUND((ROUND(((SUM(BE124:BE173))*I33),  2) + (SUM(BE175:BE184)*I33)),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ROUND((ROUND((SUM(BF124:BF173)),  2) + SUM(BF175:BF184)), 2)</f>
        <v>0</v>
      </c>
      <c r="I34" s="91">
        <v>0.12</v>
      </c>
      <c r="J34" s="90">
        <f>ROUND((ROUND(((SUM(BF124:BF173))*I34),  2) + (SUM(BF175:BF184)*I34)),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ROUND((ROUND((SUM(BG124:BG173)),  2) + SUM(BG175:BG184)),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ROUND((ROUND((SUM(BH124:BH173)),  2) + SUM(BH175:BH184)),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ROUND((ROUND((SUM(BI124:BI173)),  2) + SUM(BI175:BI184)),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VON - Vedlejší a ostatní náklady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J124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3246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3247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3248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customHeight="1">
      <c r="B100" s="107"/>
      <c r="D100" s="108" t="s">
        <v>3249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9" customFormat="1" ht="19.899999999999999" customHeight="1">
      <c r="B101" s="107"/>
      <c r="D101" s="108" t="s">
        <v>3250</v>
      </c>
      <c r="E101" s="109"/>
      <c r="F101" s="109"/>
      <c r="G101" s="109"/>
      <c r="H101" s="109"/>
      <c r="I101" s="109"/>
      <c r="J101" s="110">
        <f>J159</f>
        <v>0</v>
      </c>
      <c r="L101" s="107"/>
    </row>
    <row r="102" spans="2:12" s="9" customFormat="1" ht="19.899999999999999" customHeight="1">
      <c r="B102" s="107"/>
      <c r="D102" s="108" t="s">
        <v>3251</v>
      </c>
      <c r="E102" s="109"/>
      <c r="F102" s="109"/>
      <c r="G102" s="109"/>
      <c r="H102" s="109"/>
      <c r="I102" s="109"/>
      <c r="J102" s="110">
        <f>J163</f>
        <v>0</v>
      </c>
      <c r="L102" s="107"/>
    </row>
    <row r="103" spans="2:12" s="9" customFormat="1" ht="19.899999999999999" customHeight="1">
      <c r="B103" s="107"/>
      <c r="D103" s="108" t="s">
        <v>3252</v>
      </c>
      <c r="E103" s="109"/>
      <c r="F103" s="109"/>
      <c r="G103" s="109"/>
      <c r="H103" s="109"/>
      <c r="I103" s="109"/>
      <c r="J103" s="110">
        <f>J167</f>
        <v>0</v>
      </c>
      <c r="L103" s="107"/>
    </row>
    <row r="104" spans="2:12" s="8" customFormat="1" ht="21.75" customHeight="1">
      <c r="B104" s="103"/>
      <c r="D104" s="111" t="s">
        <v>174</v>
      </c>
      <c r="J104" s="112">
        <f>J174</f>
        <v>0</v>
      </c>
      <c r="L104" s="103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175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34" t="str">
        <f>E7</f>
        <v>4067 - ZŠ Mírová - úspora energií (metoda EPC a OPŽP) DPS 12-03-2025</v>
      </c>
      <c r="F114" s="235"/>
      <c r="G114" s="235"/>
      <c r="H114" s="235"/>
      <c r="L114" s="31"/>
    </row>
    <row r="115" spans="2:65" s="1" customFormat="1" ht="12" customHeight="1">
      <c r="B115" s="31"/>
      <c r="C115" s="26" t="s">
        <v>130</v>
      </c>
      <c r="L115" s="31"/>
    </row>
    <row r="116" spans="2:65" s="1" customFormat="1" ht="16.5" customHeight="1">
      <c r="B116" s="31"/>
      <c r="E116" s="230" t="str">
        <f>E9</f>
        <v>VON - Vedlejší a ostatní náklady</v>
      </c>
      <c r="F116" s="233"/>
      <c r="G116" s="233"/>
      <c r="H116" s="23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Mírová 2734/4, Ústí nad Labem</v>
      </c>
      <c r="I118" s="26" t="s">
        <v>22</v>
      </c>
      <c r="J118" s="51" t="str">
        <f>IF(J12="","",J12)</f>
        <v>2. 4. 2024</v>
      </c>
      <c r="L118" s="31"/>
    </row>
    <row r="119" spans="2:65" s="1" customFormat="1" ht="6.95" customHeight="1">
      <c r="B119" s="31"/>
      <c r="L119" s="31"/>
    </row>
    <row r="120" spans="2:65" s="1" customFormat="1" ht="25.7" customHeight="1">
      <c r="B120" s="31"/>
      <c r="C120" s="26" t="s">
        <v>24</v>
      </c>
      <c r="F120" s="24" t="str">
        <f>E15</f>
        <v>Statutární město Ústí nad Labem</v>
      </c>
      <c r="I120" s="26" t="s">
        <v>31</v>
      </c>
      <c r="J120" s="29" t="str">
        <f>E21</f>
        <v>Projektová kancelář PS, Oto Szakos</v>
      </c>
      <c r="L120" s="31"/>
    </row>
    <row r="121" spans="2:65" s="1" customFormat="1" ht="15.2" customHeight="1">
      <c r="B121" s="31"/>
      <c r="C121" s="26" t="s">
        <v>29</v>
      </c>
      <c r="F121" s="24" t="str">
        <f>IF(E18="","",E18)</f>
        <v>Vyplň údaj</v>
      </c>
      <c r="I121" s="26" t="s">
        <v>35</v>
      </c>
      <c r="J121" s="29" t="str">
        <f>E24</f>
        <v>Digitronic CZ s.r.o.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3"/>
      <c r="C123" s="114" t="s">
        <v>176</v>
      </c>
      <c r="D123" s="115" t="s">
        <v>64</v>
      </c>
      <c r="E123" s="115" t="s">
        <v>60</v>
      </c>
      <c r="F123" s="115" t="s">
        <v>61</v>
      </c>
      <c r="G123" s="115" t="s">
        <v>177</v>
      </c>
      <c r="H123" s="115" t="s">
        <v>178</v>
      </c>
      <c r="I123" s="115" t="s">
        <v>179</v>
      </c>
      <c r="J123" s="115" t="s">
        <v>135</v>
      </c>
      <c r="K123" s="116" t="s">
        <v>180</v>
      </c>
      <c r="L123" s="113"/>
      <c r="M123" s="58" t="s">
        <v>1</v>
      </c>
      <c r="N123" s="59" t="s">
        <v>43</v>
      </c>
      <c r="O123" s="59" t="s">
        <v>181</v>
      </c>
      <c r="P123" s="59" t="s">
        <v>182</v>
      </c>
      <c r="Q123" s="59" t="s">
        <v>183</v>
      </c>
      <c r="R123" s="59" t="s">
        <v>184</v>
      </c>
      <c r="S123" s="59" t="s">
        <v>185</v>
      </c>
      <c r="T123" s="60" t="s">
        <v>186</v>
      </c>
    </row>
    <row r="124" spans="2:65" s="1" customFormat="1" ht="22.9" customHeight="1">
      <c r="B124" s="31"/>
      <c r="C124" s="63" t="s">
        <v>187</v>
      </c>
      <c r="J124" s="117">
        <f>BK124</f>
        <v>0</v>
      </c>
      <c r="L124" s="31"/>
      <c r="M124" s="61"/>
      <c r="N124" s="52"/>
      <c r="O124" s="52"/>
      <c r="P124" s="118">
        <f>P125+P174</f>
        <v>0</v>
      </c>
      <c r="Q124" s="52"/>
      <c r="R124" s="118">
        <f>R125+R174</f>
        <v>0</v>
      </c>
      <c r="S124" s="52"/>
      <c r="T124" s="119">
        <f>T125+T174</f>
        <v>0</v>
      </c>
      <c r="AT124" s="16" t="s">
        <v>78</v>
      </c>
      <c r="AU124" s="16" t="s">
        <v>137</v>
      </c>
      <c r="BK124" s="120">
        <f>BK125+BK174</f>
        <v>0</v>
      </c>
    </row>
    <row r="125" spans="2:65" s="11" customFormat="1" ht="25.9" customHeight="1">
      <c r="B125" s="121"/>
      <c r="D125" s="122" t="s">
        <v>78</v>
      </c>
      <c r="E125" s="123" t="s">
        <v>3253</v>
      </c>
      <c r="F125" s="123" t="s">
        <v>3254</v>
      </c>
      <c r="I125" s="124"/>
      <c r="J125" s="112">
        <f>BK125</f>
        <v>0</v>
      </c>
      <c r="L125" s="121"/>
      <c r="M125" s="125"/>
      <c r="P125" s="126">
        <f>P126+P130+P143+P159+P163+P167</f>
        <v>0</v>
      </c>
      <c r="R125" s="126">
        <f>R126+R130+R143+R159+R163+R167</f>
        <v>0</v>
      </c>
      <c r="T125" s="127">
        <f>T126+T130+T143+T159+T163+T167</f>
        <v>0</v>
      </c>
      <c r="AR125" s="122" t="s">
        <v>219</v>
      </c>
      <c r="AT125" s="128" t="s">
        <v>78</v>
      </c>
      <c r="AU125" s="128" t="s">
        <v>79</v>
      </c>
      <c r="AY125" s="122" t="s">
        <v>190</v>
      </c>
      <c r="BK125" s="129">
        <f>BK126+BK130+BK143+BK159+BK163+BK167</f>
        <v>0</v>
      </c>
    </row>
    <row r="126" spans="2:65" s="11" customFormat="1" ht="22.9" customHeight="1">
      <c r="B126" s="121"/>
      <c r="D126" s="122" t="s">
        <v>78</v>
      </c>
      <c r="E126" s="130" t="s">
        <v>3255</v>
      </c>
      <c r="F126" s="130" t="s">
        <v>3256</v>
      </c>
      <c r="I126" s="124"/>
      <c r="J126" s="131">
        <f>BK126</f>
        <v>0</v>
      </c>
      <c r="L126" s="121"/>
      <c r="M126" s="125"/>
      <c r="P126" s="126">
        <f>SUM(P127:P129)</f>
        <v>0</v>
      </c>
      <c r="R126" s="126">
        <f>SUM(R127:R129)</f>
        <v>0</v>
      </c>
      <c r="T126" s="127">
        <f>SUM(T127:T129)</f>
        <v>0</v>
      </c>
      <c r="AR126" s="122" t="s">
        <v>219</v>
      </c>
      <c r="AT126" s="128" t="s">
        <v>78</v>
      </c>
      <c r="AU126" s="128" t="s">
        <v>87</v>
      </c>
      <c r="AY126" s="122" t="s">
        <v>190</v>
      </c>
      <c r="BK126" s="129">
        <f>SUM(BK127:BK129)</f>
        <v>0</v>
      </c>
    </row>
    <row r="127" spans="2:65" s="1" customFormat="1" ht="16.5" customHeight="1">
      <c r="B127" s="31"/>
      <c r="C127" s="132" t="s">
        <v>87</v>
      </c>
      <c r="D127" s="132" t="s">
        <v>192</v>
      </c>
      <c r="E127" s="133" t="s">
        <v>3064</v>
      </c>
      <c r="F127" s="134" t="s">
        <v>2523</v>
      </c>
      <c r="G127" s="135" t="s">
        <v>3257</v>
      </c>
      <c r="H127" s="136">
        <v>1</v>
      </c>
      <c r="I127" s="137"/>
      <c r="J127" s="138">
        <f>ROUND(I127*H127,2)</f>
        <v>0</v>
      </c>
      <c r="K127" s="134" t="s">
        <v>1</v>
      </c>
      <c r="L127" s="31"/>
      <c r="M127" s="139" t="s">
        <v>1</v>
      </c>
      <c r="N127" s="140" t="s">
        <v>44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197</v>
      </c>
      <c r="AT127" s="143" t="s">
        <v>192</v>
      </c>
      <c r="AU127" s="143" t="s">
        <v>89</v>
      </c>
      <c r="AY127" s="16" t="s">
        <v>190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87</v>
      </c>
      <c r="BK127" s="144">
        <f>ROUND(I127*H127,2)</f>
        <v>0</v>
      </c>
      <c r="BL127" s="16" t="s">
        <v>197</v>
      </c>
      <c r="BM127" s="143" t="s">
        <v>89</v>
      </c>
    </row>
    <row r="128" spans="2:65" s="1" customFormat="1">
      <c r="B128" s="31"/>
      <c r="D128" s="145" t="s">
        <v>198</v>
      </c>
      <c r="F128" s="146" t="s">
        <v>2523</v>
      </c>
      <c r="I128" s="147"/>
      <c r="L128" s="31"/>
      <c r="M128" s="148"/>
      <c r="T128" s="55"/>
      <c r="AT128" s="16" t="s">
        <v>198</v>
      </c>
      <c r="AU128" s="16" t="s">
        <v>89</v>
      </c>
    </row>
    <row r="129" spans="2:65" s="1" customFormat="1" ht="19.5">
      <c r="B129" s="31"/>
      <c r="D129" s="145" t="s">
        <v>403</v>
      </c>
      <c r="F129" s="151" t="s">
        <v>3258</v>
      </c>
      <c r="I129" s="147"/>
      <c r="L129" s="31"/>
      <c r="M129" s="148"/>
      <c r="T129" s="55"/>
      <c r="AT129" s="16" t="s">
        <v>403</v>
      </c>
      <c r="AU129" s="16" t="s">
        <v>89</v>
      </c>
    </row>
    <row r="130" spans="2:65" s="11" customFormat="1" ht="22.9" customHeight="1">
      <c r="B130" s="121"/>
      <c r="D130" s="122" t="s">
        <v>78</v>
      </c>
      <c r="E130" s="130" t="s">
        <v>3259</v>
      </c>
      <c r="F130" s="130" t="s">
        <v>3260</v>
      </c>
      <c r="I130" s="124"/>
      <c r="J130" s="131">
        <f>BK130</f>
        <v>0</v>
      </c>
      <c r="L130" s="121"/>
      <c r="M130" s="125"/>
      <c r="P130" s="126">
        <f>SUM(P131:P142)</f>
        <v>0</v>
      </c>
      <c r="R130" s="126">
        <f>SUM(R131:R142)</f>
        <v>0</v>
      </c>
      <c r="T130" s="127">
        <f>SUM(T131:T142)</f>
        <v>0</v>
      </c>
      <c r="AR130" s="122" t="s">
        <v>219</v>
      </c>
      <c r="AT130" s="128" t="s">
        <v>78</v>
      </c>
      <c r="AU130" s="128" t="s">
        <v>87</v>
      </c>
      <c r="AY130" s="122" t="s">
        <v>190</v>
      </c>
      <c r="BK130" s="129">
        <f>SUM(BK131:BK142)</f>
        <v>0</v>
      </c>
    </row>
    <row r="131" spans="2:65" s="1" customFormat="1" ht="16.5" customHeight="1">
      <c r="B131" s="31"/>
      <c r="C131" s="132" t="s">
        <v>89</v>
      </c>
      <c r="D131" s="132" t="s">
        <v>192</v>
      </c>
      <c r="E131" s="133" t="s">
        <v>3261</v>
      </c>
      <c r="F131" s="134" t="s">
        <v>3260</v>
      </c>
      <c r="G131" s="135" t="s">
        <v>3257</v>
      </c>
      <c r="H131" s="136">
        <v>1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44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197</v>
      </c>
      <c r="AT131" s="143" t="s">
        <v>192</v>
      </c>
      <c r="AU131" s="143" t="s">
        <v>89</v>
      </c>
      <c r="AY131" s="16" t="s">
        <v>190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87</v>
      </c>
      <c r="BK131" s="144">
        <f>ROUND(I131*H131,2)</f>
        <v>0</v>
      </c>
      <c r="BL131" s="16" t="s">
        <v>197</v>
      </c>
      <c r="BM131" s="143" t="s">
        <v>197</v>
      </c>
    </row>
    <row r="132" spans="2:65" s="1" customFormat="1">
      <c r="B132" s="31"/>
      <c r="D132" s="145" t="s">
        <v>198</v>
      </c>
      <c r="F132" s="146" t="s">
        <v>3260</v>
      </c>
      <c r="I132" s="147"/>
      <c r="L132" s="31"/>
      <c r="M132" s="148"/>
      <c r="T132" s="55"/>
      <c r="AT132" s="16" t="s">
        <v>198</v>
      </c>
      <c r="AU132" s="16" t="s">
        <v>89</v>
      </c>
    </row>
    <row r="133" spans="2:65" s="1" customFormat="1" ht="39">
      <c r="B133" s="31"/>
      <c r="D133" s="145" t="s">
        <v>403</v>
      </c>
      <c r="F133" s="151" t="s">
        <v>3262</v>
      </c>
      <c r="I133" s="147"/>
      <c r="L133" s="31"/>
      <c r="M133" s="148"/>
      <c r="T133" s="55"/>
      <c r="AT133" s="16" t="s">
        <v>403</v>
      </c>
      <c r="AU133" s="16" t="s">
        <v>89</v>
      </c>
    </row>
    <row r="134" spans="2:65" s="1" customFormat="1" ht="16.5" customHeight="1">
      <c r="B134" s="31"/>
      <c r="C134" s="132" t="s">
        <v>207</v>
      </c>
      <c r="D134" s="132" t="s">
        <v>192</v>
      </c>
      <c r="E134" s="133" t="s">
        <v>3263</v>
      </c>
      <c r="F134" s="134" t="s">
        <v>3264</v>
      </c>
      <c r="G134" s="135" t="s">
        <v>3257</v>
      </c>
      <c r="H134" s="136">
        <v>1</v>
      </c>
      <c r="I134" s="137"/>
      <c r="J134" s="138">
        <f>ROUND(I134*H134,2)</f>
        <v>0</v>
      </c>
      <c r="K134" s="134" t="s">
        <v>1</v>
      </c>
      <c r="L134" s="31"/>
      <c r="M134" s="139" t="s">
        <v>1</v>
      </c>
      <c r="N134" s="140" t="s">
        <v>44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197</v>
      </c>
      <c r="AT134" s="143" t="s">
        <v>192</v>
      </c>
      <c r="AU134" s="143" t="s">
        <v>89</v>
      </c>
      <c r="AY134" s="16" t="s">
        <v>190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87</v>
      </c>
      <c r="BK134" s="144">
        <f>ROUND(I134*H134,2)</f>
        <v>0</v>
      </c>
      <c r="BL134" s="16" t="s">
        <v>197</v>
      </c>
      <c r="BM134" s="143" t="s">
        <v>211</v>
      </c>
    </row>
    <row r="135" spans="2:65" s="1" customFormat="1">
      <c r="B135" s="31"/>
      <c r="D135" s="145" t="s">
        <v>198</v>
      </c>
      <c r="F135" s="146" t="s">
        <v>3265</v>
      </c>
      <c r="I135" s="147"/>
      <c r="L135" s="31"/>
      <c r="M135" s="148"/>
      <c r="T135" s="55"/>
      <c r="AT135" s="16" t="s">
        <v>198</v>
      </c>
      <c r="AU135" s="16" t="s">
        <v>89</v>
      </c>
    </row>
    <row r="136" spans="2:65" s="1" customFormat="1" ht="29.25">
      <c r="B136" s="31"/>
      <c r="D136" s="145" t="s">
        <v>403</v>
      </c>
      <c r="F136" s="151" t="s">
        <v>3266</v>
      </c>
      <c r="I136" s="147"/>
      <c r="L136" s="31"/>
      <c r="M136" s="148"/>
      <c r="T136" s="55"/>
      <c r="AT136" s="16" t="s">
        <v>403</v>
      </c>
      <c r="AU136" s="16" t="s">
        <v>89</v>
      </c>
    </row>
    <row r="137" spans="2:65" s="1" customFormat="1" ht="24.2" customHeight="1">
      <c r="B137" s="31"/>
      <c r="C137" s="132" t="s">
        <v>197</v>
      </c>
      <c r="D137" s="132" t="s">
        <v>192</v>
      </c>
      <c r="E137" s="133" t="s">
        <v>3267</v>
      </c>
      <c r="F137" s="134" t="s">
        <v>3268</v>
      </c>
      <c r="G137" s="135" t="s">
        <v>3257</v>
      </c>
      <c r="H137" s="136">
        <v>1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44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197</v>
      </c>
      <c r="AT137" s="143" t="s">
        <v>192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197</v>
      </c>
      <c r="BM137" s="143" t="s">
        <v>216</v>
      </c>
    </row>
    <row r="138" spans="2:65" s="1" customFormat="1" ht="19.5">
      <c r="B138" s="31"/>
      <c r="D138" s="145" t="s">
        <v>198</v>
      </c>
      <c r="F138" s="146" t="s">
        <v>3269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" customFormat="1" ht="19.5">
      <c r="B139" s="31"/>
      <c r="D139" s="145" t="s">
        <v>403</v>
      </c>
      <c r="F139" s="151" t="s">
        <v>3258</v>
      </c>
      <c r="I139" s="147"/>
      <c r="L139" s="31"/>
      <c r="M139" s="148"/>
      <c r="T139" s="55"/>
      <c r="AT139" s="16" t="s">
        <v>403</v>
      </c>
      <c r="AU139" s="16" t="s">
        <v>89</v>
      </c>
    </row>
    <row r="140" spans="2:65" s="1" customFormat="1" ht="16.5" customHeight="1">
      <c r="B140" s="31"/>
      <c r="C140" s="132" t="s">
        <v>219</v>
      </c>
      <c r="D140" s="132" t="s">
        <v>192</v>
      </c>
      <c r="E140" s="133" t="s">
        <v>3270</v>
      </c>
      <c r="F140" s="134" t="s">
        <v>3271</v>
      </c>
      <c r="G140" s="135" t="s">
        <v>3257</v>
      </c>
      <c r="H140" s="136">
        <v>1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44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197</v>
      </c>
      <c r="AT140" s="143" t="s">
        <v>192</v>
      </c>
      <c r="AU140" s="143" t="s">
        <v>89</v>
      </c>
      <c r="AY140" s="16" t="s">
        <v>190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87</v>
      </c>
      <c r="BK140" s="144">
        <f>ROUND(I140*H140,2)</f>
        <v>0</v>
      </c>
      <c r="BL140" s="16" t="s">
        <v>197</v>
      </c>
      <c r="BM140" s="143" t="s">
        <v>222</v>
      </c>
    </row>
    <row r="141" spans="2:65" s="1" customFormat="1">
      <c r="B141" s="31"/>
      <c r="D141" s="145" t="s">
        <v>198</v>
      </c>
      <c r="F141" s="146" t="s">
        <v>3272</v>
      </c>
      <c r="I141" s="147"/>
      <c r="L141" s="31"/>
      <c r="M141" s="148"/>
      <c r="T141" s="55"/>
      <c r="AT141" s="16" t="s">
        <v>198</v>
      </c>
      <c r="AU141" s="16" t="s">
        <v>89</v>
      </c>
    </row>
    <row r="142" spans="2:65" s="1" customFormat="1" ht="19.5">
      <c r="B142" s="31"/>
      <c r="D142" s="145" t="s">
        <v>403</v>
      </c>
      <c r="F142" s="151" t="s">
        <v>3273</v>
      </c>
      <c r="I142" s="147"/>
      <c r="L142" s="31"/>
      <c r="M142" s="148"/>
      <c r="T142" s="55"/>
      <c r="AT142" s="16" t="s">
        <v>403</v>
      </c>
      <c r="AU142" s="16" t="s">
        <v>89</v>
      </c>
    </row>
    <row r="143" spans="2:65" s="11" customFormat="1" ht="22.9" customHeight="1">
      <c r="B143" s="121"/>
      <c r="D143" s="122" t="s">
        <v>78</v>
      </c>
      <c r="E143" s="130" t="s">
        <v>3274</v>
      </c>
      <c r="F143" s="130" t="s">
        <v>3275</v>
      </c>
      <c r="I143" s="124"/>
      <c r="J143" s="131">
        <f>BK143</f>
        <v>0</v>
      </c>
      <c r="L143" s="121"/>
      <c r="M143" s="125"/>
      <c r="P143" s="126">
        <f>SUM(P144:P158)</f>
        <v>0</v>
      </c>
      <c r="R143" s="126">
        <f>SUM(R144:R158)</f>
        <v>0</v>
      </c>
      <c r="T143" s="127">
        <f>SUM(T144:T158)</f>
        <v>0</v>
      </c>
      <c r="AR143" s="122" t="s">
        <v>219</v>
      </c>
      <c r="AT143" s="128" t="s">
        <v>78</v>
      </c>
      <c r="AU143" s="128" t="s">
        <v>87</v>
      </c>
      <c r="AY143" s="122" t="s">
        <v>190</v>
      </c>
      <c r="BK143" s="129">
        <f>SUM(BK144:BK158)</f>
        <v>0</v>
      </c>
    </row>
    <row r="144" spans="2:65" s="1" customFormat="1" ht="16.5" customHeight="1">
      <c r="B144" s="31"/>
      <c r="C144" s="132" t="s">
        <v>211</v>
      </c>
      <c r="D144" s="132" t="s">
        <v>192</v>
      </c>
      <c r="E144" s="133" t="s">
        <v>3276</v>
      </c>
      <c r="F144" s="134" t="s">
        <v>3277</v>
      </c>
      <c r="G144" s="135" t="s">
        <v>3257</v>
      </c>
      <c r="H144" s="136">
        <v>1</v>
      </c>
      <c r="I144" s="137"/>
      <c r="J144" s="138">
        <f>ROUND(I144*H144,2)</f>
        <v>0</v>
      </c>
      <c r="K144" s="134" t="s">
        <v>1</v>
      </c>
      <c r="L144" s="31"/>
      <c r="M144" s="139" t="s">
        <v>1</v>
      </c>
      <c r="N144" s="140" t="s">
        <v>44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197</v>
      </c>
      <c r="AT144" s="143" t="s">
        <v>192</v>
      </c>
      <c r="AU144" s="143" t="s">
        <v>89</v>
      </c>
      <c r="AY144" s="16" t="s">
        <v>190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87</v>
      </c>
      <c r="BK144" s="144">
        <f>ROUND(I144*H144,2)</f>
        <v>0</v>
      </c>
      <c r="BL144" s="16" t="s">
        <v>197</v>
      </c>
      <c r="BM144" s="143" t="s">
        <v>8</v>
      </c>
    </row>
    <row r="145" spans="2:65" s="1" customFormat="1" ht="19.5">
      <c r="B145" s="31"/>
      <c r="D145" s="145" t="s">
        <v>198</v>
      </c>
      <c r="F145" s="146" t="s">
        <v>3278</v>
      </c>
      <c r="I145" s="147"/>
      <c r="L145" s="31"/>
      <c r="M145" s="148"/>
      <c r="T145" s="55"/>
      <c r="AT145" s="16" t="s">
        <v>198</v>
      </c>
      <c r="AU145" s="16" t="s">
        <v>89</v>
      </c>
    </row>
    <row r="146" spans="2:65" s="1" customFormat="1" ht="19.5">
      <c r="B146" s="31"/>
      <c r="D146" s="145" t="s">
        <v>403</v>
      </c>
      <c r="F146" s="151" t="s">
        <v>3279</v>
      </c>
      <c r="I146" s="147"/>
      <c r="L146" s="31"/>
      <c r="M146" s="148"/>
      <c r="T146" s="55"/>
      <c r="AT146" s="16" t="s">
        <v>403</v>
      </c>
      <c r="AU146" s="16" t="s">
        <v>89</v>
      </c>
    </row>
    <row r="147" spans="2:65" s="1" customFormat="1" ht="16.5" customHeight="1">
      <c r="B147" s="31"/>
      <c r="C147" s="132" t="s">
        <v>229</v>
      </c>
      <c r="D147" s="132" t="s">
        <v>192</v>
      </c>
      <c r="E147" s="133" t="s">
        <v>3280</v>
      </c>
      <c r="F147" s="134" t="s">
        <v>3281</v>
      </c>
      <c r="G147" s="135" t="s">
        <v>3257</v>
      </c>
      <c r="H147" s="136">
        <v>1</v>
      </c>
      <c r="I147" s="137"/>
      <c r="J147" s="138">
        <f>ROUND(I147*H147,2)</f>
        <v>0</v>
      </c>
      <c r="K147" s="134" t="s">
        <v>1</v>
      </c>
      <c r="L147" s="31"/>
      <c r="M147" s="139" t="s">
        <v>1</v>
      </c>
      <c r="N147" s="140" t="s">
        <v>44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197</v>
      </c>
      <c r="AT147" s="143" t="s">
        <v>192</v>
      </c>
      <c r="AU147" s="143" t="s">
        <v>89</v>
      </c>
      <c r="AY147" s="16" t="s">
        <v>190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87</v>
      </c>
      <c r="BK147" s="144">
        <f>ROUND(I147*H147,2)</f>
        <v>0</v>
      </c>
      <c r="BL147" s="16" t="s">
        <v>197</v>
      </c>
      <c r="BM147" s="143" t="s">
        <v>232</v>
      </c>
    </row>
    <row r="148" spans="2:65" s="1" customFormat="1" ht="19.5">
      <c r="B148" s="31"/>
      <c r="D148" s="145" t="s">
        <v>198</v>
      </c>
      <c r="F148" s="146" t="s">
        <v>3282</v>
      </c>
      <c r="I148" s="147"/>
      <c r="L148" s="31"/>
      <c r="M148" s="148"/>
      <c r="T148" s="55"/>
      <c r="AT148" s="16" t="s">
        <v>198</v>
      </c>
      <c r="AU148" s="16" t="s">
        <v>89</v>
      </c>
    </row>
    <row r="149" spans="2:65" s="1" customFormat="1" ht="29.25">
      <c r="B149" s="31"/>
      <c r="D149" s="145" t="s">
        <v>403</v>
      </c>
      <c r="F149" s="151" t="s">
        <v>3283</v>
      </c>
      <c r="I149" s="147"/>
      <c r="L149" s="31"/>
      <c r="M149" s="148"/>
      <c r="T149" s="55"/>
      <c r="AT149" s="16" t="s">
        <v>403</v>
      </c>
      <c r="AU149" s="16" t="s">
        <v>89</v>
      </c>
    </row>
    <row r="150" spans="2:65" s="1" customFormat="1" ht="16.5" customHeight="1">
      <c r="B150" s="31"/>
      <c r="C150" s="132" t="s">
        <v>216</v>
      </c>
      <c r="D150" s="132" t="s">
        <v>192</v>
      </c>
      <c r="E150" s="133" t="s">
        <v>3284</v>
      </c>
      <c r="F150" s="134" t="s">
        <v>3281</v>
      </c>
      <c r="G150" s="135" t="s">
        <v>3257</v>
      </c>
      <c r="H150" s="136">
        <v>1</v>
      </c>
      <c r="I150" s="137"/>
      <c r="J150" s="138">
        <f>ROUND(I150*H150,2)</f>
        <v>0</v>
      </c>
      <c r="K150" s="134" t="s">
        <v>1</v>
      </c>
      <c r="L150" s="31"/>
      <c r="M150" s="139" t="s">
        <v>1</v>
      </c>
      <c r="N150" s="140" t="s">
        <v>44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197</v>
      </c>
      <c r="AT150" s="143" t="s">
        <v>192</v>
      </c>
      <c r="AU150" s="143" t="s">
        <v>89</v>
      </c>
      <c r="AY150" s="16" t="s">
        <v>190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87</v>
      </c>
      <c r="BK150" s="144">
        <f>ROUND(I150*H150,2)</f>
        <v>0</v>
      </c>
      <c r="BL150" s="16" t="s">
        <v>197</v>
      </c>
      <c r="BM150" s="143" t="s">
        <v>237</v>
      </c>
    </row>
    <row r="151" spans="2:65" s="1" customFormat="1" ht="19.5">
      <c r="B151" s="31"/>
      <c r="D151" s="145" t="s">
        <v>198</v>
      </c>
      <c r="F151" s="146" t="s">
        <v>3282</v>
      </c>
      <c r="I151" s="147"/>
      <c r="L151" s="31"/>
      <c r="M151" s="148"/>
      <c r="T151" s="55"/>
      <c r="AT151" s="16" t="s">
        <v>198</v>
      </c>
      <c r="AU151" s="16" t="s">
        <v>89</v>
      </c>
    </row>
    <row r="152" spans="2:65" s="1" customFormat="1" ht="29.25">
      <c r="B152" s="31"/>
      <c r="D152" s="145" t="s">
        <v>403</v>
      </c>
      <c r="F152" s="151" t="s">
        <v>3285</v>
      </c>
      <c r="I152" s="147"/>
      <c r="L152" s="31"/>
      <c r="M152" s="148"/>
      <c r="T152" s="55"/>
      <c r="AT152" s="16" t="s">
        <v>403</v>
      </c>
      <c r="AU152" s="16" t="s">
        <v>89</v>
      </c>
    </row>
    <row r="153" spans="2:65" s="1" customFormat="1" ht="16.5" customHeight="1">
      <c r="B153" s="31"/>
      <c r="C153" s="132" t="s">
        <v>240</v>
      </c>
      <c r="D153" s="132" t="s">
        <v>192</v>
      </c>
      <c r="E153" s="133" t="s">
        <v>3286</v>
      </c>
      <c r="F153" s="134" t="s">
        <v>3281</v>
      </c>
      <c r="G153" s="135" t="s">
        <v>3257</v>
      </c>
      <c r="H153" s="136">
        <v>1</v>
      </c>
      <c r="I153" s="137"/>
      <c r="J153" s="138">
        <f>ROUND(I153*H153,2)</f>
        <v>0</v>
      </c>
      <c r="K153" s="134" t="s">
        <v>1</v>
      </c>
      <c r="L153" s="31"/>
      <c r="M153" s="139" t="s">
        <v>1</v>
      </c>
      <c r="N153" s="140" t="s">
        <v>44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197</v>
      </c>
      <c r="AT153" s="143" t="s">
        <v>192</v>
      </c>
      <c r="AU153" s="143" t="s">
        <v>89</v>
      </c>
      <c r="AY153" s="16" t="s">
        <v>190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87</v>
      </c>
      <c r="BK153" s="144">
        <f>ROUND(I153*H153,2)</f>
        <v>0</v>
      </c>
      <c r="BL153" s="16" t="s">
        <v>197</v>
      </c>
      <c r="BM153" s="143" t="s">
        <v>243</v>
      </c>
    </row>
    <row r="154" spans="2:65" s="1" customFormat="1" ht="19.5">
      <c r="B154" s="31"/>
      <c r="D154" s="145" t="s">
        <v>198</v>
      </c>
      <c r="F154" s="146" t="s">
        <v>3282</v>
      </c>
      <c r="I154" s="147"/>
      <c r="L154" s="31"/>
      <c r="M154" s="148"/>
      <c r="T154" s="55"/>
      <c r="AT154" s="16" t="s">
        <v>198</v>
      </c>
      <c r="AU154" s="16" t="s">
        <v>89</v>
      </c>
    </row>
    <row r="155" spans="2:65" s="1" customFormat="1" ht="19.5">
      <c r="B155" s="31"/>
      <c r="D155" s="145" t="s">
        <v>403</v>
      </c>
      <c r="F155" s="151" t="s">
        <v>3287</v>
      </c>
      <c r="I155" s="147"/>
      <c r="L155" s="31"/>
      <c r="M155" s="148"/>
      <c r="T155" s="55"/>
      <c r="AT155" s="16" t="s">
        <v>403</v>
      </c>
      <c r="AU155" s="16" t="s">
        <v>89</v>
      </c>
    </row>
    <row r="156" spans="2:65" s="1" customFormat="1" ht="16.5" customHeight="1">
      <c r="B156" s="31"/>
      <c r="C156" s="132" t="s">
        <v>222</v>
      </c>
      <c r="D156" s="132" t="s">
        <v>192</v>
      </c>
      <c r="E156" s="133" t="s">
        <v>3288</v>
      </c>
      <c r="F156" s="134" t="s">
        <v>3289</v>
      </c>
      <c r="G156" s="135" t="s">
        <v>3257</v>
      </c>
      <c r="H156" s="136">
        <v>1</v>
      </c>
      <c r="I156" s="137"/>
      <c r="J156" s="138">
        <f>ROUND(I156*H156,2)</f>
        <v>0</v>
      </c>
      <c r="K156" s="134" t="s">
        <v>1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197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248</v>
      </c>
    </row>
    <row r="157" spans="2:65" s="1" customFormat="1" ht="19.5">
      <c r="B157" s="31"/>
      <c r="D157" s="145" t="s">
        <v>198</v>
      </c>
      <c r="F157" s="146" t="s">
        <v>3290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 ht="19.5">
      <c r="B158" s="31"/>
      <c r="D158" s="145" t="s">
        <v>403</v>
      </c>
      <c r="F158" s="151" t="s">
        <v>3291</v>
      </c>
      <c r="I158" s="147"/>
      <c r="L158" s="31"/>
      <c r="M158" s="148"/>
      <c r="T158" s="55"/>
      <c r="AT158" s="16" t="s">
        <v>403</v>
      </c>
      <c r="AU158" s="16" t="s">
        <v>89</v>
      </c>
    </row>
    <row r="159" spans="2:65" s="11" customFormat="1" ht="22.9" customHeight="1">
      <c r="B159" s="121"/>
      <c r="D159" s="122" t="s">
        <v>78</v>
      </c>
      <c r="E159" s="130" t="s">
        <v>3292</v>
      </c>
      <c r="F159" s="130" t="s">
        <v>3293</v>
      </c>
      <c r="I159" s="124"/>
      <c r="J159" s="131">
        <f>BK159</f>
        <v>0</v>
      </c>
      <c r="L159" s="121"/>
      <c r="M159" s="125"/>
      <c r="P159" s="126">
        <f>SUM(P160:P162)</f>
        <v>0</v>
      </c>
      <c r="R159" s="126">
        <f>SUM(R160:R162)</f>
        <v>0</v>
      </c>
      <c r="T159" s="127">
        <f>SUM(T160:T162)</f>
        <v>0</v>
      </c>
      <c r="AR159" s="122" t="s">
        <v>219</v>
      </c>
      <c r="AT159" s="128" t="s">
        <v>78</v>
      </c>
      <c r="AU159" s="128" t="s">
        <v>87</v>
      </c>
      <c r="AY159" s="122" t="s">
        <v>190</v>
      </c>
      <c r="BK159" s="129">
        <f>SUM(BK160:BK162)</f>
        <v>0</v>
      </c>
    </row>
    <row r="160" spans="2:65" s="1" customFormat="1" ht="16.5" customHeight="1">
      <c r="B160" s="31"/>
      <c r="C160" s="132" t="s">
        <v>251</v>
      </c>
      <c r="D160" s="132" t="s">
        <v>192</v>
      </c>
      <c r="E160" s="133" t="s">
        <v>3294</v>
      </c>
      <c r="F160" s="134" t="s">
        <v>3295</v>
      </c>
      <c r="G160" s="135" t="s">
        <v>3257</v>
      </c>
      <c r="H160" s="136">
        <v>10</v>
      </c>
      <c r="I160" s="137"/>
      <c r="J160" s="138">
        <f>ROUND(I160*H160,2)</f>
        <v>0</v>
      </c>
      <c r="K160" s="134" t="s">
        <v>1</v>
      </c>
      <c r="L160" s="31"/>
      <c r="M160" s="139" t="s">
        <v>1</v>
      </c>
      <c r="N160" s="140" t="s">
        <v>44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197</v>
      </c>
      <c r="AT160" s="143" t="s">
        <v>192</v>
      </c>
      <c r="AU160" s="143" t="s">
        <v>89</v>
      </c>
      <c r="AY160" s="16" t="s">
        <v>190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87</v>
      </c>
      <c r="BK160" s="144">
        <f>ROUND(I160*H160,2)</f>
        <v>0</v>
      </c>
      <c r="BL160" s="16" t="s">
        <v>197</v>
      </c>
      <c r="BM160" s="143" t="s">
        <v>254</v>
      </c>
    </row>
    <row r="161" spans="2:65" s="1" customFormat="1">
      <c r="B161" s="31"/>
      <c r="D161" s="145" t="s">
        <v>198</v>
      </c>
      <c r="F161" s="146" t="s">
        <v>3296</v>
      </c>
      <c r="I161" s="147"/>
      <c r="L161" s="31"/>
      <c r="M161" s="148"/>
      <c r="T161" s="55"/>
      <c r="AT161" s="16" t="s">
        <v>198</v>
      </c>
      <c r="AU161" s="16" t="s">
        <v>89</v>
      </c>
    </row>
    <row r="162" spans="2:65" s="1" customFormat="1" ht="29.25">
      <c r="B162" s="31"/>
      <c r="D162" s="145" t="s">
        <v>403</v>
      </c>
      <c r="F162" s="151" t="s">
        <v>3297</v>
      </c>
      <c r="I162" s="147"/>
      <c r="L162" s="31"/>
      <c r="M162" s="148"/>
      <c r="T162" s="55"/>
      <c r="AT162" s="16" t="s">
        <v>403</v>
      </c>
      <c r="AU162" s="16" t="s">
        <v>89</v>
      </c>
    </row>
    <row r="163" spans="2:65" s="11" customFormat="1" ht="22.9" customHeight="1">
      <c r="B163" s="121"/>
      <c r="D163" s="122" t="s">
        <v>78</v>
      </c>
      <c r="E163" s="130" t="s">
        <v>3298</v>
      </c>
      <c r="F163" s="130" t="s">
        <v>3299</v>
      </c>
      <c r="I163" s="124"/>
      <c r="J163" s="131">
        <f>BK163</f>
        <v>0</v>
      </c>
      <c r="L163" s="121"/>
      <c r="M163" s="125"/>
      <c r="P163" s="126">
        <f>SUM(P164:P166)</f>
        <v>0</v>
      </c>
      <c r="R163" s="126">
        <f>SUM(R164:R166)</f>
        <v>0</v>
      </c>
      <c r="T163" s="127">
        <f>SUM(T164:T166)</f>
        <v>0</v>
      </c>
      <c r="AR163" s="122" t="s">
        <v>219</v>
      </c>
      <c r="AT163" s="128" t="s">
        <v>78</v>
      </c>
      <c r="AU163" s="128" t="s">
        <v>87</v>
      </c>
      <c r="AY163" s="122" t="s">
        <v>190</v>
      </c>
      <c r="BK163" s="129">
        <f>SUM(BK164:BK166)</f>
        <v>0</v>
      </c>
    </row>
    <row r="164" spans="2:65" s="1" customFormat="1" ht="16.5" customHeight="1">
      <c r="B164" s="31"/>
      <c r="C164" s="132" t="s">
        <v>8</v>
      </c>
      <c r="D164" s="132" t="s">
        <v>192</v>
      </c>
      <c r="E164" s="133" t="s">
        <v>3300</v>
      </c>
      <c r="F164" s="134" t="s">
        <v>3301</v>
      </c>
      <c r="G164" s="135" t="s">
        <v>3257</v>
      </c>
      <c r="H164" s="136">
        <v>1</v>
      </c>
      <c r="I164" s="137"/>
      <c r="J164" s="138">
        <f>ROUND(I164*H164,2)</f>
        <v>0</v>
      </c>
      <c r="K164" s="134" t="s">
        <v>1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259</v>
      </c>
    </row>
    <row r="165" spans="2:65" s="1" customFormat="1" ht="19.5">
      <c r="B165" s="31"/>
      <c r="D165" s="145" t="s">
        <v>198</v>
      </c>
      <c r="F165" s="146" t="s">
        <v>3302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 ht="19.5">
      <c r="B166" s="31"/>
      <c r="D166" s="145" t="s">
        <v>403</v>
      </c>
      <c r="F166" s="151" t="s">
        <v>3303</v>
      </c>
      <c r="I166" s="147"/>
      <c r="L166" s="31"/>
      <c r="M166" s="148"/>
      <c r="T166" s="55"/>
      <c r="AT166" s="16" t="s">
        <v>403</v>
      </c>
      <c r="AU166" s="16" t="s">
        <v>89</v>
      </c>
    </row>
    <row r="167" spans="2:65" s="11" customFormat="1" ht="22.9" customHeight="1">
      <c r="B167" s="121"/>
      <c r="D167" s="122" t="s">
        <v>78</v>
      </c>
      <c r="E167" s="130" t="s">
        <v>3304</v>
      </c>
      <c r="F167" s="130" t="s">
        <v>3305</v>
      </c>
      <c r="I167" s="124"/>
      <c r="J167" s="131">
        <f>BK167</f>
        <v>0</v>
      </c>
      <c r="L167" s="121"/>
      <c r="M167" s="125"/>
      <c r="P167" s="126">
        <f>SUM(P168:P173)</f>
        <v>0</v>
      </c>
      <c r="R167" s="126">
        <f>SUM(R168:R173)</f>
        <v>0</v>
      </c>
      <c r="T167" s="127">
        <f>SUM(T168:T173)</f>
        <v>0</v>
      </c>
      <c r="AR167" s="122" t="s">
        <v>219</v>
      </c>
      <c r="AT167" s="128" t="s">
        <v>78</v>
      </c>
      <c r="AU167" s="128" t="s">
        <v>87</v>
      </c>
      <c r="AY167" s="122" t="s">
        <v>190</v>
      </c>
      <c r="BK167" s="129">
        <f>SUM(BK168:BK173)</f>
        <v>0</v>
      </c>
    </row>
    <row r="168" spans="2:65" s="1" customFormat="1" ht="16.5" customHeight="1">
      <c r="B168" s="31"/>
      <c r="C168" s="132" t="s">
        <v>262</v>
      </c>
      <c r="D168" s="132" t="s">
        <v>192</v>
      </c>
      <c r="E168" s="133" t="s">
        <v>3306</v>
      </c>
      <c r="F168" s="134" t="s">
        <v>3307</v>
      </c>
      <c r="G168" s="135" t="s">
        <v>3257</v>
      </c>
      <c r="H168" s="136">
        <v>1</v>
      </c>
      <c r="I168" s="137"/>
      <c r="J168" s="138">
        <f>ROUND(I168*H168,2)</f>
        <v>0</v>
      </c>
      <c r="K168" s="134" t="s">
        <v>1</v>
      </c>
      <c r="L168" s="31"/>
      <c r="M168" s="139" t="s">
        <v>1</v>
      </c>
      <c r="N168" s="140" t="s">
        <v>44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197</v>
      </c>
      <c r="AT168" s="143" t="s">
        <v>192</v>
      </c>
      <c r="AU168" s="143" t="s">
        <v>89</v>
      </c>
      <c r="AY168" s="16" t="s">
        <v>190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87</v>
      </c>
      <c r="BK168" s="144">
        <f>ROUND(I168*H168,2)</f>
        <v>0</v>
      </c>
      <c r="BL168" s="16" t="s">
        <v>197</v>
      </c>
      <c r="BM168" s="143" t="s">
        <v>266</v>
      </c>
    </row>
    <row r="169" spans="2:65" s="1" customFormat="1">
      <c r="B169" s="31"/>
      <c r="D169" s="145" t="s">
        <v>198</v>
      </c>
      <c r="F169" s="146" t="s">
        <v>3307</v>
      </c>
      <c r="I169" s="147"/>
      <c r="L169" s="31"/>
      <c r="M169" s="148"/>
      <c r="T169" s="55"/>
      <c r="AT169" s="16" t="s">
        <v>198</v>
      </c>
      <c r="AU169" s="16" t="s">
        <v>89</v>
      </c>
    </row>
    <row r="170" spans="2:65" s="1" customFormat="1" ht="19.5">
      <c r="B170" s="31"/>
      <c r="D170" s="145" t="s">
        <v>403</v>
      </c>
      <c r="F170" s="151" t="s">
        <v>3308</v>
      </c>
      <c r="I170" s="147"/>
      <c r="L170" s="31"/>
      <c r="M170" s="148"/>
      <c r="T170" s="55"/>
      <c r="AT170" s="16" t="s">
        <v>403</v>
      </c>
      <c r="AU170" s="16" t="s">
        <v>89</v>
      </c>
    </row>
    <row r="171" spans="2:65" s="1" customFormat="1" ht="16.5" customHeight="1">
      <c r="B171" s="31"/>
      <c r="C171" s="132" t="s">
        <v>232</v>
      </c>
      <c r="D171" s="132" t="s">
        <v>192</v>
      </c>
      <c r="E171" s="133" t="s">
        <v>3309</v>
      </c>
      <c r="F171" s="134" t="s">
        <v>3310</v>
      </c>
      <c r="G171" s="135" t="s">
        <v>3257</v>
      </c>
      <c r="H171" s="136">
        <v>1</v>
      </c>
      <c r="I171" s="137"/>
      <c r="J171" s="138">
        <f>ROUND(I171*H171,2)</f>
        <v>0</v>
      </c>
      <c r="K171" s="134" t="s">
        <v>1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197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271</v>
      </c>
    </row>
    <row r="172" spans="2:65" s="1" customFormat="1" ht="19.5">
      <c r="B172" s="31"/>
      <c r="D172" s="145" t="s">
        <v>198</v>
      </c>
      <c r="F172" s="146" t="s">
        <v>3311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 ht="19.5">
      <c r="B173" s="31"/>
      <c r="D173" s="145" t="s">
        <v>403</v>
      </c>
      <c r="F173" s="151" t="s">
        <v>3312</v>
      </c>
      <c r="I173" s="147"/>
      <c r="L173" s="31"/>
      <c r="M173" s="148"/>
      <c r="T173" s="55"/>
      <c r="AT173" s="16" t="s">
        <v>403</v>
      </c>
      <c r="AU173" s="16" t="s">
        <v>89</v>
      </c>
    </row>
    <row r="174" spans="2:65" s="1" customFormat="1" ht="49.9" customHeight="1">
      <c r="B174" s="31"/>
      <c r="E174" s="123" t="s">
        <v>1853</v>
      </c>
      <c r="F174" s="123" t="s">
        <v>1854</v>
      </c>
      <c r="J174" s="112">
        <f t="shared" ref="J174:J184" si="0">BK174</f>
        <v>0</v>
      </c>
      <c r="L174" s="31"/>
      <c r="M174" s="148"/>
      <c r="T174" s="55"/>
      <c r="AT174" s="16" t="s">
        <v>78</v>
      </c>
      <c r="AU174" s="16" t="s">
        <v>79</v>
      </c>
      <c r="AY174" s="16" t="s">
        <v>1855</v>
      </c>
      <c r="BK174" s="144">
        <f>SUM(BK175:BK184)</f>
        <v>0</v>
      </c>
    </row>
    <row r="175" spans="2:65" s="1" customFormat="1" ht="16.350000000000001" customHeight="1">
      <c r="B175" s="31"/>
      <c r="C175" s="182" t="s">
        <v>1</v>
      </c>
      <c r="D175" s="182" t="s">
        <v>192</v>
      </c>
      <c r="E175" s="183" t="s">
        <v>1</v>
      </c>
      <c r="F175" s="184" t="s">
        <v>1</v>
      </c>
      <c r="G175" s="185" t="s">
        <v>1</v>
      </c>
      <c r="H175" s="186"/>
      <c r="I175" s="187"/>
      <c r="J175" s="188">
        <f t="shared" si="0"/>
        <v>0</v>
      </c>
      <c r="K175" s="189"/>
      <c r="L175" s="31"/>
      <c r="M175" s="190" t="s">
        <v>1</v>
      </c>
      <c r="N175" s="191" t="s">
        <v>44</v>
      </c>
      <c r="T175" s="55"/>
      <c r="AT175" s="16" t="s">
        <v>1855</v>
      </c>
      <c r="AU175" s="16" t="s">
        <v>87</v>
      </c>
      <c r="AY175" s="16" t="s">
        <v>1855</v>
      </c>
      <c r="BE175" s="144">
        <f t="shared" ref="BE175:BE184" si="1">IF(N175="základní",J175,0)</f>
        <v>0</v>
      </c>
      <c r="BF175" s="144">
        <f t="shared" ref="BF175:BF184" si="2">IF(N175="snížená",J175,0)</f>
        <v>0</v>
      </c>
      <c r="BG175" s="144">
        <f t="shared" ref="BG175:BG184" si="3">IF(N175="zákl. přenesená",J175,0)</f>
        <v>0</v>
      </c>
      <c r="BH175" s="144">
        <f t="shared" ref="BH175:BH184" si="4">IF(N175="sníž. přenesená",J175,0)</f>
        <v>0</v>
      </c>
      <c r="BI175" s="144">
        <f t="shared" ref="BI175:BI184" si="5">IF(N175="nulová",J175,0)</f>
        <v>0</v>
      </c>
      <c r="BJ175" s="16" t="s">
        <v>87</v>
      </c>
      <c r="BK175" s="144">
        <f t="shared" ref="BK175:BK184" si="6">I175*H175</f>
        <v>0</v>
      </c>
    </row>
    <row r="176" spans="2:65" s="1" customFormat="1" ht="16.350000000000001" customHeight="1">
      <c r="B176" s="31"/>
      <c r="C176" s="182" t="s">
        <v>1</v>
      </c>
      <c r="D176" s="182" t="s">
        <v>192</v>
      </c>
      <c r="E176" s="183" t="s">
        <v>1</v>
      </c>
      <c r="F176" s="184" t="s">
        <v>1</v>
      </c>
      <c r="G176" s="185" t="s">
        <v>1</v>
      </c>
      <c r="H176" s="186"/>
      <c r="I176" s="187"/>
      <c r="J176" s="188">
        <f t="shared" si="0"/>
        <v>0</v>
      </c>
      <c r="K176" s="189"/>
      <c r="L176" s="31"/>
      <c r="M176" s="190" t="s">
        <v>1</v>
      </c>
      <c r="N176" s="191" t="s">
        <v>44</v>
      </c>
      <c r="T176" s="55"/>
      <c r="AT176" s="16" t="s">
        <v>1855</v>
      </c>
      <c r="AU176" s="16" t="s">
        <v>87</v>
      </c>
      <c r="AY176" s="16" t="s">
        <v>1855</v>
      </c>
      <c r="BE176" s="144">
        <f t="shared" si="1"/>
        <v>0</v>
      </c>
      <c r="BF176" s="144">
        <f t="shared" si="2"/>
        <v>0</v>
      </c>
      <c r="BG176" s="144">
        <f t="shared" si="3"/>
        <v>0</v>
      </c>
      <c r="BH176" s="144">
        <f t="shared" si="4"/>
        <v>0</v>
      </c>
      <c r="BI176" s="144">
        <f t="shared" si="5"/>
        <v>0</v>
      </c>
      <c r="BJ176" s="16" t="s">
        <v>87</v>
      </c>
      <c r="BK176" s="144">
        <f t="shared" si="6"/>
        <v>0</v>
      </c>
    </row>
    <row r="177" spans="2:63" s="1" customFormat="1" ht="16.350000000000001" customHeight="1">
      <c r="B177" s="31"/>
      <c r="C177" s="182" t="s">
        <v>1</v>
      </c>
      <c r="D177" s="182" t="s">
        <v>192</v>
      </c>
      <c r="E177" s="183" t="s">
        <v>1</v>
      </c>
      <c r="F177" s="184" t="s">
        <v>1</v>
      </c>
      <c r="G177" s="185" t="s">
        <v>1</v>
      </c>
      <c r="H177" s="186"/>
      <c r="I177" s="187"/>
      <c r="J177" s="188">
        <f t="shared" si="0"/>
        <v>0</v>
      </c>
      <c r="K177" s="189"/>
      <c r="L177" s="31"/>
      <c r="M177" s="190" t="s">
        <v>1</v>
      </c>
      <c r="N177" s="191" t="s">
        <v>44</v>
      </c>
      <c r="T177" s="55"/>
      <c r="AT177" s="16" t="s">
        <v>1855</v>
      </c>
      <c r="AU177" s="16" t="s">
        <v>87</v>
      </c>
      <c r="AY177" s="16" t="s">
        <v>1855</v>
      </c>
      <c r="BE177" s="144">
        <f t="shared" si="1"/>
        <v>0</v>
      </c>
      <c r="BF177" s="144">
        <f t="shared" si="2"/>
        <v>0</v>
      </c>
      <c r="BG177" s="144">
        <f t="shared" si="3"/>
        <v>0</v>
      </c>
      <c r="BH177" s="144">
        <f t="shared" si="4"/>
        <v>0</v>
      </c>
      <c r="BI177" s="144">
        <f t="shared" si="5"/>
        <v>0</v>
      </c>
      <c r="BJ177" s="16" t="s">
        <v>87</v>
      </c>
      <c r="BK177" s="144">
        <f t="shared" si="6"/>
        <v>0</v>
      </c>
    </row>
    <row r="178" spans="2:63" s="1" customFormat="1" ht="16.350000000000001" customHeight="1">
      <c r="B178" s="31"/>
      <c r="C178" s="182" t="s">
        <v>1</v>
      </c>
      <c r="D178" s="182" t="s">
        <v>192</v>
      </c>
      <c r="E178" s="183" t="s">
        <v>1</v>
      </c>
      <c r="F178" s="184" t="s">
        <v>1</v>
      </c>
      <c r="G178" s="185" t="s">
        <v>1</v>
      </c>
      <c r="H178" s="186"/>
      <c r="I178" s="187"/>
      <c r="J178" s="188">
        <f t="shared" si="0"/>
        <v>0</v>
      </c>
      <c r="K178" s="189"/>
      <c r="L178" s="31"/>
      <c r="M178" s="190" t="s">
        <v>1</v>
      </c>
      <c r="N178" s="191" t="s">
        <v>44</v>
      </c>
      <c r="T178" s="55"/>
      <c r="AT178" s="16" t="s">
        <v>1855</v>
      </c>
      <c r="AU178" s="16" t="s">
        <v>87</v>
      </c>
      <c r="AY178" s="16" t="s">
        <v>1855</v>
      </c>
      <c r="BE178" s="144">
        <f t="shared" si="1"/>
        <v>0</v>
      </c>
      <c r="BF178" s="144">
        <f t="shared" si="2"/>
        <v>0</v>
      </c>
      <c r="BG178" s="144">
        <f t="shared" si="3"/>
        <v>0</v>
      </c>
      <c r="BH178" s="144">
        <f t="shared" si="4"/>
        <v>0</v>
      </c>
      <c r="BI178" s="144">
        <f t="shared" si="5"/>
        <v>0</v>
      </c>
      <c r="BJ178" s="16" t="s">
        <v>87</v>
      </c>
      <c r="BK178" s="144">
        <f t="shared" si="6"/>
        <v>0</v>
      </c>
    </row>
    <row r="179" spans="2:63" s="1" customFormat="1" ht="16.350000000000001" customHeight="1">
      <c r="B179" s="31"/>
      <c r="C179" s="182" t="s">
        <v>1</v>
      </c>
      <c r="D179" s="182" t="s">
        <v>192</v>
      </c>
      <c r="E179" s="183" t="s">
        <v>1</v>
      </c>
      <c r="F179" s="184" t="s">
        <v>1</v>
      </c>
      <c r="G179" s="185" t="s">
        <v>1</v>
      </c>
      <c r="H179" s="186"/>
      <c r="I179" s="187"/>
      <c r="J179" s="188">
        <f t="shared" si="0"/>
        <v>0</v>
      </c>
      <c r="K179" s="189"/>
      <c r="L179" s="31"/>
      <c r="M179" s="190" t="s">
        <v>1</v>
      </c>
      <c r="N179" s="191" t="s">
        <v>44</v>
      </c>
      <c r="T179" s="55"/>
      <c r="AT179" s="16" t="s">
        <v>1855</v>
      </c>
      <c r="AU179" s="16" t="s">
        <v>87</v>
      </c>
      <c r="AY179" s="16" t="s">
        <v>1855</v>
      </c>
      <c r="BE179" s="144">
        <f t="shared" si="1"/>
        <v>0</v>
      </c>
      <c r="BF179" s="144">
        <f t="shared" si="2"/>
        <v>0</v>
      </c>
      <c r="BG179" s="144">
        <f t="shared" si="3"/>
        <v>0</v>
      </c>
      <c r="BH179" s="144">
        <f t="shared" si="4"/>
        <v>0</v>
      </c>
      <c r="BI179" s="144">
        <f t="shared" si="5"/>
        <v>0</v>
      </c>
      <c r="BJ179" s="16" t="s">
        <v>87</v>
      </c>
      <c r="BK179" s="144">
        <f t="shared" si="6"/>
        <v>0</v>
      </c>
    </row>
    <row r="180" spans="2:63" s="1" customFormat="1" ht="16.350000000000001" customHeight="1">
      <c r="B180" s="31"/>
      <c r="C180" s="182" t="s">
        <v>1</v>
      </c>
      <c r="D180" s="182" t="s">
        <v>192</v>
      </c>
      <c r="E180" s="183" t="s">
        <v>1</v>
      </c>
      <c r="F180" s="184" t="s">
        <v>1</v>
      </c>
      <c r="G180" s="185" t="s">
        <v>1</v>
      </c>
      <c r="H180" s="186"/>
      <c r="I180" s="187"/>
      <c r="J180" s="188">
        <f t="shared" si="0"/>
        <v>0</v>
      </c>
      <c r="K180" s="189"/>
      <c r="L180" s="31"/>
      <c r="M180" s="190" t="s">
        <v>1</v>
      </c>
      <c r="N180" s="191" t="s">
        <v>44</v>
      </c>
      <c r="T180" s="55"/>
      <c r="AT180" s="16" t="s">
        <v>1855</v>
      </c>
      <c r="AU180" s="16" t="s">
        <v>87</v>
      </c>
      <c r="AY180" s="16" t="s">
        <v>1855</v>
      </c>
      <c r="BE180" s="144">
        <f t="shared" si="1"/>
        <v>0</v>
      </c>
      <c r="BF180" s="144">
        <f t="shared" si="2"/>
        <v>0</v>
      </c>
      <c r="BG180" s="144">
        <f t="shared" si="3"/>
        <v>0</v>
      </c>
      <c r="BH180" s="144">
        <f t="shared" si="4"/>
        <v>0</v>
      </c>
      <c r="BI180" s="144">
        <f t="shared" si="5"/>
        <v>0</v>
      </c>
      <c r="BJ180" s="16" t="s">
        <v>87</v>
      </c>
      <c r="BK180" s="144">
        <f t="shared" si="6"/>
        <v>0</v>
      </c>
    </row>
    <row r="181" spans="2:63" s="1" customFormat="1" ht="16.350000000000001" customHeight="1">
      <c r="B181" s="31"/>
      <c r="C181" s="182" t="s">
        <v>1</v>
      </c>
      <c r="D181" s="182" t="s">
        <v>192</v>
      </c>
      <c r="E181" s="183" t="s">
        <v>1</v>
      </c>
      <c r="F181" s="184" t="s">
        <v>1</v>
      </c>
      <c r="G181" s="185" t="s">
        <v>1</v>
      </c>
      <c r="H181" s="186"/>
      <c r="I181" s="187"/>
      <c r="J181" s="188">
        <f t="shared" si="0"/>
        <v>0</v>
      </c>
      <c r="K181" s="189"/>
      <c r="L181" s="31"/>
      <c r="M181" s="190" t="s">
        <v>1</v>
      </c>
      <c r="N181" s="191" t="s">
        <v>44</v>
      </c>
      <c r="T181" s="55"/>
      <c r="AT181" s="16" t="s">
        <v>1855</v>
      </c>
      <c r="AU181" s="16" t="s">
        <v>87</v>
      </c>
      <c r="AY181" s="16" t="s">
        <v>1855</v>
      </c>
      <c r="BE181" s="144">
        <f t="shared" si="1"/>
        <v>0</v>
      </c>
      <c r="BF181" s="144">
        <f t="shared" si="2"/>
        <v>0</v>
      </c>
      <c r="BG181" s="144">
        <f t="shared" si="3"/>
        <v>0</v>
      </c>
      <c r="BH181" s="144">
        <f t="shared" si="4"/>
        <v>0</v>
      </c>
      <c r="BI181" s="144">
        <f t="shared" si="5"/>
        <v>0</v>
      </c>
      <c r="BJ181" s="16" t="s">
        <v>87</v>
      </c>
      <c r="BK181" s="144">
        <f t="shared" si="6"/>
        <v>0</v>
      </c>
    </row>
    <row r="182" spans="2:63" s="1" customFormat="1" ht="16.350000000000001" customHeight="1">
      <c r="B182" s="31"/>
      <c r="C182" s="182" t="s">
        <v>1</v>
      </c>
      <c r="D182" s="182" t="s">
        <v>192</v>
      </c>
      <c r="E182" s="183" t="s">
        <v>1</v>
      </c>
      <c r="F182" s="184" t="s">
        <v>1</v>
      </c>
      <c r="G182" s="185" t="s">
        <v>1</v>
      </c>
      <c r="H182" s="186"/>
      <c r="I182" s="187"/>
      <c r="J182" s="188">
        <f t="shared" si="0"/>
        <v>0</v>
      </c>
      <c r="K182" s="189"/>
      <c r="L182" s="31"/>
      <c r="M182" s="190" t="s">
        <v>1</v>
      </c>
      <c r="N182" s="191" t="s">
        <v>44</v>
      </c>
      <c r="T182" s="55"/>
      <c r="AT182" s="16" t="s">
        <v>1855</v>
      </c>
      <c r="AU182" s="16" t="s">
        <v>87</v>
      </c>
      <c r="AY182" s="16" t="s">
        <v>1855</v>
      </c>
      <c r="BE182" s="144">
        <f t="shared" si="1"/>
        <v>0</v>
      </c>
      <c r="BF182" s="144">
        <f t="shared" si="2"/>
        <v>0</v>
      </c>
      <c r="BG182" s="144">
        <f t="shared" si="3"/>
        <v>0</v>
      </c>
      <c r="BH182" s="144">
        <f t="shared" si="4"/>
        <v>0</v>
      </c>
      <c r="BI182" s="144">
        <f t="shared" si="5"/>
        <v>0</v>
      </c>
      <c r="BJ182" s="16" t="s">
        <v>87</v>
      </c>
      <c r="BK182" s="144">
        <f t="shared" si="6"/>
        <v>0</v>
      </c>
    </row>
    <row r="183" spans="2:63" s="1" customFormat="1" ht="16.350000000000001" customHeight="1">
      <c r="B183" s="31"/>
      <c r="C183" s="182" t="s">
        <v>1</v>
      </c>
      <c r="D183" s="182" t="s">
        <v>192</v>
      </c>
      <c r="E183" s="183" t="s">
        <v>1</v>
      </c>
      <c r="F183" s="184" t="s">
        <v>1</v>
      </c>
      <c r="G183" s="185" t="s">
        <v>1</v>
      </c>
      <c r="H183" s="186"/>
      <c r="I183" s="187"/>
      <c r="J183" s="188">
        <f t="shared" si="0"/>
        <v>0</v>
      </c>
      <c r="K183" s="189"/>
      <c r="L183" s="31"/>
      <c r="M183" s="190" t="s">
        <v>1</v>
      </c>
      <c r="N183" s="191" t="s">
        <v>44</v>
      </c>
      <c r="T183" s="55"/>
      <c r="AT183" s="16" t="s">
        <v>1855</v>
      </c>
      <c r="AU183" s="16" t="s">
        <v>87</v>
      </c>
      <c r="AY183" s="16" t="s">
        <v>1855</v>
      </c>
      <c r="BE183" s="144">
        <f t="shared" si="1"/>
        <v>0</v>
      </c>
      <c r="BF183" s="144">
        <f t="shared" si="2"/>
        <v>0</v>
      </c>
      <c r="BG183" s="144">
        <f t="shared" si="3"/>
        <v>0</v>
      </c>
      <c r="BH183" s="144">
        <f t="shared" si="4"/>
        <v>0</v>
      </c>
      <c r="BI183" s="144">
        <f t="shared" si="5"/>
        <v>0</v>
      </c>
      <c r="BJ183" s="16" t="s">
        <v>87</v>
      </c>
      <c r="BK183" s="144">
        <f t="shared" si="6"/>
        <v>0</v>
      </c>
    </row>
    <row r="184" spans="2:63" s="1" customFormat="1" ht="16.350000000000001" customHeight="1">
      <c r="B184" s="31"/>
      <c r="C184" s="182" t="s">
        <v>1</v>
      </c>
      <c r="D184" s="182" t="s">
        <v>192</v>
      </c>
      <c r="E184" s="183" t="s">
        <v>1</v>
      </c>
      <c r="F184" s="184" t="s">
        <v>1</v>
      </c>
      <c r="G184" s="185" t="s">
        <v>1</v>
      </c>
      <c r="H184" s="186"/>
      <c r="I184" s="187"/>
      <c r="J184" s="188">
        <f t="shared" si="0"/>
        <v>0</v>
      </c>
      <c r="K184" s="189"/>
      <c r="L184" s="31"/>
      <c r="M184" s="190" t="s">
        <v>1</v>
      </c>
      <c r="N184" s="191" t="s">
        <v>44</v>
      </c>
      <c r="O184" s="192"/>
      <c r="P184" s="192"/>
      <c r="Q184" s="192"/>
      <c r="R184" s="192"/>
      <c r="S184" s="192"/>
      <c r="T184" s="193"/>
      <c r="AT184" s="16" t="s">
        <v>1855</v>
      </c>
      <c r="AU184" s="16" t="s">
        <v>87</v>
      </c>
      <c r="AY184" s="16" t="s">
        <v>1855</v>
      </c>
      <c r="BE184" s="144">
        <f t="shared" si="1"/>
        <v>0</v>
      </c>
      <c r="BF184" s="144">
        <f t="shared" si="2"/>
        <v>0</v>
      </c>
      <c r="BG184" s="144">
        <f t="shared" si="3"/>
        <v>0</v>
      </c>
      <c r="BH184" s="144">
        <f t="shared" si="4"/>
        <v>0</v>
      </c>
      <c r="BI184" s="144">
        <f t="shared" si="5"/>
        <v>0</v>
      </c>
      <c r="BJ184" s="16" t="s">
        <v>87</v>
      </c>
      <c r="BK184" s="144">
        <f t="shared" si="6"/>
        <v>0</v>
      </c>
    </row>
    <row r="185" spans="2:63" s="1" customFormat="1" ht="6.95" customHeight="1"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31"/>
    </row>
  </sheetData>
  <sheetProtection algorithmName="SHA-512" hashValue="kJOGX9VAFTLeXO2oP/I+NKXKbZ1JDP+/UQGlMb8Z9ShdgMEQQdIU4PKHuvAHbMFUqnRr6syb/PTlUl+q5sGjhQ==" saltValue="TWeHaVG25UpboMUrUHTmX/f+A7ERbAto06EkmpyalcG43Re1+NKvqcaGJMkFkBNvq78gkH6fYkT3XV8h+zmM0w==" spinCount="100000" sheet="1" objects="1" scenarios="1" formatColumns="0" formatRows="0" autoFilter="0"/>
  <autoFilter ref="C123:K184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75:D185">
      <formula1>"K, M"</formula1>
    </dataValidation>
    <dataValidation type="list" allowBlank="1" showInputMessage="1" showErrorMessage="1" error="Povoleny jsou hodnoty základní, snížená, zákl. přenesená, sníž. přenesená, nulová." sqref="N175:N185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0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131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ROUND(J153,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ROUND((ROUND((SUM(BE153:BE1094)),  2) + SUM(BE1096:BE1105)), 2)</f>
        <v>0</v>
      </c>
      <c r="I33" s="91">
        <v>0.21</v>
      </c>
      <c r="J33" s="90">
        <f>ROUND((ROUND(((SUM(BE153:BE1094))*I33),  2) + (SUM(BE1096:BE1105)*I33)),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ROUND((ROUND((SUM(BF153:BF1094)),  2) + SUM(BF1096:BF1105)), 2)</f>
        <v>0</v>
      </c>
      <c r="I34" s="91">
        <v>0.12</v>
      </c>
      <c r="J34" s="90">
        <f>ROUND((ROUND(((SUM(BF153:BF1094))*I34),  2) + (SUM(BF1096:BF1105)*I34)),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ROUND((ROUND((SUM(BG153:BG1094)),  2) + SUM(BG1096:BG1105)),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ROUND((ROUND((SUM(BH153:BH1094)),  2) + SUM(BH1096:BH1105)),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ROUND((ROUND((SUM(BI153:BI1094)),  2) + SUM(BI1096:BI1105)),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(A) -  Architektonicko - stavební řešení, Pavilon A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J153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J154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J155</f>
        <v>0</v>
      </c>
      <c r="L98" s="107"/>
    </row>
    <row r="99" spans="2:12" s="9" customFormat="1" ht="19.899999999999999" customHeight="1">
      <c r="B99" s="107"/>
      <c r="D99" s="108" t="s">
        <v>140</v>
      </c>
      <c r="E99" s="109"/>
      <c r="F99" s="109"/>
      <c r="G99" s="109"/>
      <c r="H99" s="109"/>
      <c r="I99" s="109"/>
      <c r="J99" s="110">
        <f>J202</f>
        <v>0</v>
      </c>
      <c r="L99" s="107"/>
    </row>
    <row r="100" spans="2:12" s="9" customFormat="1" ht="19.899999999999999" customHeight="1">
      <c r="B100" s="107"/>
      <c r="D100" s="108" t="s">
        <v>141</v>
      </c>
      <c r="E100" s="109"/>
      <c r="F100" s="109"/>
      <c r="G100" s="109"/>
      <c r="H100" s="109"/>
      <c r="I100" s="109"/>
      <c r="J100" s="110">
        <f>J227</f>
        <v>0</v>
      </c>
      <c r="L100" s="107"/>
    </row>
    <row r="101" spans="2:12" s="9" customFormat="1" ht="19.899999999999999" customHeight="1">
      <c r="B101" s="107"/>
      <c r="D101" s="108" t="s">
        <v>142</v>
      </c>
      <c r="E101" s="109"/>
      <c r="F101" s="109"/>
      <c r="G101" s="109"/>
      <c r="H101" s="109"/>
      <c r="I101" s="109"/>
      <c r="J101" s="110">
        <f>J228</f>
        <v>0</v>
      </c>
      <c r="L101" s="107"/>
    </row>
    <row r="102" spans="2:12" s="9" customFormat="1" ht="19.899999999999999" customHeight="1">
      <c r="B102" s="107"/>
      <c r="D102" s="108" t="s">
        <v>143</v>
      </c>
      <c r="E102" s="109"/>
      <c r="F102" s="109"/>
      <c r="G102" s="109"/>
      <c r="H102" s="109"/>
      <c r="I102" s="109"/>
      <c r="J102" s="110">
        <f>J250</f>
        <v>0</v>
      </c>
      <c r="L102" s="107"/>
    </row>
    <row r="103" spans="2:12" s="9" customFormat="1" ht="19.899999999999999" customHeight="1">
      <c r="B103" s="107"/>
      <c r="D103" s="108" t="s">
        <v>144</v>
      </c>
      <c r="E103" s="109"/>
      <c r="F103" s="109"/>
      <c r="G103" s="109"/>
      <c r="H103" s="109"/>
      <c r="I103" s="109"/>
      <c r="J103" s="110">
        <f>J260</f>
        <v>0</v>
      </c>
      <c r="L103" s="107"/>
    </row>
    <row r="104" spans="2:12" s="9" customFormat="1" ht="19.899999999999999" customHeight="1">
      <c r="B104" s="107"/>
      <c r="D104" s="108" t="s">
        <v>145</v>
      </c>
      <c r="E104" s="109"/>
      <c r="F104" s="109"/>
      <c r="G104" s="109"/>
      <c r="H104" s="109"/>
      <c r="I104" s="109"/>
      <c r="J104" s="110">
        <f>J267</f>
        <v>0</v>
      </c>
      <c r="L104" s="107"/>
    </row>
    <row r="105" spans="2:12" s="9" customFormat="1" ht="19.899999999999999" customHeight="1">
      <c r="B105" s="107"/>
      <c r="D105" s="108" t="s">
        <v>146</v>
      </c>
      <c r="E105" s="109"/>
      <c r="F105" s="109"/>
      <c r="G105" s="109"/>
      <c r="H105" s="109"/>
      <c r="I105" s="109"/>
      <c r="J105" s="110">
        <f>J268</f>
        <v>0</v>
      </c>
      <c r="L105" s="107"/>
    </row>
    <row r="106" spans="2:12" s="9" customFormat="1" ht="19.899999999999999" customHeight="1">
      <c r="B106" s="107"/>
      <c r="D106" s="108" t="s">
        <v>147</v>
      </c>
      <c r="E106" s="109"/>
      <c r="F106" s="109"/>
      <c r="G106" s="109"/>
      <c r="H106" s="109"/>
      <c r="I106" s="109"/>
      <c r="J106" s="110">
        <f>J287</f>
        <v>0</v>
      </c>
      <c r="L106" s="107"/>
    </row>
    <row r="107" spans="2:12" s="9" customFormat="1" ht="19.899999999999999" customHeight="1">
      <c r="B107" s="107"/>
      <c r="D107" s="108" t="s">
        <v>148</v>
      </c>
      <c r="E107" s="109"/>
      <c r="F107" s="109"/>
      <c r="G107" s="109"/>
      <c r="H107" s="109"/>
      <c r="I107" s="109"/>
      <c r="J107" s="110">
        <f>J396</f>
        <v>0</v>
      </c>
      <c r="L107" s="107"/>
    </row>
    <row r="108" spans="2:12" s="9" customFormat="1" ht="19.899999999999999" customHeight="1">
      <c r="B108" s="107"/>
      <c r="D108" s="108" t="s">
        <v>149</v>
      </c>
      <c r="E108" s="109"/>
      <c r="F108" s="109"/>
      <c r="G108" s="109"/>
      <c r="H108" s="109"/>
      <c r="I108" s="109"/>
      <c r="J108" s="110">
        <f>J426</f>
        <v>0</v>
      </c>
      <c r="L108" s="107"/>
    </row>
    <row r="109" spans="2:12" s="9" customFormat="1" ht="19.899999999999999" customHeight="1">
      <c r="B109" s="107"/>
      <c r="D109" s="108" t="s">
        <v>150</v>
      </c>
      <c r="E109" s="109"/>
      <c r="F109" s="109"/>
      <c r="G109" s="109"/>
      <c r="H109" s="109"/>
      <c r="I109" s="109"/>
      <c r="J109" s="110">
        <f>J508</f>
        <v>0</v>
      </c>
      <c r="L109" s="107"/>
    </row>
    <row r="110" spans="2:12" s="9" customFormat="1" ht="19.899999999999999" customHeight="1">
      <c r="B110" s="107"/>
      <c r="D110" s="108" t="s">
        <v>151</v>
      </c>
      <c r="E110" s="109"/>
      <c r="F110" s="109"/>
      <c r="G110" s="109"/>
      <c r="H110" s="109"/>
      <c r="I110" s="109"/>
      <c r="J110" s="110">
        <f>J509</f>
        <v>0</v>
      </c>
      <c r="L110" s="107"/>
    </row>
    <row r="111" spans="2:12" s="9" customFormat="1" ht="19.899999999999999" customHeight="1">
      <c r="B111" s="107"/>
      <c r="D111" s="108" t="s">
        <v>152</v>
      </c>
      <c r="E111" s="109"/>
      <c r="F111" s="109"/>
      <c r="G111" s="109"/>
      <c r="H111" s="109"/>
      <c r="I111" s="109"/>
      <c r="J111" s="110">
        <f>J516</f>
        <v>0</v>
      </c>
      <c r="L111" s="107"/>
    </row>
    <row r="112" spans="2:12" s="9" customFormat="1" ht="19.899999999999999" customHeight="1">
      <c r="B112" s="107"/>
      <c r="D112" s="108" t="s">
        <v>153</v>
      </c>
      <c r="E112" s="109"/>
      <c r="F112" s="109"/>
      <c r="G112" s="109"/>
      <c r="H112" s="109"/>
      <c r="I112" s="109"/>
      <c r="J112" s="110">
        <f>J550</f>
        <v>0</v>
      </c>
      <c r="L112" s="107"/>
    </row>
    <row r="113" spans="2:12" s="9" customFormat="1" ht="19.899999999999999" customHeight="1">
      <c r="B113" s="107"/>
      <c r="D113" s="108" t="s">
        <v>154</v>
      </c>
      <c r="E113" s="109"/>
      <c r="F113" s="109"/>
      <c r="G113" s="109"/>
      <c r="H113" s="109"/>
      <c r="I113" s="109"/>
      <c r="J113" s="110">
        <f>J582</f>
        <v>0</v>
      </c>
      <c r="L113" s="107"/>
    </row>
    <row r="114" spans="2:12" s="9" customFormat="1" ht="19.899999999999999" customHeight="1">
      <c r="B114" s="107"/>
      <c r="D114" s="108" t="s">
        <v>155</v>
      </c>
      <c r="E114" s="109"/>
      <c r="F114" s="109"/>
      <c r="G114" s="109"/>
      <c r="H114" s="109"/>
      <c r="I114" s="109"/>
      <c r="J114" s="110">
        <f>J720</f>
        <v>0</v>
      </c>
      <c r="L114" s="107"/>
    </row>
    <row r="115" spans="2:12" s="9" customFormat="1" ht="19.899999999999999" customHeight="1">
      <c r="B115" s="107"/>
      <c r="D115" s="108" t="s">
        <v>156</v>
      </c>
      <c r="E115" s="109"/>
      <c r="F115" s="109"/>
      <c r="G115" s="109"/>
      <c r="H115" s="109"/>
      <c r="I115" s="109"/>
      <c r="J115" s="110">
        <f>J749</f>
        <v>0</v>
      </c>
      <c r="L115" s="107"/>
    </row>
    <row r="116" spans="2:12" s="8" customFormat="1" ht="24.95" customHeight="1">
      <c r="B116" s="103"/>
      <c r="D116" s="104" t="s">
        <v>157</v>
      </c>
      <c r="E116" s="105"/>
      <c r="F116" s="105"/>
      <c r="G116" s="105"/>
      <c r="H116" s="105"/>
      <c r="I116" s="105"/>
      <c r="J116" s="106">
        <f>J756</f>
        <v>0</v>
      </c>
      <c r="L116" s="103"/>
    </row>
    <row r="117" spans="2:12" s="9" customFormat="1" ht="19.899999999999999" customHeight="1">
      <c r="B117" s="107"/>
      <c r="D117" s="108" t="s">
        <v>158</v>
      </c>
      <c r="E117" s="109"/>
      <c r="F117" s="109"/>
      <c r="G117" s="109"/>
      <c r="H117" s="109"/>
      <c r="I117" s="109"/>
      <c r="J117" s="110">
        <f>J757</f>
        <v>0</v>
      </c>
      <c r="L117" s="107"/>
    </row>
    <row r="118" spans="2:12" s="9" customFormat="1" ht="19.899999999999999" customHeight="1">
      <c r="B118" s="107"/>
      <c r="D118" s="108" t="s">
        <v>159</v>
      </c>
      <c r="E118" s="109"/>
      <c r="F118" s="109"/>
      <c r="G118" s="109"/>
      <c r="H118" s="109"/>
      <c r="I118" s="109"/>
      <c r="J118" s="110">
        <f>J778</f>
        <v>0</v>
      </c>
      <c r="L118" s="107"/>
    </row>
    <row r="119" spans="2:12" s="9" customFormat="1" ht="19.899999999999999" customHeight="1">
      <c r="B119" s="107"/>
      <c r="D119" s="108" t="s">
        <v>160</v>
      </c>
      <c r="E119" s="109"/>
      <c r="F119" s="109"/>
      <c r="G119" s="109"/>
      <c r="H119" s="109"/>
      <c r="I119" s="109"/>
      <c r="J119" s="110">
        <f>J820</f>
        <v>0</v>
      </c>
      <c r="L119" s="107"/>
    </row>
    <row r="120" spans="2:12" s="9" customFormat="1" ht="19.899999999999999" customHeight="1">
      <c r="B120" s="107"/>
      <c r="D120" s="108" t="s">
        <v>161</v>
      </c>
      <c r="E120" s="109"/>
      <c r="F120" s="109"/>
      <c r="G120" s="109"/>
      <c r="H120" s="109"/>
      <c r="I120" s="109"/>
      <c r="J120" s="110">
        <f>J850</f>
        <v>0</v>
      </c>
      <c r="L120" s="107"/>
    </row>
    <row r="121" spans="2:12" s="9" customFormat="1" ht="19.899999999999999" customHeight="1">
      <c r="B121" s="107"/>
      <c r="D121" s="108" t="s">
        <v>162</v>
      </c>
      <c r="E121" s="109"/>
      <c r="F121" s="109"/>
      <c r="G121" s="109"/>
      <c r="H121" s="109"/>
      <c r="I121" s="109"/>
      <c r="J121" s="110">
        <f>J860</f>
        <v>0</v>
      </c>
      <c r="L121" s="107"/>
    </row>
    <row r="122" spans="2:12" s="9" customFormat="1" ht="19.899999999999999" customHeight="1">
      <c r="B122" s="107"/>
      <c r="D122" s="108" t="s">
        <v>163</v>
      </c>
      <c r="E122" s="109"/>
      <c r="F122" s="109"/>
      <c r="G122" s="109"/>
      <c r="H122" s="109"/>
      <c r="I122" s="109"/>
      <c r="J122" s="110">
        <f>J878</f>
        <v>0</v>
      </c>
      <c r="L122" s="107"/>
    </row>
    <row r="123" spans="2:12" s="9" customFormat="1" ht="19.899999999999999" customHeight="1">
      <c r="B123" s="107"/>
      <c r="D123" s="108" t="s">
        <v>164</v>
      </c>
      <c r="E123" s="109"/>
      <c r="F123" s="109"/>
      <c r="G123" s="109"/>
      <c r="H123" s="109"/>
      <c r="I123" s="109"/>
      <c r="J123" s="110">
        <f>J897</f>
        <v>0</v>
      </c>
      <c r="L123" s="107"/>
    </row>
    <row r="124" spans="2:12" s="9" customFormat="1" ht="19.899999999999999" customHeight="1">
      <c r="B124" s="107"/>
      <c r="D124" s="108" t="s">
        <v>165</v>
      </c>
      <c r="E124" s="109"/>
      <c r="F124" s="109"/>
      <c r="G124" s="109"/>
      <c r="H124" s="109"/>
      <c r="I124" s="109"/>
      <c r="J124" s="110">
        <f>J901</f>
        <v>0</v>
      </c>
      <c r="L124" s="107"/>
    </row>
    <row r="125" spans="2:12" s="9" customFormat="1" ht="19.899999999999999" customHeight="1">
      <c r="B125" s="107"/>
      <c r="D125" s="108" t="s">
        <v>166</v>
      </c>
      <c r="E125" s="109"/>
      <c r="F125" s="109"/>
      <c r="G125" s="109"/>
      <c r="H125" s="109"/>
      <c r="I125" s="109"/>
      <c r="J125" s="110">
        <f>J926</f>
        <v>0</v>
      </c>
      <c r="L125" s="107"/>
    </row>
    <row r="126" spans="2:12" s="9" customFormat="1" ht="19.899999999999999" customHeight="1">
      <c r="B126" s="107"/>
      <c r="D126" s="108" t="s">
        <v>167</v>
      </c>
      <c r="E126" s="109"/>
      <c r="F126" s="109"/>
      <c r="G126" s="109"/>
      <c r="H126" s="109"/>
      <c r="I126" s="109"/>
      <c r="J126" s="110">
        <f>J941</f>
        <v>0</v>
      </c>
      <c r="L126" s="107"/>
    </row>
    <row r="127" spans="2:12" s="9" customFormat="1" ht="19.899999999999999" customHeight="1">
      <c r="B127" s="107"/>
      <c r="D127" s="108" t="s">
        <v>168</v>
      </c>
      <c r="E127" s="109"/>
      <c r="F127" s="109"/>
      <c r="G127" s="109"/>
      <c r="H127" s="109"/>
      <c r="I127" s="109"/>
      <c r="J127" s="110">
        <f>J963</f>
        <v>0</v>
      </c>
      <c r="L127" s="107"/>
    </row>
    <row r="128" spans="2:12" s="9" customFormat="1" ht="19.899999999999999" customHeight="1">
      <c r="B128" s="107"/>
      <c r="D128" s="108" t="s">
        <v>169</v>
      </c>
      <c r="E128" s="109"/>
      <c r="F128" s="109"/>
      <c r="G128" s="109"/>
      <c r="H128" s="109"/>
      <c r="I128" s="109"/>
      <c r="J128" s="110">
        <f>J1000</f>
        <v>0</v>
      </c>
      <c r="L128" s="107"/>
    </row>
    <row r="129" spans="2:12" s="9" customFormat="1" ht="19.899999999999999" customHeight="1">
      <c r="B129" s="107"/>
      <c r="D129" s="108" t="s">
        <v>170</v>
      </c>
      <c r="E129" s="109"/>
      <c r="F129" s="109"/>
      <c r="G129" s="109"/>
      <c r="H129" s="109"/>
      <c r="I129" s="109"/>
      <c r="J129" s="110">
        <f>J1012</f>
        <v>0</v>
      </c>
      <c r="L129" s="107"/>
    </row>
    <row r="130" spans="2:12" s="9" customFormat="1" ht="19.899999999999999" customHeight="1">
      <c r="B130" s="107"/>
      <c r="D130" s="108" t="s">
        <v>171</v>
      </c>
      <c r="E130" s="109"/>
      <c r="F130" s="109"/>
      <c r="G130" s="109"/>
      <c r="H130" s="109"/>
      <c r="I130" s="109"/>
      <c r="J130" s="110">
        <f>J1058</f>
        <v>0</v>
      </c>
      <c r="L130" s="107"/>
    </row>
    <row r="131" spans="2:12" s="9" customFormat="1" ht="19.899999999999999" customHeight="1">
      <c r="B131" s="107"/>
      <c r="D131" s="108" t="s">
        <v>172</v>
      </c>
      <c r="E131" s="109"/>
      <c r="F131" s="109"/>
      <c r="G131" s="109"/>
      <c r="H131" s="109"/>
      <c r="I131" s="109"/>
      <c r="J131" s="110">
        <f>J1080</f>
        <v>0</v>
      </c>
      <c r="L131" s="107"/>
    </row>
    <row r="132" spans="2:12" s="9" customFormat="1" ht="19.899999999999999" customHeight="1">
      <c r="B132" s="107"/>
      <c r="D132" s="108" t="s">
        <v>173</v>
      </c>
      <c r="E132" s="109"/>
      <c r="F132" s="109"/>
      <c r="G132" s="109"/>
      <c r="H132" s="109"/>
      <c r="I132" s="109"/>
      <c r="J132" s="110">
        <f>J1085</f>
        <v>0</v>
      </c>
      <c r="L132" s="107"/>
    </row>
    <row r="133" spans="2:12" s="8" customFormat="1" ht="21.75" customHeight="1">
      <c r="B133" s="103"/>
      <c r="D133" s="111" t="s">
        <v>174</v>
      </c>
      <c r="J133" s="112">
        <f>J1095</f>
        <v>0</v>
      </c>
      <c r="L133" s="103"/>
    </row>
    <row r="134" spans="2:12" s="1" customFormat="1" ht="21.75" customHeight="1">
      <c r="B134" s="31"/>
      <c r="L134" s="31"/>
    </row>
    <row r="135" spans="2:12" s="1" customFormat="1" ht="6.95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31"/>
    </row>
    <row r="139" spans="2:12" s="1" customFormat="1" ht="6.95" customHeight="1"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31"/>
    </row>
    <row r="140" spans="2:12" s="1" customFormat="1" ht="24.95" customHeight="1">
      <c r="B140" s="31"/>
      <c r="C140" s="20" t="s">
        <v>175</v>
      </c>
      <c r="L140" s="31"/>
    </row>
    <row r="141" spans="2:12" s="1" customFormat="1" ht="6.95" customHeight="1">
      <c r="B141" s="31"/>
      <c r="L141" s="31"/>
    </row>
    <row r="142" spans="2:12" s="1" customFormat="1" ht="12" customHeight="1">
      <c r="B142" s="31"/>
      <c r="C142" s="26" t="s">
        <v>16</v>
      </c>
      <c r="L142" s="31"/>
    </row>
    <row r="143" spans="2:12" s="1" customFormat="1" ht="26.25" customHeight="1">
      <c r="B143" s="31"/>
      <c r="E143" s="234" t="str">
        <f>E7</f>
        <v>4067 - ZŠ Mírová - úspora energií (metoda EPC a OPŽP) DPS 12-03-2025</v>
      </c>
      <c r="F143" s="235"/>
      <c r="G143" s="235"/>
      <c r="H143" s="235"/>
      <c r="L143" s="31"/>
    </row>
    <row r="144" spans="2:12" s="1" customFormat="1" ht="12" customHeight="1">
      <c r="B144" s="31"/>
      <c r="C144" s="26" t="s">
        <v>130</v>
      </c>
      <c r="L144" s="31"/>
    </row>
    <row r="145" spans="2:65" s="1" customFormat="1" ht="16.5" customHeight="1">
      <c r="B145" s="31"/>
      <c r="E145" s="230" t="str">
        <f>E9</f>
        <v>D.1.1.1 (A) -  Architektonicko - stavební řešení, Pavilon A</v>
      </c>
      <c r="F145" s="233"/>
      <c r="G145" s="233"/>
      <c r="H145" s="233"/>
      <c r="L145" s="31"/>
    </row>
    <row r="146" spans="2:65" s="1" customFormat="1" ht="6.95" customHeight="1">
      <c r="B146" s="31"/>
      <c r="L146" s="31"/>
    </row>
    <row r="147" spans="2:65" s="1" customFormat="1" ht="12" customHeight="1">
      <c r="B147" s="31"/>
      <c r="C147" s="26" t="s">
        <v>20</v>
      </c>
      <c r="F147" s="24" t="str">
        <f>F12</f>
        <v>Mírová 2734/4, Ústí nad Labem</v>
      </c>
      <c r="I147" s="26" t="s">
        <v>22</v>
      </c>
      <c r="J147" s="51" t="str">
        <f>IF(J12="","",J12)</f>
        <v>2. 4. 2024</v>
      </c>
      <c r="L147" s="31"/>
    </row>
    <row r="148" spans="2:65" s="1" customFormat="1" ht="6.95" customHeight="1">
      <c r="B148" s="31"/>
      <c r="L148" s="31"/>
    </row>
    <row r="149" spans="2:65" s="1" customFormat="1" ht="25.7" customHeight="1">
      <c r="B149" s="31"/>
      <c r="C149" s="26" t="s">
        <v>24</v>
      </c>
      <c r="F149" s="24" t="str">
        <f>E15</f>
        <v>Statutární město Ústí nad Labem</v>
      </c>
      <c r="I149" s="26" t="s">
        <v>31</v>
      </c>
      <c r="J149" s="29" t="str">
        <f>E21</f>
        <v>Projektová kancelář PS, Oto Szakos</v>
      </c>
      <c r="L149" s="31"/>
    </row>
    <row r="150" spans="2:65" s="1" customFormat="1" ht="15.2" customHeight="1">
      <c r="B150" s="31"/>
      <c r="C150" s="26" t="s">
        <v>29</v>
      </c>
      <c r="F150" s="24" t="str">
        <f>IF(E18="","",E18)</f>
        <v>Vyplň údaj</v>
      </c>
      <c r="I150" s="26" t="s">
        <v>35</v>
      </c>
      <c r="J150" s="29" t="str">
        <f>E24</f>
        <v>Digitronic CZ s.r.o.</v>
      </c>
      <c r="L150" s="31"/>
    </row>
    <row r="151" spans="2:65" s="1" customFormat="1" ht="10.35" customHeight="1">
      <c r="B151" s="31"/>
      <c r="L151" s="31"/>
    </row>
    <row r="152" spans="2:65" s="10" customFormat="1" ht="29.25" customHeight="1">
      <c r="B152" s="113"/>
      <c r="C152" s="114" t="s">
        <v>176</v>
      </c>
      <c r="D152" s="115" t="s">
        <v>64</v>
      </c>
      <c r="E152" s="115" t="s">
        <v>60</v>
      </c>
      <c r="F152" s="115" t="s">
        <v>61</v>
      </c>
      <c r="G152" s="115" t="s">
        <v>177</v>
      </c>
      <c r="H152" s="115" t="s">
        <v>178</v>
      </c>
      <c r="I152" s="115" t="s">
        <v>179</v>
      </c>
      <c r="J152" s="115" t="s">
        <v>135</v>
      </c>
      <c r="K152" s="116" t="s">
        <v>180</v>
      </c>
      <c r="L152" s="113"/>
      <c r="M152" s="58" t="s">
        <v>1</v>
      </c>
      <c r="N152" s="59" t="s">
        <v>43</v>
      </c>
      <c r="O152" s="59" t="s">
        <v>181</v>
      </c>
      <c r="P152" s="59" t="s">
        <v>182</v>
      </c>
      <c r="Q152" s="59" t="s">
        <v>183</v>
      </c>
      <c r="R152" s="59" t="s">
        <v>184</v>
      </c>
      <c r="S152" s="59" t="s">
        <v>185</v>
      </c>
      <c r="T152" s="60" t="s">
        <v>186</v>
      </c>
    </row>
    <row r="153" spans="2:65" s="1" customFormat="1" ht="22.9" customHeight="1">
      <c r="B153" s="31"/>
      <c r="C153" s="63" t="s">
        <v>187</v>
      </c>
      <c r="J153" s="117">
        <f>BK153</f>
        <v>0</v>
      </c>
      <c r="L153" s="31"/>
      <c r="M153" s="61"/>
      <c r="N153" s="52"/>
      <c r="O153" s="52"/>
      <c r="P153" s="118">
        <f>P154+P756+P1095</f>
        <v>0</v>
      </c>
      <c r="Q153" s="52"/>
      <c r="R153" s="118">
        <f>R154+R756+R1095</f>
        <v>234.72690092385545</v>
      </c>
      <c r="S153" s="52"/>
      <c r="T153" s="119">
        <f>T154+T756+T1095</f>
        <v>121.23457916000004</v>
      </c>
      <c r="AT153" s="16" t="s">
        <v>78</v>
      </c>
      <c r="AU153" s="16" t="s">
        <v>137</v>
      </c>
      <c r="BK153" s="120">
        <f>BK154+BK756+BK1095</f>
        <v>0</v>
      </c>
    </row>
    <row r="154" spans="2:65" s="11" customFormat="1" ht="25.9" customHeight="1">
      <c r="B154" s="121"/>
      <c r="D154" s="122" t="s">
        <v>78</v>
      </c>
      <c r="E154" s="123" t="s">
        <v>188</v>
      </c>
      <c r="F154" s="123" t="s">
        <v>189</v>
      </c>
      <c r="I154" s="124"/>
      <c r="J154" s="112">
        <f>BK154</f>
        <v>0</v>
      </c>
      <c r="L154" s="121"/>
      <c r="M154" s="125"/>
      <c r="P154" s="126">
        <f>P155+P202+P227+P228+P250+P260+P267+P268+P287+P396+P426+P508+P509+P516+P550+P582+P720+P749</f>
        <v>0</v>
      </c>
      <c r="R154" s="126">
        <f>R155+R202+R227+R228+R250+R260+R267+R268+R287+R396+R426+R508+R509+R516+R550+R582+R720+R749</f>
        <v>193.81795428499274</v>
      </c>
      <c r="T154" s="127">
        <f>T155+T202+T227+T228+T250+T260+T267+T268+T287+T396+T426+T508+T509+T516+T550+T582+T720+T749</f>
        <v>111.10131991000004</v>
      </c>
      <c r="AR154" s="122" t="s">
        <v>87</v>
      </c>
      <c r="AT154" s="128" t="s">
        <v>78</v>
      </c>
      <c r="AU154" s="128" t="s">
        <v>79</v>
      </c>
      <c r="AY154" s="122" t="s">
        <v>190</v>
      </c>
      <c r="BK154" s="129">
        <f>BK155+BK202+BK227+BK228+BK250+BK260+BK267+BK268+BK287+BK396+BK426+BK508+BK509+BK516+BK550+BK582+BK720+BK749</f>
        <v>0</v>
      </c>
    </row>
    <row r="155" spans="2:65" s="11" customFormat="1" ht="22.9" customHeight="1">
      <c r="B155" s="121"/>
      <c r="D155" s="122" t="s">
        <v>78</v>
      </c>
      <c r="E155" s="130" t="s">
        <v>87</v>
      </c>
      <c r="F155" s="130" t="s">
        <v>191</v>
      </c>
      <c r="I155" s="124"/>
      <c r="J155" s="131">
        <f>BK155</f>
        <v>0</v>
      </c>
      <c r="L155" s="121"/>
      <c r="M155" s="125"/>
      <c r="P155" s="126">
        <f>SUM(P156:P201)</f>
        <v>0</v>
      </c>
      <c r="R155" s="126">
        <f>SUM(R156:R201)</f>
        <v>0.25534121185999997</v>
      </c>
      <c r="T155" s="127">
        <f>SUM(T156:T201)</f>
        <v>0</v>
      </c>
      <c r="AR155" s="122" t="s">
        <v>87</v>
      </c>
      <c r="AT155" s="128" t="s">
        <v>78</v>
      </c>
      <c r="AU155" s="128" t="s">
        <v>87</v>
      </c>
      <c r="AY155" s="122" t="s">
        <v>190</v>
      </c>
      <c r="BK155" s="129">
        <f>SUM(BK156:BK201)</f>
        <v>0</v>
      </c>
    </row>
    <row r="156" spans="2:65" s="1" customFormat="1" ht="37.9" customHeight="1">
      <c r="B156" s="31"/>
      <c r="C156" s="132" t="s">
        <v>87</v>
      </c>
      <c r="D156" s="132" t="s">
        <v>192</v>
      </c>
      <c r="E156" s="133" t="s">
        <v>193</v>
      </c>
      <c r="F156" s="134" t="s">
        <v>194</v>
      </c>
      <c r="G156" s="135" t="s">
        <v>195</v>
      </c>
      <c r="H156" s="136">
        <v>16</v>
      </c>
      <c r="I156" s="137"/>
      <c r="J156" s="138">
        <f>ROUND(I156*H156,2)</f>
        <v>0</v>
      </c>
      <c r="K156" s="134" t="s">
        <v>196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197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89</v>
      </c>
    </row>
    <row r="157" spans="2:65" s="1" customFormat="1" ht="29.25">
      <c r="B157" s="31"/>
      <c r="D157" s="145" t="s">
        <v>198</v>
      </c>
      <c r="F157" s="146" t="s">
        <v>199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>
      <c r="B158" s="31"/>
      <c r="D158" s="149" t="s">
        <v>200</v>
      </c>
      <c r="F158" s="150" t="s">
        <v>201</v>
      </c>
      <c r="I158" s="147"/>
      <c r="L158" s="31"/>
      <c r="M158" s="148"/>
      <c r="T158" s="55"/>
      <c r="AT158" s="16" t="s">
        <v>200</v>
      </c>
      <c r="AU158" s="16" t="s">
        <v>89</v>
      </c>
    </row>
    <row r="159" spans="2:65" s="1" customFormat="1" ht="24.2" customHeight="1">
      <c r="B159" s="31"/>
      <c r="C159" s="132" t="s">
        <v>89</v>
      </c>
      <c r="D159" s="132" t="s">
        <v>192</v>
      </c>
      <c r="E159" s="133" t="s">
        <v>202</v>
      </c>
      <c r="F159" s="134" t="s">
        <v>203</v>
      </c>
      <c r="G159" s="135" t="s">
        <v>204</v>
      </c>
      <c r="H159" s="136">
        <v>2</v>
      </c>
      <c r="I159" s="137"/>
      <c r="J159" s="138">
        <f>ROUND(I159*H159,2)</f>
        <v>0</v>
      </c>
      <c r="K159" s="134" t="s">
        <v>196</v>
      </c>
      <c r="L159" s="31"/>
      <c r="M159" s="139" t="s">
        <v>1</v>
      </c>
      <c r="N159" s="140" t="s">
        <v>44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197</v>
      </c>
      <c r="AT159" s="143" t="s">
        <v>192</v>
      </c>
      <c r="AU159" s="143" t="s">
        <v>89</v>
      </c>
      <c r="AY159" s="16" t="s">
        <v>190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87</v>
      </c>
      <c r="BK159" s="144">
        <f>ROUND(I159*H159,2)</f>
        <v>0</v>
      </c>
      <c r="BL159" s="16" t="s">
        <v>197</v>
      </c>
      <c r="BM159" s="143" t="s">
        <v>197</v>
      </c>
    </row>
    <row r="160" spans="2:65" s="1" customFormat="1" ht="19.5">
      <c r="B160" s="31"/>
      <c r="D160" s="145" t="s">
        <v>198</v>
      </c>
      <c r="F160" s="146" t="s">
        <v>205</v>
      </c>
      <c r="I160" s="147"/>
      <c r="L160" s="31"/>
      <c r="M160" s="148"/>
      <c r="T160" s="55"/>
      <c r="AT160" s="16" t="s">
        <v>198</v>
      </c>
      <c r="AU160" s="16" t="s">
        <v>89</v>
      </c>
    </row>
    <row r="161" spans="2:65" s="1" customFormat="1">
      <c r="B161" s="31"/>
      <c r="D161" s="149" t="s">
        <v>200</v>
      </c>
      <c r="F161" s="150" t="s">
        <v>206</v>
      </c>
      <c r="I161" s="147"/>
      <c r="L161" s="31"/>
      <c r="M161" s="148"/>
      <c r="T161" s="55"/>
      <c r="AT161" s="16" t="s">
        <v>200</v>
      </c>
      <c r="AU161" s="16" t="s">
        <v>89</v>
      </c>
    </row>
    <row r="162" spans="2:65" s="1" customFormat="1" ht="33" customHeight="1">
      <c r="B162" s="31"/>
      <c r="C162" s="132" t="s">
        <v>207</v>
      </c>
      <c r="D162" s="132" t="s">
        <v>192</v>
      </c>
      <c r="E162" s="133" t="s">
        <v>208</v>
      </c>
      <c r="F162" s="134" t="s">
        <v>209</v>
      </c>
      <c r="G162" s="135" t="s">
        <v>210</v>
      </c>
      <c r="H162" s="136">
        <v>202.261</v>
      </c>
      <c r="I162" s="137"/>
      <c r="J162" s="138">
        <f>ROUND(I162*H162,2)</f>
        <v>0</v>
      </c>
      <c r="K162" s="134" t="s">
        <v>196</v>
      </c>
      <c r="L162" s="31"/>
      <c r="M162" s="139" t="s">
        <v>1</v>
      </c>
      <c r="N162" s="140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197</v>
      </c>
      <c r="AT162" s="143" t="s">
        <v>192</v>
      </c>
      <c r="AU162" s="143" t="s">
        <v>89</v>
      </c>
      <c r="AY162" s="16" t="s">
        <v>190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87</v>
      </c>
      <c r="BK162" s="144">
        <f>ROUND(I162*H162,2)</f>
        <v>0</v>
      </c>
      <c r="BL162" s="16" t="s">
        <v>197</v>
      </c>
      <c r="BM162" s="143" t="s">
        <v>211</v>
      </c>
    </row>
    <row r="163" spans="2:65" s="1" customFormat="1" ht="19.5">
      <c r="B163" s="31"/>
      <c r="D163" s="145" t="s">
        <v>198</v>
      </c>
      <c r="F163" s="146" t="s">
        <v>212</v>
      </c>
      <c r="I163" s="147"/>
      <c r="L163" s="31"/>
      <c r="M163" s="148"/>
      <c r="T163" s="55"/>
      <c r="AT163" s="16" t="s">
        <v>198</v>
      </c>
      <c r="AU163" s="16" t="s">
        <v>89</v>
      </c>
    </row>
    <row r="164" spans="2:65" s="1" customFormat="1">
      <c r="B164" s="31"/>
      <c r="D164" s="149" t="s">
        <v>200</v>
      </c>
      <c r="F164" s="150" t="s">
        <v>213</v>
      </c>
      <c r="I164" s="147"/>
      <c r="L164" s="31"/>
      <c r="M164" s="148"/>
      <c r="T164" s="55"/>
      <c r="AT164" s="16" t="s">
        <v>200</v>
      </c>
      <c r="AU164" s="16" t="s">
        <v>89</v>
      </c>
    </row>
    <row r="165" spans="2:65" s="1" customFormat="1" ht="24.2" customHeight="1">
      <c r="B165" s="31"/>
      <c r="C165" s="132" t="s">
        <v>197</v>
      </c>
      <c r="D165" s="132" t="s">
        <v>192</v>
      </c>
      <c r="E165" s="133" t="s">
        <v>214</v>
      </c>
      <c r="F165" s="134" t="s">
        <v>215</v>
      </c>
      <c r="G165" s="135" t="s">
        <v>195</v>
      </c>
      <c r="H165" s="136">
        <v>155.18299999999999</v>
      </c>
      <c r="I165" s="137"/>
      <c r="J165" s="138">
        <f>ROUND(I165*H165,2)</f>
        <v>0</v>
      </c>
      <c r="K165" s="134" t="s">
        <v>196</v>
      </c>
      <c r="L165" s="31"/>
      <c r="M165" s="139" t="s">
        <v>1</v>
      </c>
      <c r="N165" s="140" t="s">
        <v>44</v>
      </c>
      <c r="P165" s="141">
        <f>O165*H165</f>
        <v>0</v>
      </c>
      <c r="Q165" s="141">
        <v>8.5132000000000003E-4</v>
      </c>
      <c r="R165" s="141">
        <f>Q165*H165</f>
        <v>0.13211039155999998</v>
      </c>
      <c r="S165" s="141">
        <v>0</v>
      </c>
      <c r="T165" s="142">
        <f>S165*H165</f>
        <v>0</v>
      </c>
      <c r="AR165" s="143" t="s">
        <v>197</v>
      </c>
      <c r="AT165" s="143" t="s">
        <v>192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197</v>
      </c>
      <c r="BM165" s="143" t="s">
        <v>216</v>
      </c>
    </row>
    <row r="166" spans="2:65" s="1" customFormat="1" ht="19.5">
      <c r="B166" s="31"/>
      <c r="D166" s="145" t="s">
        <v>198</v>
      </c>
      <c r="F166" s="146" t="s">
        <v>217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" customFormat="1">
      <c r="B167" s="31"/>
      <c r="D167" s="149" t="s">
        <v>200</v>
      </c>
      <c r="F167" s="150" t="s">
        <v>218</v>
      </c>
      <c r="I167" s="147"/>
      <c r="L167" s="31"/>
      <c r="M167" s="148"/>
      <c r="T167" s="55"/>
      <c r="AT167" s="16" t="s">
        <v>200</v>
      </c>
      <c r="AU167" s="16" t="s">
        <v>89</v>
      </c>
    </row>
    <row r="168" spans="2:65" s="1" customFormat="1" ht="24.2" customHeight="1">
      <c r="B168" s="31"/>
      <c r="C168" s="132" t="s">
        <v>219</v>
      </c>
      <c r="D168" s="132" t="s">
        <v>192</v>
      </c>
      <c r="E168" s="133" t="s">
        <v>220</v>
      </c>
      <c r="F168" s="134" t="s">
        <v>221</v>
      </c>
      <c r="G168" s="135" t="s">
        <v>195</v>
      </c>
      <c r="H168" s="136">
        <v>155.18299999999999</v>
      </c>
      <c r="I168" s="137"/>
      <c r="J168" s="138">
        <f>ROUND(I168*H168,2)</f>
        <v>0</v>
      </c>
      <c r="K168" s="134" t="s">
        <v>196</v>
      </c>
      <c r="L168" s="31"/>
      <c r="M168" s="139" t="s">
        <v>1</v>
      </c>
      <c r="N168" s="140" t="s">
        <v>44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197</v>
      </c>
      <c r="AT168" s="143" t="s">
        <v>192</v>
      </c>
      <c r="AU168" s="143" t="s">
        <v>89</v>
      </c>
      <c r="AY168" s="16" t="s">
        <v>190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87</v>
      </c>
      <c r="BK168" s="144">
        <f>ROUND(I168*H168,2)</f>
        <v>0</v>
      </c>
      <c r="BL168" s="16" t="s">
        <v>197</v>
      </c>
      <c r="BM168" s="143" t="s">
        <v>222</v>
      </c>
    </row>
    <row r="169" spans="2:65" s="1" customFormat="1" ht="29.25">
      <c r="B169" s="31"/>
      <c r="D169" s="145" t="s">
        <v>198</v>
      </c>
      <c r="F169" s="146" t="s">
        <v>223</v>
      </c>
      <c r="I169" s="147"/>
      <c r="L169" s="31"/>
      <c r="M169" s="148"/>
      <c r="T169" s="55"/>
      <c r="AT169" s="16" t="s">
        <v>198</v>
      </c>
      <c r="AU169" s="16" t="s">
        <v>89</v>
      </c>
    </row>
    <row r="170" spans="2:65" s="1" customFormat="1">
      <c r="B170" s="31"/>
      <c r="D170" s="149" t="s">
        <v>200</v>
      </c>
      <c r="F170" s="150" t="s">
        <v>224</v>
      </c>
      <c r="I170" s="147"/>
      <c r="L170" s="31"/>
      <c r="M170" s="148"/>
      <c r="T170" s="55"/>
      <c r="AT170" s="16" t="s">
        <v>200</v>
      </c>
      <c r="AU170" s="16" t="s">
        <v>89</v>
      </c>
    </row>
    <row r="171" spans="2:65" s="1" customFormat="1" ht="21.75" customHeight="1">
      <c r="B171" s="31"/>
      <c r="C171" s="132" t="s">
        <v>211</v>
      </c>
      <c r="D171" s="132" t="s">
        <v>192</v>
      </c>
      <c r="E171" s="133" t="s">
        <v>225</v>
      </c>
      <c r="F171" s="134" t="s">
        <v>226</v>
      </c>
      <c r="G171" s="135" t="s">
        <v>195</v>
      </c>
      <c r="H171" s="136">
        <v>155.18299999999999</v>
      </c>
      <c r="I171" s="137"/>
      <c r="J171" s="138">
        <f>ROUND(I171*H171,2)</f>
        <v>0</v>
      </c>
      <c r="K171" s="134" t="s">
        <v>196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7.9409999999999995E-4</v>
      </c>
      <c r="R171" s="141">
        <f>Q171*H171</f>
        <v>0.12323082029999999</v>
      </c>
      <c r="S171" s="141">
        <v>0</v>
      </c>
      <c r="T171" s="142">
        <f>S171*H171</f>
        <v>0</v>
      </c>
      <c r="AR171" s="143" t="s">
        <v>197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8</v>
      </c>
    </row>
    <row r="172" spans="2:65" s="1" customFormat="1" ht="19.5">
      <c r="B172" s="31"/>
      <c r="D172" s="145" t="s">
        <v>198</v>
      </c>
      <c r="F172" s="146" t="s">
        <v>227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>
      <c r="B173" s="31"/>
      <c r="D173" s="149" t="s">
        <v>200</v>
      </c>
      <c r="F173" s="150" t="s">
        <v>228</v>
      </c>
      <c r="I173" s="147"/>
      <c r="L173" s="31"/>
      <c r="M173" s="148"/>
      <c r="T173" s="55"/>
      <c r="AT173" s="16" t="s">
        <v>200</v>
      </c>
      <c r="AU173" s="16" t="s">
        <v>89</v>
      </c>
    </row>
    <row r="174" spans="2:65" s="1" customFormat="1" ht="24.2" customHeight="1">
      <c r="B174" s="31"/>
      <c r="C174" s="132" t="s">
        <v>229</v>
      </c>
      <c r="D174" s="132" t="s">
        <v>192</v>
      </c>
      <c r="E174" s="133" t="s">
        <v>230</v>
      </c>
      <c r="F174" s="134" t="s">
        <v>231</v>
      </c>
      <c r="G174" s="135" t="s">
        <v>195</v>
      </c>
      <c r="H174" s="136">
        <v>155.18299999999999</v>
      </c>
      <c r="I174" s="137"/>
      <c r="J174" s="138">
        <f>ROUND(I174*H174,2)</f>
        <v>0</v>
      </c>
      <c r="K174" s="134" t="s">
        <v>196</v>
      </c>
      <c r="L174" s="31"/>
      <c r="M174" s="139" t="s">
        <v>1</v>
      </c>
      <c r="N174" s="140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197</v>
      </c>
      <c r="AT174" s="143" t="s">
        <v>192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197</v>
      </c>
      <c r="BM174" s="143" t="s">
        <v>232</v>
      </c>
    </row>
    <row r="175" spans="2:65" s="1" customFormat="1" ht="29.25">
      <c r="B175" s="31"/>
      <c r="D175" s="145" t="s">
        <v>198</v>
      </c>
      <c r="F175" s="146" t="s">
        <v>233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>
      <c r="B176" s="31"/>
      <c r="D176" s="149" t="s">
        <v>200</v>
      </c>
      <c r="F176" s="150" t="s">
        <v>234</v>
      </c>
      <c r="I176" s="147"/>
      <c r="L176" s="31"/>
      <c r="M176" s="148"/>
      <c r="T176" s="55"/>
      <c r="AT176" s="16" t="s">
        <v>200</v>
      </c>
      <c r="AU176" s="16" t="s">
        <v>89</v>
      </c>
    </row>
    <row r="177" spans="2:65" s="1" customFormat="1" ht="24.2" customHeight="1">
      <c r="B177" s="31"/>
      <c r="C177" s="132" t="s">
        <v>216</v>
      </c>
      <c r="D177" s="132" t="s">
        <v>192</v>
      </c>
      <c r="E177" s="133" t="s">
        <v>235</v>
      </c>
      <c r="F177" s="134" t="s">
        <v>236</v>
      </c>
      <c r="G177" s="135" t="s">
        <v>210</v>
      </c>
      <c r="H177" s="136">
        <v>202.261</v>
      </c>
      <c r="I177" s="137"/>
      <c r="J177" s="138">
        <f>ROUND(I177*H177,2)</f>
        <v>0</v>
      </c>
      <c r="K177" s="134" t="s">
        <v>196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237</v>
      </c>
    </row>
    <row r="178" spans="2:65" s="1" customFormat="1" ht="29.25">
      <c r="B178" s="31"/>
      <c r="D178" s="145" t="s">
        <v>198</v>
      </c>
      <c r="F178" s="146" t="s">
        <v>238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>
      <c r="B179" s="31"/>
      <c r="D179" s="149" t="s">
        <v>200</v>
      </c>
      <c r="F179" s="150" t="s">
        <v>239</v>
      </c>
      <c r="I179" s="147"/>
      <c r="L179" s="31"/>
      <c r="M179" s="148"/>
      <c r="T179" s="55"/>
      <c r="AT179" s="16" t="s">
        <v>200</v>
      </c>
      <c r="AU179" s="16" t="s">
        <v>89</v>
      </c>
    </row>
    <row r="180" spans="2:65" s="1" customFormat="1" ht="37.9" customHeight="1">
      <c r="B180" s="31"/>
      <c r="C180" s="132" t="s">
        <v>240</v>
      </c>
      <c r="D180" s="132" t="s">
        <v>192</v>
      </c>
      <c r="E180" s="133" t="s">
        <v>241</v>
      </c>
      <c r="F180" s="134" t="s">
        <v>242</v>
      </c>
      <c r="G180" s="135" t="s">
        <v>210</v>
      </c>
      <c r="H180" s="136">
        <v>404.52199999999999</v>
      </c>
      <c r="I180" s="137"/>
      <c r="J180" s="138">
        <f>ROUND(I180*H180,2)</f>
        <v>0</v>
      </c>
      <c r="K180" s="134" t="s">
        <v>196</v>
      </c>
      <c r="L180" s="31"/>
      <c r="M180" s="139" t="s">
        <v>1</v>
      </c>
      <c r="N180" s="140" t="s">
        <v>44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197</v>
      </c>
      <c r="AT180" s="143" t="s">
        <v>192</v>
      </c>
      <c r="AU180" s="143" t="s">
        <v>89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197</v>
      </c>
      <c r="BM180" s="143" t="s">
        <v>243</v>
      </c>
    </row>
    <row r="181" spans="2:65" s="1" customFormat="1" ht="39">
      <c r="B181" s="31"/>
      <c r="D181" s="145" t="s">
        <v>198</v>
      </c>
      <c r="F181" s="146" t="s">
        <v>244</v>
      </c>
      <c r="I181" s="147"/>
      <c r="L181" s="31"/>
      <c r="M181" s="148"/>
      <c r="T181" s="55"/>
      <c r="AT181" s="16" t="s">
        <v>198</v>
      </c>
      <c r="AU181" s="16" t="s">
        <v>89</v>
      </c>
    </row>
    <row r="182" spans="2:65" s="1" customFormat="1">
      <c r="B182" s="31"/>
      <c r="D182" s="149" t="s">
        <v>200</v>
      </c>
      <c r="F182" s="150" t="s">
        <v>245</v>
      </c>
      <c r="I182" s="147"/>
      <c r="L182" s="31"/>
      <c r="M182" s="148"/>
      <c r="T182" s="55"/>
      <c r="AT182" s="16" t="s">
        <v>200</v>
      </c>
      <c r="AU182" s="16" t="s">
        <v>89</v>
      </c>
    </row>
    <row r="183" spans="2:65" s="1" customFormat="1" ht="37.9" customHeight="1">
      <c r="B183" s="31"/>
      <c r="C183" s="132" t="s">
        <v>222</v>
      </c>
      <c r="D183" s="132" t="s">
        <v>192</v>
      </c>
      <c r="E183" s="133" t="s">
        <v>246</v>
      </c>
      <c r="F183" s="134" t="s">
        <v>247</v>
      </c>
      <c r="G183" s="135" t="s">
        <v>210</v>
      </c>
      <c r="H183" s="136">
        <v>1.1679999999999999</v>
      </c>
      <c r="I183" s="137"/>
      <c r="J183" s="138">
        <f>ROUND(I183*H183,2)</f>
        <v>0</v>
      </c>
      <c r="K183" s="134" t="s">
        <v>196</v>
      </c>
      <c r="L183" s="31"/>
      <c r="M183" s="139" t="s">
        <v>1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197</v>
      </c>
      <c r="AT183" s="143" t="s">
        <v>192</v>
      </c>
      <c r="AU183" s="143" t="s">
        <v>89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197</v>
      </c>
      <c r="BM183" s="143" t="s">
        <v>248</v>
      </c>
    </row>
    <row r="184" spans="2:65" s="1" customFormat="1" ht="39">
      <c r="B184" s="31"/>
      <c r="D184" s="145" t="s">
        <v>198</v>
      </c>
      <c r="F184" s="146" t="s">
        <v>249</v>
      </c>
      <c r="I184" s="147"/>
      <c r="L184" s="31"/>
      <c r="M184" s="148"/>
      <c r="T184" s="55"/>
      <c r="AT184" s="16" t="s">
        <v>198</v>
      </c>
      <c r="AU184" s="16" t="s">
        <v>89</v>
      </c>
    </row>
    <row r="185" spans="2:65" s="1" customFormat="1">
      <c r="B185" s="31"/>
      <c r="D185" s="149" t="s">
        <v>200</v>
      </c>
      <c r="F185" s="150" t="s">
        <v>250</v>
      </c>
      <c r="I185" s="147"/>
      <c r="L185" s="31"/>
      <c r="M185" s="148"/>
      <c r="T185" s="55"/>
      <c r="AT185" s="16" t="s">
        <v>200</v>
      </c>
      <c r="AU185" s="16" t="s">
        <v>89</v>
      </c>
    </row>
    <row r="186" spans="2:65" s="1" customFormat="1" ht="37.9" customHeight="1">
      <c r="B186" s="31"/>
      <c r="C186" s="132" t="s">
        <v>251</v>
      </c>
      <c r="D186" s="132" t="s">
        <v>192</v>
      </c>
      <c r="E186" s="133" t="s">
        <v>252</v>
      </c>
      <c r="F186" s="134" t="s">
        <v>253</v>
      </c>
      <c r="G186" s="135" t="s">
        <v>210</v>
      </c>
      <c r="H186" s="136">
        <v>5.84</v>
      </c>
      <c r="I186" s="137"/>
      <c r="J186" s="138">
        <f>ROUND(I186*H186,2)</f>
        <v>0</v>
      </c>
      <c r="K186" s="134" t="s">
        <v>196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89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254</v>
      </c>
    </row>
    <row r="187" spans="2:65" s="1" customFormat="1" ht="48.75">
      <c r="B187" s="31"/>
      <c r="D187" s="145" t="s">
        <v>198</v>
      </c>
      <c r="F187" s="146" t="s">
        <v>255</v>
      </c>
      <c r="I187" s="147"/>
      <c r="L187" s="31"/>
      <c r="M187" s="148"/>
      <c r="T187" s="55"/>
      <c r="AT187" s="16" t="s">
        <v>198</v>
      </c>
      <c r="AU187" s="16" t="s">
        <v>89</v>
      </c>
    </row>
    <row r="188" spans="2:65" s="1" customFormat="1">
      <c r="B188" s="31"/>
      <c r="D188" s="149" t="s">
        <v>200</v>
      </c>
      <c r="F188" s="150" t="s">
        <v>256</v>
      </c>
      <c r="I188" s="147"/>
      <c r="L188" s="31"/>
      <c r="M188" s="148"/>
      <c r="T188" s="55"/>
      <c r="AT188" s="16" t="s">
        <v>200</v>
      </c>
      <c r="AU188" s="16" t="s">
        <v>89</v>
      </c>
    </row>
    <row r="189" spans="2:65" s="1" customFormat="1" ht="16.5" customHeight="1">
      <c r="B189" s="31"/>
      <c r="C189" s="132" t="s">
        <v>8</v>
      </c>
      <c r="D189" s="132" t="s">
        <v>192</v>
      </c>
      <c r="E189" s="133" t="s">
        <v>257</v>
      </c>
      <c r="F189" s="134" t="s">
        <v>258</v>
      </c>
      <c r="G189" s="135" t="s">
        <v>210</v>
      </c>
      <c r="H189" s="136">
        <v>1.1679999999999999</v>
      </c>
      <c r="I189" s="137"/>
      <c r="J189" s="138">
        <f>ROUND(I189*H189,2)</f>
        <v>0</v>
      </c>
      <c r="K189" s="134" t="s">
        <v>196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259</v>
      </c>
    </row>
    <row r="190" spans="2:65" s="1" customFormat="1" ht="19.5">
      <c r="B190" s="31"/>
      <c r="D190" s="145" t="s">
        <v>198</v>
      </c>
      <c r="F190" s="146" t="s">
        <v>260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>
      <c r="B191" s="31"/>
      <c r="D191" s="149" t="s">
        <v>200</v>
      </c>
      <c r="F191" s="150" t="s">
        <v>261</v>
      </c>
      <c r="I191" s="147"/>
      <c r="L191" s="31"/>
      <c r="M191" s="148"/>
      <c r="T191" s="55"/>
      <c r="AT191" s="16" t="s">
        <v>200</v>
      </c>
      <c r="AU191" s="16" t="s">
        <v>89</v>
      </c>
    </row>
    <row r="192" spans="2:65" s="1" customFormat="1" ht="33" customHeight="1">
      <c r="B192" s="31"/>
      <c r="C192" s="132" t="s">
        <v>262</v>
      </c>
      <c r="D192" s="132" t="s">
        <v>192</v>
      </c>
      <c r="E192" s="133" t="s">
        <v>263</v>
      </c>
      <c r="F192" s="134" t="s">
        <v>264</v>
      </c>
      <c r="G192" s="135" t="s">
        <v>265</v>
      </c>
      <c r="H192" s="136">
        <v>2.1019999999999999</v>
      </c>
      <c r="I192" s="137"/>
      <c r="J192" s="138">
        <f>ROUND(I192*H192,2)</f>
        <v>0</v>
      </c>
      <c r="K192" s="134" t="s">
        <v>196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89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266</v>
      </c>
    </row>
    <row r="193" spans="2:65" s="1" customFormat="1" ht="29.25">
      <c r="B193" s="31"/>
      <c r="D193" s="145" t="s">
        <v>198</v>
      </c>
      <c r="F193" s="146" t="s">
        <v>267</v>
      </c>
      <c r="I193" s="147"/>
      <c r="L193" s="31"/>
      <c r="M193" s="148"/>
      <c r="T193" s="55"/>
      <c r="AT193" s="16" t="s">
        <v>198</v>
      </c>
      <c r="AU193" s="16" t="s">
        <v>89</v>
      </c>
    </row>
    <row r="194" spans="2:65" s="1" customFormat="1">
      <c r="B194" s="31"/>
      <c r="D194" s="149" t="s">
        <v>200</v>
      </c>
      <c r="F194" s="150" t="s">
        <v>268</v>
      </c>
      <c r="I194" s="147"/>
      <c r="L194" s="31"/>
      <c r="M194" s="148"/>
      <c r="T194" s="55"/>
      <c r="AT194" s="16" t="s">
        <v>200</v>
      </c>
      <c r="AU194" s="16" t="s">
        <v>89</v>
      </c>
    </row>
    <row r="195" spans="2:65" s="1" customFormat="1" ht="24.2" customHeight="1">
      <c r="B195" s="31"/>
      <c r="C195" s="132" t="s">
        <v>232</v>
      </c>
      <c r="D195" s="132" t="s">
        <v>192</v>
      </c>
      <c r="E195" s="133" t="s">
        <v>269</v>
      </c>
      <c r="F195" s="134" t="s">
        <v>270</v>
      </c>
      <c r="G195" s="135" t="s">
        <v>210</v>
      </c>
      <c r="H195" s="136">
        <v>201.09299999999999</v>
      </c>
      <c r="I195" s="137"/>
      <c r="J195" s="138">
        <f>ROUND(I195*H195,2)</f>
        <v>0</v>
      </c>
      <c r="K195" s="134" t="s">
        <v>196</v>
      </c>
      <c r="L195" s="31"/>
      <c r="M195" s="139" t="s">
        <v>1</v>
      </c>
      <c r="N195" s="140" t="s">
        <v>44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197</v>
      </c>
      <c r="AT195" s="143" t="s">
        <v>192</v>
      </c>
      <c r="AU195" s="143" t="s">
        <v>89</v>
      </c>
      <c r="AY195" s="16" t="s">
        <v>190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87</v>
      </c>
      <c r="BK195" s="144">
        <f>ROUND(I195*H195,2)</f>
        <v>0</v>
      </c>
      <c r="BL195" s="16" t="s">
        <v>197</v>
      </c>
      <c r="BM195" s="143" t="s">
        <v>271</v>
      </c>
    </row>
    <row r="196" spans="2:65" s="1" customFormat="1" ht="29.25">
      <c r="B196" s="31"/>
      <c r="D196" s="145" t="s">
        <v>198</v>
      </c>
      <c r="F196" s="146" t="s">
        <v>272</v>
      </c>
      <c r="I196" s="147"/>
      <c r="L196" s="31"/>
      <c r="M196" s="148"/>
      <c r="T196" s="55"/>
      <c r="AT196" s="16" t="s">
        <v>198</v>
      </c>
      <c r="AU196" s="16" t="s">
        <v>89</v>
      </c>
    </row>
    <row r="197" spans="2:65" s="1" customFormat="1">
      <c r="B197" s="31"/>
      <c r="D197" s="149" t="s">
        <v>200</v>
      </c>
      <c r="F197" s="150" t="s">
        <v>273</v>
      </c>
      <c r="I197" s="147"/>
      <c r="L197" s="31"/>
      <c r="M197" s="148"/>
      <c r="T197" s="55"/>
      <c r="AT197" s="16" t="s">
        <v>200</v>
      </c>
      <c r="AU197" s="16" t="s">
        <v>89</v>
      </c>
    </row>
    <row r="198" spans="2:65" s="1" customFormat="1" ht="16.5" customHeight="1">
      <c r="B198" s="31"/>
      <c r="C198" s="132" t="s">
        <v>274</v>
      </c>
      <c r="D198" s="132" t="s">
        <v>192</v>
      </c>
      <c r="E198" s="133" t="s">
        <v>275</v>
      </c>
      <c r="F198" s="134" t="s">
        <v>276</v>
      </c>
      <c r="G198" s="135" t="s">
        <v>195</v>
      </c>
      <c r="H198" s="136">
        <v>16</v>
      </c>
      <c r="I198" s="137"/>
      <c r="J198" s="138">
        <f>ROUND(I198*H198,2)</f>
        <v>0</v>
      </c>
      <c r="K198" s="134" t="s">
        <v>1</v>
      </c>
      <c r="L198" s="31"/>
      <c r="M198" s="139" t="s">
        <v>1</v>
      </c>
      <c r="N198" s="140" t="s">
        <v>44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197</v>
      </c>
      <c r="AT198" s="143" t="s">
        <v>192</v>
      </c>
      <c r="AU198" s="143" t="s">
        <v>89</v>
      </c>
      <c r="AY198" s="16" t="s">
        <v>190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87</v>
      </c>
      <c r="BK198" s="144">
        <f>ROUND(I198*H198,2)</f>
        <v>0</v>
      </c>
      <c r="BL198" s="16" t="s">
        <v>197</v>
      </c>
      <c r="BM198" s="143" t="s">
        <v>277</v>
      </c>
    </row>
    <row r="199" spans="2:65" s="1" customFormat="1">
      <c r="B199" s="31"/>
      <c r="D199" s="145" t="s">
        <v>198</v>
      </c>
      <c r="F199" s="146" t="s">
        <v>276</v>
      </c>
      <c r="I199" s="147"/>
      <c r="L199" s="31"/>
      <c r="M199" s="148"/>
      <c r="T199" s="55"/>
      <c r="AT199" s="16" t="s">
        <v>198</v>
      </c>
      <c r="AU199" s="16" t="s">
        <v>89</v>
      </c>
    </row>
    <row r="200" spans="2:65" s="1" customFormat="1" ht="24.2" customHeight="1">
      <c r="B200" s="31"/>
      <c r="C200" s="132" t="s">
        <v>237</v>
      </c>
      <c r="D200" s="132" t="s">
        <v>192</v>
      </c>
      <c r="E200" s="133" t="s">
        <v>278</v>
      </c>
      <c r="F200" s="134" t="s">
        <v>279</v>
      </c>
      <c r="G200" s="135" t="s">
        <v>280</v>
      </c>
      <c r="H200" s="136">
        <v>2</v>
      </c>
      <c r="I200" s="137"/>
      <c r="J200" s="138">
        <f>ROUND(I200*H200,2)</f>
        <v>0</v>
      </c>
      <c r="K200" s="134" t="s">
        <v>1</v>
      </c>
      <c r="L200" s="31"/>
      <c r="M200" s="139" t="s">
        <v>1</v>
      </c>
      <c r="N200" s="140" t="s">
        <v>44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197</v>
      </c>
      <c r="AT200" s="143" t="s">
        <v>192</v>
      </c>
      <c r="AU200" s="143" t="s">
        <v>89</v>
      </c>
      <c r="AY200" s="16" t="s">
        <v>190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87</v>
      </c>
      <c r="BK200" s="144">
        <f>ROUND(I200*H200,2)</f>
        <v>0</v>
      </c>
      <c r="BL200" s="16" t="s">
        <v>197</v>
      </c>
      <c r="BM200" s="143" t="s">
        <v>281</v>
      </c>
    </row>
    <row r="201" spans="2:65" s="1" customFormat="1">
      <c r="B201" s="31"/>
      <c r="D201" s="145" t="s">
        <v>198</v>
      </c>
      <c r="F201" s="146" t="s">
        <v>279</v>
      </c>
      <c r="I201" s="147"/>
      <c r="L201" s="31"/>
      <c r="M201" s="148"/>
      <c r="T201" s="55"/>
      <c r="AT201" s="16" t="s">
        <v>198</v>
      </c>
      <c r="AU201" s="16" t="s">
        <v>89</v>
      </c>
    </row>
    <row r="202" spans="2:65" s="11" customFormat="1" ht="22.9" customHeight="1">
      <c r="B202" s="121"/>
      <c r="D202" s="122" t="s">
        <v>78</v>
      </c>
      <c r="E202" s="130" t="s">
        <v>207</v>
      </c>
      <c r="F202" s="130" t="s">
        <v>282</v>
      </c>
      <c r="I202" s="124"/>
      <c r="J202" s="131">
        <f>BK202</f>
        <v>0</v>
      </c>
      <c r="L202" s="121"/>
      <c r="M202" s="125"/>
      <c r="P202" s="126">
        <f>SUM(P203:P226)</f>
        <v>0</v>
      </c>
      <c r="R202" s="126">
        <f>SUM(R203:R226)</f>
        <v>19.818128800771103</v>
      </c>
      <c r="T202" s="127">
        <f>SUM(T203:T226)</f>
        <v>0</v>
      </c>
      <c r="AR202" s="122" t="s">
        <v>87</v>
      </c>
      <c r="AT202" s="128" t="s">
        <v>78</v>
      </c>
      <c r="AU202" s="128" t="s">
        <v>87</v>
      </c>
      <c r="AY202" s="122" t="s">
        <v>190</v>
      </c>
      <c r="BK202" s="129">
        <f>SUM(BK203:BK226)</f>
        <v>0</v>
      </c>
    </row>
    <row r="203" spans="2:65" s="1" customFormat="1" ht="21.75" customHeight="1">
      <c r="B203" s="31"/>
      <c r="C203" s="132" t="s">
        <v>283</v>
      </c>
      <c r="D203" s="132" t="s">
        <v>192</v>
      </c>
      <c r="E203" s="133" t="s">
        <v>284</v>
      </c>
      <c r="F203" s="134" t="s">
        <v>285</v>
      </c>
      <c r="G203" s="135" t="s">
        <v>210</v>
      </c>
      <c r="H203" s="136">
        <v>0.20799999999999999</v>
      </c>
      <c r="I203" s="137"/>
      <c r="J203" s="138">
        <f>ROUND(I203*H203,2)</f>
        <v>0</v>
      </c>
      <c r="K203" s="134" t="s">
        <v>196</v>
      </c>
      <c r="L203" s="31"/>
      <c r="M203" s="139" t="s">
        <v>1</v>
      </c>
      <c r="N203" s="140" t="s">
        <v>44</v>
      </c>
      <c r="P203" s="141">
        <f>O203*H203</f>
        <v>0</v>
      </c>
      <c r="Q203" s="141">
        <v>2.5018722040000001</v>
      </c>
      <c r="R203" s="141">
        <f>Q203*H203</f>
        <v>0.52038941843200004</v>
      </c>
      <c r="S203" s="141">
        <v>0</v>
      </c>
      <c r="T203" s="142">
        <f>S203*H203</f>
        <v>0</v>
      </c>
      <c r="AR203" s="143" t="s">
        <v>197</v>
      </c>
      <c r="AT203" s="143" t="s">
        <v>192</v>
      </c>
      <c r="AU203" s="143" t="s">
        <v>89</v>
      </c>
      <c r="AY203" s="16" t="s">
        <v>190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87</v>
      </c>
      <c r="BK203" s="144">
        <f>ROUND(I203*H203,2)</f>
        <v>0</v>
      </c>
      <c r="BL203" s="16" t="s">
        <v>197</v>
      </c>
      <c r="BM203" s="143" t="s">
        <v>286</v>
      </c>
    </row>
    <row r="204" spans="2:65" s="1" customFormat="1" ht="19.5">
      <c r="B204" s="31"/>
      <c r="D204" s="145" t="s">
        <v>198</v>
      </c>
      <c r="F204" s="146" t="s">
        <v>287</v>
      </c>
      <c r="I204" s="147"/>
      <c r="L204" s="31"/>
      <c r="M204" s="148"/>
      <c r="T204" s="55"/>
      <c r="AT204" s="16" t="s">
        <v>198</v>
      </c>
      <c r="AU204" s="16" t="s">
        <v>89</v>
      </c>
    </row>
    <row r="205" spans="2:65" s="1" customFormat="1">
      <c r="B205" s="31"/>
      <c r="D205" s="149" t="s">
        <v>200</v>
      </c>
      <c r="F205" s="150" t="s">
        <v>288</v>
      </c>
      <c r="I205" s="147"/>
      <c r="L205" s="31"/>
      <c r="M205" s="148"/>
      <c r="T205" s="55"/>
      <c r="AT205" s="16" t="s">
        <v>200</v>
      </c>
      <c r="AU205" s="16" t="s">
        <v>89</v>
      </c>
    </row>
    <row r="206" spans="2:65" s="1" customFormat="1" ht="24.2" customHeight="1">
      <c r="B206" s="31"/>
      <c r="C206" s="132" t="s">
        <v>243</v>
      </c>
      <c r="D206" s="132" t="s">
        <v>192</v>
      </c>
      <c r="E206" s="133" t="s">
        <v>289</v>
      </c>
      <c r="F206" s="134" t="s">
        <v>290</v>
      </c>
      <c r="G206" s="135" t="s">
        <v>195</v>
      </c>
      <c r="H206" s="136">
        <v>1.04</v>
      </c>
      <c r="I206" s="137"/>
      <c r="J206" s="138">
        <f>ROUND(I206*H206,2)</f>
        <v>0</v>
      </c>
      <c r="K206" s="134" t="s">
        <v>196</v>
      </c>
      <c r="L206" s="31"/>
      <c r="M206" s="139" t="s">
        <v>1</v>
      </c>
      <c r="N206" s="140" t="s">
        <v>44</v>
      </c>
      <c r="P206" s="141">
        <f>O206*H206</f>
        <v>0</v>
      </c>
      <c r="Q206" s="141">
        <v>4.0771999999999996E-3</v>
      </c>
      <c r="R206" s="141">
        <f>Q206*H206</f>
        <v>4.240288E-3</v>
      </c>
      <c r="S206" s="141">
        <v>0</v>
      </c>
      <c r="T206" s="142">
        <f>S206*H206</f>
        <v>0</v>
      </c>
      <c r="AR206" s="143" t="s">
        <v>197</v>
      </c>
      <c r="AT206" s="143" t="s">
        <v>192</v>
      </c>
      <c r="AU206" s="143" t="s">
        <v>89</v>
      </c>
      <c r="AY206" s="16" t="s">
        <v>190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87</v>
      </c>
      <c r="BK206" s="144">
        <f>ROUND(I206*H206,2)</f>
        <v>0</v>
      </c>
      <c r="BL206" s="16" t="s">
        <v>197</v>
      </c>
      <c r="BM206" s="143" t="s">
        <v>291</v>
      </c>
    </row>
    <row r="207" spans="2:65" s="1" customFormat="1" ht="19.5">
      <c r="B207" s="31"/>
      <c r="D207" s="145" t="s">
        <v>198</v>
      </c>
      <c r="F207" s="146" t="s">
        <v>292</v>
      </c>
      <c r="I207" s="147"/>
      <c r="L207" s="31"/>
      <c r="M207" s="148"/>
      <c r="T207" s="55"/>
      <c r="AT207" s="16" t="s">
        <v>198</v>
      </c>
      <c r="AU207" s="16" t="s">
        <v>89</v>
      </c>
    </row>
    <row r="208" spans="2:65" s="1" customFormat="1">
      <c r="B208" s="31"/>
      <c r="D208" s="149" t="s">
        <v>200</v>
      </c>
      <c r="F208" s="150" t="s">
        <v>293</v>
      </c>
      <c r="I208" s="147"/>
      <c r="L208" s="31"/>
      <c r="M208" s="148"/>
      <c r="T208" s="55"/>
      <c r="AT208" s="16" t="s">
        <v>200</v>
      </c>
      <c r="AU208" s="16" t="s">
        <v>89</v>
      </c>
    </row>
    <row r="209" spans="2:65" s="1" customFormat="1" ht="24.2" customHeight="1">
      <c r="B209" s="31"/>
      <c r="C209" s="132" t="s">
        <v>294</v>
      </c>
      <c r="D209" s="132" t="s">
        <v>192</v>
      </c>
      <c r="E209" s="133" t="s">
        <v>295</v>
      </c>
      <c r="F209" s="134" t="s">
        <v>296</v>
      </c>
      <c r="G209" s="135" t="s">
        <v>195</v>
      </c>
      <c r="H209" s="136">
        <v>1.04</v>
      </c>
      <c r="I209" s="137"/>
      <c r="J209" s="138">
        <f>ROUND(I209*H209,2)</f>
        <v>0</v>
      </c>
      <c r="K209" s="134" t="s">
        <v>196</v>
      </c>
      <c r="L209" s="31"/>
      <c r="M209" s="139" t="s">
        <v>1</v>
      </c>
      <c r="N209" s="140" t="s">
        <v>44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197</v>
      </c>
      <c r="AT209" s="143" t="s">
        <v>192</v>
      </c>
      <c r="AU209" s="143" t="s">
        <v>89</v>
      </c>
      <c r="AY209" s="16" t="s">
        <v>190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197</v>
      </c>
      <c r="BM209" s="143" t="s">
        <v>297</v>
      </c>
    </row>
    <row r="210" spans="2:65" s="1" customFormat="1" ht="19.5">
      <c r="B210" s="31"/>
      <c r="D210" s="145" t="s">
        <v>198</v>
      </c>
      <c r="F210" s="146" t="s">
        <v>298</v>
      </c>
      <c r="I210" s="147"/>
      <c r="L210" s="31"/>
      <c r="M210" s="148"/>
      <c r="T210" s="55"/>
      <c r="AT210" s="16" t="s">
        <v>198</v>
      </c>
      <c r="AU210" s="16" t="s">
        <v>89</v>
      </c>
    </row>
    <row r="211" spans="2:65" s="1" customFormat="1">
      <c r="B211" s="31"/>
      <c r="D211" s="149" t="s">
        <v>200</v>
      </c>
      <c r="F211" s="150" t="s">
        <v>299</v>
      </c>
      <c r="I211" s="147"/>
      <c r="L211" s="31"/>
      <c r="M211" s="148"/>
      <c r="T211" s="55"/>
      <c r="AT211" s="16" t="s">
        <v>200</v>
      </c>
      <c r="AU211" s="16" t="s">
        <v>89</v>
      </c>
    </row>
    <row r="212" spans="2:65" s="1" customFormat="1" ht="16.5" customHeight="1">
      <c r="B212" s="31"/>
      <c r="C212" s="132" t="s">
        <v>248</v>
      </c>
      <c r="D212" s="132" t="s">
        <v>192</v>
      </c>
      <c r="E212" s="133" t="s">
        <v>300</v>
      </c>
      <c r="F212" s="134" t="s">
        <v>301</v>
      </c>
      <c r="G212" s="135" t="s">
        <v>265</v>
      </c>
      <c r="H212" s="136">
        <v>3.0000000000000001E-3</v>
      </c>
      <c r="I212" s="137"/>
      <c r="J212" s="138">
        <f>ROUND(I212*H212,2)</f>
        <v>0</v>
      </c>
      <c r="K212" s="134" t="s">
        <v>196</v>
      </c>
      <c r="L212" s="31"/>
      <c r="M212" s="139" t="s">
        <v>1</v>
      </c>
      <c r="N212" s="140" t="s">
        <v>44</v>
      </c>
      <c r="P212" s="141">
        <f>O212*H212</f>
        <v>0</v>
      </c>
      <c r="Q212" s="141">
        <v>1.0627727796999999</v>
      </c>
      <c r="R212" s="141">
        <f>Q212*H212</f>
        <v>3.1883183390999997E-3</v>
      </c>
      <c r="S212" s="141">
        <v>0</v>
      </c>
      <c r="T212" s="142">
        <f>S212*H212</f>
        <v>0</v>
      </c>
      <c r="AR212" s="143" t="s">
        <v>197</v>
      </c>
      <c r="AT212" s="143" t="s">
        <v>192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302</v>
      </c>
    </row>
    <row r="213" spans="2:65" s="1" customFormat="1" ht="29.25">
      <c r="B213" s="31"/>
      <c r="D213" s="145" t="s">
        <v>198</v>
      </c>
      <c r="F213" s="146" t="s">
        <v>303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>
      <c r="B214" s="31"/>
      <c r="D214" s="149" t="s">
        <v>200</v>
      </c>
      <c r="F214" s="150" t="s">
        <v>304</v>
      </c>
      <c r="I214" s="147"/>
      <c r="L214" s="31"/>
      <c r="M214" s="148"/>
      <c r="T214" s="55"/>
      <c r="AT214" s="16" t="s">
        <v>200</v>
      </c>
      <c r="AU214" s="16" t="s">
        <v>89</v>
      </c>
    </row>
    <row r="215" spans="2:65" s="1" customFormat="1" ht="21.75" customHeight="1">
      <c r="B215" s="31"/>
      <c r="C215" s="132" t="s">
        <v>7</v>
      </c>
      <c r="D215" s="132" t="s">
        <v>192</v>
      </c>
      <c r="E215" s="133" t="s">
        <v>305</v>
      </c>
      <c r="F215" s="134" t="s">
        <v>306</v>
      </c>
      <c r="G215" s="135" t="s">
        <v>195</v>
      </c>
      <c r="H215" s="136">
        <v>1.44</v>
      </c>
      <c r="I215" s="137"/>
      <c r="J215" s="138">
        <f>ROUND(I215*H215,2)</f>
        <v>0</v>
      </c>
      <c r="K215" s="134" t="s">
        <v>196</v>
      </c>
      <c r="L215" s="31"/>
      <c r="M215" s="139" t="s">
        <v>1</v>
      </c>
      <c r="N215" s="140" t="s">
        <v>44</v>
      </c>
      <c r="P215" s="141">
        <f>O215*H215</f>
        <v>0</v>
      </c>
      <c r="Q215" s="141">
        <v>0.26723000000000002</v>
      </c>
      <c r="R215" s="141">
        <f>Q215*H215</f>
        <v>0.38481120000000002</v>
      </c>
      <c r="S215" s="141">
        <v>0</v>
      </c>
      <c r="T215" s="142">
        <f>S215*H215</f>
        <v>0</v>
      </c>
      <c r="AR215" s="143" t="s">
        <v>197</v>
      </c>
      <c r="AT215" s="143" t="s">
        <v>192</v>
      </c>
      <c r="AU215" s="143" t="s">
        <v>89</v>
      </c>
      <c r="AY215" s="16" t="s">
        <v>190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87</v>
      </c>
      <c r="BK215" s="144">
        <f>ROUND(I215*H215,2)</f>
        <v>0</v>
      </c>
      <c r="BL215" s="16" t="s">
        <v>197</v>
      </c>
      <c r="BM215" s="143" t="s">
        <v>307</v>
      </c>
    </row>
    <row r="216" spans="2:65" s="1" customFormat="1" ht="19.5">
      <c r="B216" s="31"/>
      <c r="D216" s="145" t="s">
        <v>198</v>
      </c>
      <c r="F216" s="146" t="s">
        <v>308</v>
      </c>
      <c r="I216" s="147"/>
      <c r="L216" s="31"/>
      <c r="M216" s="148"/>
      <c r="T216" s="55"/>
      <c r="AT216" s="16" t="s">
        <v>198</v>
      </c>
      <c r="AU216" s="16" t="s">
        <v>89</v>
      </c>
    </row>
    <row r="217" spans="2:65" s="1" customFormat="1">
      <c r="B217" s="31"/>
      <c r="D217" s="149" t="s">
        <v>200</v>
      </c>
      <c r="F217" s="150" t="s">
        <v>309</v>
      </c>
      <c r="I217" s="147"/>
      <c r="L217" s="31"/>
      <c r="M217" s="148"/>
      <c r="T217" s="55"/>
      <c r="AT217" s="16" t="s">
        <v>200</v>
      </c>
      <c r="AU217" s="16" t="s">
        <v>89</v>
      </c>
    </row>
    <row r="218" spans="2:65" s="1" customFormat="1" ht="16.5" customHeight="1">
      <c r="B218" s="31"/>
      <c r="C218" s="132" t="s">
        <v>254</v>
      </c>
      <c r="D218" s="132" t="s">
        <v>192</v>
      </c>
      <c r="E218" s="133" t="s">
        <v>310</v>
      </c>
      <c r="F218" s="134" t="s">
        <v>311</v>
      </c>
      <c r="G218" s="135" t="s">
        <v>195</v>
      </c>
      <c r="H218" s="136">
        <v>651.072</v>
      </c>
      <c r="I218" s="137"/>
      <c r="J218" s="138">
        <f>ROUND(I218*H218,2)</f>
        <v>0</v>
      </c>
      <c r="K218" s="134" t="s">
        <v>196</v>
      </c>
      <c r="L218" s="31"/>
      <c r="M218" s="139" t="s">
        <v>1</v>
      </c>
      <c r="N218" s="140" t="s">
        <v>44</v>
      </c>
      <c r="P218" s="141">
        <f>O218*H218</f>
        <v>0</v>
      </c>
      <c r="Q218" s="141">
        <v>2.63E-4</v>
      </c>
      <c r="R218" s="141">
        <f>Q218*H218</f>
        <v>0.171231936</v>
      </c>
      <c r="S218" s="141">
        <v>0</v>
      </c>
      <c r="T218" s="142">
        <f>S218*H218</f>
        <v>0</v>
      </c>
      <c r="AR218" s="143" t="s">
        <v>197</v>
      </c>
      <c r="AT218" s="143" t="s">
        <v>192</v>
      </c>
      <c r="AU218" s="143" t="s">
        <v>89</v>
      </c>
      <c r="AY218" s="16" t="s">
        <v>190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87</v>
      </c>
      <c r="BK218" s="144">
        <f>ROUND(I218*H218,2)</f>
        <v>0</v>
      </c>
      <c r="BL218" s="16" t="s">
        <v>197</v>
      </c>
      <c r="BM218" s="143" t="s">
        <v>312</v>
      </c>
    </row>
    <row r="219" spans="2:65" s="1" customFormat="1" ht="19.5">
      <c r="B219" s="31"/>
      <c r="D219" s="145" t="s">
        <v>198</v>
      </c>
      <c r="F219" s="146" t="s">
        <v>313</v>
      </c>
      <c r="I219" s="147"/>
      <c r="L219" s="31"/>
      <c r="M219" s="148"/>
      <c r="T219" s="55"/>
      <c r="AT219" s="16" t="s">
        <v>198</v>
      </c>
      <c r="AU219" s="16" t="s">
        <v>89</v>
      </c>
    </row>
    <row r="220" spans="2:65" s="1" customFormat="1">
      <c r="B220" s="31"/>
      <c r="D220" s="149" t="s">
        <v>200</v>
      </c>
      <c r="F220" s="150" t="s">
        <v>314</v>
      </c>
      <c r="I220" s="147"/>
      <c r="L220" s="31"/>
      <c r="M220" s="148"/>
      <c r="T220" s="55"/>
      <c r="AT220" s="16" t="s">
        <v>200</v>
      </c>
      <c r="AU220" s="16" t="s">
        <v>89</v>
      </c>
    </row>
    <row r="221" spans="2:65" s="1" customFormat="1" ht="21.75" customHeight="1">
      <c r="B221" s="31"/>
      <c r="C221" s="132" t="s">
        <v>315</v>
      </c>
      <c r="D221" s="132" t="s">
        <v>192</v>
      </c>
      <c r="E221" s="133" t="s">
        <v>316</v>
      </c>
      <c r="F221" s="134" t="s">
        <v>317</v>
      </c>
      <c r="G221" s="135" t="s">
        <v>195</v>
      </c>
      <c r="H221" s="136">
        <v>644.202</v>
      </c>
      <c r="I221" s="137"/>
      <c r="J221" s="138">
        <f>ROUND(I221*H221,2)</f>
        <v>0</v>
      </c>
      <c r="K221" s="134" t="s">
        <v>196</v>
      </c>
      <c r="L221" s="31"/>
      <c r="M221" s="139" t="s">
        <v>1</v>
      </c>
      <c r="N221" s="140" t="s">
        <v>44</v>
      </c>
      <c r="P221" s="141">
        <f>O221*H221</f>
        <v>0</v>
      </c>
      <c r="Q221" s="141">
        <v>2.8570000000000002E-2</v>
      </c>
      <c r="R221" s="141">
        <f>Q221*H221</f>
        <v>18.404851140000002</v>
      </c>
      <c r="S221" s="141">
        <v>0</v>
      </c>
      <c r="T221" s="142">
        <f>S221*H221</f>
        <v>0</v>
      </c>
      <c r="AR221" s="143" t="s">
        <v>197</v>
      </c>
      <c r="AT221" s="143" t="s">
        <v>192</v>
      </c>
      <c r="AU221" s="143" t="s">
        <v>89</v>
      </c>
      <c r="AY221" s="16" t="s">
        <v>190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87</v>
      </c>
      <c r="BK221" s="144">
        <f>ROUND(I221*H221,2)</f>
        <v>0</v>
      </c>
      <c r="BL221" s="16" t="s">
        <v>197</v>
      </c>
      <c r="BM221" s="143" t="s">
        <v>318</v>
      </c>
    </row>
    <row r="222" spans="2:65" s="1" customFormat="1" ht="19.5">
      <c r="B222" s="31"/>
      <c r="D222" s="145" t="s">
        <v>198</v>
      </c>
      <c r="F222" s="146" t="s">
        <v>319</v>
      </c>
      <c r="I222" s="147"/>
      <c r="L222" s="31"/>
      <c r="M222" s="148"/>
      <c r="T222" s="55"/>
      <c r="AT222" s="16" t="s">
        <v>198</v>
      </c>
      <c r="AU222" s="16" t="s">
        <v>89</v>
      </c>
    </row>
    <row r="223" spans="2:65" s="1" customFormat="1">
      <c r="B223" s="31"/>
      <c r="D223" s="149" t="s">
        <v>200</v>
      </c>
      <c r="F223" s="150" t="s">
        <v>320</v>
      </c>
      <c r="I223" s="147"/>
      <c r="L223" s="31"/>
      <c r="M223" s="148"/>
      <c r="T223" s="55"/>
      <c r="AT223" s="16" t="s">
        <v>200</v>
      </c>
      <c r="AU223" s="16" t="s">
        <v>89</v>
      </c>
    </row>
    <row r="224" spans="2:65" s="1" customFormat="1" ht="24.2" customHeight="1">
      <c r="B224" s="31"/>
      <c r="C224" s="132" t="s">
        <v>259</v>
      </c>
      <c r="D224" s="132" t="s">
        <v>192</v>
      </c>
      <c r="E224" s="133" t="s">
        <v>321</v>
      </c>
      <c r="F224" s="134" t="s">
        <v>322</v>
      </c>
      <c r="G224" s="135" t="s">
        <v>195</v>
      </c>
      <c r="H224" s="136">
        <v>6.87</v>
      </c>
      <c r="I224" s="137"/>
      <c r="J224" s="138">
        <f>ROUND(I224*H224,2)</f>
        <v>0</v>
      </c>
      <c r="K224" s="134" t="s">
        <v>196</v>
      </c>
      <c r="L224" s="31"/>
      <c r="M224" s="139" t="s">
        <v>1</v>
      </c>
      <c r="N224" s="140" t="s">
        <v>44</v>
      </c>
      <c r="P224" s="141">
        <f>O224*H224</f>
        <v>0</v>
      </c>
      <c r="Q224" s="141">
        <v>4.795E-2</v>
      </c>
      <c r="R224" s="141">
        <f>Q224*H224</f>
        <v>0.3294165</v>
      </c>
      <c r="S224" s="141">
        <v>0</v>
      </c>
      <c r="T224" s="142">
        <f>S224*H224</f>
        <v>0</v>
      </c>
      <c r="AR224" s="143" t="s">
        <v>197</v>
      </c>
      <c r="AT224" s="143" t="s">
        <v>192</v>
      </c>
      <c r="AU224" s="143" t="s">
        <v>89</v>
      </c>
      <c r="AY224" s="16" t="s">
        <v>190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87</v>
      </c>
      <c r="BK224" s="144">
        <f>ROUND(I224*H224,2)</f>
        <v>0</v>
      </c>
      <c r="BL224" s="16" t="s">
        <v>197</v>
      </c>
      <c r="BM224" s="143" t="s">
        <v>323</v>
      </c>
    </row>
    <row r="225" spans="2:65" s="1" customFormat="1" ht="19.5">
      <c r="B225" s="31"/>
      <c r="D225" s="145" t="s">
        <v>198</v>
      </c>
      <c r="F225" s="146" t="s">
        <v>324</v>
      </c>
      <c r="I225" s="147"/>
      <c r="L225" s="31"/>
      <c r="M225" s="148"/>
      <c r="T225" s="55"/>
      <c r="AT225" s="16" t="s">
        <v>198</v>
      </c>
      <c r="AU225" s="16" t="s">
        <v>89</v>
      </c>
    </row>
    <row r="226" spans="2:65" s="1" customFormat="1">
      <c r="B226" s="31"/>
      <c r="D226" s="149" t="s">
        <v>200</v>
      </c>
      <c r="F226" s="150" t="s">
        <v>325</v>
      </c>
      <c r="I226" s="147"/>
      <c r="L226" s="31"/>
      <c r="M226" s="148"/>
      <c r="T226" s="55"/>
      <c r="AT226" s="16" t="s">
        <v>200</v>
      </c>
      <c r="AU226" s="16" t="s">
        <v>89</v>
      </c>
    </row>
    <row r="227" spans="2:65" s="11" customFormat="1" ht="22.9" customHeight="1">
      <c r="B227" s="121"/>
      <c r="D227" s="122" t="s">
        <v>78</v>
      </c>
      <c r="E227" s="130" t="s">
        <v>197</v>
      </c>
      <c r="F227" s="130" t="s">
        <v>326</v>
      </c>
      <c r="I227" s="124"/>
      <c r="J227" s="131">
        <f>BK227</f>
        <v>0</v>
      </c>
      <c r="L227" s="121"/>
      <c r="M227" s="125"/>
      <c r="P227" s="126">
        <v>0</v>
      </c>
      <c r="R227" s="126">
        <v>0</v>
      </c>
      <c r="T227" s="127">
        <v>0</v>
      </c>
      <c r="AR227" s="122" t="s">
        <v>87</v>
      </c>
      <c r="AT227" s="128" t="s">
        <v>78</v>
      </c>
      <c r="AU227" s="128" t="s">
        <v>87</v>
      </c>
      <c r="AY227" s="122" t="s">
        <v>190</v>
      </c>
      <c r="BK227" s="129">
        <v>0</v>
      </c>
    </row>
    <row r="228" spans="2:65" s="11" customFormat="1" ht="22.9" customHeight="1">
      <c r="B228" s="121"/>
      <c r="D228" s="122" t="s">
        <v>78</v>
      </c>
      <c r="E228" s="130" t="s">
        <v>327</v>
      </c>
      <c r="F228" s="130" t="s">
        <v>328</v>
      </c>
      <c r="I228" s="124"/>
      <c r="J228" s="131">
        <f>BK228</f>
        <v>0</v>
      </c>
      <c r="L228" s="121"/>
      <c r="M228" s="125"/>
      <c r="P228" s="126">
        <f>SUM(P229:P249)</f>
        <v>0</v>
      </c>
      <c r="R228" s="126">
        <f>SUM(R229:R249)</f>
        <v>8.6921680991928998</v>
      </c>
      <c r="T228" s="127">
        <f>SUM(T229:T249)</f>
        <v>0</v>
      </c>
      <c r="AR228" s="122" t="s">
        <v>87</v>
      </c>
      <c r="AT228" s="128" t="s">
        <v>78</v>
      </c>
      <c r="AU228" s="128" t="s">
        <v>87</v>
      </c>
      <c r="AY228" s="122" t="s">
        <v>190</v>
      </c>
      <c r="BK228" s="129">
        <f>SUM(BK229:BK249)</f>
        <v>0</v>
      </c>
    </row>
    <row r="229" spans="2:65" s="1" customFormat="1" ht="24.2" customHeight="1">
      <c r="B229" s="31"/>
      <c r="C229" s="132" t="s">
        <v>329</v>
      </c>
      <c r="D229" s="132" t="s">
        <v>192</v>
      </c>
      <c r="E229" s="133" t="s">
        <v>330</v>
      </c>
      <c r="F229" s="134" t="s">
        <v>331</v>
      </c>
      <c r="G229" s="135" t="s">
        <v>195</v>
      </c>
      <c r="H229" s="136">
        <v>1.103</v>
      </c>
      <c r="I229" s="137"/>
      <c r="J229" s="138">
        <f>ROUND(I229*H229,2)</f>
        <v>0</v>
      </c>
      <c r="K229" s="134" t="s">
        <v>196</v>
      </c>
      <c r="L229" s="31"/>
      <c r="M229" s="139" t="s">
        <v>1</v>
      </c>
      <c r="N229" s="140" t="s">
        <v>44</v>
      </c>
      <c r="P229" s="141">
        <f>O229*H229</f>
        <v>0</v>
      </c>
      <c r="Q229" s="141">
        <v>7.3721339999999998E-3</v>
      </c>
      <c r="R229" s="141">
        <f>Q229*H229</f>
        <v>8.1314638019999996E-3</v>
      </c>
      <c r="S229" s="141">
        <v>0</v>
      </c>
      <c r="T229" s="142">
        <f>S229*H229</f>
        <v>0</v>
      </c>
      <c r="AR229" s="143" t="s">
        <v>197</v>
      </c>
      <c r="AT229" s="143" t="s">
        <v>192</v>
      </c>
      <c r="AU229" s="143" t="s">
        <v>89</v>
      </c>
      <c r="AY229" s="16" t="s">
        <v>190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87</v>
      </c>
      <c r="BK229" s="144">
        <f>ROUND(I229*H229,2)</f>
        <v>0</v>
      </c>
      <c r="BL229" s="16" t="s">
        <v>197</v>
      </c>
      <c r="BM229" s="143" t="s">
        <v>332</v>
      </c>
    </row>
    <row r="230" spans="2:65" s="1" customFormat="1" ht="58.5">
      <c r="B230" s="31"/>
      <c r="D230" s="145" t="s">
        <v>198</v>
      </c>
      <c r="F230" s="146" t="s">
        <v>333</v>
      </c>
      <c r="I230" s="147"/>
      <c r="L230" s="31"/>
      <c r="M230" s="148"/>
      <c r="T230" s="55"/>
      <c r="AT230" s="16" t="s">
        <v>198</v>
      </c>
      <c r="AU230" s="16" t="s">
        <v>89</v>
      </c>
    </row>
    <row r="231" spans="2:65" s="1" customFormat="1">
      <c r="B231" s="31"/>
      <c r="D231" s="149" t="s">
        <v>200</v>
      </c>
      <c r="F231" s="150" t="s">
        <v>334</v>
      </c>
      <c r="I231" s="147"/>
      <c r="L231" s="31"/>
      <c r="M231" s="148"/>
      <c r="T231" s="55"/>
      <c r="AT231" s="16" t="s">
        <v>200</v>
      </c>
      <c r="AU231" s="16" t="s">
        <v>89</v>
      </c>
    </row>
    <row r="232" spans="2:65" s="1" customFormat="1" ht="21.75" customHeight="1">
      <c r="B232" s="31"/>
      <c r="C232" s="132" t="s">
        <v>266</v>
      </c>
      <c r="D232" s="132" t="s">
        <v>192</v>
      </c>
      <c r="E232" s="133" t="s">
        <v>335</v>
      </c>
      <c r="F232" s="134" t="s">
        <v>336</v>
      </c>
      <c r="G232" s="135" t="s">
        <v>210</v>
      </c>
      <c r="H232" s="136">
        <v>0.11</v>
      </c>
      <c r="I232" s="137"/>
      <c r="J232" s="138">
        <f>ROUND(I232*H232,2)</f>
        <v>0</v>
      </c>
      <c r="K232" s="134" t="s">
        <v>196</v>
      </c>
      <c r="L232" s="31"/>
      <c r="M232" s="139" t="s">
        <v>1</v>
      </c>
      <c r="N232" s="140" t="s">
        <v>44</v>
      </c>
      <c r="P232" s="141">
        <f>O232*H232</f>
        <v>0</v>
      </c>
      <c r="Q232" s="141">
        <v>2.5020099999999998</v>
      </c>
      <c r="R232" s="141">
        <f>Q232*H232</f>
        <v>0.2752211</v>
      </c>
      <c r="S232" s="141">
        <v>0</v>
      </c>
      <c r="T232" s="142">
        <f>S232*H232</f>
        <v>0</v>
      </c>
      <c r="AR232" s="143" t="s">
        <v>197</v>
      </c>
      <c r="AT232" s="143" t="s">
        <v>192</v>
      </c>
      <c r="AU232" s="143" t="s">
        <v>89</v>
      </c>
      <c r="AY232" s="16" t="s">
        <v>190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87</v>
      </c>
      <c r="BK232" s="144">
        <f>ROUND(I232*H232,2)</f>
        <v>0</v>
      </c>
      <c r="BL232" s="16" t="s">
        <v>197</v>
      </c>
      <c r="BM232" s="143" t="s">
        <v>337</v>
      </c>
    </row>
    <row r="233" spans="2:65" s="1" customFormat="1" ht="29.25">
      <c r="B233" s="31"/>
      <c r="D233" s="145" t="s">
        <v>198</v>
      </c>
      <c r="F233" s="146" t="s">
        <v>338</v>
      </c>
      <c r="I233" s="147"/>
      <c r="L233" s="31"/>
      <c r="M233" s="148"/>
      <c r="T233" s="55"/>
      <c r="AT233" s="16" t="s">
        <v>198</v>
      </c>
      <c r="AU233" s="16" t="s">
        <v>89</v>
      </c>
    </row>
    <row r="234" spans="2:65" s="1" customFormat="1">
      <c r="B234" s="31"/>
      <c r="D234" s="149" t="s">
        <v>200</v>
      </c>
      <c r="F234" s="150" t="s">
        <v>339</v>
      </c>
      <c r="I234" s="147"/>
      <c r="L234" s="31"/>
      <c r="M234" s="148"/>
      <c r="T234" s="55"/>
      <c r="AT234" s="16" t="s">
        <v>200</v>
      </c>
      <c r="AU234" s="16" t="s">
        <v>89</v>
      </c>
    </row>
    <row r="235" spans="2:65" s="1" customFormat="1" ht="16.5" customHeight="1">
      <c r="B235" s="31"/>
      <c r="C235" s="132" t="s">
        <v>340</v>
      </c>
      <c r="D235" s="132" t="s">
        <v>192</v>
      </c>
      <c r="E235" s="133" t="s">
        <v>341</v>
      </c>
      <c r="F235" s="134" t="s">
        <v>342</v>
      </c>
      <c r="G235" s="135" t="s">
        <v>265</v>
      </c>
      <c r="H235" s="136">
        <v>4.0000000000000001E-3</v>
      </c>
      <c r="I235" s="137"/>
      <c r="J235" s="138">
        <f>ROUND(I235*H235,2)</f>
        <v>0</v>
      </c>
      <c r="K235" s="134" t="s">
        <v>196</v>
      </c>
      <c r="L235" s="31"/>
      <c r="M235" s="139" t="s">
        <v>1</v>
      </c>
      <c r="N235" s="140" t="s">
        <v>44</v>
      </c>
      <c r="P235" s="141">
        <f>O235*H235</f>
        <v>0</v>
      </c>
      <c r="Q235" s="141">
        <v>1.0555522399999999</v>
      </c>
      <c r="R235" s="141">
        <f>Q235*H235</f>
        <v>4.2222089599999995E-3</v>
      </c>
      <c r="S235" s="141">
        <v>0</v>
      </c>
      <c r="T235" s="142">
        <f>S235*H235</f>
        <v>0</v>
      </c>
      <c r="AR235" s="143" t="s">
        <v>197</v>
      </c>
      <c r="AT235" s="143" t="s">
        <v>192</v>
      </c>
      <c r="AU235" s="143" t="s">
        <v>89</v>
      </c>
      <c r="AY235" s="16" t="s">
        <v>190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87</v>
      </c>
      <c r="BK235" s="144">
        <f>ROUND(I235*H235,2)</f>
        <v>0</v>
      </c>
      <c r="BL235" s="16" t="s">
        <v>197</v>
      </c>
      <c r="BM235" s="143" t="s">
        <v>343</v>
      </c>
    </row>
    <row r="236" spans="2:65" s="1" customFormat="1" ht="48.75">
      <c r="B236" s="31"/>
      <c r="D236" s="145" t="s">
        <v>198</v>
      </c>
      <c r="F236" s="146" t="s">
        <v>344</v>
      </c>
      <c r="I236" s="147"/>
      <c r="L236" s="31"/>
      <c r="M236" s="148"/>
      <c r="T236" s="55"/>
      <c r="AT236" s="16" t="s">
        <v>198</v>
      </c>
      <c r="AU236" s="16" t="s">
        <v>89</v>
      </c>
    </row>
    <row r="237" spans="2:65" s="1" customFormat="1">
      <c r="B237" s="31"/>
      <c r="D237" s="149" t="s">
        <v>200</v>
      </c>
      <c r="F237" s="150" t="s">
        <v>345</v>
      </c>
      <c r="I237" s="147"/>
      <c r="L237" s="31"/>
      <c r="M237" s="148"/>
      <c r="T237" s="55"/>
      <c r="AT237" s="16" t="s">
        <v>200</v>
      </c>
      <c r="AU237" s="16" t="s">
        <v>89</v>
      </c>
    </row>
    <row r="238" spans="2:65" s="1" customFormat="1" ht="24.2" customHeight="1">
      <c r="B238" s="31"/>
      <c r="C238" s="132" t="s">
        <v>271</v>
      </c>
      <c r="D238" s="132" t="s">
        <v>192</v>
      </c>
      <c r="E238" s="133" t="s">
        <v>346</v>
      </c>
      <c r="F238" s="134" t="s">
        <v>347</v>
      </c>
      <c r="G238" s="135" t="s">
        <v>195</v>
      </c>
      <c r="H238" s="136">
        <v>55.5</v>
      </c>
      <c r="I238" s="137"/>
      <c r="J238" s="138">
        <f>ROUND(I238*H238,2)</f>
        <v>0</v>
      </c>
      <c r="K238" s="134" t="s">
        <v>196</v>
      </c>
      <c r="L238" s="31"/>
      <c r="M238" s="139" t="s">
        <v>1</v>
      </c>
      <c r="N238" s="140" t="s">
        <v>44</v>
      </c>
      <c r="P238" s="141">
        <f>O238*H238</f>
        <v>0</v>
      </c>
      <c r="Q238" s="141">
        <v>1.29684E-2</v>
      </c>
      <c r="R238" s="141">
        <f>Q238*H238</f>
        <v>0.7197462</v>
      </c>
      <c r="S238" s="141">
        <v>0</v>
      </c>
      <c r="T238" s="142">
        <f>S238*H238</f>
        <v>0</v>
      </c>
      <c r="AR238" s="143" t="s">
        <v>197</v>
      </c>
      <c r="AT238" s="143" t="s">
        <v>192</v>
      </c>
      <c r="AU238" s="143" t="s">
        <v>89</v>
      </c>
      <c r="AY238" s="16" t="s">
        <v>190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87</v>
      </c>
      <c r="BK238" s="144">
        <f>ROUND(I238*H238,2)</f>
        <v>0</v>
      </c>
      <c r="BL238" s="16" t="s">
        <v>197</v>
      </c>
      <c r="BM238" s="143" t="s">
        <v>348</v>
      </c>
    </row>
    <row r="239" spans="2:65" s="1" customFormat="1" ht="58.5">
      <c r="B239" s="31"/>
      <c r="D239" s="145" t="s">
        <v>198</v>
      </c>
      <c r="F239" s="146" t="s">
        <v>349</v>
      </c>
      <c r="I239" s="147"/>
      <c r="L239" s="31"/>
      <c r="M239" s="148"/>
      <c r="T239" s="55"/>
      <c r="AT239" s="16" t="s">
        <v>198</v>
      </c>
      <c r="AU239" s="16" t="s">
        <v>89</v>
      </c>
    </row>
    <row r="240" spans="2:65" s="1" customFormat="1">
      <c r="B240" s="31"/>
      <c r="D240" s="149" t="s">
        <v>200</v>
      </c>
      <c r="F240" s="150" t="s">
        <v>350</v>
      </c>
      <c r="I240" s="147"/>
      <c r="L240" s="31"/>
      <c r="M240" s="148"/>
      <c r="T240" s="55"/>
      <c r="AT240" s="16" t="s">
        <v>200</v>
      </c>
      <c r="AU240" s="16" t="s">
        <v>89</v>
      </c>
    </row>
    <row r="241" spans="2:65" s="1" customFormat="1" ht="21.75" customHeight="1">
      <c r="B241" s="31"/>
      <c r="C241" s="132" t="s">
        <v>351</v>
      </c>
      <c r="D241" s="132" t="s">
        <v>192</v>
      </c>
      <c r="E241" s="133" t="s">
        <v>352</v>
      </c>
      <c r="F241" s="134" t="s">
        <v>353</v>
      </c>
      <c r="G241" s="135" t="s">
        <v>210</v>
      </c>
      <c r="H241" s="136">
        <v>2.948</v>
      </c>
      <c r="I241" s="137"/>
      <c r="J241" s="138">
        <f>ROUND(I241*H241,2)</f>
        <v>0</v>
      </c>
      <c r="K241" s="134" t="s">
        <v>196</v>
      </c>
      <c r="L241" s="31"/>
      <c r="M241" s="139" t="s">
        <v>1</v>
      </c>
      <c r="N241" s="140" t="s">
        <v>44</v>
      </c>
      <c r="P241" s="141">
        <f>O241*H241</f>
        <v>0</v>
      </c>
      <c r="Q241" s="141">
        <v>2.5020099999999998</v>
      </c>
      <c r="R241" s="141">
        <f>Q241*H241</f>
        <v>7.3759254799999994</v>
      </c>
      <c r="S241" s="141">
        <v>0</v>
      </c>
      <c r="T241" s="142">
        <f>S241*H241</f>
        <v>0</v>
      </c>
      <c r="AR241" s="143" t="s">
        <v>197</v>
      </c>
      <c r="AT241" s="143" t="s">
        <v>192</v>
      </c>
      <c r="AU241" s="143" t="s">
        <v>89</v>
      </c>
      <c r="AY241" s="16" t="s">
        <v>190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87</v>
      </c>
      <c r="BK241" s="144">
        <f>ROUND(I241*H241,2)</f>
        <v>0</v>
      </c>
      <c r="BL241" s="16" t="s">
        <v>197</v>
      </c>
      <c r="BM241" s="143" t="s">
        <v>354</v>
      </c>
    </row>
    <row r="242" spans="2:65" s="1" customFormat="1" ht="29.25">
      <c r="B242" s="31"/>
      <c r="D242" s="145" t="s">
        <v>198</v>
      </c>
      <c r="F242" s="146" t="s">
        <v>355</v>
      </c>
      <c r="I242" s="147"/>
      <c r="L242" s="31"/>
      <c r="M242" s="148"/>
      <c r="T242" s="55"/>
      <c r="AT242" s="16" t="s">
        <v>198</v>
      </c>
      <c r="AU242" s="16" t="s">
        <v>89</v>
      </c>
    </row>
    <row r="243" spans="2:65" s="1" customFormat="1">
      <c r="B243" s="31"/>
      <c r="D243" s="149" t="s">
        <v>200</v>
      </c>
      <c r="F243" s="150" t="s">
        <v>356</v>
      </c>
      <c r="I243" s="147"/>
      <c r="L243" s="31"/>
      <c r="M243" s="148"/>
      <c r="T243" s="55"/>
      <c r="AT243" s="16" t="s">
        <v>200</v>
      </c>
      <c r="AU243" s="16" t="s">
        <v>89</v>
      </c>
    </row>
    <row r="244" spans="2:65" s="1" customFormat="1" ht="16.5" customHeight="1">
      <c r="B244" s="31"/>
      <c r="C244" s="132" t="s">
        <v>277</v>
      </c>
      <c r="D244" s="132" t="s">
        <v>192</v>
      </c>
      <c r="E244" s="133" t="s">
        <v>341</v>
      </c>
      <c r="F244" s="134" t="s">
        <v>342</v>
      </c>
      <c r="G244" s="135" t="s">
        <v>265</v>
      </c>
      <c r="H244" s="136">
        <v>0.19500000000000001</v>
      </c>
      <c r="I244" s="137"/>
      <c r="J244" s="138">
        <f>ROUND(I244*H244,2)</f>
        <v>0</v>
      </c>
      <c r="K244" s="134" t="s">
        <v>196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1.0555522399999999</v>
      </c>
      <c r="R244" s="141">
        <f>Q244*H244</f>
        <v>0.2058326868</v>
      </c>
      <c r="S244" s="141">
        <v>0</v>
      </c>
      <c r="T244" s="142">
        <f>S244*H244</f>
        <v>0</v>
      </c>
      <c r="AR244" s="143" t="s">
        <v>197</v>
      </c>
      <c r="AT244" s="143" t="s">
        <v>192</v>
      </c>
      <c r="AU244" s="143" t="s">
        <v>89</v>
      </c>
      <c r="AY244" s="16" t="s">
        <v>190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197</v>
      </c>
      <c r="BM244" s="143" t="s">
        <v>357</v>
      </c>
    </row>
    <row r="245" spans="2:65" s="1" customFormat="1" ht="48.75">
      <c r="B245" s="31"/>
      <c r="D245" s="145" t="s">
        <v>198</v>
      </c>
      <c r="F245" s="146" t="s">
        <v>344</v>
      </c>
      <c r="I245" s="147"/>
      <c r="L245" s="31"/>
      <c r="M245" s="148"/>
      <c r="T245" s="55"/>
      <c r="AT245" s="16" t="s">
        <v>198</v>
      </c>
      <c r="AU245" s="16" t="s">
        <v>89</v>
      </c>
    </row>
    <row r="246" spans="2:65" s="1" customFormat="1">
      <c r="B246" s="31"/>
      <c r="D246" s="149" t="s">
        <v>200</v>
      </c>
      <c r="F246" s="150" t="s">
        <v>345</v>
      </c>
      <c r="I246" s="147"/>
      <c r="L246" s="31"/>
      <c r="M246" s="148"/>
      <c r="T246" s="55"/>
      <c r="AT246" s="16" t="s">
        <v>200</v>
      </c>
      <c r="AU246" s="16" t="s">
        <v>89</v>
      </c>
    </row>
    <row r="247" spans="2:65" s="1" customFormat="1" ht="16.5" customHeight="1">
      <c r="B247" s="31"/>
      <c r="C247" s="132" t="s">
        <v>358</v>
      </c>
      <c r="D247" s="132" t="s">
        <v>192</v>
      </c>
      <c r="E247" s="133" t="s">
        <v>359</v>
      </c>
      <c r="F247" s="134" t="s">
        <v>360</v>
      </c>
      <c r="G247" s="135" t="s">
        <v>265</v>
      </c>
      <c r="H247" s="136">
        <v>9.7000000000000003E-2</v>
      </c>
      <c r="I247" s="137"/>
      <c r="J247" s="138">
        <f>ROUND(I247*H247,2)</f>
        <v>0</v>
      </c>
      <c r="K247" s="134" t="s">
        <v>196</v>
      </c>
      <c r="L247" s="31"/>
      <c r="M247" s="139" t="s">
        <v>1</v>
      </c>
      <c r="N247" s="140" t="s">
        <v>44</v>
      </c>
      <c r="P247" s="141">
        <f>O247*H247</f>
        <v>0</v>
      </c>
      <c r="Q247" s="141">
        <v>1.0627727796999999</v>
      </c>
      <c r="R247" s="141">
        <f>Q247*H247</f>
        <v>0.10308895963089999</v>
      </c>
      <c r="S247" s="141">
        <v>0</v>
      </c>
      <c r="T247" s="142">
        <f>S247*H247</f>
        <v>0</v>
      </c>
      <c r="AR247" s="143" t="s">
        <v>197</v>
      </c>
      <c r="AT247" s="143" t="s">
        <v>192</v>
      </c>
      <c r="AU247" s="143" t="s">
        <v>89</v>
      </c>
      <c r="AY247" s="16" t="s">
        <v>190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87</v>
      </c>
      <c r="BK247" s="144">
        <f>ROUND(I247*H247,2)</f>
        <v>0</v>
      </c>
      <c r="BL247" s="16" t="s">
        <v>197</v>
      </c>
      <c r="BM247" s="143" t="s">
        <v>361</v>
      </c>
    </row>
    <row r="248" spans="2:65" s="1" customFormat="1" ht="48.75">
      <c r="B248" s="31"/>
      <c r="D248" s="145" t="s">
        <v>198</v>
      </c>
      <c r="F248" s="146" t="s">
        <v>362</v>
      </c>
      <c r="I248" s="147"/>
      <c r="L248" s="31"/>
      <c r="M248" s="148"/>
      <c r="T248" s="55"/>
      <c r="AT248" s="16" t="s">
        <v>198</v>
      </c>
      <c r="AU248" s="16" t="s">
        <v>89</v>
      </c>
    </row>
    <row r="249" spans="2:65" s="1" customFormat="1">
      <c r="B249" s="31"/>
      <c r="D249" s="149" t="s">
        <v>200</v>
      </c>
      <c r="F249" s="150" t="s">
        <v>363</v>
      </c>
      <c r="I249" s="147"/>
      <c r="L249" s="31"/>
      <c r="M249" s="148"/>
      <c r="T249" s="55"/>
      <c r="AT249" s="16" t="s">
        <v>200</v>
      </c>
      <c r="AU249" s="16" t="s">
        <v>89</v>
      </c>
    </row>
    <row r="250" spans="2:65" s="11" customFormat="1" ht="22.9" customHeight="1">
      <c r="B250" s="121"/>
      <c r="D250" s="122" t="s">
        <v>78</v>
      </c>
      <c r="E250" s="130" t="s">
        <v>364</v>
      </c>
      <c r="F250" s="130" t="s">
        <v>365</v>
      </c>
      <c r="I250" s="124"/>
      <c r="J250" s="131">
        <f>BK250</f>
        <v>0</v>
      </c>
      <c r="L250" s="121"/>
      <c r="M250" s="125"/>
      <c r="P250" s="126">
        <f>SUM(P251:P259)</f>
        <v>0</v>
      </c>
      <c r="R250" s="126">
        <f>SUM(R251:R259)</f>
        <v>1.0792600875</v>
      </c>
      <c r="T250" s="127">
        <f>SUM(T251:T259)</f>
        <v>0</v>
      </c>
      <c r="AR250" s="122" t="s">
        <v>87</v>
      </c>
      <c r="AT250" s="128" t="s">
        <v>78</v>
      </c>
      <c r="AU250" s="128" t="s">
        <v>87</v>
      </c>
      <c r="AY250" s="122" t="s">
        <v>190</v>
      </c>
      <c r="BK250" s="129">
        <f>SUM(BK251:BK259)</f>
        <v>0</v>
      </c>
    </row>
    <row r="251" spans="2:65" s="1" customFormat="1" ht="24.2" customHeight="1">
      <c r="B251" s="31"/>
      <c r="C251" s="132" t="s">
        <v>281</v>
      </c>
      <c r="D251" s="132" t="s">
        <v>192</v>
      </c>
      <c r="E251" s="133" t="s">
        <v>366</v>
      </c>
      <c r="F251" s="134" t="s">
        <v>367</v>
      </c>
      <c r="G251" s="135" t="s">
        <v>368</v>
      </c>
      <c r="H251" s="136">
        <v>10.5</v>
      </c>
      <c r="I251" s="137"/>
      <c r="J251" s="138">
        <f>ROUND(I251*H251,2)</f>
        <v>0</v>
      </c>
      <c r="K251" s="134" t="s">
        <v>196</v>
      </c>
      <c r="L251" s="31"/>
      <c r="M251" s="139" t="s">
        <v>1</v>
      </c>
      <c r="N251" s="140" t="s">
        <v>44</v>
      </c>
      <c r="P251" s="141">
        <f>O251*H251</f>
        <v>0</v>
      </c>
      <c r="Q251" s="141">
        <v>0.1015983</v>
      </c>
      <c r="R251" s="141">
        <f>Q251*H251</f>
        <v>1.0667821500000001</v>
      </c>
      <c r="S251" s="141">
        <v>0</v>
      </c>
      <c r="T251" s="142">
        <f>S251*H251</f>
        <v>0</v>
      </c>
      <c r="AR251" s="143" t="s">
        <v>197</v>
      </c>
      <c r="AT251" s="143" t="s">
        <v>192</v>
      </c>
      <c r="AU251" s="143" t="s">
        <v>89</v>
      </c>
      <c r="AY251" s="16" t="s">
        <v>190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87</v>
      </c>
      <c r="BK251" s="144">
        <f>ROUND(I251*H251,2)</f>
        <v>0</v>
      </c>
      <c r="BL251" s="16" t="s">
        <v>197</v>
      </c>
      <c r="BM251" s="143" t="s">
        <v>369</v>
      </c>
    </row>
    <row r="252" spans="2:65" s="1" customFormat="1" ht="19.5">
      <c r="B252" s="31"/>
      <c r="D252" s="145" t="s">
        <v>198</v>
      </c>
      <c r="F252" s="146" t="s">
        <v>370</v>
      </c>
      <c r="I252" s="147"/>
      <c r="L252" s="31"/>
      <c r="M252" s="148"/>
      <c r="T252" s="55"/>
      <c r="AT252" s="16" t="s">
        <v>198</v>
      </c>
      <c r="AU252" s="16" t="s">
        <v>89</v>
      </c>
    </row>
    <row r="253" spans="2:65" s="1" customFormat="1">
      <c r="B253" s="31"/>
      <c r="D253" s="149" t="s">
        <v>200</v>
      </c>
      <c r="F253" s="150" t="s">
        <v>371</v>
      </c>
      <c r="I253" s="147"/>
      <c r="L253" s="31"/>
      <c r="M253" s="148"/>
      <c r="T253" s="55"/>
      <c r="AT253" s="16" t="s">
        <v>200</v>
      </c>
      <c r="AU253" s="16" t="s">
        <v>89</v>
      </c>
    </row>
    <row r="254" spans="2:65" s="1" customFormat="1" ht="16.5" customHeight="1">
      <c r="B254" s="31"/>
      <c r="C254" s="132" t="s">
        <v>372</v>
      </c>
      <c r="D254" s="132" t="s">
        <v>192</v>
      </c>
      <c r="E254" s="133" t="s">
        <v>373</v>
      </c>
      <c r="F254" s="134" t="s">
        <v>374</v>
      </c>
      <c r="G254" s="135" t="s">
        <v>195</v>
      </c>
      <c r="H254" s="136">
        <v>1.575</v>
      </c>
      <c r="I254" s="137"/>
      <c r="J254" s="138">
        <f>ROUND(I254*H254,2)</f>
        <v>0</v>
      </c>
      <c r="K254" s="134" t="s">
        <v>196</v>
      </c>
      <c r="L254" s="31"/>
      <c r="M254" s="139" t="s">
        <v>1</v>
      </c>
      <c r="N254" s="140" t="s">
        <v>44</v>
      </c>
      <c r="P254" s="141">
        <f>O254*H254</f>
        <v>0</v>
      </c>
      <c r="Q254" s="141">
        <v>7.9225000000000007E-3</v>
      </c>
      <c r="R254" s="141">
        <f>Q254*H254</f>
        <v>1.2477937500000001E-2</v>
      </c>
      <c r="S254" s="141">
        <v>0</v>
      </c>
      <c r="T254" s="142">
        <f>S254*H254</f>
        <v>0</v>
      </c>
      <c r="AR254" s="143" t="s">
        <v>197</v>
      </c>
      <c r="AT254" s="143" t="s">
        <v>192</v>
      </c>
      <c r="AU254" s="143" t="s">
        <v>89</v>
      </c>
      <c r="AY254" s="16" t="s">
        <v>190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87</v>
      </c>
      <c r="BK254" s="144">
        <f>ROUND(I254*H254,2)</f>
        <v>0</v>
      </c>
      <c r="BL254" s="16" t="s">
        <v>197</v>
      </c>
      <c r="BM254" s="143" t="s">
        <v>375</v>
      </c>
    </row>
    <row r="255" spans="2:65" s="1" customFormat="1" ht="19.5">
      <c r="B255" s="31"/>
      <c r="D255" s="145" t="s">
        <v>198</v>
      </c>
      <c r="F255" s="146" t="s">
        <v>376</v>
      </c>
      <c r="I255" s="147"/>
      <c r="L255" s="31"/>
      <c r="M255" s="148"/>
      <c r="T255" s="55"/>
      <c r="AT255" s="16" t="s">
        <v>198</v>
      </c>
      <c r="AU255" s="16" t="s">
        <v>89</v>
      </c>
    </row>
    <row r="256" spans="2:65" s="1" customFormat="1">
      <c r="B256" s="31"/>
      <c r="D256" s="149" t="s">
        <v>200</v>
      </c>
      <c r="F256" s="150" t="s">
        <v>377</v>
      </c>
      <c r="I256" s="147"/>
      <c r="L256" s="31"/>
      <c r="M256" s="148"/>
      <c r="T256" s="55"/>
      <c r="AT256" s="16" t="s">
        <v>200</v>
      </c>
      <c r="AU256" s="16" t="s">
        <v>89</v>
      </c>
    </row>
    <row r="257" spans="2:65" s="1" customFormat="1" ht="16.5" customHeight="1">
      <c r="B257" s="31"/>
      <c r="C257" s="132" t="s">
        <v>286</v>
      </c>
      <c r="D257" s="132" t="s">
        <v>192</v>
      </c>
      <c r="E257" s="133" t="s">
        <v>378</v>
      </c>
      <c r="F257" s="134" t="s">
        <v>379</v>
      </c>
      <c r="G257" s="135" t="s">
        <v>195</v>
      </c>
      <c r="H257" s="136">
        <v>1.575</v>
      </c>
      <c r="I257" s="137"/>
      <c r="J257" s="138">
        <f>ROUND(I257*H257,2)</f>
        <v>0</v>
      </c>
      <c r="K257" s="134" t="s">
        <v>196</v>
      </c>
      <c r="L257" s="31"/>
      <c r="M257" s="139" t="s">
        <v>1</v>
      </c>
      <c r="N257" s="140" t="s">
        <v>44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197</v>
      </c>
      <c r="AT257" s="143" t="s">
        <v>192</v>
      </c>
      <c r="AU257" s="143" t="s">
        <v>89</v>
      </c>
      <c r="AY257" s="16" t="s">
        <v>190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87</v>
      </c>
      <c r="BK257" s="144">
        <f>ROUND(I257*H257,2)</f>
        <v>0</v>
      </c>
      <c r="BL257" s="16" t="s">
        <v>197</v>
      </c>
      <c r="BM257" s="143" t="s">
        <v>380</v>
      </c>
    </row>
    <row r="258" spans="2:65" s="1" customFormat="1" ht="19.5">
      <c r="B258" s="31"/>
      <c r="D258" s="145" t="s">
        <v>198</v>
      </c>
      <c r="F258" s="146" t="s">
        <v>381</v>
      </c>
      <c r="I258" s="147"/>
      <c r="L258" s="31"/>
      <c r="M258" s="148"/>
      <c r="T258" s="55"/>
      <c r="AT258" s="16" t="s">
        <v>198</v>
      </c>
      <c r="AU258" s="16" t="s">
        <v>89</v>
      </c>
    </row>
    <row r="259" spans="2:65" s="1" customFormat="1">
      <c r="B259" s="31"/>
      <c r="D259" s="149" t="s">
        <v>200</v>
      </c>
      <c r="F259" s="150" t="s">
        <v>382</v>
      </c>
      <c r="I259" s="147"/>
      <c r="L259" s="31"/>
      <c r="M259" s="148"/>
      <c r="T259" s="55"/>
      <c r="AT259" s="16" t="s">
        <v>200</v>
      </c>
      <c r="AU259" s="16" t="s">
        <v>89</v>
      </c>
    </row>
    <row r="260" spans="2:65" s="11" customFormat="1" ht="22.9" customHeight="1">
      <c r="B260" s="121"/>
      <c r="D260" s="122" t="s">
        <v>78</v>
      </c>
      <c r="E260" s="130" t="s">
        <v>219</v>
      </c>
      <c r="F260" s="130" t="s">
        <v>383</v>
      </c>
      <c r="I260" s="124"/>
      <c r="J260" s="131">
        <f>BK260</f>
        <v>0</v>
      </c>
      <c r="L260" s="121"/>
      <c r="M260" s="125"/>
      <c r="P260" s="126">
        <f>SUM(P261:P266)</f>
        <v>0</v>
      </c>
      <c r="R260" s="126">
        <f>SUM(R261:R266)</f>
        <v>0.93638124999999994</v>
      </c>
      <c r="T260" s="127">
        <f>SUM(T261:T266)</f>
        <v>0</v>
      </c>
      <c r="AR260" s="122" t="s">
        <v>87</v>
      </c>
      <c r="AT260" s="128" t="s">
        <v>78</v>
      </c>
      <c r="AU260" s="128" t="s">
        <v>87</v>
      </c>
      <c r="AY260" s="122" t="s">
        <v>190</v>
      </c>
      <c r="BK260" s="129">
        <f>SUM(BK261:BK266)</f>
        <v>0</v>
      </c>
    </row>
    <row r="261" spans="2:65" s="1" customFormat="1" ht="37.9" customHeight="1">
      <c r="B261" s="31"/>
      <c r="C261" s="132" t="s">
        <v>384</v>
      </c>
      <c r="D261" s="132" t="s">
        <v>192</v>
      </c>
      <c r="E261" s="133" t="s">
        <v>385</v>
      </c>
      <c r="F261" s="134" t="s">
        <v>386</v>
      </c>
      <c r="G261" s="135" t="s">
        <v>195</v>
      </c>
      <c r="H261" s="136">
        <v>1.75</v>
      </c>
      <c r="I261" s="137"/>
      <c r="J261" s="138">
        <f>ROUND(I261*H261,2)</f>
        <v>0</v>
      </c>
      <c r="K261" s="134" t="s">
        <v>196</v>
      </c>
      <c r="L261" s="31"/>
      <c r="M261" s="139" t="s">
        <v>1</v>
      </c>
      <c r="N261" s="140" t="s">
        <v>44</v>
      </c>
      <c r="P261" s="141">
        <f>O261*H261</f>
        <v>0</v>
      </c>
      <c r="Q261" s="141">
        <v>0.28499999999999998</v>
      </c>
      <c r="R261" s="141">
        <f>Q261*H261</f>
        <v>0.49874999999999997</v>
      </c>
      <c r="S261" s="141">
        <v>0</v>
      </c>
      <c r="T261" s="142">
        <f>S261*H261</f>
        <v>0</v>
      </c>
      <c r="AR261" s="143" t="s">
        <v>197</v>
      </c>
      <c r="AT261" s="143" t="s">
        <v>192</v>
      </c>
      <c r="AU261" s="143" t="s">
        <v>89</v>
      </c>
      <c r="AY261" s="16" t="s">
        <v>190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87</v>
      </c>
      <c r="BK261" s="144">
        <f>ROUND(I261*H261,2)</f>
        <v>0</v>
      </c>
      <c r="BL261" s="16" t="s">
        <v>197</v>
      </c>
      <c r="BM261" s="143" t="s">
        <v>387</v>
      </c>
    </row>
    <row r="262" spans="2:65" s="1" customFormat="1" ht="29.25">
      <c r="B262" s="31"/>
      <c r="D262" s="145" t="s">
        <v>198</v>
      </c>
      <c r="F262" s="146" t="s">
        <v>388</v>
      </c>
      <c r="I262" s="147"/>
      <c r="L262" s="31"/>
      <c r="M262" s="148"/>
      <c r="T262" s="55"/>
      <c r="AT262" s="16" t="s">
        <v>198</v>
      </c>
      <c r="AU262" s="16" t="s">
        <v>89</v>
      </c>
    </row>
    <row r="263" spans="2:65" s="1" customFormat="1">
      <c r="B263" s="31"/>
      <c r="D263" s="149" t="s">
        <v>200</v>
      </c>
      <c r="F263" s="150" t="s">
        <v>389</v>
      </c>
      <c r="I263" s="147"/>
      <c r="L263" s="31"/>
      <c r="M263" s="148"/>
      <c r="T263" s="55"/>
      <c r="AT263" s="16" t="s">
        <v>200</v>
      </c>
      <c r="AU263" s="16" t="s">
        <v>89</v>
      </c>
    </row>
    <row r="264" spans="2:65" s="1" customFormat="1" ht="37.9" customHeight="1">
      <c r="B264" s="31"/>
      <c r="C264" s="132" t="s">
        <v>291</v>
      </c>
      <c r="D264" s="132" t="s">
        <v>192</v>
      </c>
      <c r="E264" s="133" t="s">
        <v>390</v>
      </c>
      <c r="F264" s="134" t="s">
        <v>391</v>
      </c>
      <c r="G264" s="135" t="s">
        <v>195</v>
      </c>
      <c r="H264" s="136">
        <v>1.75</v>
      </c>
      <c r="I264" s="137"/>
      <c r="J264" s="138">
        <f>ROUND(I264*H264,2)</f>
        <v>0</v>
      </c>
      <c r="K264" s="134" t="s">
        <v>196</v>
      </c>
      <c r="L264" s="31"/>
      <c r="M264" s="139" t="s">
        <v>1</v>
      </c>
      <c r="N264" s="140" t="s">
        <v>44</v>
      </c>
      <c r="P264" s="141">
        <f>O264*H264</f>
        <v>0</v>
      </c>
      <c r="Q264" s="141">
        <v>0.25007499999999999</v>
      </c>
      <c r="R264" s="141">
        <f>Q264*H264</f>
        <v>0.43763124999999997</v>
      </c>
      <c r="S264" s="141">
        <v>0</v>
      </c>
      <c r="T264" s="142">
        <f>S264*H264</f>
        <v>0</v>
      </c>
      <c r="AR264" s="143" t="s">
        <v>197</v>
      </c>
      <c r="AT264" s="143" t="s">
        <v>192</v>
      </c>
      <c r="AU264" s="143" t="s">
        <v>89</v>
      </c>
      <c r="AY264" s="16" t="s">
        <v>190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87</v>
      </c>
      <c r="BK264" s="144">
        <f>ROUND(I264*H264,2)</f>
        <v>0</v>
      </c>
      <c r="BL264" s="16" t="s">
        <v>197</v>
      </c>
      <c r="BM264" s="143" t="s">
        <v>392</v>
      </c>
    </row>
    <row r="265" spans="2:65" s="1" customFormat="1" ht="29.25">
      <c r="B265" s="31"/>
      <c r="D265" s="145" t="s">
        <v>198</v>
      </c>
      <c r="F265" s="146" t="s">
        <v>393</v>
      </c>
      <c r="I265" s="147"/>
      <c r="L265" s="31"/>
      <c r="M265" s="148"/>
      <c r="T265" s="55"/>
      <c r="AT265" s="16" t="s">
        <v>198</v>
      </c>
      <c r="AU265" s="16" t="s">
        <v>89</v>
      </c>
    </row>
    <row r="266" spans="2:65" s="1" customFormat="1">
      <c r="B266" s="31"/>
      <c r="D266" s="149" t="s">
        <v>200</v>
      </c>
      <c r="F266" s="150" t="s">
        <v>394</v>
      </c>
      <c r="I266" s="147"/>
      <c r="L266" s="31"/>
      <c r="M266" s="148"/>
      <c r="T266" s="55"/>
      <c r="AT266" s="16" t="s">
        <v>200</v>
      </c>
      <c r="AU266" s="16" t="s">
        <v>89</v>
      </c>
    </row>
    <row r="267" spans="2:65" s="11" customFormat="1" ht="22.9" customHeight="1">
      <c r="B267" s="121"/>
      <c r="D267" s="122" t="s">
        <v>78</v>
      </c>
      <c r="E267" s="130" t="s">
        <v>211</v>
      </c>
      <c r="F267" s="130" t="s">
        <v>395</v>
      </c>
      <c r="I267" s="124"/>
      <c r="J267" s="131">
        <f>BK267</f>
        <v>0</v>
      </c>
      <c r="L267" s="121"/>
      <c r="M267" s="125"/>
      <c r="P267" s="126">
        <v>0</v>
      </c>
      <c r="R267" s="126">
        <v>0</v>
      </c>
      <c r="T267" s="127">
        <v>0</v>
      </c>
      <c r="AR267" s="122" t="s">
        <v>87</v>
      </c>
      <c r="AT267" s="128" t="s">
        <v>78</v>
      </c>
      <c r="AU267" s="128" t="s">
        <v>87</v>
      </c>
      <c r="AY267" s="122" t="s">
        <v>190</v>
      </c>
      <c r="BK267" s="129">
        <v>0</v>
      </c>
    </row>
    <row r="268" spans="2:65" s="11" customFormat="1" ht="22.9" customHeight="1">
      <c r="B268" s="121"/>
      <c r="D268" s="122" t="s">
        <v>78</v>
      </c>
      <c r="E268" s="130" t="s">
        <v>396</v>
      </c>
      <c r="F268" s="130" t="s">
        <v>397</v>
      </c>
      <c r="I268" s="124"/>
      <c r="J268" s="131">
        <f>BK268</f>
        <v>0</v>
      </c>
      <c r="L268" s="121"/>
      <c r="M268" s="125"/>
      <c r="P268" s="126">
        <f>SUM(P269:P286)</f>
        <v>0</v>
      </c>
      <c r="R268" s="126">
        <f>SUM(R269:R286)</f>
        <v>0.94127949999999994</v>
      </c>
      <c r="T268" s="127">
        <f>SUM(T269:T286)</f>
        <v>2.36022E-2</v>
      </c>
      <c r="AR268" s="122" t="s">
        <v>87</v>
      </c>
      <c r="AT268" s="128" t="s">
        <v>78</v>
      </c>
      <c r="AU268" s="128" t="s">
        <v>87</v>
      </c>
      <c r="AY268" s="122" t="s">
        <v>190</v>
      </c>
      <c r="BK268" s="129">
        <f>SUM(BK269:BK286)</f>
        <v>0</v>
      </c>
    </row>
    <row r="269" spans="2:65" s="1" customFormat="1" ht="24.2" customHeight="1">
      <c r="B269" s="31"/>
      <c r="C269" s="132" t="s">
        <v>398</v>
      </c>
      <c r="D269" s="132" t="s">
        <v>192</v>
      </c>
      <c r="E269" s="133" t="s">
        <v>399</v>
      </c>
      <c r="F269" s="134" t="s">
        <v>400</v>
      </c>
      <c r="G269" s="135" t="s">
        <v>195</v>
      </c>
      <c r="H269" s="136">
        <v>523.42499999999995</v>
      </c>
      <c r="I269" s="137"/>
      <c r="J269" s="138">
        <f>ROUND(I269*H269,2)</f>
        <v>0</v>
      </c>
      <c r="K269" s="134" t="s">
        <v>1</v>
      </c>
      <c r="L269" s="31"/>
      <c r="M269" s="139" t="s">
        <v>1</v>
      </c>
      <c r="N269" s="140" t="s">
        <v>44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197</v>
      </c>
      <c r="AT269" s="143" t="s">
        <v>192</v>
      </c>
      <c r="AU269" s="143" t="s">
        <v>89</v>
      </c>
      <c r="AY269" s="16" t="s">
        <v>190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87</v>
      </c>
      <c r="BK269" s="144">
        <f>ROUND(I269*H269,2)</f>
        <v>0</v>
      </c>
      <c r="BL269" s="16" t="s">
        <v>197</v>
      </c>
      <c r="BM269" s="143" t="s">
        <v>401</v>
      </c>
    </row>
    <row r="270" spans="2:65" s="1" customFormat="1" ht="39">
      <c r="B270" s="31"/>
      <c r="D270" s="145" t="s">
        <v>198</v>
      </c>
      <c r="F270" s="146" t="s">
        <v>402</v>
      </c>
      <c r="I270" s="147"/>
      <c r="L270" s="31"/>
      <c r="M270" s="148"/>
      <c r="T270" s="55"/>
      <c r="AT270" s="16" t="s">
        <v>198</v>
      </c>
      <c r="AU270" s="16" t="s">
        <v>89</v>
      </c>
    </row>
    <row r="271" spans="2:65" s="1" customFormat="1" ht="39">
      <c r="B271" s="31"/>
      <c r="D271" s="145" t="s">
        <v>403</v>
      </c>
      <c r="F271" s="151" t="s">
        <v>404</v>
      </c>
      <c r="I271" s="147"/>
      <c r="L271" s="31"/>
      <c r="M271" s="148"/>
      <c r="T271" s="55"/>
      <c r="AT271" s="16" t="s">
        <v>403</v>
      </c>
      <c r="AU271" s="16" t="s">
        <v>89</v>
      </c>
    </row>
    <row r="272" spans="2:65" s="1" customFormat="1" ht="24.2" customHeight="1">
      <c r="B272" s="31"/>
      <c r="C272" s="132" t="s">
        <v>297</v>
      </c>
      <c r="D272" s="132" t="s">
        <v>192</v>
      </c>
      <c r="E272" s="133" t="s">
        <v>405</v>
      </c>
      <c r="F272" s="134" t="s">
        <v>406</v>
      </c>
      <c r="G272" s="135" t="s">
        <v>195</v>
      </c>
      <c r="H272" s="136">
        <v>21.86</v>
      </c>
      <c r="I272" s="137"/>
      <c r="J272" s="138">
        <f>ROUND(I272*H272,2)</f>
        <v>0</v>
      </c>
      <c r="K272" s="134" t="s">
        <v>196</v>
      </c>
      <c r="L272" s="31"/>
      <c r="M272" s="139" t="s">
        <v>1</v>
      </c>
      <c r="N272" s="140" t="s">
        <v>44</v>
      </c>
      <c r="P272" s="141">
        <f>O272*H272</f>
        <v>0</v>
      </c>
      <c r="Q272" s="141">
        <v>3.3579999999999999E-2</v>
      </c>
      <c r="R272" s="141">
        <f>Q272*H272</f>
        <v>0.7340587999999999</v>
      </c>
      <c r="S272" s="141">
        <v>0</v>
      </c>
      <c r="T272" s="142">
        <f>S272*H272</f>
        <v>0</v>
      </c>
      <c r="AR272" s="143" t="s">
        <v>197</v>
      </c>
      <c r="AT272" s="143" t="s">
        <v>192</v>
      </c>
      <c r="AU272" s="143" t="s">
        <v>89</v>
      </c>
      <c r="AY272" s="16" t="s">
        <v>190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87</v>
      </c>
      <c r="BK272" s="144">
        <f>ROUND(I272*H272,2)</f>
        <v>0</v>
      </c>
      <c r="BL272" s="16" t="s">
        <v>197</v>
      </c>
      <c r="BM272" s="143" t="s">
        <v>407</v>
      </c>
    </row>
    <row r="273" spans="2:65" s="1" customFormat="1">
      <c r="B273" s="31"/>
      <c r="D273" s="145" t="s">
        <v>198</v>
      </c>
      <c r="F273" s="146" t="s">
        <v>408</v>
      </c>
      <c r="I273" s="147"/>
      <c r="L273" s="31"/>
      <c r="M273" s="148"/>
      <c r="T273" s="55"/>
      <c r="AT273" s="16" t="s">
        <v>198</v>
      </c>
      <c r="AU273" s="16" t="s">
        <v>89</v>
      </c>
    </row>
    <row r="274" spans="2:65" s="1" customFormat="1">
      <c r="B274" s="31"/>
      <c r="D274" s="149" t="s">
        <v>200</v>
      </c>
      <c r="F274" s="150" t="s">
        <v>409</v>
      </c>
      <c r="I274" s="147"/>
      <c r="L274" s="31"/>
      <c r="M274" s="148"/>
      <c r="T274" s="55"/>
      <c r="AT274" s="16" t="s">
        <v>200</v>
      </c>
      <c r="AU274" s="16" t="s">
        <v>89</v>
      </c>
    </row>
    <row r="275" spans="2:65" s="1" customFormat="1" ht="24.2" customHeight="1">
      <c r="B275" s="31"/>
      <c r="C275" s="132" t="s">
        <v>410</v>
      </c>
      <c r="D275" s="132" t="s">
        <v>192</v>
      </c>
      <c r="E275" s="133" t="s">
        <v>411</v>
      </c>
      <c r="F275" s="134" t="s">
        <v>412</v>
      </c>
      <c r="G275" s="135" t="s">
        <v>195</v>
      </c>
      <c r="H275" s="136">
        <v>393.37</v>
      </c>
      <c r="I275" s="137"/>
      <c r="J275" s="138">
        <f>ROUND(I275*H275,2)</f>
        <v>0</v>
      </c>
      <c r="K275" s="134" t="s">
        <v>196</v>
      </c>
      <c r="L275" s="31"/>
      <c r="M275" s="139" t="s">
        <v>1</v>
      </c>
      <c r="N275" s="140" t="s">
        <v>44</v>
      </c>
      <c r="P275" s="141">
        <f>O275*H275</f>
        <v>0</v>
      </c>
      <c r="Q275" s="141">
        <v>1.1E-4</v>
      </c>
      <c r="R275" s="141">
        <f>Q275*H275</f>
        <v>4.3270700000000002E-2</v>
      </c>
      <c r="S275" s="141">
        <v>6.0000000000000002E-5</v>
      </c>
      <c r="T275" s="142">
        <f>S275*H275</f>
        <v>2.36022E-2</v>
      </c>
      <c r="AR275" s="143" t="s">
        <v>197</v>
      </c>
      <c r="AT275" s="143" t="s">
        <v>192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413</v>
      </c>
    </row>
    <row r="276" spans="2:65" s="1" customFormat="1" ht="19.5">
      <c r="B276" s="31"/>
      <c r="D276" s="145" t="s">
        <v>198</v>
      </c>
      <c r="F276" s="146" t="s">
        <v>414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>
      <c r="B277" s="31"/>
      <c r="D277" s="149" t="s">
        <v>200</v>
      </c>
      <c r="F277" s="150" t="s">
        <v>415</v>
      </c>
      <c r="I277" s="147"/>
      <c r="L277" s="31"/>
      <c r="M277" s="148"/>
      <c r="T277" s="55"/>
      <c r="AT277" s="16" t="s">
        <v>200</v>
      </c>
      <c r="AU277" s="16" t="s">
        <v>89</v>
      </c>
    </row>
    <row r="278" spans="2:65" s="1" customFormat="1" ht="24.2" customHeight="1">
      <c r="B278" s="31"/>
      <c r="C278" s="132" t="s">
        <v>302</v>
      </c>
      <c r="D278" s="132" t="s">
        <v>192</v>
      </c>
      <c r="E278" s="133" t="s">
        <v>416</v>
      </c>
      <c r="F278" s="134" t="s">
        <v>417</v>
      </c>
      <c r="G278" s="135" t="s">
        <v>368</v>
      </c>
      <c r="H278" s="136">
        <v>109.3</v>
      </c>
      <c r="I278" s="137"/>
      <c r="J278" s="138">
        <f>ROUND(I278*H278,2)</f>
        <v>0</v>
      </c>
      <c r="K278" s="134" t="s">
        <v>196</v>
      </c>
      <c r="L278" s="31"/>
      <c r="M278" s="139" t="s">
        <v>1</v>
      </c>
      <c r="N278" s="140" t="s">
        <v>44</v>
      </c>
      <c r="P278" s="141">
        <f>O278*H278</f>
        <v>0</v>
      </c>
      <c r="Q278" s="141">
        <v>1.5E-3</v>
      </c>
      <c r="R278" s="141">
        <f>Q278*H278</f>
        <v>0.16395000000000001</v>
      </c>
      <c r="S278" s="141">
        <v>0</v>
      </c>
      <c r="T278" s="142">
        <f>S278*H278</f>
        <v>0</v>
      </c>
      <c r="AR278" s="143" t="s">
        <v>197</v>
      </c>
      <c r="AT278" s="143" t="s">
        <v>192</v>
      </c>
      <c r="AU278" s="143" t="s">
        <v>89</v>
      </c>
      <c r="AY278" s="16" t="s">
        <v>190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87</v>
      </c>
      <c r="BK278" s="144">
        <f>ROUND(I278*H278,2)</f>
        <v>0</v>
      </c>
      <c r="BL278" s="16" t="s">
        <v>197</v>
      </c>
      <c r="BM278" s="143" t="s">
        <v>418</v>
      </c>
    </row>
    <row r="279" spans="2:65" s="1" customFormat="1" ht="19.5">
      <c r="B279" s="31"/>
      <c r="D279" s="145" t="s">
        <v>198</v>
      </c>
      <c r="F279" s="146" t="s">
        <v>419</v>
      </c>
      <c r="I279" s="147"/>
      <c r="L279" s="31"/>
      <c r="M279" s="148"/>
      <c r="T279" s="55"/>
      <c r="AT279" s="16" t="s">
        <v>198</v>
      </c>
      <c r="AU279" s="16" t="s">
        <v>89</v>
      </c>
    </row>
    <row r="280" spans="2:65" s="1" customFormat="1">
      <c r="B280" s="31"/>
      <c r="D280" s="149" t="s">
        <v>200</v>
      </c>
      <c r="F280" s="150" t="s">
        <v>420</v>
      </c>
      <c r="I280" s="147"/>
      <c r="L280" s="31"/>
      <c r="M280" s="148"/>
      <c r="T280" s="55"/>
      <c r="AT280" s="16" t="s">
        <v>200</v>
      </c>
      <c r="AU280" s="16" t="s">
        <v>89</v>
      </c>
    </row>
    <row r="281" spans="2:65" s="1" customFormat="1" ht="24.2" customHeight="1">
      <c r="B281" s="31"/>
      <c r="C281" s="132" t="s">
        <v>327</v>
      </c>
      <c r="D281" s="132" t="s">
        <v>192</v>
      </c>
      <c r="E281" s="133" t="s">
        <v>421</v>
      </c>
      <c r="F281" s="134" t="s">
        <v>422</v>
      </c>
      <c r="G281" s="135" t="s">
        <v>368</v>
      </c>
      <c r="H281" s="136">
        <v>506.4</v>
      </c>
      <c r="I281" s="137"/>
      <c r="J281" s="138">
        <f>ROUND(I281*H281,2)</f>
        <v>0</v>
      </c>
      <c r="K281" s="134" t="s">
        <v>196</v>
      </c>
      <c r="L281" s="31"/>
      <c r="M281" s="139" t="s">
        <v>1</v>
      </c>
      <c r="N281" s="140" t="s">
        <v>44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197</v>
      </c>
      <c r="AT281" s="143" t="s">
        <v>192</v>
      </c>
      <c r="AU281" s="143" t="s">
        <v>89</v>
      </c>
      <c r="AY281" s="16" t="s">
        <v>190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6" t="s">
        <v>87</v>
      </c>
      <c r="BK281" s="144">
        <f>ROUND(I281*H281,2)</f>
        <v>0</v>
      </c>
      <c r="BL281" s="16" t="s">
        <v>197</v>
      </c>
      <c r="BM281" s="143" t="s">
        <v>423</v>
      </c>
    </row>
    <row r="282" spans="2:65" s="1" customFormat="1" ht="39">
      <c r="B282" s="31"/>
      <c r="D282" s="145" t="s">
        <v>198</v>
      </c>
      <c r="F282" s="146" t="s">
        <v>424</v>
      </c>
      <c r="I282" s="147"/>
      <c r="L282" s="31"/>
      <c r="M282" s="148"/>
      <c r="T282" s="55"/>
      <c r="AT282" s="16" t="s">
        <v>198</v>
      </c>
      <c r="AU282" s="16" t="s">
        <v>89</v>
      </c>
    </row>
    <row r="283" spans="2:65" s="1" customFormat="1">
      <c r="B283" s="31"/>
      <c r="D283" s="149" t="s">
        <v>200</v>
      </c>
      <c r="F283" s="150" t="s">
        <v>425</v>
      </c>
      <c r="I283" s="147"/>
      <c r="L283" s="31"/>
      <c r="M283" s="148"/>
      <c r="T283" s="55"/>
      <c r="AT283" s="16" t="s">
        <v>200</v>
      </c>
      <c r="AU283" s="16" t="s">
        <v>89</v>
      </c>
    </row>
    <row r="284" spans="2:65" s="1" customFormat="1" ht="16.5" customHeight="1">
      <c r="B284" s="31"/>
      <c r="C284" s="152" t="s">
        <v>307</v>
      </c>
      <c r="D284" s="152" t="s">
        <v>426</v>
      </c>
      <c r="E284" s="153" t="s">
        <v>427</v>
      </c>
      <c r="F284" s="154" t="s">
        <v>428</v>
      </c>
      <c r="G284" s="155" t="s">
        <v>368</v>
      </c>
      <c r="H284" s="156">
        <v>531.72</v>
      </c>
      <c r="I284" s="157"/>
      <c r="J284" s="158">
        <f>ROUND(I284*H284,2)</f>
        <v>0</v>
      </c>
      <c r="K284" s="154" t="s">
        <v>1</v>
      </c>
      <c r="L284" s="159"/>
      <c r="M284" s="160" t="s">
        <v>1</v>
      </c>
      <c r="N284" s="161" t="s">
        <v>44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216</v>
      </c>
      <c r="AT284" s="143" t="s">
        <v>426</v>
      </c>
      <c r="AU284" s="143" t="s">
        <v>89</v>
      </c>
      <c r="AY284" s="16" t="s">
        <v>190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87</v>
      </c>
      <c r="BK284" s="144">
        <f>ROUND(I284*H284,2)</f>
        <v>0</v>
      </c>
      <c r="BL284" s="16" t="s">
        <v>197</v>
      </c>
      <c r="BM284" s="143" t="s">
        <v>429</v>
      </c>
    </row>
    <row r="285" spans="2:65" s="1" customFormat="1">
      <c r="B285" s="31"/>
      <c r="D285" s="145" t="s">
        <v>198</v>
      </c>
      <c r="F285" s="146" t="s">
        <v>428</v>
      </c>
      <c r="I285" s="147"/>
      <c r="L285" s="31"/>
      <c r="M285" s="148"/>
      <c r="T285" s="55"/>
      <c r="AT285" s="16" t="s">
        <v>198</v>
      </c>
      <c r="AU285" s="16" t="s">
        <v>89</v>
      </c>
    </row>
    <row r="286" spans="2:65" s="1" customFormat="1" ht="19.5">
      <c r="B286" s="31"/>
      <c r="D286" s="145" t="s">
        <v>403</v>
      </c>
      <c r="F286" s="151" t="s">
        <v>430</v>
      </c>
      <c r="I286" s="147"/>
      <c r="L286" s="31"/>
      <c r="M286" s="148"/>
      <c r="T286" s="55"/>
      <c r="AT286" s="16" t="s">
        <v>403</v>
      </c>
      <c r="AU286" s="16" t="s">
        <v>89</v>
      </c>
    </row>
    <row r="287" spans="2:65" s="11" customFormat="1" ht="22.9" customHeight="1">
      <c r="B287" s="121"/>
      <c r="D287" s="122" t="s">
        <v>78</v>
      </c>
      <c r="E287" s="130" t="s">
        <v>361</v>
      </c>
      <c r="F287" s="130" t="s">
        <v>431</v>
      </c>
      <c r="I287" s="124"/>
      <c r="J287" s="131">
        <f>BK287</f>
        <v>0</v>
      </c>
      <c r="L287" s="121"/>
      <c r="M287" s="125"/>
      <c r="P287" s="126">
        <f>SUM(P288:P395)</f>
        <v>0</v>
      </c>
      <c r="R287" s="126">
        <f>SUM(R288:R395)</f>
        <v>12.881266246886998</v>
      </c>
      <c r="T287" s="127">
        <f>SUM(T288:T395)</f>
        <v>3.9385000000000002E-3</v>
      </c>
      <c r="AR287" s="122" t="s">
        <v>87</v>
      </c>
      <c r="AT287" s="128" t="s">
        <v>78</v>
      </c>
      <c r="AU287" s="128" t="s">
        <v>87</v>
      </c>
      <c r="AY287" s="122" t="s">
        <v>190</v>
      </c>
      <c r="BK287" s="129">
        <f>SUM(BK288:BK395)</f>
        <v>0</v>
      </c>
    </row>
    <row r="288" spans="2:65" s="1" customFormat="1" ht="24.2" customHeight="1">
      <c r="B288" s="31"/>
      <c r="C288" s="132" t="s">
        <v>364</v>
      </c>
      <c r="D288" s="132" t="s">
        <v>192</v>
      </c>
      <c r="E288" s="133" t="s">
        <v>432</v>
      </c>
      <c r="F288" s="134" t="s">
        <v>433</v>
      </c>
      <c r="G288" s="135" t="s">
        <v>195</v>
      </c>
      <c r="H288" s="136">
        <v>393.85</v>
      </c>
      <c r="I288" s="137"/>
      <c r="J288" s="138">
        <f>ROUND(I288*H288,2)</f>
        <v>0</v>
      </c>
      <c r="K288" s="134" t="s">
        <v>196</v>
      </c>
      <c r="L288" s="31"/>
      <c r="M288" s="139" t="s">
        <v>1</v>
      </c>
      <c r="N288" s="140" t="s">
        <v>44</v>
      </c>
      <c r="P288" s="141">
        <f>O288*H288</f>
        <v>0</v>
      </c>
      <c r="Q288" s="141">
        <v>0</v>
      </c>
      <c r="R288" s="141">
        <f>Q288*H288</f>
        <v>0</v>
      </c>
      <c r="S288" s="141">
        <v>1.0000000000000001E-5</v>
      </c>
      <c r="T288" s="142">
        <f>S288*H288</f>
        <v>3.9385000000000002E-3</v>
      </c>
      <c r="AR288" s="143" t="s">
        <v>197</v>
      </c>
      <c r="AT288" s="143" t="s">
        <v>192</v>
      </c>
      <c r="AU288" s="143" t="s">
        <v>89</v>
      </c>
      <c r="AY288" s="16" t="s">
        <v>190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6" t="s">
        <v>87</v>
      </c>
      <c r="BK288" s="144">
        <f>ROUND(I288*H288,2)</f>
        <v>0</v>
      </c>
      <c r="BL288" s="16" t="s">
        <v>197</v>
      </c>
      <c r="BM288" s="143" t="s">
        <v>434</v>
      </c>
    </row>
    <row r="289" spans="2:65" s="1" customFormat="1" ht="19.5">
      <c r="B289" s="31"/>
      <c r="D289" s="145" t="s">
        <v>198</v>
      </c>
      <c r="F289" s="146" t="s">
        <v>435</v>
      </c>
      <c r="I289" s="147"/>
      <c r="L289" s="31"/>
      <c r="M289" s="148"/>
      <c r="T289" s="55"/>
      <c r="AT289" s="16" t="s">
        <v>198</v>
      </c>
      <c r="AU289" s="16" t="s">
        <v>89</v>
      </c>
    </row>
    <row r="290" spans="2:65" s="1" customFormat="1">
      <c r="B290" s="31"/>
      <c r="D290" s="149" t="s">
        <v>200</v>
      </c>
      <c r="F290" s="150" t="s">
        <v>436</v>
      </c>
      <c r="I290" s="147"/>
      <c r="L290" s="31"/>
      <c r="M290" s="148"/>
      <c r="T290" s="55"/>
      <c r="AT290" s="16" t="s">
        <v>200</v>
      </c>
      <c r="AU290" s="16" t="s">
        <v>89</v>
      </c>
    </row>
    <row r="291" spans="2:65" s="1" customFormat="1" ht="16.5" customHeight="1">
      <c r="B291" s="31"/>
      <c r="C291" s="132" t="s">
        <v>312</v>
      </c>
      <c r="D291" s="132" t="s">
        <v>192</v>
      </c>
      <c r="E291" s="133" t="s">
        <v>437</v>
      </c>
      <c r="F291" s="134" t="s">
        <v>438</v>
      </c>
      <c r="G291" s="135" t="s">
        <v>195</v>
      </c>
      <c r="H291" s="136">
        <v>209.119</v>
      </c>
      <c r="I291" s="137"/>
      <c r="J291" s="138">
        <f>ROUND(I291*H291,2)</f>
        <v>0</v>
      </c>
      <c r="K291" s="134" t="s">
        <v>196</v>
      </c>
      <c r="L291" s="31"/>
      <c r="M291" s="139" t="s">
        <v>1</v>
      </c>
      <c r="N291" s="140" t="s">
        <v>44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197</v>
      </c>
      <c r="AT291" s="143" t="s">
        <v>192</v>
      </c>
      <c r="AU291" s="143" t="s">
        <v>89</v>
      </c>
      <c r="AY291" s="16" t="s">
        <v>190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87</v>
      </c>
      <c r="BK291" s="144">
        <f>ROUND(I291*H291,2)</f>
        <v>0</v>
      </c>
      <c r="BL291" s="16" t="s">
        <v>197</v>
      </c>
      <c r="BM291" s="143" t="s">
        <v>439</v>
      </c>
    </row>
    <row r="292" spans="2:65" s="1" customFormat="1">
      <c r="B292" s="31"/>
      <c r="D292" s="145" t="s">
        <v>198</v>
      </c>
      <c r="F292" s="146" t="s">
        <v>440</v>
      </c>
      <c r="I292" s="147"/>
      <c r="L292" s="31"/>
      <c r="M292" s="148"/>
      <c r="T292" s="55"/>
      <c r="AT292" s="16" t="s">
        <v>198</v>
      </c>
      <c r="AU292" s="16" t="s">
        <v>89</v>
      </c>
    </row>
    <row r="293" spans="2:65" s="1" customFormat="1">
      <c r="B293" s="31"/>
      <c r="D293" s="149" t="s">
        <v>200</v>
      </c>
      <c r="F293" s="150" t="s">
        <v>441</v>
      </c>
      <c r="I293" s="147"/>
      <c r="L293" s="31"/>
      <c r="M293" s="148"/>
      <c r="T293" s="55"/>
      <c r="AT293" s="16" t="s">
        <v>200</v>
      </c>
      <c r="AU293" s="16" t="s">
        <v>89</v>
      </c>
    </row>
    <row r="294" spans="2:65" s="1" customFormat="1" ht="24.2" customHeight="1">
      <c r="B294" s="31"/>
      <c r="C294" s="132" t="s">
        <v>442</v>
      </c>
      <c r="D294" s="132" t="s">
        <v>192</v>
      </c>
      <c r="E294" s="133" t="s">
        <v>443</v>
      </c>
      <c r="F294" s="134" t="s">
        <v>444</v>
      </c>
      <c r="G294" s="135" t="s">
        <v>195</v>
      </c>
      <c r="H294" s="136">
        <v>209.119</v>
      </c>
      <c r="I294" s="137"/>
      <c r="J294" s="138">
        <f>ROUND(I294*H294,2)</f>
        <v>0</v>
      </c>
      <c r="K294" s="134" t="s">
        <v>1</v>
      </c>
      <c r="L294" s="31"/>
      <c r="M294" s="139" t="s">
        <v>1</v>
      </c>
      <c r="N294" s="140" t="s">
        <v>44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197</v>
      </c>
      <c r="AT294" s="143" t="s">
        <v>192</v>
      </c>
      <c r="AU294" s="143" t="s">
        <v>89</v>
      </c>
      <c r="AY294" s="16" t="s">
        <v>190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87</v>
      </c>
      <c r="BK294" s="144">
        <f>ROUND(I294*H294,2)</f>
        <v>0</v>
      </c>
      <c r="BL294" s="16" t="s">
        <v>197</v>
      </c>
      <c r="BM294" s="143" t="s">
        <v>445</v>
      </c>
    </row>
    <row r="295" spans="2:65" s="1" customFormat="1">
      <c r="B295" s="31"/>
      <c r="D295" s="145" t="s">
        <v>198</v>
      </c>
      <c r="F295" s="146" t="s">
        <v>444</v>
      </c>
      <c r="I295" s="147"/>
      <c r="L295" s="31"/>
      <c r="M295" s="148"/>
      <c r="T295" s="55"/>
      <c r="AT295" s="16" t="s">
        <v>198</v>
      </c>
      <c r="AU295" s="16" t="s">
        <v>89</v>
      </c>
    </row>
    <row r="296" spans="2:65" s="1" customFormat="1" ht="44.25" customHeight="1">
      <c r="B296" s="31"/>
      <c r="C296" s="132" t="s">
        <v>318</v>
      </c>
      <c r="D296" s="132" t="s">
        <v>192</v>
      </c>
      <c r="E296" s="133" t="s">
        <v>446</v>
      </c>
      <c r="F296" s="134" t="s">
        <v>447</v>
      </c>
      <c r="G296" s="135" t="s">
        <v>195</v>
      </c>
      <c r="H296" s="136">
        <v>204.756</v>
      </c>
      <c r="I296" s="137"/>
      <c r="J296" s="138">
        <f>ROUND(I296*H296,2)</f>
        <v>0</v>
      </c>
      <c r="K296" s="134" t="s">
        <v>196</v>
      </c>
      <c r="L296" s="31"/>
      <c r="M296" s="139" t="s">
        <v>1</v>
      </c>
      <c r="N296" s="140" t="s">
        <v>44</v>
      </c>
      <c r="P296" s="141">
        <f>O296*H296</f>
        <v>0</v>
      </c>
      <c r="Q296" s="141">
        <v>8.5961600000000003E-3</v>
      </c>
      <c r="R296" s="141">
        <f>Q296*H296</f>
        <v>1.76011533696</v>
      </c>
      <c r="S296" s="141">
        <v>0</v>
      </c>
      <c r="T296" s="142">
        <f>S296*H296</f>
        <v>0</v>
      </c>
      <c r="AR296" s="143" t="s">
        <v>197</v>
      </c>
      <c r="AT296" s="143" t="s">
        <v>192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448</v>
      </c>
    </row>
    <row r="297" spans="2:65" s="1" customFormat="1" ht="39">
      <c r="B297" s="31"/>
      <c r="D297" s="145" t="s">
        <v>198</v>
      </c>
      <c r="F297" s="146" t="s">
        <v>449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>
      <c r="B298" s="31"/>
      <c r="D298" s="149" t="s">
        <v>200</v>
      </c>
      <c r="F298" s="150" t="s">
        <v>450</v>
      </c>
      <c r="I298" s="147"/>
      <c r="L298" s="31"/>
      <c r="M298" s="148"/>
      <c r="T298" s="55"/>
      <c r="AT298" s="16" t="s">
        <v>200</v>
      </c>
      <c r="AU298" s="16" t="s">
        <v>89</v>
      </c>
    </row>
    <row r="299" spans="2:65" s="1" customFormat="1" ht="49.15" customHeight="1">
      <c r="B299" s="31"/>
      <c r="C299" s="152" t="s">
        <v>451</v>
      </c>
      <c r="D299" s="152" t="s">
        <v>426</v>
      </c>
      <c r="E299" s="153" t="s">
        <v>452</v>
      </c>
      <c r="F299" s="154" t="s">
        <v>453</v>
      </c>
      <c r="G299" s="155" t="s">
        <v>195</v>
      </c>
      <c r="H299" s="156">
        <v>208.851</v>
      </c>
      <c r="I299" s="157"/>
      <c r="J299" s="158">
        <f>ROUND(I299*H299,2)</f>
        <v>0</v>
      </c>
      <c r="K299" s="154" t="s">
        <v>1</v>
      </c>
      <c r="L299" s="159"/>
      <c r="M299" s="160" t="s">
        <v>1</v>
      </c>
      <c r="N299" s="161" t="s">
        <v>44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216</v>
      </c>
      <c r="AT299" s="143" t="s">
        <v>426</v>
      </c>
      <c r="AU299" s="143" t="s">
        <v>89</v>
      </c>
      <c r="AY299" s="16" t="s">
        <v>190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87</v>
      </c>
      <c r="BK299" s="144">
        <f>ROUND(I299*H299,2)</f>
        <v>0</v>
      </c>
      <c r="BL299" s="16" t="s">
        <v>197</v>
      </c>
      <c r="BM299" s="143" t="s">
        <v>454</v>
      </c>
    </row>
    <row r="300" spans="2:65" s="1" customFormat="1" ht="29.25">
      <c r="B300" s="31"/>
      <c r="D300" s="145" t="s">
        <v>198</v>
      </c>
      <c r="F300" s="146" t="s">
        <v>453</v>
      </c>
      <c r="I300" s="147"/>
      <c r="L300" s="31"/>
      <c r="M300" s="148"/>
      <c r="T300" s="55"/>
      <c r="AT300" s="16" t="s">
        <v>198</v>
      </c>
      <c r="AU300" s="16" t="s">
        <v>89</v>
      </c>
    </row>
    <row r="301" spans="2:65" s="1" customFormat="1" ht="19.5">
      <c r="B301" s="31"/>
      <c r="D301" s="145" t="s">
        <v>403</v>
      </c>
      <c r="F301" s="151" t="s">
        <v>455</v>
      </c>
      <c r="I301" s="147"/>
      <c r="L301" s="31"/>
      <c r="M301" s="148"/>
      <c r="T301" s="55"/>
      <c r="AT301" s="16" t="s">
        <v>403</v>
      </c>
      <c r="AU301" s="16" t="s">
        <v>89</v>
      </c>
    </row>
    <row r="302" spans="2:65" s="1" customFormat="1" ht="44.25" customHeight="1">
      <c r="B302" s="31"/>
      <c r="C302" s="132" t="s">
        <v>323</v>
      </c>
      <c r="D302" s="132" t="s">
        <v>192</v>
      </c>
      <c r="E302" s="133" t="s">
        <v>456</v>
      </c>
      <c r="F302" s="134" t="s">
        <v>457</v>
      </c>
      <c r="G302" s="135" t="s">
        <v>195</v>
      </c>
      <c r="H302" s="136">
        <v>36.380000000000003</v>
      </c>
      <c r="I302" s="137"/>
      <c r="J302" s="138">
        <f>ROUND(I302*H302,2)</f>
        <v>0</v>
      </c>
      <c r="K302" s="134" t="s">
        <v>196</v>
      </c>
      <c r="L302" s="31"/>
      <c r="M302" s="139" t="s">
        <v>1</v>
      </c>
      <c r="N302" s="140" t="s">
        <v>44</v>
      </c>
      <c r="P302" s="141">
        <f>O302*H302</f>
        <v>0</v>
      </c>
      <c r="Q302" s="141">
        <v>8.3947199999999996E-3</v>
      </c>
      <c r="R302" s="141">
        <f>Q302*H302</f>
        <v>0.30539991360000002</v>
      </c>
      <c r="S302" s="141">
        <v>0</v>
      </c>
      <c r="T302" s="142">
        <f>S302*H302</f>
        <v>0</v>
      </c>
      <c r="AR302" s="143" t="s">
        <v>197</v>
      </c>
      <c r="AT302" s="143" t="s">
        <v>192</v>
      </c>
      <c r="AU302" s="143" t="s">
        <v>89</v>
      </c>
      <c r="AY302" s="16" t="s">
        <v>190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87</v>
      </c>
      <c r="BK302" s="144">
        <f>ROUND(I302*H302,2)</f>
        <v>0</v>
      </c>
      <c r="BL302" s="16" t="s">
        <v>197</v>
      </c>
      <c r="BM302" s="143" t="s">
        <v>458</v>
      </c>
    </row>
    <row r="303" spans="2:65" s="1" customFormat="1" ht="39">
      <c r="B303" s="31"/>
      <c r="D303" s="145" t="s">
        <v>198</v>
      </c>
      <c r="F303" s="146" t="s">
        <v>459</v>
      </c>
      <c r="I303" s="147"/>
      <c r="L303" s="31"/>
      <c r="M303" s="148"/>
      <c r="T303" s="55"/>
      <c r="AT303" s="16" t="s">
        <v>198</v>
      </c>
      <c r="AU303" s="16" t="s">
        <v>89</v>
      </c>
    </row>
    <row r="304" spans="2:65" s="1" customFormat="1">
      <c r="B304" s="31"/>
      <c r="D304" s="149" t="s">
        <v>200</v>
      </c>
      <c r="F304" s="150" t="s">
        <v>460</v>
      </c>
      <c r="I304" s="147"/>
      <c r="L304" s="31"/>
      <c r="M304" s="148"/>
      <c r="T304" s="55"/>
      <c r="AT304" s="16" t="s">
        <v>200</v>
      </c>
      <c r="AU304" s="16" t="s">
        <v>89</v>
      </c>
    </row>
    <row r="305" spans="2:65" s="1" customFormat="1" ht="16.5" customHeight="1">
      <c r="B305" s="31"/>
      <c r="C305" s="152" t="s">
        <v>461</v>
      </c>
      <c r="D305" s="152" t="s">
        <v>426</v>
      </c>
      <c r="E305" s="153" t="s">
        <v>462</v>
      </c>
      <c r="F305" s="154" t="s">
        <v>463</v>
      </c>
      <c r="G305" s="155" t="s">
        <v>195</v>
      </c>
      <c r="H305" s="156">
        <v>37.107999999999997</v>
      </c>
      <c r="I305" s="157"/>
      <c r="J305" s="158">
        <f>ROUND(I305*H305,2)</f>
        <v>0</v>
      </c>
      <c r="K305" s="154" t="s">
        <v>464</v>
      </c>
      <c r="L305" s="159"/>
      <c r="M305" s="160" t="s">
        <v>1</v>
      </c>
      <c r="N305" s="161" t="s">
        <v>44</v>
      </c>
      <c r="P305" s="141">
        <f>O305*H305</f>
        <v>0</v>
      </c>
      <c r="Q305" s="141">
        <v>7.5000000000000002E-4</v>
      </c>
      <c r="R305" s="141">
        <f>Q305*H305</f>
        <v>2.7830999999999998E-2</v>
      </c>
      <c r="S305" s="141">
        <v>0</v>
      </c>
      <c r="T305" s="142">
        <f>S305*H305</f>
        <v>0</v>
      </c>
      <c r="AR305" s="143" t="s">
        <v>216</v>
      </c>
      <c r="AT305" s="143" t="s">
        <v>426</v>
      </c>
      <c r="AU305" s="143" t="s">
        <v>89</v>
      </c>
      <c r="AY305" s="16" t="s">
        <v>190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87</v>
      </c>
      <c r="BK305" s="144">
        <f>ROUND(I305*H305,2)</f>
        <v>0</v>
      </c>
      <c r="BL305" s="16" t="s">
        <v>197</v>
      </c>
      <c r="BM305" s="143" t="s">
        <v>465</v>
      </c>
    </row>
    <row r="306" spans="2:65" s="1" customFormat="1">
      <c r="B306" s="31"/>
      <c r="D306" s="145" t="s">
        <v>198</v>
      </c>
      <c r="F306" s="146" t="s">
        <v>463</v>
      </c>
      <c r="I306" s="147"/>
      <c r="L306" s="31"/>
      <c r="M306" s="148"/>
      <c r="T306" s="55"/>
      <c r="AT306" s="16" t="s">
        <v>198</v>
      </c>
      <c r="AU306" s="16" t="s">
        <v>89</v>
      </c>
    </row>
    <row r="307" spans="2:65" s="1" customFormat="1" ht="44.25" customHeight="1">
      <c r="B307" s="31"/>
      <c r="C307" s="132" t="s">
        <v>332</v>
      </c>
      <c r="D307" s="132" t="s">
        <v>192</v>
      </c>
      <c r="E307" s="133" t="s">
        <v>446</v>
      </c>
      <c r="F307" s="134" t="s">
        <v>447</v>
      </c>
      <c r="G307" s="135" t="s">
        <v>195</v>
      </c>
      <c r="H307" s="136">
        <v>510.51400000000001</v>
      </c>
      <c r="I307" s="137"/>
      <c r="J307" s="138">
        <f>ROUND(I307*H307,2)</f>
        <v>0</v>
      </c>
      <c r="K307" s="134" t="s">
        <v>196</v>
      </c>
      <c r="L307" s="31"/>
      <c r="M307" s="139" t="s">
        <v>1</v>
      </c>
      <c r="N307" s="140" t="s">
        <v>44</v>
      </c>
      <c r="P307" s="141">
        <f>O307*H307</f>
        <v>0</v>
      </c>
      <c r="Q307" s="141">
        <v>8.5961600000000003E-3</v>
      </c>
      <c r="R307" s="141">
        <f>Q307*H307</f>
        <v>4.3884600262400006</v>
      </c>
      <c r="S307" s="141">
        <v>0</v>
      </c>
      <c r="T307" s="142">
        <f>S307*H307</f>
        <v>0</v>
      </c>
      <c r="AR307" s="143" t="s">
        <v>197</v>
      </c>
      <c r="AT307" s="143" t="s">
        <v>192</v>
      </c>
      <c r="AU307" s="143" t="s">
        <v>89</v>
      </c>
      <c r="AY307" s="16" t="s">
        <v>190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6" t="s">
        <v>87</v>
      </c>
      <c r="BK307" s="144">
        <f>ROUND(I307*H307,2)</f>
        <v>0</v>
      </c>
      <c r="BL307" s="16" t="s">
        <v>197</v>
      </c>
      <c r="BM307" s="143" t="s">
        <v>466</v>
      </c>
    </row>
    <row r="308" spans="2:65" s="1" customFormat="1" ht="39">
      <c r="B308" s="31"/>
      <c r="D308" s="145" t="s">
        <v>198</v>
      </c>
      <c r="F308" s="146" t="s">
        <v>449</v>
      </c>
      <c r="I308" s="147"/>
      <c r="L308" s="31"/>
      <c r="M308" s="148"/>
      <c r="T308" s="55"/>
      <c r="AT308" s="16" t="s">
        <v>198</v>
      </c>
      <c r="AU308" s="16" t="s">
        <v>89</v>
      </c>
    </row>
    <row r="309" spans="2:65" s="1" customFormat="1">
      <c r="B309" s="31"/>
      <c r="D309" s="149" t="s">
        <v>200</v>
      </c>
      <c r="F309" s="150" t="s">
        <v>450</v>
      </c>
      <c r="I309" s="147"/>
      <c r="L309" s="31"/>
      <c r="M309" s="148"/>
      <c r="T309" s="55"/>
      <c r="AT309" s="16" t="s">
        <v>200</v>
      </c>
      <c r="AU309" s="16" t="s">
        <v>89</v>
      </c>
    </row>
    <row r="310" spans="2:65" s="1" customFormat="1" ht="21.75" customHeight="1">
      <c r="B310" s="31"/>
      <c r="C310" s="152" t="s">
        <v>467</v>
      </c>
      <c r="D310" s="152" t="s">
        <v>426</v>
      </c>
      <c r="E310" s="153" t="s">
        <v>468</v>
      </c>
      <c r="F310" s="154" t="s">
        <v>469</v>
      </c>
      <c r="G310" s="155" t="s">
        <v>195</v>
      </c>
      <c r="H310" s="156">
        <v>520.72400000000005</v>
      </c>
      <c r="I310" s="157"/>
      <c r="J310" s="158">
        <f>ROUND(I310*H310,2)</f>
        <v>0</v>
      </c>
      <c r="K310" s="154" t="s">
        <v>196</v>
      </c>
      <c r="L310" s="159"/>
      <c r="M310" s="160" t="s">
        <v>1</v>
      </c>
      <c r="N310" s="161" t="s">
        <v>44</v>
      </c>
      <c r="P310" s="141">
        <f>O310*H310</f>
        <v>0</v>
      </c>
      <c r="Q310" s="141">
        <v>2.0999999999999999E-3</v>
      </c>
      <c r="R310" s="141">
        <f>Q310*H310</f>
        <v>1.0935204000000001</v>
      </c>
      <c r="S310" s="141">
        <v>0</v>
      </c>
      <c r="T310" s="142">
        <f>S310*H310</f>
        <v>0</v>
      </c>
      <c r="AR310" s="143" t="s">
        <v>216</v>
      </c>
      <c r="AT310" s="143" t="s">
        <v>426</v>
      </c>
      <c r="AU310" s="143" t="s">
        <v>89</v>
      </c>
      <c r="AY310" s="16" t="s">
        <v>190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87</v>
      </c>
      <c r="BK310" s="144">
        <f>ROUND(I310*H310,2)</f>
        <v>0</v>
      </c>
      <c r="BL310" s="16" t="s">
        <v>197</v>
      </c>
      <c r="BM310" s="143" t="s">
        <v>470</v>
      </c>
    </row>
    <row r="311" spans="2:65" s="1" customFormat="1">
      <c r="B311" s="31"/>
      <c r="D311" s="145" t="s">
        <v>198</v>
      </c>
      <c r="F311" s="146" t="s">
        <v>469</v>
      </c>
      <c r="I311" s="147"/>
      <c r="L311" s="31"/>
      <c r="M311" s="148"/>
      <c r="T311" s="55"/>
      <c r="AT311" s="16" t="s">
        <v>198</v>
      </c>
      <c r="AU311" s="16" t="s">
        <v>89</v>
      </c>
    </row>
    <row r="312" spans="2:65" s="1" customFormat="1" ht="37.9" customHeight="1">
      <c r="B312" s="31"/>
      <c r="C312" s="132" t="s">
        <v>337</v>
      </c>
      <c r="D312" s="132" t="s">
        <v>192</v>
      </c>
      <c r="E312" s="133" t="s">
        <v>471</v>
      </c>
      <c r="F312" s="134" t="s">
        <v>472</v>
      </c>
      <c r="G312" s="135" t="s">
        <v>368</v>
      </c>
      <c r="H312" s="136">
        <v>327.12</v>
      </c>
      <c r="I312" s="137"/>
      <c r="J312" s="138">
        <f>ROUND(I312*H312,2)</f>
        <v>0</v>
      </c>
      <c r="K312" s="134" t="s">
        <v>196</v>
      </c>
      <c r="L312" s="31"/>
      <c r="M312" s="139" t="s">
        <v>1</v>
      </c>
      <c r="N312" s="140" t="s">
        <v>44</v>
      </c>
      <c r="P312" s="141">
        <f>O312*H312</f>
        <v>0</v>
      </c>
      <c r="Q312" s="141">
        <v>1.758E-3</v>
      </c>
      <c r="R312" s="141">
        <f>Q312*H312</f>
        <v>0.57507695999999997</v>
      </c>
      <c r="S312" s="141">
        <v>0</v>
      </c>
      <c r="T312" s="142">
        <f>S312*H312</f>
        <v>0</v>
      </c>
      <c r="AR312" s="143" t="s">
        <v>197</v>
      </c>
      <c r="AT312" s="143" t="s">
        <v>192</v>
      </c>
      <c r="AU312" s="143" t="s">
        <v>89</v>
      </c>
      <c r="AY312" s="16" t="s">
        <v>190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87</v>
      </c>
      <c r="BK312" s="144">
        <f>ROUND(I312*H312,2)</f>
        <v>0</v>
      </c>
      <c r="BL312" s="16" t="s">
        <v>197</v>
      </c>
      <c r="BM312" s="143" t="s">
        <v>473</v>
      </c>
    </row>
    <row r="313" spans="2:65" s="1" customFormat="1" ht="29.25">
      <c r="B313" s="31"/>
      <c r="D313" s="145" t="s">
        <v>198</v>
      </c>
      <c r="F313" s="146" t="s">
        <v>474</v>
      </c>
      <c r="I313" s="147"/>
      <c r="L313" s="31"/>
      <c r="M313" s="148"/>
      <c r="T313" s="55"/>
      <c r="AT313" s="16" t="s">
        <v>198</v>
      </c>
      <c r="AU313" s="16" t="s">
        <v>89</v>
      </c>
    </row>
    <row r="314" spans="2:65" s="1" customFormat="1">
      <c r="B314" s="31"/>
      <c r="D314" s="149" t="s">
        <v>200</v>
      </c>
      <c r="F314" s="150" t="s">
        <v>475</v>
      </c>
      <c r="I314" s="147"/>
      <c r="L314" s="31"/>
      <c r="M314" s="148"/>
      <c r="T314" s="55"/>
      <c r="AT314" s="16" t="s">
        <v>200</v>
      </c>
      <c r="AU314" s="16" t="s">
        <v>89</v>
      </c>
    </row>
    <row r="315" spans="2:65" s="1" customFormat="1" ht="21.75" customHeight="1">
      <c r="B315" s="31"/>
      <c r="C315" s="152" t="s">
        <v>476</v>
      </c>
      <c r="D315" s="152" t="s">
        <v>426</v>
      </c>
      <c r="E315" s="153" t="s">
        <v>477</v>
      </c>
      <c r="F315" s="154" t="s">
        <v>478</v>
      </c>
      <c r="G315" s="155" t="s">
        <v>195</v>
      </c>
      <c r="H315" s="156">
        <v>66.731999999999999</v>
      </c>
      <c r="I315" s="157"/>
      <c r="J315" s="158">
        <f>ROUND(I315*H315,2)</f>
        <v>0</v>
      </c>
      <c r="K315" s="154" t="s">
        <v>196</v>
      </c>
      <c r="L315" s="159"/>
      <c r="M315" s="160" t="s">
        <v>1</v>
      </c>
      <c r="N315" s="161" t="s">
        <v>44</v>
      </c>
      <c r="P315" s="141">
        <f>O315*H315</f>
        <v>0</v>
      </c>
      <c r="Q315" s="141">
        <v>5.9999999999999995E-4</v>
      </c>
      <c r="R315" s="141">
        <f>Q315*H315</f>
        <v>4.0039199999999997E-2</v>
      </c>
      <c r="S315" s="141">
        <v>0</v>
      </c>
      <c r="T315" s="142">
        <f>S315*H315</f>
        <v>0</v>
      </c>
      <c r="AR315" s="143" t="s">
        <v>216</v>
      </c>
      <c r="AT315" s="143" t="s">
        <v>426</v>
      </c>
      <c r="AU315" s="143" t="s">
        <v>89</v>
      </c>
      <c r="AY315" s="16" t="s">
        <v>190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87</v>
      </c>
      <c r="BK315" s="144">
        <f>ROUND(I315*H315,2)</f>
        <v>0</v>
      </c>
      <c r="BL315" s="16" t="s">
        <v>197</v>
      </c>
      <c r="BM315" s="143" t="s">
        <v>479</v>
      </c>
    </row>
    <row r="316" spans="2:65" s="1" customFormat="1">
      <c r="B316" s="31"/>
      <c r="D316" s="145" t="s">
        <v>198</v>
      </c>
      <c r="F316" s="146" t="s">
        <v>478</v>
      </c>
      <c r="I316" s="147"/>
      <c r="L316" s="31"/>
      <c r="M316" s="148"/>
      <c r="T316" s="55"/>
      <c r="AT316" s="16" t="s">
        <v>198</v>
      </c>
      <c r="AU316" s="16" t="s">
        <v>89</v>
      </c>
    </row>
    <row r="317" spans="2:65" s="1" customFormat="1" ht="37.9" customHeight="1">
      <c r="B317" s="31"/>
      <c r="C317" s="132" t="s">
        <v>343</v>
      </c>
      <c r="D317" s="132" t="s">
        <v>192</v>
      </c>
      <c r="E317" s="133" t="s">
        <v>471</v>
      </c>
      <c r="F317" s="134" t="s">
        <v>472</v>
      </c>
      <c r="G317" s="135" t="s">
        <v>368</v>
      </c>
      <c r="H317" s="136">
        <v>41.2</v>
      </c>
      <c r="I317" s="137"/>
      <c r="J317" s="138">
        <f>ROUND(I317*H317,2)</f>
        <v>0</v>
      </c>
      <c r="K317" s="134" t="s">
        <v>196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1.758E-3</v>
      </c>
      <c r="R317" s="141">
        <f>Q317*H317</f>
        <v>7.2429600000000011E-2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480</v>
      </c>
    </row>
    <row r="318" spans="2:65" s="1" customFormat="1" ht="29.25">
      <c r="B318" s="31"/>
      <c r="D318" s="145" t="s">
        <v>198</v>
      </c>
      <c r="F318" s="146" t="s">
        <v>474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>
      <c r="B319" s="31"/>
      <c r="D319" s="149" t="s">
        <v>200</v>
      </c>
      <c r="F319" s="150" t="s">
        <v>475</v>
      </c>
      <c r="I319" s="147"/>
      <c r="L319" s="31"/>
      <c r="M319" s="148"/>
      <c r="T319" s="55"/>
      <c r="AT319" s="16" t="s">
        <v>200</v>
      </c>
      <c r="AU319" s="16" t="s">
        <v>89</v>
      </c>
    </row>
    <row r="320" spans="2:65" s="1" customFormat="1" ht="24.2" customHeight="1">
      <c r="B320" s="31"/>
      <c r="C320" s="152" t="s">
        <v>481</v>
      </c>
      <c r="D320" s="152" t="s">
        <v>426</v>
      </c>
      <c r="E320" s="153" t="s">
        <v>482</v>
      </c>
      <c r="F320" s="154" t="s">
        <v>483</v>
      </c>
      <c r="G320" s="155" t="s">
        <v>195</v>
      </c>
      <c r="H320" s="156">
        <v>6.3040000000000003</v>
      </c>
      <c r="I320" s="157"/>
      <c r="J320" s="158">
        <f>ROUND(I320*H320,2)</f>
        <v>0</v>
      </c>
      <c r="K320" s="154" t="s">
        <v>196</v>
      </c>
      <c r="L320" s="159"/>
      <c r="M320" s="160" t="s">
        <v>1</v>
      </c>
      <c r="N320" s="161" t="s">
        <v>44</v>
      </c>
      <c r="P320" s="141">
        <f>O320*H320</f>
        <v>0</v>
      </c>
      <c r="Q320" s="141">
        <v>1.0499999999999999E-3</v>
      </c>
      <c r="R320" s="141">
        <f>Q320*H320</f>
        <v>6.6191999999999996E-3</v>
      </c>
      <c r="S320" s="141">
        <v>0</v>
      </c>
      <c r="T320" s="142">
        <f>S320*H320</f>
        <v>0</v>
      </c>
      <c r="AR320" s="143" t="s">
        <v>216</v>
      </c>
      <c r="AT320" s="143" t="s">
        <v>426</v>
      </c>
      <c r="AU320" s="143" t="s">
        <v>89</v>
      </c>
      <c r="AY320" s="16" t="s">
        <v>190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87</v>
      </c>
      <c r="BK320" s="144">
        <f>ROUND(I320*H320,2)</f>
        <v>0</v>
      </c>
      <c r="BL320" s="16" t="s">
        <v>197</v>
      </c>
      <c r="BM320" s="143" t="s">
        <v>484</v>
      </c>
    </row>
    <row r="321" spans="2:65" s="1" customFormat="1" ht="19.5">
      <c r="B321" s="31"/>
      <c r="D321" s="145" t="s">
        <v>198</v>
      </c>
      <c r="F321" s="146" t="s">
        <v>483</v>
      </c>
      <c r="I321" s="147"/>
      <c r="L321" s="31"/>
      <c r="M321" s="148"/>
      <c r="T321" s="55"/>
      <c r="AT321" s="16" t="s">
        <v>198</v>
      </c>
      <c r="AU321" s="16" t="s">
        <v>89</v>
      </c>
    </row>
    <row r="322" spans="2:65" s="1" customFormat="1" ht="19.5">
      <c r="B322" s="31"/>
      <c r="D322" s="145" t="s">
        <v>403</v>
      </c>
      <c r="F322" s="151" t="s">
        <v>455</v>
      </c>
      <c r="I322" s="147"/>
      <c r="L322" s="31"/>
      <c r="M322" s="148"/>
      <c r="T322" s="55"/>
      <c r="AT322" s="16" t="s">
        <v>403</v>
      </c>
      <c r="AU322" s="16" t="s">
        <v>89</v>
      </c>
    </row>
    <row r="323" spans="2:65" s="1" customFormat="1" ht="24.2" customHeight="1">
      <c r="B323" s="31"/>
      <c r="C323" s="132" t="s">
        <v>348</v>
      </c>
      <c r="D323" s="132" t="s">
        <v>192</v>
      </c>
      <c r="E323" s="133" t="s">
        <v>485</v>
      </c>
      <c r="F323" s="134" t="s">
        <v>486</v>
      </c>
      <c r="G323" s="135" t="s">
        <v>195</v>
      </c>
      <c r="H323" s="136">
        <v>32.863</v>
      </c>
      <c r="I323" s="137"/>
      <c r="J323" s="138">
        <f>ROUND(I323*H323,2)</f>
        <v>0</v>
      </c>
      <c r="K323" s="134" t="s">
        <v>196</v>
      </c>
      <c r="L323" s="31"/>
      <c r="M323" s="139" t="s">
        <v>1</v>
      </c>
      <c r="N323" s="140" t="s">
        <v>44</v>
      </c>
      <c r="P323" s="141">
        <f>O323*H323</f>
        <v>0</v>
      </c>
      <c r="Q323" s="141">
        <v>5.7000000000000002E-3</v>
      </c>
      <c r="R323" s="141">
        <f>Q323*H323</f>
        <v>0.18731910000000002</v>
      </c>
      <c r="S323" s="141">
        <v>0</v>
      </c>
      <c r="T323" s="142">
        <f>S323*H323</f>
        <v>0</v>
      </c>
      <c r="AR323" s="143" t="s">
        <v>197</v>
      </c>
      <c r="AT323" s="143" t="s">
        <v>192</v>
      </c>
      <c r="AU323" s="143" t="s">
        <v>89</v>
      </c>
      <c r="AY323" s="16" t="s">
        <v>190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87</v>
      </c>
      <c r="BK323" s="144">
        <f>ROUND(I323*H323,2)</f>
        <v>0</v>
      </c>
      <c r="BL323" s="16" t="s">
        <v>197</v>
      </c>
      <c r="BM323" s="143" t="s">
        <v>487</v>
      </c>
    </row>
    <row r="324" spans="2:65" s="1" customFormat="1" ht="19.5">
      <c r="B324" s="31"/>
      <c r="D324" s="145" t="s">
        <v>198</v>
      </c>
      <c r="F324" s="146" t="s">
        <v>488</v>
      </c>
      <c r="I324" s="147"/>
      <c r="L324" s="31"/>
      <c r="M324" s="148"/>
      <c r="T324" s="55"/>
      <c r="AT324" s="16" t="s">
        <v>198</v>
      </c>
      <c r="AU324" s="16" t="s">
        <v>89</v>
      </c>
    </row>
    <row r="325" spans="2:65" s="1" customFormat="1">
      <c r="B325" s="31"/>
      <c r="D325" s="149" t="s">
        <v>200</v>
      </c>
      <c r="F325" s="150" t="s">
        <v>489</v>
      </c>
      <c r="I325" s="147"/>
      <c r="L325" s="31"/>
      <c r="M325" s="148"/>
      <c r="T325" s="55"/>
      <c r="AT325" s="16" t="s">
        <v>200</v>
      </c>
      <c r="AU325" s="16" t="s">
        <v>89</v>
      </c>
    </row>
    <row r="326" spans="2:65" s="1" customFormat="1" ht="24.2" customHeight="1">
      <c r="B326" s="31"/>
      <c r="C326" s="132" t="s">
        <v>490</v>
      </c>
      <c r="D326" s="132" t="s">
        <v>192</v>
      </c>
      <c r="E326" s="133" t="s">
        <v>491</v>
      </c>
      <c r="F326" s="134" t="s">
        <v>492</v>
      </c>
      <c r="G326" s="135" t="s">
        <v>195</v>
      </c>
      <c r="H326" s="136">
        <v>32.863</v>
      </c>
      <c r="I326" s="137"/>
      <c r="J326" s="138">
        <f>ROUND(I326*H326,2)</f>
        <v>0</v>
      </c>
      <c r="K326" s="134" t="s">
        <v>196</v>
      </c>
      <c r="L326" s="31"/>
      <c r="M326" s="139" t="s">
        <v>1</v>
      </c>
      <c r="N326" s="140" t="s">
        <v>44</v>
      </c>
      <c r="P326" s="141">
        <f>O326*H326</f>
        <v>0</v>
      </c>
      <c r="Q326" s="141">
        <v>2.2000000000000001E-4</v>
      </c>
      <c r="R326" s="141">
        <f>Q326*H326</f>
        <v>7.2298600000000003E-3</v>
      </c>
      <c r="S326" s="141">
        <v>0</v>
      </c>
      <c r="T326" s="142">
        <f>S326*H326</f>
        <v>0</v>
      </c>
      <c r="AR326" s="143" t="s">
        <v>197</v>
      </c>
      <c r="AT326" s="143" t="s">
        <v>192</v>
      </c>
      <c r="AU326" s="143" t="s">
        <v>89</v>
      </c>
      <c r="AY326" s="16" t="s">
        <v>190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87</v>
      </c>
      <c r="BK326" s="144">
        <f>ROUND(I326*H326,2)</f>
        <v>0</v>
      </c>
      <c r="BL326" s="16" t="s">
        <v>197</v>
      </c>
      <c r="BM326" s="143" t="s">
        <v>493</v>
      </c>
    </row>
    <row r="327" spans="2:65" s="1" customFormat="1" ht="19.5">
      <c r="B327" s="31"/>
      <c r="D327" s="145" t="s">
        <v>198</v>
      </c>
      <c r="F327" s="146" t="s">
        <v>494</v>
      </c>
      <c r="I327" s="147"/>
      <c r="L327" s="31"/>
      <c r="M327" s="148"/>
      <c r="T327" s="55"/>
      <c r="AT327" s="16" t="s">
        <v>198</v>
      </c>
      <c r="AU327" s="16" t="s">
        <v>89</v>
      </c>
    </row>
    <row r="328" spans="2:65" s="1" customFormat="1">
      <c r="B328" s="31"/>
      <c r="D328" s="149" t="s">
        <v>200</v>
      </c>
      <c r="F328" s="150" t="s">
        <v>495</v>
      </c>
      <c r="I328" s="147"/>
      <c r="L328" s="31"/>
      <c r="M328" s="148"/>
      <c r="T328" s="55"/>
      <c r="AT328" s="16" t="s">
        <v>200</v>
      </c>
      <c r="AU328" s="16" t="s">
        <v>89</v>
      </c>
    </row>
    <row r="329" spans="2:65" s="1" customFormat="1" ht="24.2" customHeight="1">
      <c r="B329" s="31"/>
      <c r="C329" s="132" t="s">
        <v>354</v>
      </c>
      <c r="D329" s="132" t="s">
        <v>192</v>
      </c>
      <c r="E329" s="133" t="s">
        <v>496</v>
      </c>
      <c r="F329" s="134" t="s">
        <v>497</v>
      </c>
      <c r="G329" s="135" t="s">
        <v>195</v>
      </c>
      <c r="H329" s="136">
        <v>36.380000000000003</v>
      </c>
      <c r="I329" s="137"/>
      <c r="J329" s="138">
        <f>ROUND(I329*H329,2)</f>
        <v>0</v>
      </c>
      <c r="K329" s="134" t="s">
        <v>196</v>
      </c>
      <c r="L329" s="31"/>
      <c r="M329" s="139" t="s">
        <v>1</v>
      </c>
      <c r="N329" s="140" t="s">
        <v>44</v>
      </c>
      <c r="P329" s="141">
        <f>O329*H329</f>
        <v>0</v>
      </c>
      <c r="Q329" s="141">
        <v>2.99E-3</v>
      </c>
      <c r="R329" s="141">
        <f>Q329*H329</f>
        <v>0.1087762</v>
      </c>
      <c r="S329" s="141">
        <v>0</v>
      </c>
      <c r="T329" s="142">
        <f>S329*H329</f>
        <v>0</v>
      </c>
      <c r="AR329" s="143" t="s">
        <v>197</v>
      </c>
      <c r="AT329" s="143" t="s">
        <v>192</v>
      </c>
      <c r="AU329" s="143" t="s">
        <v>89</v>
      </c>
      <c r="AY329" s="16" t="s">
        <v>190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87</v>
      </c>
      <c r="BK329" s="144">
        <f>ROUND(I329*H329,2)</f>
        <v>0</v>
      </c>
      <c r="BL329" s="16" t="s">
        <v>197</v>
      </c>
      <c r="BM329" s="143" t="s">
        <v>498</v>
      </c>
    </row>
    <row r="330" spans="2:65" s="1" customFormat="1" ht="19.5">
      <c r="B330" s="31"/>
      <c r="D330" s="145" t="s">
        <v>198</v>
      </c>
      <c r="F330" s="146" t="s">
        <v>499</v>
      </c>
      <c r="I330" s="147"/>
      <c r="L330" s="31"/>
      <c r="M330" s="148"/>
      <c r="T330" s="55"/>
      <c r="AT330" s="16" t="s">
        <v>198</v>
      </c>
      <c r="AU330" s="16" t="s">
        <v>89</v>
      </c>
    </row>
    <row r="331" spans="2:65" s="1" customFormat="1">
      <c r="B331" s="31"/>
      <c r="D331" s="149" t="s">
        <v>200</v>
      </c>
      <c r="F331" s="150" t="s">
        <v>500</v>
      </c>
      <c r="I331" s="147"/>
      <c r="L331" s="31"/>
      <c r="M331" s="148"/>
      <c r="T331" s="55"/>
      <c r="AT331" s="16" t="s">
        <v>200</v>
      </c>
      <c r="AU331" s="16" t="s">
        <v>89</v>
      </c>
    </row>
    <row r="332" spans="2:65" s="1" customFormat="1" ht="24.2" customHeight="1">
      <c r="B332" s="31"/>
      <c r="C332" s="132" t="s">
        <v>501</v>
      </c>
      <c r="D332" s="132" t="s">
        <v>192</v>
      </c>
      <c r="E332" s="133" t="s">
        <v>502</v>
      </c>
      <c r="F332" s="134" t="s">
        <v>503</v>
      </c>
      <c r="G332" s="135" t="s">
        <v>195</v>
      </c>
      <c r="H332" s="136">
        <v>36.380000000000003</v>
      </c>
      <c r="I332" s="137"/>
      <c r="J332" s="138">
        <f>ROUND(I332*H332,2)</f>
        <v>0</v>
      </c>
      <c r="K332" s="134" t="s">
        <v>196</v>
      </c>
      <c r="L332" s="31"/>
      <c r="M332" s="139" t="s">
        <v>1</v>
      </c>
      <c r="N332" s="140" t="s">
        <v>44</v>
      </c>
      <c r="P332" s="141">
        <f>O332*H332</f>
        <v>0</v>
      </c>
      <c r="Q332" s="141">
        <v>2.0000000000000001E-4</v>
      </c>
      <c r="R332" s="141">
        <f>Q332*H332</f>
        <v>7.2760000000000012E-3</v>
      </c>
      <c r="S332" s="141">
        <v>0</v>
      </c>
      <c r="T332" s="142">
        <f>S332*H332</f>
        <v>0</v>
      </c>
      <c r="AR332" s="143" t="s">
        <v>197</v>
      </c>
      <c r="AT332" s="143" t="s">
        <v>192</v>
      </c>
      <c r="AU332" s="143" t="s">
        <v>89</v>
      </c>
      <c r="AY332" s="16" t="s">
        <v>190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87</v>
      </c>
      <c r="BK332" s="144">
        <f>ROUND(I332*H332,2)</f>
        <v>0</v>
      </c>
      <c r="BL332" s="16" t="s">
        <v>197</v>
      </c>
      <c r="BM332" s="143" t="s">
        <v>504</v>
      </c>
    </row>
    <row r="333" spans="2:65" s="1" customFormat="1" ht="19.5">
      <c r="B333" s="31"/>
      <c r="D333" s="145" t="s">
        <v>198</v>
      </c>
      <c r="F333" s="146" t="s">
        <v>505</v>
      </c>
      <c r="I333" s="147"/>
      <c r="L333" s="31"/>
      <c r="M333" s="148"/>
      <c r="T333" s="55"/>
      <c r="AT333" s="16" t="s">
        <v>198</v>
      </c>
      <c r="AU333" s="16" t="s">
        <v>89</v>
      </c>
    </row>
    <row r="334" spans="2:65" s="1" customFormat="1">
      <c r="B334" s="31"/>
      <c r="D334" s="149" t="s">
        <v>200</v>
      </c>
      <c r="F334" s="150" t="s">
        <v>506</v>
      </c>
      <c r="I334" s="147"/>
      <c r="L334" s="31"/>
      <c r="M334" s="148"/>
      <c r="T334" s="55"/>
      <c r="AT334" s="16" t="s">
        <v>200</v>
      </c>
      <c r="AU334" s="16" t="s">
        <v>89</v>
      </c>
    </row>
    <row r="335" spans="2:65" s="1" customFormat="1" ht="24.2" customHeight="1">
      <c r="B335" s="31"/>
      <c r="C335" s="132" t="s">
        <v>357</v>
      </c>
      <c r="D335" s="132" t="s">
        <v>192</v>
      </c>
      <c r="E335" s="133" t="s">
        <v>507</v>
      </c>
      <c r="F335" s="134" t="s">
        <v>508</v>
      </c>
      <c r="G335" s="135" t="s">
        <v>195</v>
      </c>
      <c r="H335" s="136">
        <v>593.84799999999996</v>
      </c>
      <c r="I335" s="137"/>
      <c r="J335" s="138">
        <f>ROUND(I335*H335,2)</f>
        <v>0</v>
      </c>
      <c r="K335" s="134" t="s">
        <v>196</v>
      </c>
      <c r="L335" s="31"/>
      <c r="M335" s="139" t="s">
        <v>1</v>
      </c>
      <c r="N335" s="140" t="s">
        <v>44</v>
      </c>
      <c r="P335" s="141">
        <f>O335*H335</f>
        <v>0</v>
      </c>
      <c r="Q335" s="141">
        <v>2.99E-3</v>
      </c>
      <c r="R335" s="141">
        <f>Q335*H335</f>
        <v>1.7756055199999998</v>
      </c>
      <c r="S335" s="141">
        <v>0</v>
      </c>
      <c r="T335" s="142">
        <f>S335*H335</f>
        <v>0</v>
      </c>
      <c r="AR335" s="143" t="s">
        <v>197</v>
      </c>
      <c r="AT335" s="143" t="s">
        <v>192</v>
      </c>
      <c r="AU335" s="143" t="s">
        <v>89</v>
      </c>
      <c r="AY335" s="16" t="s">
        <v>190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87</v>
      </c>
      <c r="BK335" s="144">
        <f>ROUND(I335*H335,2)</f>
        <v>0</v>
      </c>
      <c r="BL335" s="16" t="s">
        <v>197</v>
      </c>
      <c r="BM335" s="143" t="s">
        <v>509</v>
      </c>
    </row>
    <row r="336" spans="2:65" s="1" customFormat="1" ht="19.5">
      <c r="B336" s="31"/>
      <c r="D336" s="145" t="s">
        <v>198</v>
      </c>
      <c r="F336" s="146" t="s">
        <v>510</v>
      </c>
      <c r="I336" s="147"/>
      <c r="L336" s="31"/>
      <c r="M336" s="148"/>
      <c r="T336" s="55"/>
      <c r="AT336" s="16" t="s">
        <v>198</v>
      </c>
      <c r="AU336" s="16" t="s">
        <v>89</v>
      </c>
    </row>
    <row r="337" spans="2:65" s="1" customFormat="1">
      <c r="B337" s="31"/>
      <c r="D337" s="149" t="s">
        <v>200</v>
      </c>
      <c r="F337" s="150" t="s">
        <v>511</v>
      </c>
      <c r="I337" s="147"/>
      <c r="L337" s="31"/>
      <c r="M337" s="148"/>
      <c r="T337" s="55"/>
      <c r="AT337" s="16" t="s">
        <v>200</v>
      </c>
      <c r="AU337" s="16" t="s">
        <v>89</v>
      </c>
    </row>
    <row r="338" spans="2:65" s="1" customFormat="1" ht="39">
      <c r="B338" s="31"/>
      <c r="D338" s="145" t="s">
        <v>403</v>
      </c>
      <c r="F338" s="151" t="s">
        <v>512</v>
      </c>
      <c r="I338" s="147"/>
      <c r="L338" s="31"/>
      <c r="M338" s="148"/>
      <c r="T338" s="55"/>
      <c r="AT338" s="16" t="s">
        <v>403</v>
      </c>
      <c r="AU338" s="16" t="s">
        <v>89</v>
      </c>
    </row>
    <row r="339" spans="2:65" s="1" customFormat="1" ht="24.2" customHeight="1">
      <c r="B339" s="31"/>
      <c r="C339" s="132" t="s">
        <v>396</v>
      </c>
      <c r="D339" s="132" t="s">
        <v>192</v>
      </c>
      <c r="E339" s="133" t="s">
        <v>513</v>
      </c>
      <c r="F339" s="134" t="s">
        <v>514</v>
      </c>
      <c r="G339" s="135" t="s">
        <v>195</v>
      </c>
      <c r="H339" s="136">
        <v>593.84799999999996</v>
      </c>
      <c r="I339" s="137"/>
      <c r="J339" s="138">
        <f>ROUND(I339*H339,2)</f>
        <v>0</v>
      </c>
      <c r="K339" s="134" t="s">
        <v>196</v>
      </c>
      <c r="L339" s="31"/>
      <c r="M339" s="139" t="s">
        <v>1</v>
      </c>
      <c r="N339" s="140" t="s">
        <v>44</v>
      </c>
      <c r="P339" s="141">
        <f>O339*H339</f>
        <v>0</v>
      </c>
      <c r="Q339" s="141">
        <v>2.0000000000000001E-4</v>
      </c>
      <c r="R339" s="141">
        <f>Q339*H339</f>
        <v>0.1187696</v>
      </c>
      <c r="S339" s="141">
        <v>0</v>
      </c>
      <c r="T339" s="142">
        <f>S339*H339</f>
        <v>0</v>
      </c>
      <c r="AR339" s="143" t="s">
        <v>197</v>
      </c>
      <c r="AT339" s="143" t="s">
        <v>192</v>
      </c>
      <c r="AU339" s="143" t="s">
        <v>89</v>
      </c>
      <c r="AY339" s="16" t="s">
        <v>190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87</v>
      </c>
      <c r="BK339" s="144">
        <f>ROUND(I339*H339,2)</f>
        <v>0</v>
      </c>
      <c r="BL339" s="16" t="s">
        <v>197</v>
      </c>
      <c r="BM339" s="143" t="s">
        <v>515</v>
      </c>
    </row>
    <row r="340" spans="2:65" s="1" customFormat="1" ht="19.5">
      <c r="B340" s="31"/>
      <c r="D340" s="145" t="s">
        <v>198</v>
      </c>
      <c r="F340" s="146" t="s">
        <v>516</v>
      </c>
      <c r="I340" s="147"/>
      <c r="L340" s="31"/>
      <c r="M340" s="148"/>
      <c r="T340" s="55"/>
      <c r="AT340" s="16" t="s">
        <v>198</v>
      </c>
      <c r="AU340" s="16" t="s">
        <v>89</v>
      </c>
    </row>
    <row r="341" spans="2:65" s="1" customFormat="1">
      <c r="B341" s="31"/>
      <c r="D341" s="149" t="s">
        <v>200</v>
      </c>
      <c r="F341" s="150" t="s">
        <v>517</v>
      </c>
      <c r="I341" s="147"/>
      <c r="L341" s="31"/>
      <c r="M341" s="148"/>
      <c r="T341" s="55"/>
      <c r="AT341" s="16" t="s">
        <v>200</v>
      </c>
      <c r="AU341" s="16" t="s">
        <v>89</v>
      </c>
    </row>
    <row r="342" spans="2:65" s="1" customFormat="1" ht="24.2" customHeight="1">
      <c r="B342" s="31"/>
      <c r="C342" s="132" t="s">
        <v>361</v>
      </c>
      <c r="D342" s="132" t="s">
        <v>192</v>
      </c>
      <c r="E342" s="133" t="s">
        <v>518</v>
      </c>
      <c r="F342" s="134" t="s">
        <v>519</v>
      </c>
      <c r="G342" s="135" t="s">
        <v>195</v>
      </c>
      <c r="H342" s="136">
        <v>163.54499999999999</v>
      </c>
      <c r="I342" s="137"/>
      <c r="J342" s="138">
        <f>ROUND(I342*H342,2)</f>
        <v>0</v>
      </c>
      <c r="K342" s="134" t="s">
        <v>196</v>
      </c>
      <c r="L342" s="31"/>
      <c r="M342" s="139" t="s">
        <v>1</v>
      </c>
      <c r="N342" s="140" t="s">
        <v>44</v>
      </c>
      <c r="P342" s="141">
        <f>O342*H342</f>
        <v>0</v>
      </c>
      <c r="Q342" s="141">
        <v>4.3839999999999999E-3</v>
      </c>
      <c r="R342" s="141">
        <f>Q342*H342</f>
        <v>0.71698127999999994</v>
      </c>
      <c r="S342" s="141">
        <v>0</v>
      </c>
      <c r="T342" s="142">
        <f>S342*H342</f>
        <v>0</v>
      </c>
      <c r="AR342" s="143" t="s">
        <v>197</v>
      </c>
      <c r="AT342" s="143" t="s">
        <v>192</v>
      </c>
      <c r="AU342" s="143" t="s">
        <v>89</v>
      </c>
      <c r="AY342" s="16" t="s">
        <v>190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87</v>
      </c>
      <c r="BK342" s="144">
        <f>ROUND(I342*H342,2)</f>
        <v>0</v>
      </c>
      <c r="BL342" s="16" t="s">
        <v>197</v>
      </c>
      <c r="BM342" s="143" t="s">
        <v>520</v>
      </c>
    </row>
    <row r="343" spans="2:65" s="1" customFormat="1" ht="19.5">
      <c r="B343" s="31"/>
      <c r="D343" s="145" t="s">
        <v>198</v>
      </c>
      <c r="F343" s="146" t="s">
        <v>521</v>
      </c>
      <c r="I343" s="147"/>
      <c r="L343" s="31"/>
      <c r="M343" s="148"/>
      <c r="T343" s="55"/>
      <c r="AT343" s="16" t="s">
        <v>198</v>
      </c>
      <c r="AU343" s="16" t="s">
        <v>89</v>
      </c>
    </row>
    <row r="344" spans="2:65" s="1" customFormat="1">
      <c r="B344" s="31"/>
      <c r="D344" s="149" t="s">
        <v>200</v>
      </c>
      <c r="F344" s="150" t="s">
        <v>522</v>
      </c>
      <c r="I344" s="147"/>
      <c r="L344" s="31"/>
      <c r="M344" s="148"/>
      <c r="T344" s="55"/>
      <c r="AT344" s="16" t="s">
        <v>200</v>
      </c>
      <c r="AU344" s="16" t="s">
        <v>89</v>
      </c>
    </row>
    <row r="345" spans="2:65" s="1" customFormat="1" ht="24.2" customHeight="1">
      <c r="B345" s="31"/>
      <c r="C345" s="132" t="s">
        <v>523</v>
      </c>
      <c r="D345" s="132" t="s">
        <v>192</v>
      </c>
      <c r="E345" s="133" t="s">
        <v>524</v>
      </c>
      <c r="F345" s="134" t="s">
        <v>525</v>
      </c>
      <c r="G345" s="135" t="s">
        <v>368</v>
      </c>
      <c r="H345" s="136">
        <v>314.7</v>
      </c>
      <c r="I345" s="137"/>
      <c r="J345" s="138">
        <f>ROUND(I345*H345,2)</f>
        <v>0</v>
      </c>
      <c r="K345" s="134" t="s">
        <v>196</v>
      </c>
      <c r="L345" s="31"/>
      <c r="M345" s="139" t="s">
        <v>1</v>
      </c>
      <c r="N345" s="140" t="s">
        <v>44</v>
      </c>
      <c r="P345" s="141">
        <f>O345*H345</f>
        <v>0</v>
      </c>
      <c r="Q345" s="141">
        <v>0</v>
      </c>
      <c r="R345" s="141">
        <f>Q345*H345</f>
        <v>0</v>
      </c>
      <c r="S345" s="141">
        <v>0</v>
      </c>
      <c r="T345" s="142">
        <f>S345*H345</f>
        <v>0</v>
      </c>
      <c r="AR345" s="143" t="s">
        <v>197</v>
      </c>
      <c r="AT345" s="143" t="s">
        <v>192</v>
      </c>
      <c r="AU345" s="143" t="s">
        <v>89</v>
      </c>
      <c r="AY345" s="16" t="s">
        <v>190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87</v>
      </c>
      <c r="BK345" s="144">
        <f>ROUND(I345*H345,2)</f>
        <v>0</v>
      </c>
      <c r="BL345" s="16" t="s">
        <v>197</v>
      </c>
      <c r="BM345" s="143" t="s">
        <v>526</v>
      </c>
    </row>
    <row r="346" spans="2:65" s="1" customFormat="1" ht="29.25">
      <c r="B346" s="31"/>
      <c r="D346" s="145" t="s">
        <v>198</v>
      </c>
      <c r="F346" s="146" t="s">
        <v>527</v>
      </c>
      <c r="I346" s="147"/>
      <c r="L346" s="31"/>
      <c r="M346" s="148"/>
      <c r="T346" s="55"/>
      <c r="AT346" s="16" t="s">
        <v>198</v>
      </c>
      <c r="AU346" s="16" t="s">
        <v>89</v>
      </c>
    </row>
    <row r="347" spans="2:65" s="1" customFormat="1">
      <c r="B347" s="31"/>
      <c r="D347" s="149" t="s">
        <v>200</v>
      </c>
      <c r="F347" s="150" t="s">
        <v>528</v>
      </c>
      <c r="I347" s="147"/>
      <c r="L347" s="31"/>
      <c r="M347" s="148"/>
      <c r="T347" s="55"/>
      <c r="AT347" s="16" t="s">
        <v>200</v>
      </c>
      <c r="AU347" s="16" t="s">
        <v>89</v>
      </c>
    </row>
    <row r="348" spans="2:65" s="1" customFormat="1" ht="16.5" customHeight="1">
      <c r="B348" s="31"/>
      <c r="C348" s="152" t="s">
        <v>369</v>
      </c>
      <c r="D348" s="152" t="s">
        <v>426</v>
      </c>
      <c r="E348" s="153" t="s">
        <v>529</v>
      </c>
      <c r="F348" s="154" t="s">
        <v>530</v>
      </c>
      <c r="G348" s="155" t="s">
        <v>368</v>
      </c>
      <c r="H348" s="156">
        <v>179.02500000000001</v>
      </c>
      <c r="I348" s="157"/>
      <c r="J348" s="158">
        <f>ROUND(I348*H348,2)</f>
        <v>0</v>
      </c>
      <c r="K348" s="154" t="s">
        <v>1</v>
      </c>
      <c r="L348" s="159"/>
      <c r="M348" s="160" t="s">
        <v>1</v>
      </c>
      <c r="N348" s="161" t="s">
        <v>44</v>
      </c>
      <c r="P348" s="141">
        <f>O348*H348</f>
        <v>0</v>
      </c>
      <c r="Q348" s="141">
        <v>0</v>
      </c>
      <c r="R348" s="141">
        <f>Q348*H348</f>
        <v>0</v>
      </c>
      <c r="S348" s="141">
        <v>0</v>
      </c>
      <c r="T348" s="142">
        <f>S348*H348</f>
        <v>0</v>
      </c>
      <c r="AR348" s="143" t="s">
        <v>216</v>
      </c>
      <c r="AT348" s="143" t="s">
        <v>426</v>
      </c>
      <c r="AU348" s="143" t="s">
        <v>89</v>
      </c>
      <c r="AY348" s="16" t="s">
        <v>190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87</v>
      </c>
      <c r="BK348" s="144">
        <f>ROUND(I348*H348,2)</f>
        <v>0</v>
      </c>
      <c r="BL348" s="16" t="s">
        <v>197</v>
      </c>
      <c r="BM348" s="143" t="s">
        <v>531</v>
      </c>
    </row>
    <row r="349" spans="2:65" s="1" customFormat="1" ht="29.25">
      <c r="B349" s="31"/>
      <c r="D349" s="145" t="s">
        <v>198</v>
      </c>
      <c r="F349" s="146" t="s">
        <v>532</v>
      </c>
      <c r="I349" s="147"/>
      <c r="L349" s="31"/>
      <c r="M349" s="148"/>
      <c r="T349" s="55"/>
      <c r="AT349" s="16" t="s">
        <v>198</v>
      </c>
      <c r="AU349" s="16" t="s">
        <v>89</v>
      </c>
    </row>
    <row r="350" spans="2:65" s="1" customFormat="1" ht="24.2" customHeight="1">
      <c r="B350" s="31"/>
      <c r="C350" s="152" t="s">
        <v>533</v>
      </c>
      <c r="D350" s="152" t="s">
        <v>426</v>
      </c>
      <c r="E350" s="153" t="s">
        <v>534</v>
      </c>
      <c r="F350" s="154" t="s">
        <v>535</v>
      </c>
      <c r="G350" s="155" t="s">
        <v>368</v>
      </c>
      <c r="H350" s="156">
        <v>151.41</v>
      </c>
      <c r="I350" s="157"/>
      <c r="J350" s="158">
        <f>ROUND(I350*H350,2)</f>
        <v>0</v>
      </c>
      <c r="K350" s="154" t="s">
        <v>536</v>
      </c>
      <c r="L350" s="159"/>
      <c r="M350" s="160" t="s">
        <v>1</v>
      </c>
      <c r="N350" s="161" t="s">
        <v>44</v>
      </c>
      <c r="P350" s="141">
        <f>O350*H350</f>
        <v>0</v>
      </c>
      <c r="Q350" s="141">
        <v>1E-4</v>
      </c>
      <c r="R350" s="141">
        <f>Q350*H350</f>
        <v>1.5141E-2</v>
      </c>
      <c r="S350" s="141">
        <v>0</v>
      </c>
      <c r="T350" s="142">
        <f>S350*H350</f>
        <v>0</v>
      </c>
      <c r="AR350" s="143" t="s">
        <v>216</v>
      </c>
      <c r="AT350" s="143" t="s">
        <v>426</v>
      </c>
      <c r="AU350" s="143" t="s">
        <v>89</v>
      </c>
      <c r="AY350" s="16" t="s">
        <v>190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6" t="s">
        <v>87</v>
      </c>
      <c r="BK350" s="144">
        <f>ROUND(I350*H350,2)</f>
        <v>0</v>
      </c>
      <c r="BL350" s="16" t="s">
        <v>197</v>
      </c>
      <c r="BM350" s="143" t="s">
        <v>537</v>
      </c>
    </row>
    <row r="351" spans="2:65" s="1" customFormat="1">
      <c r="B351" s="31"/>
      <c r="D351" s="145" t="s">
        <v>198</v>
      </c>
      <c r="F351" s="146" t="s">
        <v>535</v>
      </c>
      <c r="I351" s="147"/>
      <c r="L351" s="31"/>
      <c r="M351" s="148"/>
      <c r="T351" s="55"/>
      <c r="AT351" s="16" t="s">
        <v>198</v>
      </c>
      <c r="AU351" s="16" t="s">
        <v>89</v>
      </c>
    </row>
    <row r="352" spans="2:65" s="1" customFormat="1" ht="16.5" customHeight="1">
      <c r="B352" s="31"/>
      <c r="C352" s="132" t="s">
        <v>375</v>
      </c>
      <c r="D352" s="132" t="s">
        <v>192</v>
      </c>
      <c r="E352" s="133" t="s">
        <v>538</v>
      </c>
      <c r="F352" s="134" t="s">
        <v>539</v>
      </c>
      <c r="G352" s="135" t="s">
        <v>368</v>
      </c>
      <c r="H352" s="136">
        <v>50.7</v>
      </c>
      <c r="I352" s="137"/>
      <c r="J352" s="138">
        <f>ROUND(I352*H352,2)</f>
        <v>0</v>
      </c>
      <c r="K352" s="134" t="s">
        <v>196</v>
      </c>
      <c r="L352" s="31"/>
      <c r="M352" s="139" t="s">
        <v>1</v>
      </c>
      <c r="N352" s="140" t="s">
        <v>44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197</v>
      </c>
      <c r="AT352" s="143" t="s">
        <v>192</v>
      </c>
      <c r="AU352" s="143" t="s">
        <v>89</v>
      </c>
      <c r="AY352" s="16" t="s">
        <v>190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87</v>
      </c>
      <c r="BK352" s="144">
        <f>ROUND(I352*H352,2)</f>
        <v>0</v>
      </c>
      <c r="BL352" s="16" t="s">
        <v>197</v>
      </c>
      <c r="BM352" s="143" t="s">
        <v>540</v>
      </c>
    </row>
    <row r="353" spans="2:65" s="1" customFormat="1" ht="19.5">
      <c r="B353" s="31"/>
      <c r="D353" s="145" t="s">
        <v>198</v>
      </c>
      <c r="F353" s="146" t="s">
        <v>541</v>
      </c>
      <c r="I353" s="147"/>
      <c r="L353" s="31"/>
      <c r="M353" s="148"/>
      <c r="T353" s="55"/>
      <c r="AT353" s="16" t="s">
        <v>198</v>
      </c>
      <c r="AU353" s="16" t="s">
        <v>89</v>
      </c>
    </row>
    <row r="354" spans="2:65" s="1" customFormat="1">
      <c r="B354" s="31"/>
      <c r="D354" s="149" t="s">
        <v>200</v>
      </c>
      <c r="F354" s="150" t="s">
        <v>542</v>
      </c>
      <c r="I354" s="147"/>
      <c r="L354" s="31"/>
      <c r="M354" s="148"/>
      <c r="T354" s="55"/>
      <c r="AT354" s="16" t="s">
        <v>200</v>
      </c>
      <c r="AU354" s="16" t="s">
        <v>89</v>
      </c>
    </row>
    <row r="355" spans="2:65" s="1" customFormat="1" ht="24.2" customHeight="1">
      <c r="B355" s="31"/>
      <c r="C355" s="152" t="s">
        <v>543</v>
      </c>
      <c r="D355" s="152" t="s">
        <v>426</v>
      </c>
      <c r="E355" s="153" t="s">
        <v>544</v>
      </c>
      <c r="F355" s="154" t="s">
        <v>545</v>
      </c>
      <c r="G355" s="155" t="s">
        <v>368</v>
      </c>
      <c r="H355" s="156">
        <v>53.234999999999999</v>
      </c>
      <c r="I355" s="157"/>
      <c r="J355" s="158">
        <f>ROUND(I355*H355,2)</f>
        <v>0</v>
      </c>
      <c r="K355" s="154" t="s">
        <v>196</v>
      </c>
      <c r="L355" s="159"/>
      <c r="M355" s="160" t="s">
        <v>1</v>
      </c>
      <c r="N355" s="161" t="s">
        <v>44</v>
      </c>
      <c r="P355" s="141">
        <f>O355*H355</f>
        <v>0</v>
      </c>
      <c r="Q355" s="141">
        <v>2.0000000000000001E-4</v>
      </c>
      <c r="R355" s="141">
        <f>Q355*H355</f>
        <v>1.0647E-2</v>
      </c>
      <c r="S355" s="141">
        <v>0</v>
      </c>
      <c r="T355" s="142">
        <f>S355*H355</f>
        <v>0</v>
      </c>
      <c r="AR355" s="143" t="s">
        <v>216</v>
      </c>
      <c r="AT355" s="143" t="s">
        <v>426</v>
      </c>
      <c r="AU355" s="143" t="s">
        <v>89</v>
      </c>
      <c r="AY355" s="16" t="s">
        <v>190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87</v>
      </c>
      <c r="BK355" s="144">
        <f>ROUND(I355*H355,2)</f>
        <v>0</v>
      </c>
      <c r="BL355" s="16" t="s">
        <v>197</v>
      </c>
      <c r="BM355" s="143" t="s">
        <v>546</v>
      </c>
    </row>
    <row r="356" spans="2:65" s="1" customFormat="1" ht="19.5">
      <c r="B356" s="31"/>
      <c r="D356" s="145" t="s">
        <v>198</v>
      </c>
      <c r="F356" s="146" t="s">
        <v>545</v>
      </c>
      <c r="I356" s="147"/>
      <c r="L356" s="31"/>
      <c r="M356" s="148"/>
      <c r="T356" s="55"/>
      <c r="AT356" s="16" t="s">
        <v>198</v>
      </c>
      <c r="AU356" s="16" t="s">
        <v>89</v>
      </c>
    </row>
    <row r="357" spans="2:65" s="1" customFormat="1" ht="24.2" customHeight="1">
      <c r="B357" s="31"/>
      <c r="C357" s="132" t="s">
        <v>380</v>
      </c>
      <c r="D357" s="132" t="s">
        <v>192</v>
      </c>
      <c r="E357" s="133" t="s">
        <v>421</v>
      </c>
      <c r="F357" s="134" t="s">
        <v>422</v>
      </c>
      <c r="G357" s="135" t="s">
        <v>368</v>
      </c>
      <c r="H357" s="136">
        <v>261</v>
      </c>
      <c r="I357" s="137"/>
      <c r="J357" s="138">
        <f>ROUND(I357*H357,2)</f>
        <v>0</v>
      </c>
      <c r="K357" s="134" t="s">
        <v>196</v>
      </c>
      <c r="L357" s="31"/>
      <c r="M357" s="139" t="s">
        <v>1</v>
      </c>
      <c r="N357" s="140" t="s">
        <v>44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197</v>
      </c>
      <c r="AT357" s="143" t="s">
        <v>192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547</v>
      </c>
    </row>
    <row r="358" spans="2:65" s="1" customFormat="1" ht="39">
      <c r="B358" s="31"/>
      <c r="D358" s="145" t="s">
        <v>198</v>
      </c>
      <c r="F358" s="146" t="s">
        <v>424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>
      <c r="B359" s="31"/>
      <c r="D359" s="149" t="s">
        <v>200</v>
      </c>
      <c r="F359" s="150" t="s">
        <v>425</v>
      </c>
      <c r="I359" s="147"/>
      <c r="L359" s="31"/>
      <c r="M359" s="148"/>
      <c r="T359" s="55"/>
      <c r="AT359" s="16" t="s">
        <v>200</v>
      </c>
      <c r="AU359" s="16" t="s">
        <v>89</v>
      </c>
    </row>
    <row r="360" spans="2:65" s="1" customFormat="1" ht="24.2" customHeight="1">
      <c r="B360" s="31"/>
      <c r="C360" s="152" t="s">
        <v>548</v>
      </c>
      <c r="D360" s="152" t="s">
        <v>426</v>
      </c>
      <c r="E360" s="153" t="s">
        <v>549</v>
      </c>
      <c r="F360" s="154" t="s">
        <v>550</v>
      </c>
      <c r="G360" s="155" t="s">
        <v>368</v>
      </c>
      <c r="H360" s="156">
        <v>274.05</v>
      </c>
      <c r="I360" s="157"/>
      <c r="J360" s="158">
        <f>ROUND(I360*H360,2)</f>
        <v>0</v>
      </c>
      <c r="K360" s="154" t="s">
        <v>196</v>
      </c>
      <c r="L360" s="159"/>
      <c r="M360" s="160" t="s">
        <v>1</v>
      </c>
      <c r="N360" s="161" t="s">
        <v>44</v>
      </c>
      <c r="P360" s="141">
        <f>O360*H360</f>
        <v>0</v>
      </c>
      <c r="Q360" s="141">
        <v>4.0000000000000003E-5</v>
      </c>
      <c r="R360" s="141">
        <f>Q360*H360</f>
        <v>1.0962000000000001E-2</v>
      </c>
      <c r="S360" s="141">
        <v>0</v>
      </c>
      <c r="T360" s="142">
        <f>S360*H360</f>
        <v>0</v>
      </c>
      <c r="AR360" s="143" t="s">
        <v>216</v>
      </c>
      <c r="AT360" s="143" t="s">
        <v>426</v>
      </c>
      <c r="AU360" s="143" t="s">
        <v>89</v>
      </c>
      <c r="AY360" s="16" t="s">
        <v>190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87</v>
      </c>
      <c r="BK360" s="144">
        <f>ROUND(I360*H360,2)</f>
        <v>0</v>
      </c>
      <c r="BL360" s="16" t="s">
        <v>197</v>
      </c>
      <c r="BM360" s="143" t="s">
        <v>551</v>
      </c>
    </row>
    <row r="361" spans="2:65" s="1" customFormat="1">
      <c r="B361" s="31"/>
      <c r="D361" s="145" t="s">
        <v>198</v>
      </c>
      <c r="F361" s="146" t="s">
        <v>550</v>
      </c>
      <c r="I361" s="147"/>
      <c r="L361" s="31"/>
      <c r="M361" s="148"/>
      <c r="T361" s="55"/>
      <c r="AT361" s="16" t="s">
        <v>198</v>
      </c>
      <c r="AU361" s="16" t="s">
        <v>89</v>
      </c>
    </row>
    <row r="362" spans="2:65" s="1" customFormat="1" ht="19.5">
      <c r="B362" s="31"/>
      <c r="D362" s="145" t="s">
        <v>403</v>
      </c>
      <c r="F362" s="151" t="s">
        <v>552</v>
      </c>
      <c r="I362" s="147"/>
      <c r="L362" s="31"/>
      <c r="M362" s="148"/>
      <c r="T362" s="55"/>
      <c r="AT362" s="16" t="s">
        <v>403</v>
      </c>
      <c r="AU362" s="16" t="s">
        <v>89</v>
      </c>
    </row>
    <row r="363" spans="2:65" s="1" customFormat="1" ht="24.2" customHeight="1">
      <c r="B363" s="31"/>
      <c r="C363" s="132" t="s">
        <v>387</v>
      </c>
      <c r="D363" s="132" t="s">
        <v>192</v>
      </c>
      <c r="E363" s="133" t="s">
        <v>553</v>
      </c>
      <c r="F363" s="134" t="s">
        <v>554</v>
      </c>
      <c r="G363" s="135" t="s">
        <v>195</v>
      </c>
      <c r="H363" s="136">
        <v>288.70499999999998</v>
      </c>
      <c r="I363" s="137"/>
      <c r="J363" s="138">
        <f>ROUND(I363*H363,2)</f>
        <v>0</v>
      </c>
      <c r="K363" s="134" t="s">
        <v>196</v>
      </c>
      <c r="L363" s="31"/>
      <c r="M363" s="139" t="s">
        <v>1</v>
      </c>
      <c r="N363" s="140" t="s">
        <v>44</v>
      </c>
      <c r="P363" s="141">
        <f>O363*H363</f>
        <v>0</v>
      </c>
      <c r="Q363" s="141">
        <v>5.0759884000000002E-3</v>
      </c>
      <c r="R363" s="141">
        <f>Q363*H363</f>
        <v>1.4654632310219999</v>
      </c>
      <c r="S363" s="141">
        <v>0</v>
      </c>
      <c r="T363" s="142">
        <f>S363*H363</f>
        <v>0</v>
      </c>
      <c r="AR363" s="143" t="s">
        <v>197</v>
      </c>
      <c r="AT363" s="143" t="s">
        <v>192</v>
      </c>
      <c r="AU363" s="143" t="s">
        <v>89</v>
      </c>
      <c r="AY363" s="16" t="s">
        <v>190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6" t="s">
        <v>87</v>
      </c>
      <c r="BK363" s="144">
        <f>ROUND(I363*H363,2)</f>
        <v>0</v>
      </c>
      <c r="BL363" s="16" t="s">
        <v>197</v>
      </c>
      <c r="BM363" s="143" t="s">
        <v>555</v>
      </c>
    </row>
    <row r="364" spans="2:65" s="1" customFormat="1" ht="39">
      <c r="B364" s="31"/>
      <c r="D364" s="145" t="s">
        <v>198</v>
      </c>
      <c r="F364" s="146" t="s">
        <v>556</v>
      </c>
      <c r="I364" s="147"/>
      <c r="L364" s="31"/>
      <c r="M364" s="148"/>
      <c r="T364" s="55"/>
      <c r="AT364" s="16" t="s">
        <v>198</v>
      </c>
      <c r="AU364" s="16" t="s">
        <v>89</v>
      </c>
    </row>
    <row r="365" spans="2:65" s="1" customFormat="1">
      <c r="B365" s="31"/>
      <c r="D365" s="149" t="s">
        <v>200</v>
      </c>
      <c r="F365" s="150" t="s">
        <v>557</v>
      </c>
      <c r="I365" s="147"/>
      <c r="L365" s="31"/>
      <c r="M365" s="148"/>
      <c r="T365" s="55"/>
      <c r="AT365" s="16" t="s">
        <v>200</v>
      </c>
      <c r="AU365" s="16" t="s">
        <v>89</v>
      </c>
    </row>
    <row r="366" spans="2:65" s="1" customFormat="1" ht="44.25" customHeight="1">
      <c r="B366" s="31"/>
      <c r="C366" s="152" t="s">
        <v>558</v>
      </c>
      <c r="D366" s="152" t="s">
        <v>426</v>
      </c>
      <c r="E366" s="153" t="s">
        <v>559</v>
      </c>
      <c r="F366" s="154" t="s">
        <v>560</v>
      </c>
      <c r="G366" s="155" t="s">
        <v>195</v>
      </c>
      <c r="H366" s="156">
        <v>303.14</v>
      </c>
      <c r="I366" s="157"/>
      <c r="J366" s="158">
        <f>ROUND(I366*H366,2)</f>
        <v>0</v>
      </c>
      <c r="K366" s="154" t="s">
        <v>1</v>
      </c>
      <c r="L366" s="159"/>
      <c r="M366" s="160" t="s">
        <v>1</v>
      </c>
      <c r="N366" s="161" t="s">
        <v>44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216</v>
      </c>
      <c r="AT366" s="143" t="s">
        <v>426</v>
      </c>
      <c r="AU366" s="143" t="s">
        <v>89</v>
      </c>
      <c r="AY366" s="16" t="s">
        <v>190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87</v>
      </c>
      <c r="BK366" s="144">
        <f>ROUND(I366*H366,2)</f>
        <v>0</v>
      </c>
      <c r="BL366" s="16" t="s">
        <v>197</v>
      </c>
      <c r="BM366" s="143" t="s">
        <v>561</v>
      </c>
    </row>
    <row r="367" spans="2:65" s="1" customFormat="1" ht="19.5">
      <c r="B367" s="31"/>
      <c r="D367" s="145" t="s">
        <v>198</v>
      </c>
      <c r="F367" s="146" t="s">
        <v>562</v>
      </c>
      <c r="I367" s="147"/>
      <c r="L367" s="31"/>
      <c r="M367" s="148"/>
      <c r="T367" s="55"/>
      <c r="AT367" s="16" t="s">
        <v>198</v>
      </c>
      <c r="AU367" s="16" t="s">
        <v>89</v>
      </c>
    </row>
    <row r="368" spans="2:65" s="1" customFormat="1" ht="19.5">
      <c r="B368" s="31"/>
      <c r="D368" s="145" t="s">
        <v>403</v>
      </c>
      <c r="F368" s="151" t="s">
        <v>563</v>
      </c>
      <c r="I368" s="147"/>
      <c r="L368" s="31"/>
      <c r="M368" s="148"/>
      <c r="T368" s="55"/>
      <c r="AT368" s="16" t="s">
        <v>403</v>
      </c>
      <c r="AU368" s="16" t="s">
        <v>89</v>
      </c>
    </row>
    <row r="369" spans="2:65" s="1" customFormat="1" ht="24.2" customHeight="1">
      <c r="B369" s="31"/>
      <c r="C369" s="132" t="s">
        <v>392</v>
      </c>
      <c r="D369" s="132" t="s">
        <v>192</v>
      </c>
      <c r="E369" s="133" t="s">
        <v>564</v>
      </c>
      <c r="F369" s="134" t="s">
        <v>565</v>
      </c>
      <c r="G369" s="135" t="s">
        <v>195</v>
      </c>
      <c r="H369" s="136">
        <v>577.41</v>
      </c>
      <c r="I369" s="137"/>
      <c r="J369" s="138">
        <f>ROUND(I369*H369,2)</f>
        <v>0</v>
      </c>
      <c r="K369" s="134" t="s">
        <v>196</v>
      </c>
      <c r="L369" s="31"/>
      <c r="M369" s="139" t="s">
        <v>1</v>
      </c>
      <c r="N369" s="140" t="s">
        <v>44</v>
      </c>
      <c r="P369" s="141">
        <f>O369*H369</f>
        <v>0</v>
      </c>
      <c r="Q369" s="141">
        <v>2.9999999999999997E-4</v>
      </c>
      <c r="R369" s="141">
        <f>Q369*H369</f>
        <v>0.17322299999999999</v>
      </c>
      <c r="S369" s="141">
        <v>0</v>
      </c>
      <c r="T369" s="142">
        <f>S369*H369</f>
        <v>0</v>
      </c>
      <c r="AR369" s="143" t="s">
        <v>197</v>
      </c>
      <c r="AT369" s="143" t="s">
        <v>192</v>
      </c>
      <c r="AU369" s="143" t="s">
        <v>89</v>
      </c>
      <c r="AY369" s="16" t="s">
        <v>190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6" t="s">
        <v>87</v>
      </c>
      <c r="BK369" s="144">
        <f>ROUND(I369*H369,2)</f>
        <v>0</v>
      </c>
      <c r="BL369" s="16" t="s">
        <v>197</v>
      </c>
      <c r="BM369" s="143" t="s">
        <v>566</v>
      </c>
    </row>
    <row r="370" spans="2:65" s="1" customFormat="1" ht="29.25">
      <c r="B370" s="31"/>
      <c r="D370" s="145" t="s">
        <v>198</v>
      </c>
      <c r="F370" s="146" t="s">
        <v>567</v>
      </c>
      <c r="I370" s="147"/>
      <c r="L370" s="31"/>
      <c r="M370" s="148"/>
      <c r="T370" s="55"/>
      <c r="AT370" s="16" t="s">
        <v>198</v>
      </c>
      <c r="AU370" s="16" t="s">
        <v>89</v>
      </c>
    </row>
    <row r="371" spans="2:65" s="1" customFormat="1">
      <c r="B371" s="31"/>
      <c r="D371" s="149" t="s">
        <v>200</v>
      </c>
      <c r="F371" s="150" t="s">
        <v>568</v>
      </c>
      <c r="I371" s="147"/>
      <c r="L371" s="31"/>
      <c r="M371" s="148"/>
      <c r="T371" s="55"/>
      <c r="AT371" s="16" t="s">
        <v>200</v>
      </c>
      <c r="AU371" s="16" t="s">
        <v>89</v>
      </c>
    </row>
    <row r="372" spans="2:65" s="1" customFormat="1" ht="33" customHeight="1">
      <c r="B372" s="31"/>
      <c r="C372" s="152" t="s">
        <v>569</v>
      </c>
      <c r="D372" s="152" t="s">
        <v>426</v>
      </c>
      <c r="E372" s="153" t="s">
        <v>570</v>
      </c>
      <c r="F372" s="154" t="s">
        <v>571</v>
      </c>
      <c r="G372" s="155" t="s">
        <v>195</v>
      </c>
      <c r="H372" s="156">
        <v>588.95799999999997</v>
      </c>
      <c r="I372" s="157"/>
      <c r="J372" s="158">
        <f>ROUND(I372*H372,2)</f>
        <v>0</v>
      </c>
      <c r="K372" s="154" t="s">
        <v>1</v>
      </c>
      <c r="L372" s="159"/>
      <c r="M372" s="160" t="s">
        <v>1</v>
      </c>
      <c r="N372" s="161" t="s">
        <v>44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216</v>
      </c>
      <c r="AT372" s="143" t="s">
        <v>426</v>
      </c>
      <c r="AU372" s="143" t="s">
        <v>89</v>
      </c>
      <c r="AY372" s="16" t="s">
        <v>190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87</v>
      </c>
      <c r="BK372" s="144">
        <f>ROUND(I372*H372,2)</f>
        <v>0</v>
      </c>
      <c r="BL372" s="16" t="s">
        <v>197</v>
      </c>
      <c r="BM372" s="143" t="s">
        <v>572</v>
      </c>
    </row>
    <row r="373" spans="2:65" s="1" customFormat="1" ht="19.5">
      <c r="B373" s="31"/>
      <c r="D373" s="145" t="s">
        <v>198</v>
      </c>
      <c r="F373" s="146" t="s">
        <v>571</v>
      </c>
      <c r="I373" s="147"/>
      <c r="L373" s="31"/>
      <c r="M373" s="148"/>
      <c r="T373" s="55"/>
      <c r="AT373" s="16" t="s">
        <v>198</v>
      </c>
      <c r="AU373" s="16" t="s">
        <v>89</v>
      </c>
    </row>
    <row r="374" spans="2:65" s="1" customFormat="1" ht="24.2" customHeight="1">
      <c r="B374" s="31"/>
      <c r="C374" s="132" t="s">
        <v>401</v>
      </c>
      <c r="D374" s="132" t="s">
        <v>192</v>
      </c>
      <c r="E374" s="133" t="s">
        <v>573</v>
      </c>
      <c r="F374" s="134" t="s">
        <v>574</v>
      </c>
      <c r="G374" s="135" t="s">
        <v>195</v>
      </c>
      <c r="H374" s="136">
        <v>577.41</v>
      </c>
      <c r="I374" s="137"/>
      <c r="J374" s="138">
        <f>ROUND(I374*H374,2)</f>
        <v>0</v>
      </c>
      <c r="K374" s="134" t="s">
        <v>196</v>
      </c>
      <c r="L374" s="31"/>
      <c r="M374" s="139" t="s">
        <v>1</v>
      </c>
      <c r="N374" s="140" t="s">
        <v>44</v>
      </c>
      <c r="P374" s="141">
        <f>O374*H374</f>
        <v>0</v>
      </c>
      <c r="Q374" s="141">
        <v>1.3996500000000001E-5</v>
      </c>
      <c r="R374" s="141">
        <f>Q374*H374</f>
        <v>8.0817190649999995E-3</v>
      </c>
      <c r="S374" s="141">
        <v>0</v>
      </c>
      <c r="T374" s="142">
        <f>S374*H374</f>
        <v>0</v>
      </c>
      <c r="AR374" s="143" t="s">
        <v>197</v>
      </c>
      <c r="AT374" s="143" t="s">
        <v>192</v>
      </c>
      <c r="AU374" s="143" t="s">
        <v>89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575</v>
      </c>
    </row>
    <row r="375" spans="2:65" s="1" customFormat="1" ht="29.25">
      <c r="B375" s="31"/>
      <c r="D375" s="145" t="s">
        <v>198</v>
      </c>
      <c r="F375" s="146" t="s">
        <v>576</v>
      </c>
      <c r="I375" s="147"/>
      <c r="L375" s="31"/>
      <c r="M375" s="148"/>
      <c r="T375" s="55"/>
      <c r="AT375" s="16" t="s">
        <v>198</v>
      </c>
      <c r="AU375" s="16" t="s">
        <v>89</v>
      </c>
    </row>
    <row r="376" spans="2:65" s="1" customFormat="1">
      <c r="B376" s="31"/>
      <c r="D376" s="149" t="s">
        <v>200</v>
      </c>
      <c r="F376" s="150" t="s">
        <v>577</v>
      </c>
      <c r="I376" s="147"/>
      <c r="L376" s="31"/>
      <c r="M376" s="148"/>
      <c r="T376" s="55"/>
      <c r="AT376" s="16" t="s">
        <v>200</v>
      </c>
      <c r="AU376" s="16" t="s">
        <v>89</v>
      </c>
    </row>
    <row r="377" spans="2:65" s="1" customFormat="1" ht="16.5" customHeight="1">
      <c r="B377" s="31"/>
      <c r="C377" s="152" t="s">
        <v>578</v>
      </c>
      <c r="D377" s="152" t="s">
        <v>426</v>
      </c>
      <c r="E377" s="153" t="s">
        <v>579</v>
      </c>
      <c r="F377" s="154" t="s">
        <v>580</v>
      </c>
      <c r="G377" s="155" t="s">
        <v>195</v>
      </c>
      <c r="H377" s="156">
        <v>332.01100000000002</v>
      </c>
      <c r="I377" s="157"/>
      <c r="J377" s="158">
        <f>ROUND(I377*H377,2)</f>
        <v>0</v>
      </c>
      <c r="K377" s="154" t="s">
        <v>1</v>
      </c>
      <c r="L377" s="159"/>
      <c r="M377" s="160" t="s">
        <v>1</v>
      </c>
      <c r="N377" s="161" t="s">
        <v>44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216</v>
      </c>
      <c r="AT377" s="143" t="s">
        <v>426</v>
      </c>
      <c r="AU377" s="143" t="s">
        <v>89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581</v>
      </c>
    </row>
    <row r="378" spans="2:65" s="1" customFormat="1" ht="19.5">
      <c r="B378" s="31"/>
      <c r="D378" s="145" t="s">
        <v>198</v>
      </c>
      <c r="F378" s="146" t="s">
        <v>582</v>
      </c>
      <c r="I378" s="147"/>
      <c r="L378" s="31"/>
      <c r="M378" s="148"/>
      <c r="T378" s="55"/>
      <c r="AT378" s="16" t="s">
        <v>198</v>
      </c>
      <c r="AU378" s="16" t="s">
        <v>89</v>
      </c>
    </row>
    <row r="379" spans="2:65" s="1" customFormat="1" ht="19.5">
      <c r="B379" s="31"/>
      <c r="D379" s="145" t="s">
        <v>403</v>
      </c>
      <c r="F379" s="151" t="s">
        <v>583</v>
      </c>
      <c r="I379" s="147"/>
      <c r="L379" s="31"/>
      <c r="M379" s="148"/>
      <c r="T379" s="55"/>
      <c r="AT379" s="16" t="s">
        <v>403</v>
      </c>
      <c r="AU379" s="16" t="s">
        <v>89</v>
      </c>
    </row>
    <row r="380" spans="2:65" s="1" customFormat="1" ht="16.5" customHeight="1">
      <c r="B380" s="31"/>
      <c r="C380" s="152" t="s">
        <v>407</v>
      </c>
      <c r="D380" s="152" t="s">
        <v>426</v>
      </c>
      <c r="E380" s="153" t="s">
        <v>584</v>
      </c>
      <c r="F380" s="154" t="s">
        <v>585</v>
      </c>
      <c r="G380" s="155" t="s">
        <v>195</v>
      </c>
      <c r="H380" s="156">
        <v>332.01100000000002</v>
      </c>
      <c r="I380" s="157"/>
      <c r="J380" s="158">
        <f>ROUND(I380*H380,2)</f>
        <v>0</v>
      </c>
      <c r="K380" s="154" t="s">
        <v>1</v>
      </c>
      <c r="L380" s="159"/>
      <c r="M380" s="160" t="s">
        <v>1</v>
      </c>
      <c r="N380" s="161" t="s">
        <v>44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216</v>
      </c>
      <c r="AT380" s="143" t="s">
        <v>426</v>
      </c>
      <c r="AU380" s="143" t="s">
        <v>89</v>
      </c>
      <c r="AY380" s="16" t="s">
        <v>190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87</v>
      </c>
      <c r="BK380" s="144">
        <f>ROUND(I380*H380,2)</f>
        <v>0</v>
      </c>
      <c r="BL380" s="16" t="s">
        <v>197</v>
      </c>
      <c r="BM380" s="143" t="s">
        <v>586</v>
      </c>
    </row>
    <row r="381" spans="2:65" s="1" customFormat="1" ht="19.5">
      <c r="B381" s="31"/>
      <c r="D381" s="145" t="s">
        <v>198</v>
      </c>
      <c r="F381" s="146" t="s">
        <v>587</v>
      </c>
      <c r="I381" s="147"/>
      <c r="L381" s="31"/>
      <c r="M381" s="148"/>
      <c r="T381" s="55"/>
      <c r="AT381" s="16" t="s">
        <v>198</v>
      </c>
      <c r="AU381" s="16" t="s">
        <v>89</v>
      </c>
    </row>
    <row r="382" spans="2:65" s="1" customFormat="1" ht="19.5">
      <c r="B382" s="31"/>
      <c r="D382" s="145" t="s">
        <v>403</v>
      </c>
      <c r="F382" s="151" t="s">
        <v>588</v>
      </c>
      <c r="I382" s="147"/>
      <c r="L382" s="31"/>
      <c r="M382" s="148"/>
      <c r="T382" s="55"/>
      <c r="AT382" s="16" t="s">
        <v>403</v>
      </c>
      <c r="AU382" s="16" t="s">
        <v>89</v>
      </c>
    </row>
    <row r="383" spans="2:65" s="1" customFormat="1" ht="24.2" customHeight="1">
      <c r="B383" s="31"/>
      <c r="C383" s="132" t="s">
        <v>589</v>
      </c>
      <c r="D383" s="132" t="s">
        <v>192</v>
      </c>
      <c r="E383" s="133" t="s">
        <v>590</v>
      </c>
      <c r="F383" s="134" t="s">
        <v>591</v>
      </c>
      <c r="G383" s="135" t="s">
        <v>368</v>
      </c>
      <c r="H383" s="136">
        <v>699.9</v>
      </c>
      <c r="I383" s="137"/>
      <c r="J383" s="138">
        <f>ROUND(I383*H383,2)</f>
        <v>0</v>
      </c>
      <c r="K383" s="134" t="s">
        <v>196</v>
      </c>
      <c r="L383" s="31"/>
      <c r="M383" s="139" t="s">
        <v>1</v>
      </c>
      <c r="N383" s="140" t="s">
        <v>44</v>
      </c>
      <c r="P383" s="141">
        <f>O383*H383</f>
        <v>0</v>
      </c>
      <c r="Q383" s="141">
        <v>9.0000000000000002E-6</v>
      </c>
      <c r="R383" s="141">
        <f>Q383*H383</f>
        <v>6.2991000000000002E-3</v>
      </c>
      <c r="S383" s="141">
        <v>0</v>
      </c>
      <c r="T383" s="142">
        <f>S383*H383</f>
        <v>0</v>
      </c>
      <c r="AR383" s="143" t="s">
        <v>197</v>
      </c>
      <c r="AT383" s="143" t="s">
        <v>192</v>
      </c>
      <c r="AU383" s="143" t="s">
        <v>89</v>
      </c>
      <c r="AY383" s="16" t="s">
        <v>190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6" t="s">
        <v>87</v>
      </c>
      <c r="BK383" s="144">
        <f>ROUND(I383*H383,2)</f>
        <v>0</v>
      </c>
      <c r="BL383" s="16" t="s">
        <v>197</v>
      </c>
      <c r="BM383" s="143" t="s">
        <v>592</v>
      </c>
    </row>
    <row r="384" spans="2:65" s="1" customFormat="1" ht="19.5">
      <c r="B384" s="31"/>
      <c r="D384" s="145" t="s">
        <v>198</v>
      </c>
      <c r="F384" s="146" t="s">
        <v>593</v>
      </c>
      <c r="I384" s="147"/>
      <c r="L384" s="31"/>
      <c r="M384" s="148"/>
      <c r="T384" s="55"/>
      <c r="AT384" s="16" t="s">
        <v>198</v>
      </c>
      <c r="AU384" s="16" t="s">
        <v>89</v>
      </c>
    </row>
    <row r="385" spans="2:65" s="1" customFormat="1">
      <c r="B385" s="31"/>
      <c r="D385" s="149" t="s">
        <v>200</v>
      </c>
      <c r="F385" s="150" t="s">
        <v>594</v>
      </c>
      <c r="I385" s="147"/>
      <c r="L385" s="31"/>
      <c r="M385" s="148"/>
      <c r="T385" s="55"/>
      <c r="AT385" s="16" t="s">
        <v>200</v>
      </c>
      <c r="AU385" s="16" t="s">
        <v>89</v>
      </c>
    </row>
    <row r="386" spans="2:65" s="1" customFormat="1" ht="24.2" customHeight="1">
      <c r="B386" s="31"/>
      <c r="C386" s="152" t="s">
        <v>413</v>
      </c>
      <c r="D386" s="152" t="s">
        <v>426</v>
      </c>
      <c r="E386" s="153" t="s">
        <v>595</v>
      </c>
      <c r="F386" s="154" t="s">
        <v>596</v>
      </c>
      <c r="G386" s="155" t="s">
        <v>368</v>
      </c>
      <c r="H386" s="156">
        <v>448.56</v>
      </c>
      <c r="I386" s="157"/>
      <c r="J386" s="158">
        <f>ROUND(I386*H386,2)</f>
        <v>0</v>
      </c>
      <c r="K386" s="154" t="s">
        <v>1</v>
      </c>
      <c r="L386" s="159"/>
      <c r="M386" s="160" t="s">
        <v>1</v>
      </c>
      <c r="N386" s="161" t="s">
        <v>44</v>
      </c>
      <c r="P386" s="141">
        <f>O386*H386</f>
        <v>0</v>
      </c>
      <c r="Q386" s="141">
        <v>0</v>
      </c>
      <c r="R386" s="141">
        <f>Q386*H386</f>
        <v>0</v>
      </c>
      <c r="S386" s="141">
        <v>0</v>
      </c>
      <c r="T386" s="142">
        <f>S386*H386</f>
        <v>0</v>
      </c>
      <c r="AR386" s="143" t="s">
        <v>216</v>
      </c>
      <c r="AT386" s="143" t="s">
        <v>426</v>
      </c>
      <c r="AU386" s="143" t="s">
        <v>89</v>
      </c>
      <c r="AY386" s="16" t="s">
        <v>190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87</v>
      </c>
      <c r="BK386" s="144">
        <f>ROUND(I386*H386,2)</f>
        <v>0</v>
      </c>
      <c r="BL386" s="16" t="s">
        <v>197</v>
      </c>
      <c r="BM386" s="143" t="s">
        <v>597</v>
      </c>
    </row>
    <row r="387" spans="2:65" s="1" customFormat="1">
      <c r="B387" s="31"/>
      <c r="D387" s="145" t="s">
        <v>198</v>
      </c>
      <c r="F387" s="146" t="s">
        <v>598</v>
      </c>
      <c r="I387" s="147"/>
      <c r="L387" s="31"/>
      <c r="M387" s="148"/>
      <c r="T387" s="55"/>
      <c r="AT387" s="16" t="s">
        <v>198</v>
      </c>
      <c r="AU387" s="16" t="s">
        <v>89</v>
      </c>
    </row>
    <row r="388" spans="2:65" s="1" customFormat="1" ht="24.2" customHeight="1">
      <c r="B388" s="31"/>
      <c r="C388" s="152" t="s">
        <v>599</v>
      </c>
      <c r="D388" s="152" t="s">
        <v>426</v>
      </c>
      <c r="E388" s="153" t="s">
        <v>600</v>
      </c>
      <c r="F388" s="154" t="s">
        <v>601</v>
      </c>
      <c r="G388" s="155" t="s">
        <v>368</v>
      </c>
      <c r="H388" s="156">
        <v>28.98</v>
      </c>
      <c r="I388" s="157"/>
      <c r="J388" s="158">
        <f>ROUND(I388*H388,2)</f>
        <v>0</v>
      </c>
      <c r="K388" s="154" t="s">
        <v>1</v>
      </c>
      <c r="L388" s="159"/>
      <c r="M388" s="160" t="s">
        <v>1</v>
      </c>
      <c r="N388" s="161" t="s">
        <v>44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216</v>
      </c>
      <c r="AT388" s="143" t="s">
        <v>426</v>
      </c>
      <c r="AU388" s="143" t="s">
        <v>89</v>
      </c>
      <c r="AY388" s="16" t="s">
        <v>190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87</v>
      </c>
      <c r="BK388" s="144">
        <f>ROUND(I388*H388,2)</f>
        <v>0</v>
      </c>
      <c r="BL388" s="16" t="s">
        <v>197</v>
      </c>
      <c r="BM388" s="143" t="s">
        <v>602</v>
      </c>
    </row>
    <row r="389" spans="2:65" s="1" customFormat="1">
      <c r="B389" s="31"/>
      <c r="D389" s="145" t="s">
        <v>198</v>
      </c>
      <c r="F389" s="146" t="s">
        <v>598</v>
      </c>
      <c r="I389" s="147"/>
      <c r="L389" s="31"/>
      <c r="M389" s="148"/>
      <c r="T389" s="55"/>
      <c r="AT389" s="16" t="s">
        <v>198</v>
      </c>
      <c r="AU389" s="16" t="s">
        <v>89</v>
      </c>
    </row>
    <row r="390" spans="2:65" s="1" customFormat="1" ht="24.2" customHeight="1">
      <c r="B390" s="31"/>
      <c r="C390" s="152" t="s">
        <v>418</v>
      </c>
      <c r="D390" s="152" t="s">
        <v>426</v>
      </c>
      <c r="E390" s="153" t="s">
        <v>603</v>
      </c>
      <c r="F390" s="154" t="s">
        <v>604</v>
      </c>
      <c r="G390" s="155" t="s">
        <v>368</v>
      </c>
      <c r="H390" s="156">
        <v>75.757999999999996</v>
      </c>
      <c r="I390" s="157"/>
      <c r="J390" s="158">
        <f>ROUND(I390*H390,2)</f>
        <v>0</v>
      </c>
      <c r="K390" s="154" t="s">
        <v>1</v>
      </c>
      <c r="L390" s="159"/>
      <c r="M390" s="160" t="s">
        <v>1</v>
      </c>
      <c r="N390" s="161" t="s">
        <v>44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216</v>
      </c>
      <c r="AT390" s="143" t="s">
        <v>426</v>
      </c>
      <c r="AU390" s="143" t="s">
        <v>89</v>
      </c>
      <c r="AY390" s="16" t="s">
        <v>190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6" t="s">
        <v>87</v>
      </c>
      <c r="BK390" s="144">
        <f>ROUND(I390*H390,2)</f>
        <v>0</v>
      </c>
      <c r="BL390" s="16" t="s">
        <v>197</v>
      </c>
      <c r="BM390" s="143" t="s">
        <v>605</v>
      </c>
    </row>
    <row r="391" spans="2:65" s="1" customFormat="1">
      <c r="B391" s="31"/>
      <c r="D391" s="145" t="s">
        <v>198</v>
      </c>
      <c r="F391" s="146" t="s">
        <v>598</v>
      </c>
      <c r="I391" s="147"/>
      <c r="L391" s="31"/>
      <c r="M391" s="148"/>
      <c r="T391" s="55"/>
      <c r="AT391" s="16" t="s">
        <v>198</v>
      </c>
      <c r="AU391" s="16" t="s">
        <v>89</v>
      </c>
    </row>
    <row r="392" spans="2:65" s="1" customFormat="1" ht="24.2" customHeight="1">
      <c r="B392" s="31"/>
      <c r="C392" s="152" t="s">
        <v>606</v>
      </c>
      <c r="D392" s="152" t="s">
        <v>426</v>
      </c>
      <c r="E392" s="153" t="s">
        <v>607</v>
      </c>
      <c r="F392" s="154" t="s">
        <v>608</v>
      </c>
      <c r="G392" s="155" t="s">
        <v>368</v>
      </c>
      <c r="H392" s="156">
        <v>75.757999999999996</v>
      </c>
      <c r="I392" s="157"/>
      <c r="J392" s="158">
        <f>ROUND(I392*H392,2)</f>
        <v>0</v>
      </c>
      <c r="K392" s="154" t="s">
        <v>1</v>
      </c>
      <c r="L392" s="159"/>
      <c r="M392" s="160" t="s">
        <v>1</v>
      </c>
      <c r="N392" s="161" t="s">
        <v>44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216</v>
      </c>
      <c r="AT392" s="143" t="s">
        <v>426</v>
      </c>
      <c r="AU392" s="143" t="s">
        <v>89</v>
      </c>
      <c r="AY392" s="16" t="s">
        <v>190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87</v>
      </c>
      <c r="BK392" s="144">
        <f>ROUND(I392*H392,2)</f>
        <v>0</v>
      </c>
      <c r="BL392" s="16" t="s">
        <v>197</v>
      </c>
      <c r="BM392" s="143" t="s">
        <v>609</v>
      </c>
    </row>
    <row r="393" spans="2:65" s="1" customFormat="1">
      <c r="B393" s="31"/>
      <c r="D393" s="145" t="s">
        <v>198</v>
      </c>
      <c r="F393" s="146" t="s">
        <v>598</v>
      </c>
      <c r="I393" s="147"/>
      <c r="L393" s="31"/>
      <c r="M393" s="148"/>
      <c r="T393" s="55"/>
      <c r="AT393" s="16" t="s">
        <v>198</v>
      </c>
      <c r="AU393" s="16" t="s">
        <v>89</v>
      </c>
    </row>
    <row r="394" spans="2:65" s="1" customFormat="1" ht="24.2" customHeight="1">
      <c r="B394" s="31"/>
      <c r="C394" s="152" t="s">
        <v>423</v>
      </c>
      <c r="D394" s="152" t="s">
        <v>426</v>
      </c>
      <c r="E394" s="153" t="s">
        <v>610</v>
      </c>
      <c r="F394" s="154" t="s">
        <v>611</v>
      </c>
      <c r="G394" s="155" t="s">
        <v>368</v>
      </c>
      <c r="H394" s="156">
        <v>105.84</v>
      </c>
      <c r="I394" s="157"/>
      <c r="J394" s="158">
        <f>ROUND(I394*H394,2)</f>
        <v>0</v>
      </c>
      <c r="K394" s="154" t="s">
        <v>1</v>
      </c>
      <c r="L394" s="159"/>
      <c r="M394" s="160" t="s">
        <v>1</v>
      </c>
      <c r="N394" s="161" t="s">
        <v>44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216</v>
      </c>
      <c r="AT394" s="143" t="s">
        <v>426</v>
      </c>
      <c r="AU394" s="143" t="s">
        <v>89</v>
      </c>
      <c r="AY394" s="16" t="s">
        <v>190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6" t="s">
        <v>87</v>
      </c>
      <c r="BK394" s="144">
        <f>ROUND(I394*H394,2)</f>
        <v>0</v>
      </c>
      <c r="BL394" s="16" t="s">
        <v>197</v>
      </c>
      <c r="BM394" s="143" t="s">
        <v>612</v>
      </c>
    </row>
    <row r="395" spans="2:65" s="1" customFormat="1">
      <c r="B395" s="31"/>
      <c r="D395" s="145" t="s">
        <v>198</v>
      </c>
      <c r="F395" s="146" t="s">
        <v>598</v>
      </c>
      <c r="I395" s="147"/>
      <c r="L395" s="31"/>
      <c r="M395" s="148"/>
      <c r="T395" s="55"/>
      <c r="AT395" s="16" t="s">
        <v>198</v>
      </c>
      <c r="AU395" s="16" t="s">
        <v>89</v>
      </c>
    </row>
    <row r="396" spans="2:65" s="11" customFormat="1" ht="22.9" customHeight="1">
      <c r="B396" s="121"/>
      <c r="D396" s="122" t="s">
        <v>78</v>
      </c>
      <c r="E396" s="130" t="s">
        <v>523</v>
      </c>
      <c r="F396" s="130" t="s">
        <v>613</v>
      </c>
      <c r="I396" s="124"/>
      <c r="J396" s="131">
        <f>BK396</f>
        <v>0</v>
      </c>
      <c r="L396" s="121"/>
      <c r="M396" s="125"/>
      <c r="P396" s="126">
        <f>SUM(P397:P425)</f>
        <v>0</v>
      </c>
      <c r="R396" s="126">
        <f>SUM(R397:R425)</f>
        <v>148.3944124808817</v>
      </c>
      <c r="T396" s="127">
        <f>SUM(T397:T425)</f>
        <v>0</v>
      </c>
      <c r="AR396" s="122" t="s">
        <v>87</v>
      </c>
      <c r="AT396" s="128" t="s">
        <v>78</v>
      </c>
      <c r="AU396" s="128" t="s">
        <v>87</v>
      </c>
      <c r="AY396" s="122" t="s">
        <v>190</v>
      </c>
      <c r="BK396" s="129">
        <f>SUM(BK397:BK425)</f>
        <v>0</v>
      </c>
    </row>
    <row r="397" spans="2:65" s="1" customFormat="1" ht="33" customHeight="1">
      <c r="B397" s="31"/>
      <c r="C397" s="132" t="s">
        <v>614</v>
      </c>
      <c r="D397" s="132" t="s">
        <v>192</v>
      </c>
      <c r="E397" s="133" t="s">
        <v>615</v>
      </c>
      <c r="F397" s="134" t="s">
        <v>616</v>
      </c>
      <c r="G397" s="135" t="s">
        <v>210</v>
      </c>
      <c r="H397" s="136">
        <v>45.070999999999998</v>
      </c>
      <c r="I397" s="137"/>
      <c r="J397" s="138">
        <f>ROUND(I397*H397,2)</f>
        <v>0</v>
      </c>
      <c r="K397" s="134" t="s">
        <v>196</v>
      </c>
      <c r="L397" s="31"/>
      <c r="M397" s="139" t="s">
        <v>1</v>
      </c>
      <c r="N397" s="140" t="s">
        <v>44</v>
      </c>
      <c r="P397" s="141">
        <f>O397*H397</f>
        <v>0</v>
      </c>
      <c r="Q397" s="141">
        <v>2.5018699999999998</v>
      </c>
      <c r="R397" s="141">
        <f>Q397*H397</f>
        <v>112.76178276999998</v>
      </c>
      <c r="S397" s="141">
        <v>0</v>
      </c>
      <c r="T397" s="142">
        <f>S397*H397</f>
        <v>0</v>
      </c>
      <c r="AR397" s="143" t="s">
        <v>197</v>
      </c>
      <c r="AT397" s="143" t="s">
        <v>192</v>
      </c>
      <c r="AU397" s="143" t="s">
        <v>89</v>
      </c>
      <c r="AY397" s="16" t="s">
        <v>190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6" t="s">
        <v>87</v>
      </c>
      <c r="BK397" s="144">
        <f>ROUND(I397*H397,2)</f>
        <v>0</v>
      </c>
      <c r="BL397" s="16" t="s">
        <v>197</v>
      </c>
      <c r="BM397" s="143" t="s">
        <v>617</v>
      </c>
    </row>
    <row r="398" spans="2:65" s="1" customFormat="1" ht="19.5">
      <c r="B398" s="31"/>
      <c r="D398" s="145" t="s">
        <v>198</v>
      </c>
      <c r="F398" s="146" t="s">
        <v>618</v>
      </c>
      <c r="I398" s="147"/>
      <c r="L398" s="31"/>
      <c r="M398" s="148"/>
      <c r="T398" s="55"/>
      <c r="AT398" s="16" t="s">
        <v>198</v>
      </c>
      <c r="AU398" s="16" t="s">
        <v>89</v>
      </c>
    </row>
    <row r="399" spans="2:65" s="1" customFormat="1">
      <c r="B399" s="31"/>
      <c r="D399" s="149" t="s">
        <v>200</v>
      </c>
      <c r="F399" s="150" t="s">
        <v>619</v>
      </c>
      <c r="I399" s="147"/>
      <c r="L399" s="31"/>
      <c r="M399" s="148"/>
      <c r="T399" s="55"/>
      <c r="AT399" s="16" t="s">
        <v>200</v>
      </c>
      <c r="AU399" s="16" t="s">
        <v>89</v>
      </c>
    </row>
    <row r="400" spans="2:65" s="1" customFormat="1" ht="33" customHeight="1">
      <c r="B400" s="31"/>
      <c r="C400" s="132" t="s">
        <v>429</v>
      </c>
      <c r="D400" s="132" t="s">
        <v>192</v>
      </c>
      <c r="E400" s="133" t="s">
        <v>620</v>
      </c>
      <c r="F400" s="134" t="s">
        <v>621</v>
      </c>
      <c r="G400" s="135" t="s">
        <v>210</v>
      </c>
      <c r="H400" s="136">
        <v>45.070999999999998</v>
      </c>
      <c r="I400" s="137"/>
      <c r="J400" s="138">
        <f>ROUND(I400*H400,2)</f>
        <v>0</v>
      </c>
      <c r="K400" s="134" t="s">
        <v>196</v>
      </c>
      <c r="L400" s="31"/>
      <c r="M400" s="139" t="s">
        <v>1</v>
      </c>
      <c r="N400" s="140" t="s">
        <v>44</v>
      </c>
      <c r="P400" s="141">
        <f>O400*H400</f>
        <v>0</v>
      </c>
      <c r="Q400" s="141">
        <v>0</v>
      </c>
      <c r="R400" s="141">
        <f>Q400*H400</f>
        <v>0</v>
      </c>
      <c r="S400" s="141">
        <v>0</v>
      </c>
      <c r="T400" s="142">
        <f>S400*H400</f>
        <v>0</v>
      </c>
      <c r="AR400" s="143" t="s">
        <v>197</v>
      </c>
      <c r="AT400" s="143" t="s">
        <v>192</v>
      </c>
      <c r="AU400" s="143" t="s">
        <v>89</v>
      </c>
      <c r="AY400" s="16" t="s">
        <v>190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6" t="s">
        <v>87</v>
      </c>
      <c r="BK400" s="144">
        <f>ROUND(I400*H400,2)</f>
        <v>0</v>
      </c>
      <c r="BL400" s="16" t="s">
        <v>197</v>
      </c>
      <c r="BM400" s="143" t="s">
        <v>622</v>
      </c>
    </row>
    <row r="401" spans="2:65" s="1" customFormat="1" ht="29.25">
      <c r="B401" s="31"/>
      <c r="D401" s="145" t="s">
        <v>198</v>
      </c>
      <c r="F401" s="146" t="s">
        <v>623</v>
      </c>
      <c r="I401" s="147"/>
      <c r="L401" s="31"/>
      <c r="M401" s="148"/>
      <c r="T401" s="55"/>
      <c r="AT401" s="16" t="s">
        <v>198</v>
      </c>
      <c r="AU401" s="16" t="s">
        <v>89</v>
      </c>
    </row>
    <row r="402" spans="2:65" s="1" customFormat="1">
      <c r="B402" s="31"/>
      <c r="D402" s="149" t="s">
        <v>200</v>
      </c>
      <c r="F402" s="150" t="s">
        <v>624</v>
      </c>
      <c r="I402" s="147"/>
      <c r="L402" s="31"/>
      <c r="M402" s="148"/>
      <c r="T402" s="55"/>
      <c r="AT402" s="16" t="s">
        <v>200</v>
      </c>
      <c r="AU402" s="16" t="s">
        <v>89</v>
      </c>
    </row>
    <row r="403" spans="2:65" s="1" customFormat="1" ht="24.2" customHeight="1">
      <c r="B403" s="31"/>
      <c r="C403" s="132" t="s">
        <v>625</v>
      </c>
      <c r="D403" s="132" t="s">
        <v>192</v>
      </c>
      <c r="E403" s="133" t="s">
        <v>626</v>
      </c>
      <c r="F403" s="134" t="s">
        <v>627</v>
      </c>
      <c r="G403" s="135" t="s">
        <v>210</v>
      </c>
      <c r="H403" s="136">
        <v>45.070999999999998</v>
      </c>
      <c r="I403" s="137"/>
      <c r="J403" s="138">
        <f>ROUND(I403*H403,2)</f>
        <v>0</v>
      </c>
      <c r="K403" s="134" t="s">
        <v>196</v>
      </c>
      <c r="L403" s="31"/>
      <c r="M403" s="139" t="s">
        <v>1</v>
      </c>
      <c r="N403" s="140" t="s">
        <v>44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197</v>
      </c>
      <c r="AT403" s="143" t="s">
        <v>192</v>
      </c>
      <c r="AU403" s="143" t="s">
        <v>89</v>
      </c>
      <c r="AY403" s="16" t="s">
        <v>190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87</v>
      </c>
      <c r="BK403" s="144">
        <f>ROUND(I403*H403,2)</f>
        <v>0</v>
      </c>
      <c r="BL403" s="16" t="s">
        <v>197</v>
      </c>
      <c r="BM403" s="143" t="s">
        <v>628</v>
      </c>
    </row>
    <row r="404" spans="2:65" s="1" customFormat="1" ht="19.5">
      <c r="B404" s="31"/>
      <c r="D404" s="145" t="s">
        <v>198</v>
      </c>
      <c r="F404" s="146" t="s">
        <v>629</v>
      </c>
      <c r="I404" s="147"/>
      <c r="L404" s="31"/>
      <c r="M404" s="148"/>
      <c r="T404" s="55"/>
      <c r="AT404" s="16" t="s">
        <v>198</v>
      </c>
      <c r="AU404" s="16" t="s">
        <v>89</v>
      </c>
    </row>
    <row r="405" spans="2:65" s="1" customFormat="1">
      <c r="B405" s="31"/>
      <c r="D405" s="149" t="s">
        <v>200</v>
      </c>
      <c r="F405" s="150" t="s">
        <v>630</v>
      </c>
      <c r="I405" s="147"/>
      <c r="L405" s="31"/>
      <c r="M405" s="148"/>
      <c r="T405" s="55"/>
      <c r="AT405" s="16" t="s">
        <v>200</v>
      </c>
      <c r="AU405" s="16" t="s">
        <v>89</v>
      </c>
    </row>
    <row r="406" spans="2:65" s="1" customFormat="1" ht="16.5" customHeight="1">
      <c r="B406" s="31"/>
      <c r="C406" s="132" t="s">
        <v>434</v>
      </c>
      <c r="D406" s="132" t="s">
        <v>192</v>
      </c>
      <c r="E406" s="133" t="s">
        <v>631</v>
      </c>
      <c r="F406" s="134" t="s">
        <v>632</v>
      </c>
      <c r="G406" s="135" t="s">
        <v>265</v>
      </c>
      <c r="H406" s="136">
        <v>2.661</v>
      </c>
      <c r="I406" s="137"/>
      <c r="J406" s="138">
        <f>ROUND(I406*H406,2)</f>
        <v>0</v>
      </c>
      <c r="K406" s="134" t="s">
        <v>196</v>
      </c>
      <c r="L406" s="31"/>
      <c r="M406" s="139" t="s">
        <v>1</v>
      </c>
      <c r="N406" s="140" t="s">
        <v>44</v>
      </c>
      <c r="P406" s="141">
        <f>O406*H406</f>
        <v>0</v>
      </c>
      <c r="Q406" s="141">
        <v>1.0627727796999999</v>
      </c>
      <c r="R406" s="141">
        <f>Q406*H406</f>
        <v>2.8280383667817</v>
      </c>
      <c r="S406" s="141">
        <v>0</v>
      </c>
      <c r="T406" s="142">
        <f>S406*H406</f>
        <v>0</v>
      </c>
      <c r="AR406" s="143" t="s">
        <v>197</v>
      </c>
      <c r="AT406" s="143" t="s">
        <v>192</v>
      </c>
      <c r="AU406" s="143" t="s">
        <v>89</v>
      </c>
      <c r="AY406" s="16" t="s">
        <v>190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6" t="s">
        <v>87</v>
      </c>
      <c r="BK406" s="144">
        <f>ROUND(I406*H406,2)</f>
        <v>0</v>
      </c>
      <c r="BL406" s="16" t="s">
        <v>197</v>
      </c>
      <c r="BM406" s="143" t="s">
        <v>633</v>
      </c>
    </row>
    <row r="407" spans="2:65" s="1" customFormat="1">
      <c r="B407" s="31"/>
      <c r="D407" s="145" t="s">
        <v>198</v>
      </c>
      <c r="F407" s="146" t="s">
        <v>634</v>
      </c>
      <c r="I407" s="147"/>
      <c r="L407" s="31"/>
      <c r="M407" s="148"/>
      <c r="T407" s="55"/>
      <c r="AT407" s="16" t="s">
        <v>198</v>
      </c>
      <c r="AU407" s="16" t="s">
        <v>89</v>
      </c>
    </row>
    <row r="408" spans="2:65" s="1" customFormat="1">
      <c r="B408" s="31"/>
      <c r="D408" s="149" t="s">
        <v>200</v>
      </c>
      <c r="F408" s="150" t="s">
        <v>635</v>
      </c>
      <c r="I408" s="147"/>
      <c r="L408" s="31"/>
      <c r="M408" s="148"/>
      <c r="T408" s="55"/>
      <c r="AT408" s="16" t="s">
        <v>200</v>
      </c>
      <c r="AU408" s="16" t="s">
        <v>89</v>
      </c>
    </row>
    <row r="409" spans="2:65" s="1" customFormat="1" ht="24.2" customHeight="1">
      <c r="B409" s="31"/>
      <c r="C409" s="132" t="s">
        <v>636</v>
      </c>
      <c r="D409" s="132" t="s">
        <v>192</v>
      </c>
      <c r="E409" s="133" t="s">
        <v>637</v>
      </c>
      <c r="F409" s="134" t="s">
        <v>638</v>
      </c>
      <c r="G409" s="135" t="s">
        <v>368</v>
      </c>
      <c r="H409" s="136">
        <v>483.29500000000002</v>
      </c>
      <c r="I409" s="137"/>
      <c r="J409" s="138">
        <f>ROUND(I409*H409,2)</f>
        <v>0</v>
      </c>
      <c r="K409" s="134" t="s">
        <v>196</v>
      </c>
      <c r="L409" s="31"/>
      <c r="M409" s="139" t="s">
        <v>1</v>
      </c>
      <c r="N409" s="140" t="s">
        <v>44</v>
      </c>
      <c r="P409" s="141">
        <f>O409*H409</f>
        <v>0</v>
      </c>
      <c r="Q409" s="141">
        <v>1.84E-6</v>
      </c>
      <c r="R409" s="141">
        <f>Q409*H409</f>
        <v>8.8926279999999999E-4</v>
      </c>
      <c r="S409" s="141">
        <v>0</v>
      </c>
      <c r="T409" s="142">
        <f>S409*H409</f>
        <v>0</v>
      </c>
      <c r="AR409" s="143" t="s">
        <v>197</v>
      </c>
      <c r="AT409" s="143" t="s">
        <v>192</v>
      </c>
      <c r="AU409" s="143" t="s">
        <v>89</v>
      </c>
      <c r="AY409" s="16" t="s">
        <v>190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6" t="s">
        <v>87</v>
      </c>
      <c r="BK409" s="144">
        <f>ROUND(I409*H409,2)</f>
        <v>0</v>
      </c>
      <c r="BL409" s="16" t="s">
        <v>197</v>
      </c>
      <c r="BM409" s="143" t="s">
        <v>639</v>
      </c>
    </row>
    <row r="410" spans="2:65" s="1" customFormat="1" ht="19.5">
      <c r="B410" s="31"/>
      <c r="D410" s="145" t="s">
        <v>198</v>
      </c>
      <c r="F410" s="146" t="s">
        <v>640</v>
      </c>
      <c r="I410" s="147"/>
      <c r="L410" s="31"/>
      <c r="M410" s="148"/>
      <c r="T410" s="55"/>
      <c r="AT410" s="16" t="s">
        <v>198</v>
      </c>
      <c r="AU410" s="16" t="s">
        <v>89</v>
      </c>
    </row>
    <row r="411" spans="2:65" s="1" customFormat="1">
      <c r="B411" s="31"/>
      <c r="D411" s="149" t="s">
        <v>200</v>
      </c>
      <c r="F411" s="150" t="s">
        <v>641</v>
      </c>
      <c r="I411" s="147"/>
      <c r="L411" s="31"/>
      <c r="M411" s="148"/>
      <c r="T411" s="55"/>
      <c r="AT411" s="16" t="s">
        <v>200</v>
      </c>
      <c r="AU411" s="16" t="s">
        <v>89</v>
      </c>
    </row>
    <row r="412" spans="2:65" s="1" customFormat="1" ht="24.2" customHeight="1">
      <c r="B412" s="31"/>
      <c r="C412" s="132" t="s">
        <v>439</v>
      </c>
      <c r="D412" s="132" t="s">
        <v>192</v>
      </c>
      <c r="E412" s="133" t="s">
        <v>642</v>
      </c>
      <c r="F412" s="134" t="s">
        <v>643</v>
      </c>
      <c r="G412" s="135" t="s">
        <v>368</v>
      </c>
      <c r="H412" s="136">
        <v>483.29500000000002</v>
      </c>
      <c r="I412" s="137"/>
      <c r="J412" s="138">
        <f>ROUND(I412*H412,2)</f>
        <v>0</v>
      </c>
      <c r="K412" s="134" t="s">
        <v>196</v>
      </c>
      <c r="L412" s="31"/>
      <c r="M412" s="139" t="s">
        <v>1</v>
      </c>
      <c r="N412" s="140" t="s">
        <v>44</v>
      </c>
      <c r="P412" s="141">
        <f>O412*H412</f>
        <v>0</v>
      </c>
      <c r="Q412" s="141">
        <v>8.0140000000000002E-5</v>
      </c>
      <c r="R412" s="141">
        <f>Q412*H412</f>
        <v>3.87312613E-2</v>
      </c>
      <c r="S412" s="141">
        <v>0</v>
      </c>
      <c r="T412" s="142">
        <f>S412*H412</f>
        <v>0</v>
      </c>
      <c r="AR412" s="143" t="s">
        <v>197</v>
      </c>
      <c r="AT412" s="143" t="s">
        <v>192</v>
      </c>
      <c r="AU412" s="143" t="s">
        <v>89</v>
      </c>
      <c r="AY412" s="16" t="s">
        <v>190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6" t="s">
        <v>87</v>
      </c>
      <c r="BK412" s="144">
        <f>ROUND(I412*H412,2)</f>
        <v>0</v>
      </c>
      <c r="BL412" s="16" t="s">
        <v>197</v>
      </c>
      <c r="BM412" s="143" t="s">
        <v>644</v>
      </c>
    </row>
    <row r="413" spans="2:65" s="1" customFormat="1" ht="19.5">
      <c r="B413" s="31"/>
      <c r="D413" s="145" t="s">
        <v>198</v>
      </c>
      <c r="F413" s="146" t="s">
        <v>645</v>
      </c>
      <c r="I413" s="147"/>
      <c r="L413" s="31"/>
      <c r="M413" s="148"/>
      <c r="T413" s="55"/>
      <c r="AT413" s="16" t="s">
        <v>198</v>
      </c>
      <c r="AU413" s="16" t="s">
        <v>89</v>
      </c>
    </row>
    <row r="414" spans="2:65" s="1" customFormat="1">
      <c r="B414" s="31"/>
      <c r="D414" s="149" t="s">
        <v>200</v>
      </c>
      <c r="F414" s="150" t="s">
        <v>646</v>
      </c>
      <c r="I414" s="147"/>
      <c r="L414" s="31"/>
      <c r="M414" s="148"/>
      <c r="T414" s="55"/>
      <c r="AT414" s="16" t="s">
        <v>200</v>
      </c>
      <c r="AU414" s="16" t="s">
        <v>89</v>
      </c>
    </row>
    <row r="415" spans="2:65" s="1" customFormat="1" ht="24.2" customHeight="1">
      <c r="B415" s="31"/>
      <c r="C415" s="132" t="s">
        <v>647</v>
      </c>
      <c r="D415" s="132" t="s">
        <v>192</v>
      </c>
      <c r="E415" s="133" t="s">
        <v>648</v>
      </c>
      <c r="F415" s="134" t="s">
        <v>649</v>
      </c>
      <c r="G415" s="135" t="s">
        <v>195</v>
      </c>
      <c r="H415" s="136">
        <v>24.728000000000002</v>
      </c>
      <c r="I415" s="137"/>
      <c r="J415" s="138">
        <f>ROUND(I415*H415,2)</f>
        <v>0</v>
      </c>
      <c r="K415" s="134" t="s">
        <v>196</v>
      </c>
      <c r="L415" s="31"/>
      <c r="M415" s="139" t="s">
        <v>1</v>
      </c>
      <c r="N415" s="140" t="s">
        <v>44</v>
      </c>
      <c r="P415" s="141">
        <f>O415*H415</f>
        <v>0</v>
      </c>
      <c r="Q415" s="141">
        <v>0.105</v>
      </c>
      <c r="R415" s="141">
        <f>Q415*H415</f>
        <v>2.5964399999999999</v>
      </c>
      <c r="S415" s="141">
        <v>0</v>
      </c>
      <c r="T415" s="142">
        <f>S415*H415</f>
        <v>0</v>
      </c>
      <c r="AR415" s="143" t="s">
        <v>197</v>
      </c>
      <c r="AT415" s="143" t="s">
        <v>192</v>
      </c>
      <c r="AU415" s="143" t="s">
        <v>89</v>
      </c>
      <c r="AY415" s="16" t="s">
        <v>190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6" t="s">
        <v>87</v>
      </c>
      <c r="BK415" s="144">
        <f>ROUND(I415*H415,2)</f>
        <v>0</v>
      </c>
      <c r="BL415" s="16" t="s">
        <v>197</v>
      </c>
      <c r="BM415" s="143" t="s">
        <v>650</v>
      </c>
    </row>
    <row r="416" spans="2:65" s="1" customFormat="1" ht="19.5">
      <c r="B416" s="31"/>
      <c r="D416" s="145" t="s">
        <v>198</v>
      </c>
      <c r="F416" s="146" t="s">
        <v>651</v>
      </c>
      <c r="I416" s="147"/>
      <c r="L416" s="31"/>
      <c r="M416" s="148"/>
      <c r="T416" s="55"/>
      <c r="AT416" s="16" t="s">
        <v>198</v>
      </c>
      <c r="AU416" s="16" t="s">
        <v>89</v>
      </c>
    </row>
    <row r="417" spans="2:65" s="1" customFormat="1">
      <c r="B417" s="31"/>
      <c r="D417" s="149" t="s">
        <v>200</v>
      </c>
      <c r="F417" s="150" t="s">
        <v>652</v>
      </c>
      <c r="I417" s="147"/>
      <c r="L417" s="31"/>
      <c r="M417" s="148"/>
      <c r="T417" s="55"/>
      <c r="AT417" s="16" t="s">
        <v>200</v>
      </c>
      <c r="AU417" s="16" t="s">
        <v>89</v>
      </c>
    </row>
    <row r="418" spans="2:65" s="1" customFormat="1" ht="19.5">
      <c r="B418" s="31"/>
      <c r="D418" s="145" t="s">
        <v>403</v>
      </c>
      <c r="F418" s="151" t="s">
        <v>653</v>
      </c>
      <c r="I418" s="147"/>
      <c r="L418" s="31"/>
      <c r="M418" s="148"/>
      <c r="T418" s="55"/>
      <c r="AT418" s="16" t="s">
        <v>403</v>
      </c>
      <c r="AU418" s="16" t="s">
        <v>89</v>
      </c>
    </row>
    <row r="419" spans="2:65" s="1" customFormat="1" ht="24.2" customHeight="1">
      <c r="B419" s="31"/>
      <c r="C419" s="132" t="s">
        <v>445</v>
      </c>
      <c r="D419" s="132" t="s">
        <v>192</v>
      </c>
      <c r="E419" s="133" t="s">
        <v>654</v>
      </c>
      <c r="F419" s="134" t="s">
        <v>655</v>
      </c>
      <c r="G419" s="135" t="s">
        <v>195</v>
      </c>
      <c r="H419" s="136">
        <v>53.948</v>
      </c>
      <c r="I419" s="137"/>
      <c r="J419" s="138">
        <f>ROUND(I419*H419,2)</f>
        <v>0</v>
      </c>
      <c r="K419" s="134" t="s">
        <v>196</v>
      </c>
      <c r="L419" s="31"/>
      <c r="M419" s="139" t="s">
        <v>1</v>
      </c>
      <c r="N419" s="140" t="s">
        <v>44</v>
      </c>
      <c r="P419" s="141">
        <f>O419*H419</f>
        <v>0</v>
      </c>
      <c r="Q419" s="141">
        <v>0.28361500000000001</v>
      </c>
      <c r="R419" s="141">
        <f>Q419*H419</f>
        <v>15.300462020000001</v>
      </c>
      <c r="S419" s="141">
        <v>0</v>
      </c>
      <c r="T419" s="142">
        <f>S419*H419</f>
        <v>0</v>
      </c>
      <c r="AR419" s="143" t="s">
        <v>197</v>
      </c>
      <c r="AT419" s="143" t="s">
        <v>192</v>
      </c>
      <c r="AU419" s="143" t="s">
        <v>89</v>
      </c>
      <c r="AY419" s="16" t="s">
        <v>190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87</v>
      </c>
      <c r="BK419" s="144">
        <f>ROUND(I419*H419,2)</f>
        <v>0</v>
      </c>
      <c r="BL419" s="16" t="s">
        <v>197</v>
      </c>
      <c r="BM419" s="143" t="s">
        <v>656</v>
      </c>
    </row>
    <row r="420" spans="2:65" s="1" customFormat="1" ht="19.5">
      <c r="B420" s="31"/>
      <c r="D420" s="145" t="s">
        <v>198</v>
      </c>
      <c r="F420" s="146" t="s">
        <v>657</v>
      </c>
      <c r="I420" s="147"/>
      <c r="L420" s="31"/>
      <c r="M420" s="148"/>
      <c r="T420" s="55"/>
      <c r="AT420" s="16" t="s">
        <v>198</v>
      </c>
      <c r="AU420" s="16" t="s">
        <v>89</v>
      </c>
    </row>
    <row r="421" spans="2:65" s="1" customFormat="1">
      <c r="B421" s="31"/>
      <c r="D421" s="149" t="s">
        <v>200</v>
      </c>
      <c r="F421" s="150" t="s">
        <v>658</v>
      </c>
      <c r="I421" s="147"/>
      <c r="L421" s="31"/>
      <c r="M421" s="148"/>
      <c r="T421" s="55"/>
      <c r="AT421" s="16" t="s">
        <v>200</v>
      </c>
      <c r="AU421" s="16" t="s">
        <v>89</v>
      </c>
    </row>
    <row r="422" spans="2:65" s="1" customFormat="1" ht="19.5">
      <c r="B422" s="31"/>
      <c r="D422" s="145" t="s">
        <v>403</v>
      </c>
      <c r="F422" s="151" t="s">
        <v>659</v>
      </c>
      <c r="I422" s="147"/>
      <c r="L422" s="31"/>
      <c r="M422" s="148"/>
      <c r="T422" s="55"/>
      <c r="AT422" s="16" t="s">
        <v>403</v>
      </c>
      <c r="AU422" s="16" t="s">
        <v>89</v>
      </c>
    </row>
    <row r="423" spans="2:65" s="1" customFormat="1" ht="21.75" customHeight="1">
      <c r="B423" s="31"/>
      <c r="C423" s="132" t="s">
        <v>660</v>
      </c>
      <c r="D423" s="132" t="s">
        <v>192</v>
      </c>
      <c r="E423" s="133" t="s">
        <v>661</v>
      </c>
      <c r="F423" s="134" t="s">
        <v>662</v>
      </c>
      <c r="G423" s="135" t="s">
        <v>195</v>
      </c>
      <c r="H423" s="136">
        <v>53.948</v>
      </c>
      <c r="I423" s="137"/>
      <c r="J423" s="138">
        <f>ROUND(I423*H423,2)</f>
        <v>0</v>
      </c>
      <c r="K423" s="134" t="s">
        <v>196</v>
      </c>
      <c r="L423" s="31"/>
      <c r="M423" s="139" t="s">
        <v>1</v>
      </c>
      <c r="N423" s="140" t="s">
        <v>44</v>
      </c>
      <c r="P423" s="141">
        <f>O423*H423</f>
        <v>0</v>
      </c>
      <c r="Q423" s="141">
        <v>0.27560000000000001</v>
      </c>
      <c r="R423" s="141">
        <f>Q423*H423</f>
        <v>14.868068800000001</v>
      </c>
      <c r="S423" s="141">
        <v>0</v>
      </c>
      <c r="T423" s="142">
        <f>S423*H423</f>
        <v>0</v>
      </c>
      <c r="AR423" s="143" t="s">
        <v>197</v>
      </c>
      <c r="AT423" s="143" t="s">
        <v>192</v>
      </c>
      <c r="AU423" s="143" t="s">
        <v>89</v>
      </c>
      <c r="AY423" s="16" t="s">
        <v>190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87</v>
      </c>
      <c r="BK423" s="144">
        <f>ROUND(I423*H423,2)</f>
        <v>0</v>
      </c>
      <c r="BL423" s="16" t="s">
        <v>197</v>
      </c>
      <c r="BM423" s="143" t="s">
        <v>663</v>
      </c>
    </row>
    <row r="424" spans="2:65" s="1" customFormat="1" ht="19.5">
      <c r="B424" s="31"/>
      <c r="D424" s="145" t="s">
        <v>198</v>
      </c>
      <c r="F424" s="146" t="s">
        <v>664</v>
      </c>
      <c r="I424" s="147"/>
      <c r="L424" s="31"/>
      <c r="M424" s="148"/>
      <c r="T424" s="55"/>
      <c r="AT424" s="16" t="s">
        <v>198</v>
      </c>
      <c r="AU424" s="16" t="s">
        <v>89</v>
      </c>
    </row>
    <row r="425" spans="2:65" s="1" customFormat="1">
      <c r="B425" s="31"/>
      <c r="D425" s="149" t="s">
        <v>200</v>
      </c>
      <c r="F425" s="150" t="s">
        <v>665</v>
      </c>
      <c r="I425" s="147"/>
      <c r="L425" s="31"/>
      <c r="M425" s="148"/>
      <c r="T425" s="55"/>
      <c r="AT425" s="16" t="s">
        <v>200</v>
      </c>
      <c r="AU425" s="16" t="s">
        <v>89</v>
      </c>
    </row>
    <row r="426" spans="2:65" s="11" customFormat="1" ht="22.9" customHeight="1">
      <c r="B426" s="121"/>
      <c r="D426" s="122" t="s">
        <v>78</v>
      </c>
      <c r="E426" s="130" t="s">
        <v>369</v>
      </c>
      <c r="F426" s="130" t="s">
        <v>666</v>
      </c>
      <c r="I426" s="124"/>
      <c r="J426" s="131">
        <f>BK426</f>
        <v>0</v>
      </c>
      <c r="L426" s="121"/>
      <c r="M426" s="125"/>
      <c r="P426" s="126">
        <f>SUM(P427:P507)</f>
        <v>0</v>
      </c>
      <c r="R426" s="126">
        <f>SUM(R427:R507)</f>
        <v>0.54739560300000001</v>
      </c>
      <c r="T426" s="127">
        <f>SUM(T427:T507)</f>
        <v>0</v>
      </c>
      <c r="AR426" s="122" t="s">
        <v>87</v>
      </c>
      <c r="AT426" s="128" t="s">
        <v>78</v>
      </c>
      <c r="AU426" s="128" t="s">
        <v>87</v>
      </c>
      <c r="AY426" s="122" t="s">
        <v>190</v>
      </c>
      <c r="BK426" s="129">
        <f>SUM(BK427:BK507)</f>
        <v>0</v>
      </c>
    </row>
    <row r="427" spans="2:65" s="1" customFormat="1" ht="24.2" customHeight="1">
      <c r="B427" s="31"/>
      <c r="C427" s="132" t="s">
        <v>448</v>
      </c>
      <c r="D427" s="132" t="s">
        <v>192</v>
      </c>
      <c r="E427" s="133" t="s">
        <v>667</v>
      </c>
      <c r="F427" s="134" t="s">
        <v>668</v>
      </c>
      <c r="G427" s="135" t="s">
        <v>204</v>
      </c>
      <c r="H427" s="136">
        <v>18</v>
      </c>
      <c r="I427" s="137"/>
      <c r="J427" s="138">
        <f>ROUND(I427*H427,2)</f>
        <v>0</v>
      </c>
      <c r="K427" s="134" t="s">
        <v>196</v>
      </c>
      <c r="L427" s="31"/>
      <c r="M427" s="139" t="s">
        <v>1</v>
      </c>
      <c r="N427" s="140" t="s">
        <v>44</v>
      </c>
      <c r="P427" s="141">
        <f>O427*H427</f>
        <v>0</v>
      </c>
      <c r="Q427" s="141">
        <v>2.6848749999999999E-4</v>
      </c>
      <c r="R427" s="141">
        <f>Q427*H427</f>
        <v>4.8327750000000001E-3</v>
      </c>
      <c r="S427" s="141">
        <v>0</v>
      </c>
      <c r="T427" s="142">
        <f>S427*H427</f>
        <v>0</v>
      </c>
      <c r="AR427" s="143" t="s">
        <v>197</v>
      </c>
      <c r="AT427" s="143" t="s">
        <v>192</v>
      </c>
      <c r="AU427" s="143" t="s">
        <v>89</v>
      </c>
      <c r="AY427" s="16" t="s">
        <v>190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87</v>
      </c>
      <c r="BK427" s="144">
        <f>ROUND(I427*H427,2)</f>
        <v>0</v>
      </c>
      <c r="BL427" s="16" t="s">
        <v>197</v>
      </c>
      <c r="BM427" s="143" t="s">
        <v>669</v>
      </c>
    </row>
    <row r="428" spans="2:65" s="1" customFormat="1" ht="19.5">
      <c r="B428" s="31"/>
      <c r="D428" s="145" t="s">
        <v>198</v>
      </c>
      <c r="F428" s="146" t="s">
        <v>670</v>
      </c>
      <c r="I428" s="147"/>
      <c r="L428" s="31"/>
      <c r="M428" s="148"/>
      <c r="T428" s="55"/>
      <c r="AT428" s="16" t="s">
        <v>198</v>
      </c>
      <c r="AU428" s="16" t="s">
        <v>89</v>
      </c>
    </row>
    <row r="429" spans="2:65" s="1" customFormat="1">
      <c r="B429" s="31"/>
      <c r="D429" s="149" t="s">
        <v>200</v>
      </c>
      <c r="F429" s="150" t="s">
        <v>671</v>
      </c>
      <c r="I429" s="147"/>
      <c r="L429" s="31"/>
      <c r="M429" s="148"/>
      <c r="T429" s="55"/>
      <c r="AT429" s="16" t="s">
        <v>200</v>
      </c>
      <c r="AU429" s="16" t="s">
        <v>89</v>
      </c>
    </row>
    <row r="430" spans="2:65" s="1" customFormat="1" ht="16.5" customHeight="1">
      <c r="B430" s="31"/>
      <c r="C430" s="152" t="s">
        <v>672</v>
      </c>
      <c r="D430" s="152" t="s">
        <v>426</v>
      </c>
      <c r="E430" s="153" t="s">
        <v>673</v>
      </c>
      <c r="F430" s="154" t="s">
        <v>674</v>
      </c>
      <c r="G430" s="155" t="s">
        <v>204</v>
      </c>
      <c r="H430" s="156">
        <v>16</v>
      </c>
      <c r="I430" s="157"/>
      <c r="J430" s="158">
        <f>ROUND(I430*H430,2)</f>
        <v>0</v>
      </c>
      <c r="K430" s="154" t="s">
        <v>1</v>
      </c>
      <c r="L430" s="159"/>
      <c r="M430" s="160" t="s">
        <v>1</v>
      </c>
      <c r="N430" s="161" t="s">
        <v>44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216</v>
      </c>
      <c r="AT430" s="143" t="s">
        <v>426</v>
      </c>
      <c r="AU430" s="143" t="s">
        <v>89</v>
      </c>
      <c r="AY430" s="16" t="s">
        <v>190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87</v>
      </c>
      <c r="BK430" s="144">
        <f>ROUND(I430*H430,2)</f>
        <v>0</v>
      </c>
      <c r="BL430" s="16" t="s">
        <v>197</v>
      </c>
      <c r="BM430" s="143" t="s">
        <v>675</v>
      </c>
    </row>
    <row r="431" spans="2:65" s="1" customFormat="1" ht="19.5">
      <c r="B431" s="31"/>
      <c r="D431" s="145" t="s">
        <v>198</v>
      </c>
      <c r="F431" s="146" t="s">
        <v>676</v>
      </c>
      <c r="I431" s="147"/>
      <c r="L431" s="31"/>
      <c r="M431" s="148"/>
      <c r="T431" s="55"/>
      <c r="AT431" s="16" t="s">
        <v>198</v>
      </c>
      <c r="AU431" s="16" t="s">
        <v>89</v>
      </c>
    </row>
    <row r="432" spans="2:65" s="1" customFormat="1" ht="39">
      <c r="B432" s="31"/>
      <c r="D432" s="145" t="s">
        <v>403</v>
      </c>
      <c r="F432" s="151" t="s">
        <v>677</v>
      </c>
      <c r="I432" s="147"/>
      <c r="L432" s="31"/>
      <c r="M432" s="148"/>
      <c r="T432" s="55"/>
      <c r="AT432" s="16" t="s">
        <v>403</v>
      </c>
      <c r="AU432" s="16" t="s">
        <v>89</v>
      </c>
    </row>
    <row r="433" spans="2:65" s="1" customFormat="1" ht="16.5" customHeight="1">
      <c r="B433" s="31"/>
      <c r="C433" s="152" t="s">
        <v>454</v>
      </c>
      <c r="D433" s="152" t="s">
        <v>426</v>
      </c>
      <c r="E433" s="153" t="s">
        <v>678</v>
      </c>
      <c r="F433" s="154" t="s">
        <v>679</v>
      </c>
      <c r="G433" s="155" t="s">
        <v>204</v>
      </c>
      <c r="H433" s="156">
        <v>1</v>
      </c>
      <c r="I433" s="157"/>
      <c r="J433" s="158">
        <f>ROUND(I433*H433,2)</f>
        <v>0</v>
      </c>
      <c r="K433" s="154" t="s">
        <v>1</v>
      </c>
      <c r="L433" s="159"/>
      <c r="M433" s="160" t="s">
        <v>1</v>
      </c>
      <c r="N433" s="161" t="s">
        <v>44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216</v>
      </c>
      <c r="AT433" s="143" t="s">
        <v>426</v>
      </c>
      <c r="AU433" s="143" t="s">
        <v>89</v>
      </c>
      <c r="AY433" s="16" t="s">
        <v>190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6" t="s">
        <v>87</v>
      </c>
      <c r="BK433" s="144">
        <f>ROUND(I433*H433,2)</f>
        <v>0</v>
      </c>
      <c r="BL433" s="16" t="s">
        <v>197</v>
      </c>
      <c r="BM433" s="143" t="s">
        <v>680</v>
      </c>
    </row>
    <row r="434" spans="2:65" s="1" customFormat="1" ht="19.5">
      <c r="B434" s="31"/>
      <c r="D434" s="145" t="s">
        <v>198</v>
      </c>
      <c r="F434" s="146" t="s">
        <v>681</v>
      </c>
      <c r="I434" s="147"/>
      <c r="L434" s="31"/>
      <c r="M434" s="148"/>
      <c r="T434" s="55"/>
      <c r="AT434" s="16" t="s">
        <v>198</v>
      </c>
      <c r="AU434" s="16" t="s">
        <v>89</v>
      </c>
    </row>
    <row r="435" spans="2:65" s="1" customFormat="1" ht="39">
      <c r="B435" s="31"/>
      <c r="D435" s="145" t="s">
        <v>403</v>
      </c>
      <c r="F435" s="151" t="s">
        <v>682</v>
      </c>
      <c r="I435" s="147"/>
      <c r="L435" s="31"/>
      <c r="M435" s="148"/>
      <c r="T435" s="55"/>
      <c r="AT435" s="16" t="s">
        <v>403</v>
      </c>
      <c r="AU435" s="16" t="s">
        <v>89</v>
      </c>
    </row>
    <row r="436" spans="2:65" s="1" customFormat="1" ht="16.5" customHeight="1">
      <c r="B436" s="31"/>
      <c r="C436" s="152" t="s">
        <v>683</v>
      </c>
      <c r="D436" s="152" t="s">
        <v>426</v>
      </c>
      <c r="E436" s="153" t="s">
        <v>684</v>
      </c>
      <c r="F436" s="154" t="s">
        <v>685</v>
      </c>
      <c r="G436" s="155" t="s">
        <v>204</v>
      </c>
      <c r="H436" s="156">
        <v>1</v>
      </c>
      <c r="I436" s="157"/>
      <c r="J436" s="158">
        <f>ROUND(I436*H436,2)</f>
        <v>0</v>
      </c>
      <c r="K436" s="154" t="s">
        <v>1</v>
      </c>
      <c r="L436" s="159"/>
      <c r="M436" s="160" t="s">
        <v>1</v>
      </c>
      <c r="N436" s="161" t="s">
        <v>44</v>
      </c>
      <c r="P436" s="141">
        <f>O436*H436</f>
        <v>0</v>
      </c>
      <c r="Q436" s="141">
        <v>0</v>
      </c>
      <c r="R436" s="141">
        <f>Q436*H436</f>
        <v>0</v>
      </c>
      <c r="S436" s="141">
        <v>0</v>
      </c>
      <c r="T436" s="142">
        <f>S436*H436</f>
        <v>0</v>
      </c>
      <c r="AR436" s="143" t="s">
        <v>216</v>
      </c>
      <c r="AT436" s="143" t="s">
        <v>426</v>
      </c>
      <c r="AU436" s="143" t="s">
        <v>89</v>
      </c>
      <c r="AY436" s="16" t="s">
        <v>190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6" t="s">
        <v>87</v>
      </c>
      <c r="BK436" s="144">
        <f>ROUND(I436*H436,2)</f>
        <v>0</v>
      </c>
      <c r="BL436" s="16" t="s">
        <v>197</v>
      </c>
      <c r="BM436" s="143" t="s">
        <v>686</v>
      </c>
    </row>
    <row r="437" spans="2:65" s="1" customFormat="1" ht="19.5">
      <c r="B437" s="31"/>
      <c r="D437" s="145" t="s">
        <v>198</v>
      </c>
      <c r="F437" s="146" t="s">
        <v>687</v>
      </c>
      <c r="I437" s="147"/>
      <c r="L437" s="31"/>
      <c r="M437" s="148"/>
      <c r="T437" s="55"/>
      <c r="AT437" s="16" t="s">
        <v>198</v>
      </c>
      <c r="AU437" s="16" t="s">
        <v>89</v>
      </c>
    </row>
    <row r="438" spans="2:65" s="1" customFormat="1" ht="39">
      <c r="B438" s="31"/>
      <c r="D438" s="145" t="s">
        <v>403</v>
      </c>
      <c r="F438" s="151" t="s">
        <v>688</v>
      </c>
      <c r="I438" s="147"/>
      <c r="L438" s="31"/>
      <c r="M438" s="148"/>
      <c r="T438" s="55"/>
      <c r="AT438" s="16" t="s">
        <v>403</v>
      </c>
      <c r="AU438" s="16" t="s">
        <v>89</v>
      </c>
    </row>
    <row r="439" spans="2:65" s="1" customFormat="1" ht="24.2" customHeight="1">
      <c r="B439" s="31"/>
      <c r="C439" s="132" t="s">
        <v>458</v>
      </c>
      <c r="D439" s="132" t="s">
        <v>192</v>
      </c>
      <c r="E439" s="133" t="s">
        <v>689</v>
      </c>
      <c r="F439" s="134" t="s">
        <v>690</v>
      </c>
      <c r="G439" s="135" t="s">
        <v>195</v>
      </c>
      <c r="H439" s="136">
        <v>4.32</v>
      </c>
      <c r="I439" s="137"/>
      <c r="J439" s="138">
        <f>ROUND(I439*H439,2)</f>
        <v>0</v>
      </c>
      <c r="K439" s="134" t="s">
        <v>196</v>
      </c>
      <c r="L439" s="31"/>
      <c r="M439" s="139" t="s">
        <v>1</v>
      </c>
      <c r="N439" s="140" t="s">
        <v>44</v>
      </c>
      <c r="P439" s="141">
        <f>O439*H439</f>
        <v>0</v>
      </c>
      <c r="Q439" s="141">
        <v>2.6848749999999999E-4</v>
      </c>
      <c r="R439" s="141">
        <f>Q439*H439</f>
        <v>1.1598660000000001E-3</v>
      </c>
      <c r="S439" s="141">
        <v>0</v>
      </c>
      <c r="T439" s="142">
        <f>S439*H439</f>
        <v>0</v>
      </c>
      <c r="AR439" s="143" t="s">
        <v>197</v>
      </c>
      <c r="AT439" s="143" t="s">
        <v>192</v>
      </c>
      <c r="AU439" s="143" t="s">
        <v>89</v>
      </c>
      <c r="AY439" s="16" t="s">
        <v>190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87</v>
      </c>
      <c r="BK439" s="144">
        <f>ROUND(I439*H439,2)</f>
        <v>0</v>
      </c>
      <c r="BL439" s="16" t="s">
        <v>197</v>
      </c>
      <c r="BM439" s="143" t="s">
        <v>691</v>
      </c>
    </row>
    <row r="440" spans="2:65" s="1" customFormat="1" ht="19.5">
      <c r="B440" s="31"/>
      <c r="D440" s="145" t="s">
        <v>198</v>
      </c>
      <c r="F440" s="146" t="s">
        <v>692</v>
      </c>
      <c r="I440" s="147"/>
      <c r="L440" s="31"/>
      <c r="M440" s="148"/>
      <c r="T440" s="55"/>
      <c r="AT440" s="16" t="s">
        <v>198</v>
      </c>
      <c r="AU440" s="16" t="s">
        <v>89</v>
      </c>
    </row>
    <row r="441" spans="2:65" s="1" customFormat="1">
      <c r="B441" s="31"/>
      <c r="D441" s="149" t="s">
        <v>200</v>
      </c>
      <c r="F441" s="150" t="s">
        <v>693</v>
      </c>
      <c r="I441" s="147"/>
      <c r="L441" s="31"/>
      <c r="M441" s="148"/>
      <c r="T441" s="55"/>
      <c r="AT441" s="16" t="s">
        <v>200</v>
      </c>
      <c r="AU441" s="16" t="s">
        <v>89</v>
      </c>
    </row>
    <row r="442" spans="2:65" s="1" customFormat="1" ht="16.5" customHeight="1">
      <c r="B442" s="31"/>
      <c r="C442" s="152" t="s">
        <v>694</v>
      </c>
      <c r="D442" s="152" t="s">
        <v>426</v>
      </c>
      <c r="E442" s="153" t="s">
        <v>695</v>
      </c>
      <c r="F442" s="154" t="s">
        <v>696</v>
      </c>
      <c r="G442" s="155" t="s">
        <v>204</v>
      </c>
      <c r="H442" s="156">
        <v>4</v>
      </c>
      <c r="I442" s="157"/>
      <c r="J442" s="158">
        <f>ROUND(I442*H442,2)</f>
        <v>0</v>
      </c>
      <c r="K442" s="154" t="s">
        <v>1</v>
      </c>
      <c r="L442" s="159"/>
      <c r="M442" s="160" t="s">
        <v>1</v>
      </c>
      <c r="N442" s="161" t="s">
        <v>44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216</v>
      </c>
      <c r="AT442" s="143" t="s">
        <v>426</v>
      </c>
      <c r="AU442" s="143" t="s">
        <v>89</v>
      </c>
      <c r="AY442" s="16" t="s">
        <v>190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87</v>
      </c>
      <c r="BK442" s="144">
        <f>ROUND(I442*H442,2)</f>
        <v>0</v>
      </c>
      <c r="BL442" s="16" t="s">
        <v>197</v>
      </c>
      <c r="BM442" s="143" t="s">
        <v>697</v>
      </c>
    </row>
    <row r="443" spans="2:65" s="1" customFormat="1" ht="19.5">
      <c r="B443" s="31"/>
      <c r="D443" s="145" t="s">
        <v>198</v>
      </c>
      <c r="F443" s="146" t="s">
        <v>698</v>
      </c>
      <c r="I443" s="147"/>
      <c r="L443" s="31"/>
      <c r="M443" s="148"/>
      <c r="T443" s="55"/>
      <c r="AT443" s="16" t="s">
        <v>198</v>
      </c>
      <c r="AU443" s="16" t="s">
        <v>89</v>
      </c>
    </row>
    <row r="444" spans="2:65" s="1" customFormat="1" ht="29.25">
      <c r="B444" s="31"/>
      <c r="D444" s="145" t="s">
        <v>403</v>
      </c>
      <c r="F444" s="151" t="s">
        <v>699</v>
      </c>
      <c r="I444" s="147"/>
      <c r="L444" s="31"/>
      <c r="M444" s="148"/>
      <c r="T444" s="55"/>
      <c r="AT444" s="16" t="s">
        <v>403</v>
      </c>
      <c r="AU444" s="16" t="s">
        <v>89</v>
      </c>
    </row>
    <row r="445" spans="2:65" s="1" customFormat="1" ht="24.2" customHeight="1">
      <c r="B445" s="31"/>
      <c r="C445" s="132" t="s">
        <v>465</v>
      </c>
      <c r="D445" s="132" t="s">
        <v>192</v>
      </c>
      <c r="E445" s="133" t="s">
        <v>700</v>
      </c>
      <c r="F445" s="134" t="s">
        <v>701</v>
      </c>
      <c r="G445" s="135" t="s">
        <v>195</v>
      </c>
      <c r="H445" s="136">
        <v>17.28</v>
      </c>
      <c r="I445" s="137"/>
      <c r="J445" s="138">
        <f>ROUND(I445*H445,2)</f>
        <v>0</v>
      </c>
      <c r="K445" s="134" t="s">
        <v>196</v>
      </c>
      <c r="L445" s="31"/>
      <c r="M445" s="139" t="s">
        <v>1</v>
      </c>
      <c r="N445" s="140" t="s">
        <v>44</v>
      </c>
      <c r="P445" s="141">
        <f>O445*H445</f>
        <v>0</v>
      </c>
      <c r="Q445" s="141">
        <v>2.60425E-4</v>
      </c>
      <c r="R445" s="141">
        <f>Q445*H445</f>
        <v>4.5001440000000002E-3</v>
      </c>
      <c r="S445" s="141">
        <v>0</v>
      </c>
      <c r="T445" s="142">
        <f>S445*H445</f>
        <v>0</v>
      </c>
      <c r="AR445" s="143" t="s">
        <v>197</v>
      </c>
      <c r="AT445" s="143" t="s">
        <v>192</v>
      </c>
      <c r="AU445" s="143" t="s">
        <v>89</v>
      </c>
      <c r="AY445" s="16" t="s">
        <v>190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87</v>
      </c>
      <c r="BK445" s="144">
        <f>ROUND(I445*H445,2)</f>
        <v>0</v>
      </c>
      <c r="BL445" s="16" t="s">
        <v>197</v>
      </c>
      <c r="BM445" s="143" t="s">
        <v>702</v>
      </c>
    </row>
    <row r="446" spans="2:65" s="1" customFormat="1" ht="19.5">
      <c r="B446" s="31"/>
      <c r="D446" s="145" t="s">
        <v>198</v>
      </c>
      <c r="F446" s="146" t="s">
        <v>703</v>
      </c>
      <c r="I446" s="147"/>
      <c r="L446" s="31"/>
      <c r="M446" s="148"/>
      <c r="T446" s="55"/>
      <c r="AT446" s="16" t="s">
        <v>198</v>
      </c>
      <c r="AU446" s="16" t="s">
        <v>89</v>
      </c>
    </row>
    <row r="447" spans="2:65" s="1" customFormat="1">
      <c r="B447" s="31"/>
      <c r="D447" s="149" t="s">
        <v>200</v>
      </c>
      <c r="F447" s="150" t="s">
        <v>704</v>
      </c>
      <c r="I447" s="147"/>
      <c r="L447" s="31"/>
      <c r="M447" s="148"/>
      <c r="T447" s="55"/>
      <c r="AT447" s="16" t="s">
        <v>200</v>
      </c>
      <c r="AU447" s="16" t="s">
        <v>89</v>
      </c>
    </row>
    <row r="448" spans="2:65" s="1" customFormat="1" ht="16.5" customHeight="1">
      <c r="B448" s="31"/>
      <c r="C448" s="152" t="s">
        <v>705</v>
      </c>
      <c r="D448" s="152" t="s">
        <v>426</v>
      </c>
      <c r="E448" s="153" t="s">
        <v>706</v>
      </c>
      <c r="F448" s="154" t="s">
        <v>707</v>
      </c>
      <c r="G448" s="155" t="s">
        <v>204</v>
      </c>
      <c r="H448" s="156">
        <v>2</v>
      </c>
      <c r="I448" s="157"/>
      <c r="J448" s="158">
        <f>ROUND(I448*H448,2)</f>
        <v>0</v>
      </c>
      <c r="K448" s="154" t="s">
        <v>1</v>
      </c>
      <c r="L448" s="159"/>
      <c r="M448" s="160" t="s">
        <v>1</v>
      </c>
      <c r="N448" s="161" t="s">
        <v>44</v>
      </c>
      <c r="P448" s="141">
        <f>O448*H448</f>
        <v>0</v>
      </c>
      <c r="Q448" s="141">
        <v>0</v>
      </c>
      <c r="R448" s="141">
        <f>Q448*H448</f>
        <v>0</v>
      </c>
      <c r="S448" s="141">
        <v>0</v>
      </c>
      <c r="T448" s="142">
        <f>S448*H448</f>
        <v>0</v>
      </c>
      <c r="AR448" s="143" t="s">
        <v>216</v>
      </c>
      <c r="AT448" s="143" t="s">
        <v>426</v>
      </c>
      <c r="AU448" s="143" t="s">
        <v>89</v>
      </c>
      <c r="AY448" s="16" t="s">
        <v>190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87</v>
      </c>
      <c r="BK448" s="144">
        <f>ROUND(I448*H448,2)</f>
        <v>0</v>
      </c>
      <c r="BL448" s="16" t="s">
        <v>197</v>
      </c>
      <c r="BM448" s="143" t="s">
        <v>708</v>
      </c>
    </row>
    <row r="449" spans="2:65" s="1" customFormat="1" ht="29.25">
      <c r="B449" s="31"/>
      <c r="D449" s="145" t="s">
        <v>198</v>
      </c>
      <c r="F449" s="146" t="s">
        <v>709</v>
      </c>
      <c r="I449" s="147"/>
      <c r="L449" s="31"/>
      <c r="M449" s="148"/>
      <c r="T449" s="55"/>
      <c r="AT449" s="16" t="s">
        <v>198</v>
      </c>
      <c r="AU449" s="16" t="s">
        <v>89</v>
      </c>
    </row>
    <row r="450" spans="2:65" s="1" customFormat="1" ht="29.25">
      <c r="B450" s="31"/>
      <c r="D450" s="145" t="s">
        <v>403</v>
      </c>
      <c r="F450" s="151" t="s">
        <v>710</v>
      </c>
      <c r="I450" s="147"/>
      <c r="L450" s="31"/>
      <c r="M450" s="148"/>
      <c r="T450" s="55"/>
      <c r="AT450" s="16" t="s">
        <v>403</v>
      </c>
      <c r="AU450" s="16" t="s">
        <v>89</v>
      </c>
    </row>
    <row r="451" spans="2:65" s="1" customFormat="1" ht="33" customHeight="1">
      <c r="B451" s="31"/>
      <c r="C451" s="152" t="s">
        <v>466</v>
      </c>
      <c r="D451" s="152" t="s">
        <v>426</v>
      </c>
      <c r="E451" s="153" t="s">
        <v>711</v>
      </c>
      <c r="F451" s="154" t="s">
        <v>712</v>
      </c>
      <c r="G451" s="155" t="s">
        <v>204</v>
      </c>
      <c r="H451" s="156">
        <v>4</v>
      </c>
      <c r="I451" s="157"/>
      <c r="J451" s="158">
        <f>ROUND(I451*H451,2)</f>
        <v>0</v>
      </c>
      <c r="K451" s="154" t="s">
        <v>1</v>
      </c>
      <c r="L451" s="159"/>
      <c r="M451" s="160" t="s">
        <v>1</v>
      </c>
      <c r="N451" s="161" t="s">
        <v>44</v>
      </c>
      <c r="P451" s="141">
        <f>O451*H451</f>
        <v>0</v>
      </c>
      <c r="Q451" s="141">
        <v>0</v>
      </c>
      <c r="R451" s="141">
        <f>Q451*H451</f>
        <v>0</v>
      </c>
      <c r="S451" s="141">
        <v>0</v>
      </c>
      <c r="T451" s="142">
        <f>S451*H451</f>
        <v>0</v>
      </c>
      <c r="AR451" s="143" t="s">
        <v>216</v>
      </c>
      <c r="AT451" s="143" t="s">
        <v>426</v>
      </c>
      <c r="AU451" s="143" t="s">
        <v>89</v>
      </c>
      <c r="AY451" s="16" t="s">
        <v>190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87</v>
      </c>
      <c r="BK451" s="144">
        <f>ROUND(I451*H451,2)</f>
        <v>0</v>
      </c>
      <c r="BL451" s="16" t="s">
        <v>197</v>
      </c>
      <c r="BM451" s="143" t="s">
        <v>713</v>
      </c>
    </row>
    <row r="452" spans="2:65" s="1" customFormat="1" ht="19.5">
      <c r="B452" s="31"/>
      <c r="D452" s="145" t="s">
        <v>198</v>
      </c>
      <c r="F452" s="146" t="s">
        <v>714</v>
      </c>
      <c r="I452" s="147"/>
      <c r="L452" s="31"/>
      <c r="M452" s="148"/>
      <c r="T452" s="55"/>
      <c r="AT452" s="16" t="s">
        <v>198</v>
      </c>
      <c r="AU452" s="16" t="s">
        <v>89</v>
      </c>
    </row>
    <row r="453" spans="2:65" s="1" customFormat="1" ht="29.25">
      <c r="B453" s="31"/>
      <c r="D453" s="145" t="s">
        <v>403</v>
      </c>
      <c r="F453" s="151" t="s">
        <v>715</v>
      </c>
      <c r="I453" s="147"/>
      <c r="L453" s="31"/>
      <c r="M453" s="148"/>
      <c r="T453" s="55"/>
      <c r="AT453" s="16" t="s">
        <v>403</v>
      </c>
      <c r="AU453" s="16" t="s">
        <v>89</v>
      </c>
    </row>
    <row r="454" spans="2:65" s="1" customFormat="1" ht="33" customHeight="1">
      <c r="B454" s="31"/>
      <c r="C454" s="132" t="s">
        <v>716</v>
      </c>
      <c r="D454" s="132" t="s">
        <v>192</v>
      </c>
      <c r="E454" s="133" t="s">
        <v>717</v>
      </c>
      <c r="F454" s="134" t="s">
        <v>718</v>
      </c>
      <c r="G454" s="135" t="s">
        <v>195</v>
      </c>
      <c r="H454" s="136">
        <v>234.72</v>
      </c>
      <c r="I454" s="137"/>
      <c r="J454" s="138">
        <f>ROUND(I454*H454,2)</f>
        <v>0</v>
      </c>
      <c r="K454" s="134" t="s">
        <v>196</v>
      </c>
      <c r="L454" s="31"/>
      <c r="M454" s="139" t="s">
        <v>1</v>
      </c>
      <c r="N454" s="140" t="s">
        <v>44</v>
      </c>
      <c r="P454" s="141">
        <f>O454*H454</f>
        <v>0</v>
      </c>
      <c r="Q454" s="141">
        <v>2.6533749999999999E-4</v>
      </c>
      <c r="R454" s="141">
        <f>Q454*H454</f>
        <v>6.2280017999999999E-2</v>
      </c>
      <c r="S454" s="141">
        <v>0</v>
      </c>
      <c r="T454" s="142">
        <f>S454*H454</f>
        <v>0</v>
      </c>
      <c r="AR454" s="143" t="s">
        <v>197</v>
      </c>
      <c r="AT454" s="143" t="s">
        <v>192</v>
      </c>
      <c r="AU454" s="143" t="s">
        <v>89</v>
      </c>
      <c r="AY454" s="16" t="s">
        <v>190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87</v>
      </c>
      <c r="BK454" s="144">
        <f>ROUND(I454*H454,2)</f>
        <v>0</v>
      </c>
      <c r="BL454" s="16" t="s">
        <v>197</v>
      </c>
      <c r="BM454" s="143" t="s">
        <v>719</v>
      </c>
    </row>
    <row r="455" spans="2:65" s="1" customFormat="1" ht="29.25">
      <c r="B455" s="31"/>
      <c r="D455" s="145" t="s">
        <v>198</v>
      </c>
      <c r="F455" s="146" t="s">
        <v>720</v>
      </c>
      <c r="I455" s="147"/>
      <c r="L455" s="31"/>
      <c r="M455" s="148"/>
      <c r="T455" s="55"/>
      <c r="AT455" s="16" t="s">
        <v>198</v>
      </c>
      <c r="AU455" s="16" t="s">
        <v>89</v>
      </c>
    </row>
    <row r="456" spans="2:65" s="1" customFormat="1">
      <c r="B456" s="31"/>
      <c r="D456" s="149" t="s">
        <v>200</v>
      </c>
      <c r="F456" s="150" t="s">
        <v>721</v>
      </c>
      <c r="I456" s="147"/>
      <c r="L456" s="31"/>
      <c r="M456" s="148"/>
      <c r="T456" s="55"/>
      <c r="AT456" s="16" t="s">
        <v>200</v>
      </c>
      <c r="AU456" s="16" t="s">
        <v>89</v>
      </c>
    </row>
    <row r="457" spans="2:65" s="1" customFormat="1" ht="24.2" customHeight="1">
      <c r="B457" s="31"/>
      <c r="C457" s="152" t="s">
        <v>470</v>
      </c>
      <c r="D457" s="152" t="s">
        <v>426</v>
      </c>
      <c r="E457" s="153" t="s">
        <v>722</v>
      </c>
      <c r="F457" s="154" t="s">
        <v>723</v>
      </c>
      <c r="G457" s="155" t="s">
        <v>204</v>
      </c>
      <c r="H457" s="156">
        <v>20</v>
      </c>
      <c r="I457" s="157"/>
      <c r="J457" s="158">
        <f>ROUND(I457*H457,2)</f>
        <v>0</v>
      </c>
      <c r="K457" s="154" t="s">
        <v>1</v>
      </c>
      <c r="L457" s="159"/>
      <c r="M457" s="160" t="s">
        <v>1</v>
      </c>
      <c r="N457" s="161" t="s">
        <v>44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216</v>
      </c>
      <c r="AT457" s="143" t="s">
        <v>426</v>
      </c>
      <c r="AU457" s="143" t="s">
        <v>89</v>
      </c>
      <c r="AY457" s="16" t="s">
        <v>190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87</v>
      </c>
      <c r="BK457" s="144">
        <f>ROUND(I457*H457,2)</f>
        <v>0</v>
      </c>
      <c r="BL457" s="16" t="s">
        <v>197</v>
      </c>
      <c r="BM457" s="143" t="s">
        <v>724</v>
      </c>
    </row>
    <row r="458" spans="2:65" s="1" customFormat="1" ht="19.5">
      <c r="B458" s="31"/>
      <c r="D458" s="145" t="s">
        <v>198</v>
      </c>
      <c r="F458" s="146" t="s">
        <v>725</v>
      </c>
      <c r="I458" s="147"/>
      <c r="L458" s="31"/>
      <c r="M458" s="148"/>
      <c r="T458" s="55"/>
      <c r="AT458" s="16" t="s">
        <v>198</v>
      </c>
      <c r="AU458" s="16" t="s">
        <v>89</v>
      </c>
    </row>
    <row r="459" spans="2:65" s="1" customFormat="1" ht="48.75">
      <c r="B459" s="31"/>
      <c r="D459" s="145" t="s">
        <v>403</v>
      </c>
      <c r="F459" s="151" t="s">
        <v>726</v>
      </c>
      <c r="I459" s="147"/>
      <c r="L459" s="31"/>
      <c r="M459" s="148"/>
      <c r="T459" s="55"/>
      <c r="AT459" s="16" t="s">
        <v>403</v>
      </c>
      <c r="AU459" s="16" t="s">
        <v>89</v>
      </c>
    </row>
    <row r="460" spans="2:65" s="1" customFormat="1" ht="24.2" customHeight="1">
      <c r="B460" s="31"/>
      <c r="C460" s="152" t="s">
        <v>727</v>
      </c>
      <c r="D460" s="152" t="s">
        <v>426</v>
      </c>
      <c r="E460" s="153" t="s">
        <v>728</v>
      </c>
      <c r="F460" s="154" t="s">
        <v>729</v>
      </c>
      <c r="G460" s="155" t="s">
        <v>204</v>
      </c>
      <c r="H460" s="156">
        <v>76</v>
      </c>
      <c r="I460" s="157"/>
      <c r="J460" s="158">
        <f>ROUND(I460*H460,2)</f>
        <v>0</v>
      </c>
      <c r="K460" s="154" t="s">
        <v>1</v>
      </c>
      <c r="L460" s="159"/>
      <c r="M460" s="160" t="s">
        <v>1</v>
      </c>
      <c r="N460" s="161" t="s">
        <v>44</v>
      </c>
      <c r="P460" s="141">
        <f>O460*H460</f>
        <v>0</v>
      </c>
      <c r="Q460" s="141">
        <v>0</v>
      </c>
      <c r="R460" s="141">
        <f>Q460*H460</f>
        <v>0</v>
      </c>
      <c r="S460" s="141">
        <v>0</v>
      </c>
      <c r="T460" s="142">
        <f>S460*H460</f>
        <v>0</v>
      </c>
      <c r="AR460" s="143" t="s">
        <v>216</v>
      </c>
      <c r="AT460" s="143" t="s">
        <v>426</v>
      </c>
      <c r="AU460" s="143" t="s">
        <v>89</v>
      </c>
      <c r="AY460" s="16" t="s">
        <v>190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87</v>
      </c>
      <c r="BK460" s="144">
        <f>ROUND(I460*H460,2)</f>
        <v>0</v>
      </c>
      <c r="BL460" s="16" t="s">
        <v>197</v>
      </c>
      <c r="BM460" s="143" t="s">
        <v>730</v>
      </c>
    </row>
    <row r="461" spans="2:65" s="1" customFormat="1" ht="19.5">
      <c r="B461" s="31"/>
      <c r="D461" s="145" t="s">
        <v>198</v>
      </c>
      <c r="F461" s="146" t="s">
        <v>731</v>
      </c>
      <c r="I461" s="147"/>
      <c r="L461" s="31"/>
      <c r="M461" s="148"/>
      <c r="T461" s="55"/>
      <c r="AT461" s="16" t="s">
        <v>198</v>
      </c>
      <c r="AU461" s="16" t="s">
        <v>89</v>
      </c>
    </row>
    <row r="462" spans="2:65" s="1" customFormat="1" ht="39">
      <c r="B462" s="31"/>
      <c r="D462" s="145" t="s">
        <v>403</v>
      </c>
      <c r="F462" s="151" t="s">
        <v>732</v>
      </c>
      <c r="I462" s="147"/>
      <c r="L462" s="31"/>
      <c r="M462" s="148"/>
      <c r="T462" s="55"/>
      <c r="AT462" s="16" t="s">
        <v>403</v>
      </c>
      <c r="AU462" s="16" t="s">
        <v>89</v>
      </c>
    </row>
    <row r="463" spans="2:65" s="1" customFormat="1" ht="24.2" customHeight="1">
      <c r="B463" s="31"/>
      <c r="C463" s="132" t="s">
        <v>473</v>
      </c>
      <c r="D463" s="132" t="s">
        <v>192</v>
      </c>
      <c r="E463" s="133" t="s">
        <v>733</v>
      </c>
      <c r="F463" s="134" t="s">
        <v>734</v>
      </c>
      <c r="G463" s="135" t="s">
        <v>204</v>
      </c>
      <c r="H463" s="136">
        <v>2</v>
      </c>
      <c r="I463" s="137"/>
      <c r="J463" s="138">
        <f>ROUND(I463*H463,2)</f>
        <v>0</v>
      </c>
      <c r="K463" s="134" t="s">
        <v>1</v>
      </c>
      <c r="L463" s="31"/>
      <c r="M463" s="139" t="s">
        <v>1</v>
      </c>
      <c r="N463" s="140" t="s">
        <v>44</v>
      </c>
      <c r="P463" s="141">
        <f>O463*H463</f>
        <v>0</v>
      </c>
      <c r="Q463" s="141">
        <v>0</v>
      </c>
      <c r="R463" s="141">
        <f>Q463*H463</f>
        <v>0</v>
      </c>
      <c r="S463" s="141">
        <v>0</v>
      </c>
      <c r="T463" s="142">
        <f>S463*H463</f>
        <v>0</v>
      </c>
      <c r="AR463" s="143" t="s">
        <v>197</v>
      </c>
      <c r="AT463" s="143" t="s">
        <v>192</v>
      </c>
      <c r="AU463" s="143" t="s">
        <v>89</v>
      </c>
      <c r="AY463" s="16" t="s">
        <v>190</v>
      </c>
      <c r="BE463" s="144">
        <f>IF(N463="základní",J463,0)</f>
        <v>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6" t="s">
        <v>87</v>
      </c>
      <c r="BK463" s="144">
        <f>ROUND(I463*H463,2)</f>
        <v>0</v>
      </c>
      <c r="BL463" s="16" t="s">
        <v>197</v>
      </c>
      <c r="BM463" s="143" t="s">
        <v>735</v>
      </c>
    </row>
    <row r="464" spans="2:65" s="1" customFormat="1" ht="19.5">
      <c r="B464" s="31"/>
      <c r="D464" s="145" t="s">
        <v>198</v>
      </c>
      <c r="F464" s="146" t="s">
        <v>736</v>
      </c>
      <c r="I464" s="147"/>
      <c r="L464" s="31"/>
      <c r="M464" s="148"/>
      <c r="T464" s="55"/>
      <c r="AT464" s="16" t="s">
        <v>198</v>
      </c>
      <c r="AU464" s="16" t="s">
        <v>89</v>
      </c>
    </row>
    <row r="465" spans="2:65" s="1" customFormat="1" ht="24.2" customHeight="1">
      <c r="B465" s="31"/>
      <c r="C465" s="132" t="s">
        <v>737</v>
      </c>
      <c r="D465" s="132" t="s">
        <v>192</v>
      </c>
      <c r="E465" s="133" t="s">
        <v>738</v>
      </c>
      <c r="F465" s="134" t="s">
        <v>739</v>
      </c>
      <c r="G465" s="135" t="s">
        <v>204</v>
      </c>
      <c r="H465" s="136">
        <v>22</v>
      </c>
      <c r="I465" s="137"/>
      <c r="J465" s="138">
        <f>ROUND(I465*H465,2)</f>
        <v>0</v>
      </c>
      <c r="K465" s="134" t="s">
        <v>1</v>
      </c>
      <c r="L465" s="31"/>
      <c r="M465" s="139" t="s">
        <v>1</v>
      </c>
      <c r="N465" s="140" t="s">
        <v>44</v>
      </c>
      <c r="P465" s="141">
        <f>O465*H465</f>
        <v>0</v>
      </c>
      <c r="Q465" s="141">
        <v>0</v>
      </c>
      <c r="R465" s="141">
        <f>Q465*H465</f>
        <v>0</v>
      </c>
      <c r="S465" s="141">
        <v>0</v>
      </c>
      <c r="T465" s="142">
        <f>S465*H465</f>
        <v>0</v>
      </c>
      <c r="AR465" s="143" t="s">
        <v>197</v>
      </c>
      <c r="AT465" s="143" t="s">
        <v>192</v>
      </c>
      <c r="AU465" s="143" t="s">
        <v>89</v>
      </c>
      <c r="AY465" s="16" t="s">
        <v>190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87</v>
      </c>
      <c r="BK465" s="144">
        <f>ROUND(I465*H465,2)</f>
        <v>0</v>
      </c>
      <c r="BL465" s="16" t="s">
        <v>197</v>
      </c>
      <c r="BM465" s="143" t="s">
        <v>740</v>
      </c>
    </row>
    <row r="466" spans="2:65" s="1" customFormat="1" ht="29.25">
      <c r="B466" s="31"/>
      <c r="D466" s="145" t="s">
        <v>198</v>
      </c>
      <c r="F466" s="146" t="s">
        <v>741</v>
      </c>
      <c r="I466" s="147"/>
      <c r="L466" s="31"/>
      <c r="M466" s="148"/>
      <c r="T466" s="55"/>
      <c r="AT466" s="16" t="s">
        <v>198</v>
      </c>
      <c r="AU466" s="16" t="s">
        <v>89</v>
      </c>
    </row>
    <row r="467" spans="2:65" s="1" customFormat="1" ht="24.2" customHeight="1">
      <c r="B467" s="31"/>
      <c r="C467" s="132" t="s">
        <v>479</v>
      </c>
      <c r="D467" s="132" t="s">
        <v>192</v>
      </c>
      <c r="E467" s="133" t="s">
        <v>742</v>
      </c>
      <c r="F467" s="134" t="s">
        <v>743</v>
      </c>
      <c r="G467" s="135" t="s">
        <v>204</v>
      </c>
      <c r="H467" s="136">
        <v>4</v>
      </c>
      <c r="I467" s="137"/>
      <c r="J467" s="138">
        <f>ROUND(I467*H467,2)</f>
        <v>0</v>
      </c>
      <c r="K467" s="134" t="s">
        <v>1</v>
      </c>
      <c r="L467" s="31"/>
      <c r="M467" s="139" t="s">
        <v>1</v>
      </c>
      <c r="N467" s="140" t="s">
        <v>44</v>
      </c>
      <c r="P467" s="141">
        <f>O467*H467</f>
        <v>0</v>
      </c>
      <c r="Q467" s="141">
        <v>0</v>
      </c>
      <c r="R467" s="141">
        <f>Q467*H467</f>
        <v>0</v>
      </c>
      <c r="S467" s="141">
        <v>0</v>
      </c>
      <c r="T467" s="142">
        <f>S467*H467</f>
        <v>0</v>
      </c>
      <c r="AR467" s="143" t="s">
        <v>197</v>
      </c>
      <c r="AT467" s="143" t="s">
        <v>192</v>
      </c>
      <c r="AU467" s="143" t="s">
        <v>89</v>
      </c>
      <c r="AY467" s="16" t="s">
        <v>190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6" t="s">
        <v>87</v>
      </c>
      <c r="BK467" s="144">
        <f>ROUND(I467*H467,2)</f>
        <v>0</v>
      </c>
      <c r="BL467" s="16" t="s">
        <v>197</v>
      </c>
      <c r="BM467" s="143" t="s">
        <v>744</v>
      </c>
    </row>
    <row r="468" spans="2:65" s="1" customFormat="1" ht="29.25">
      <c r="B468" s="31"/>
      <c r="D468" s="145" t="s">
        <v>198</v>
      </c>
      <c r="F468" s="146" t="s">
        <v>745</v>
      </c>
      <c r="I468" s="147"/>
      <c r="L468" s="31"/>
      <c r="M468" s="148"/>
      <c r="T468" s="55"/>
      <c r="AT468" s="16" t="s">
        <v>198</v>
      </c>
      <c r="AU468" s="16" t="s">
        <v>89</v>
      </c>
    </row>
    <row r="469" spans="2:65" s="1" customFormat="1" ht="24.2" customHeight="1">
      <c r="B469" s="31"/>
      <c r="C469" s="152" t="s">
        <v>746</v>
      </c>
      <c r="D469" s="152" t="s">
        <v>426</v>
      </c>
      <c r="E469" s="153" t="s">
        <v>747</v>
      </c>
      <c r="F469" s="154" t="s">
        <v>748</v>
      </c>
      <c r="G469" s="155" t="s">
        <v>368</v>
      </c>
      <c r="H469" s="156">
        <v>39.93</v>
      </c>
      <c r="I469" s="157"/>
      <c r="J469" s="158">
        <f>ROUND(I469*H469,2)</f>
        <v>0</v>
      </c>
      <c r="K469" s="154" t="s">
        <v>196</v>
      </c>
      <c r="L469" s="159"/>
      <c r="M469" s="160" t="s">
        <v>1</v>
      </c>
      <c r="N469" s="161" t="s">
        <v>44</v>
      </c>
      <c r="P469" s="141">
        <f>O469*H469</f>
        <v>0</v>
      </c>
      <c r="Q469" s="141">
        <v>3.0000000000000001E-3</v>
      </c>
      <c r="R469" s="141">
        <f>Q469*H469</f>
        <v>0.11979000000000001</v>
      </c>
      <c r="S469" s="141">
        <v>0</v>
      </c>
      <c r="T469" s="142">
        <f>S469*H469</f>
        <v>0</v>
      </c>
      <c r="AR469" s="143" t="s">
        <v>216</v>
      </c>
      <c r="AT469" s="143" t="s">
        <v>426</v>
      </c>
      <c r="AU469" s="143" t="s">
        <v>89</v>
      </c>
      <c r="AY469" s="16" t="s">
        <v>190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87</v>
      </c>
      <c r="BK469" s="144">
        <f>ROUND(I469*H469,2)</f>
        <v>0</v>
      </c>
      <c r="BL469" s="16" t="s">
        <v>197</v>
      </c>
      <c r="BM469" s="143" t="s">
        <v>749</v>
      </c>
    </row>
    <row r="470" spans="2:65" s="1" customFormat="1">
      <c r="B470" s="31"/>
      <c r="D470" s="145" t="s">
        <v>198</v>
      </c>
      <c r="F470" s="146" t="s">
        <v>748</v>
      </c>
      <c r="I470" s="147"/>
      <c r="L470" s="31"/>
      <c r="M470" s="148"/>
      <c r="T470" s="55"/>
      <c r="AT470" s="16" t="s">
        <v>198</v>
      </c>
      <c r="AU470" s="16" t="s">
        <v>89</v>
      </c>
    </row>
    <row r="471" spans="2:65" s="1" customFormat="1" ht="24.2" customHeight="1">
      <c r="B471" s="31"/>
      <c r="C471" s="152" t="s">
        <v>480</v>
      </c>
      <c r="D471" s="152" t="s">
        <v>426</v>
      </c>
      <c r="E471" s="153" t="s">
        <v>750</v>
      </c>
      <c r="F471" s="154" t="s">
        <v>751</v>
      </c>
      <c r="G471" s="155" t="s">
        <v>204</v>
      </c>
      <c r="H471" s="156">
        <v>28</v>
      </c>
      <c r="I471" s="157"/>
      <c r="J471" s="158">
        <f>ROUND(I471*H471,2)</f>
        <v>0</v>
      </c>
      <c r="K471" s="154" t="s">
        <v>196</v>
      </c>
      <c r="L471" s="159"/>
      <c r="M471" s="160" t="s">
        <v>1</v>
      </c>
      <c r="N471" s="161" t="s">
        <v>44</v>
      </c>
      <c r="P471" s="141">
        <f>O471*H471</f>
        <v>0</v>
      </c>
      <c r="Q471" s="141">
        <v>6.0000000000000002E-5</v>
      </c>
      <c r="R471" s="141">
        <f>Q471*H471</f>
        <v>1.6800000000000001E-3</v>
      </c>
      <c r="S471" s="141">
        <v>0</v>
      </c>
      <c r="T471" s="142">
        <f>S471*H471</f>
        <v>0</v>
      </c>
      <c r="AR471" s="143" t="s">
        <v>216</v>
      </c>
      <c r="AT471" s="143" t="s">
        <v>426</v>
      </c>
      <c r="AU471" s="143" t="s">
        <v>89</v>
      </c>
      <c r="AY471" s="16" t="s">
        <v>190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87</v>
      </c>
      <c r="BK471" s="144">
        <f>ROUND(I471*H471,2)</f>
        <v>0</v>
      </c>
      <c r="BL471" s="16" t="s">
        <v>197</v>
      </c>
      <c r="BM471" s="143" t="s">
        <v>752</v>
      </c>
    </row>
    <row r="472" spans="2:65" s="1" customFormat="1">
      <c r="B472" s="31"/>
      <c r="D472" s="145" t="s">
        <v>198</v>
      </c>
      <c r="F472" s="146" t="s">
        <v>751</v>
      </c>
      <c r="I472" s="147"/>
      <c r="L472" s="31"/>
      <c r="M472" s="148"/>
      <c r="T472" s="55"/>
      <c r="AT472" s="16" t="s">
        <v>198</v>
      </c>
      <c r="AU472" s="16" t="s">
        <v>89</v>
      </c>
    </row>
    <row r="473" spans="2:65" s="1" customFormat="1" ht="19.5">
      <c r="B473" s="31"/>
      <c r="D473" s="145" t="s">
        <v>403</v>
      </c>
      <c r="F473" s="151" t="s">
        <v>753</v>
      </c>
      <c r="I473" s="147"/>
      <c r="L473" s="31"/>
      <c r="M473" s="148"/>
      <c r="T473" s="55"/>
      <c r="AT473" s="16" t="s">
        <v>403</v>
      </c>
      <c r="AU473" s="16" t="s">
        <v>89</v>
      </c>
    </row>
    <row r="474" spans="2:65" s="1" customFormat="1" ht="24.2" customHeight="1">
      <c r="B474" s="31"/>
      <c r="C474" s="132" t="s">
        <v>754</v>
      </c>
      <c r="D474" s="132" t="s">
        <v>192</v>
      </c>
      <c r="E474" s="133" t="s">
        <v>755</v>
      </c>
      <c r="F474" s="134" t="s">
        <v>756</v>
      </c>
      <c r="G474" s="135" t="s">
        <v>195</v>
      </c>
      <c r="H474" s="136">
        <v>246.96</v>
      </c>
      <c r="I474" s="137"/>
      <c r="J474" s="138">
        <f>ROUND(I474*H474,2)</f>
        <v>0</v>
      </c>
      <c r="K474" s="134" t="s">
        <v>196</v>
      </c>
      <c r="L474" s="31"/>
      <c r="M474" s="139" t="s">
        <v>1</v>
      </c>
      <c r="N474" s="140" t="s">
        <v>44</v>
      </c>
      <c r="P474" s="141">
        <f>O474*H474</f>
        <v>0</v>
      </c>
      <c r="Q474" s="141">
        <v>0</v>
      </c>
      <c r="R474" s="141">
        <f>Q474*H474</f>
        <v>0</v>
      </c>
      <c r="S474" s="141">
        <v>0</v>
      </c>
      <c r="T474" s="142">
        <f>S474*H474</f>
        <v>0</v>
      </c>
      <c r="AR474" s="143" t="s">
        <v>197</v>
      </c>
      <c r="AT474" s="143" t="s">
        <v>192</v>
      </c>
      <c r="AU474" s="143" t="s">
        <v>89</v>
      </c>
      <c r="AY474" s="16" t="s">
        <v>190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6" t="s">
        <v>87</v>
      </c>
      <c r="BK474" s="144">
        <f>ROUND(I474*H474,2)</f>
        <v>0</v>
      </c>
      <c r="BL474" s="16" t="s">
        <v>197</v>
      </c>
      <c r="BM474" s="143" t="s">
        <v>757</v>
      </c>
    </row>
    <row r="475" spans="2:65" s="1" customFormat="1" ht="19.5">
      <c r="B475" s="31"/>
      <c r="D475" s="145" t="s">
        <v>198</v>
      </c>
      <c r="F475" s="146" t="s">
        <v>758</v>
      </c>
      <c r="I475" s="147"/>
      <c r="L475" s="31"/>
      <c r="M475" s="148"/>
      <c r="T475" s="55"/>
      <c r="AT475" s="16" t="s">
        <v>198</v>
      </c>
      <c r="AU475" s="16" t="s">
        <v>89</v>
      </c>
    </row>
    <row r="476" spans="2:65" s="1" customFormat="1">
      <c r="B476" s="31"/>
      <c r="D476" s="149" t="s">
        <v>200</v>
      </c>
      <c r="F476" s="150" t="s">
        <v>759</v>
      </c>
      <c r="I476" s="147"/>
      <c r="L476" s="31"/>
      <c r="M476" s="148"/>
      <c r="T476" s="55"/>
      <c r="AT476" s="16" t="s">
        <v>200</v>
      </c>
      <c r="AU476" s="16" t="s">
        <v>89</v>
      </c>
    </row>
    <row r="477" spans="2:65" s="1" customFormat="1" ht="16.5" customHeight="1">
      <c r="B477" s="31"/>
      <c r="C477" s="152" t="s">
        <v>484</v>
      </c>
      <c r="D477" s="152" t="s">
        <v>426</v>
      </c>
      <c r="E477" s="153" t="s">
        <v>760</v>
      </c>
      <c r="F477" s="154" t="s">
        <v>761</v>
      </c>
      <c r="G477" s="155" t="s">
        <v>195</v>
      </c>
      <c r="H477" s="156">
        <v>271.65600000000001</v>
      </c>
      <c r="I477" s="157"/>
      <c r="J477" s="158">
        <f>ROUND(I477*H477,2)</f>
        <v>0</v>
      </c>
      <c r="K477" s="154" t="s">
        <v>196</v>
      </c>
      <c r="L477" s="159"/>
      <c r="M477" s="160" t="s">
        <v>1</v>
      </c>
      <c r="N477" s="161" t="s">
        <v>44</v>
      </c>
      <c r="P477" s="141">
        <f>O477*H477</f>
        <v>0</v>
      </c>
      <c r="Q477" s="141">
        <v>1.2999999999999999E-3</v>
      </c>
      <c r="R477" s="141">
        <f>Q477*H477</f>
        <v>0.35315279999999999</v>
      </c>
      <c r="S477" s="141">
        <v>0</v>
      </c>
      <c r="T477" s="142">
        <f>S477*H477</f>
        <v>0</v>
      </c>
      <c r="AR477" s="143" t="s">
        <v>216</v>
      </c>
      <c r="AT477" s="143" t="s">
        <v>426</v>
      </c>
      <c r="AU477" s="143" t="s">
        <v>89</v>
      </c>
      <c r="AY477" s="16" t="s">
        <v>190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87</v>
      </c>
      <c r="BK477" s="144">
        <f>ROUND(I477*H477,2)</f>
        <v>0</v>
      </c>
      <c r="BL477" s="16" t="s">
        <v>197</v>
      </c>
      <c r="BM477" s="143" t="s">
        <v>762</v>
      </c>
    </row>
    <row r="478" spans="2:65" s="1" customFormat="1">
      <c r="B478" s="31"/>
      <c r="D478" s="145" t="s">
        <v>198</v>
      </c>
      <c r="F478" s="146" t="s">
        <v>761</v>
      </c>
      <c r="I478" s="147"/>
      <c r="L478" s="31"/>
      <c r="M478" s="148"/>
      <c r="T478" s="55"/>
      <c r="AT478" s="16" t="s">
        <v>198</v>
      </c>
      <c r="AU478" s="16" t="s">
        <v>89</v>
      </c>
    </row>
    <row r="479" spans="2:65" s="1" customFormat="1" ht="29.25">
      <c r="B479" s="31"/>
      <c r="D479" s="145" t="s">
        <v>403</v>
      </c>
      <c r="F479" s="151" t="s">
        <v>763</v>
      </c>
      <c r="I479" s="147"/>
      <c r="L479" s="31"/>
      <c r="M479" s="148"/>
      <c r="T479" s="55"/>
      <c r="AT479" s="16" t="s">
        <v>403</v>
      </c>
      <c r="AU479" s="16" t="s">
        <v>89</v>
      </c>
    </row>
    <row r="480" spans="2:65" s="1" customFormat="1" ht="24.2" customHeight="1">
      <c r="B480" s="31"/>
      <c r="C480" s="152" t="s">
        <v>764</v>
      </c>
      <c r="D480" s="152" t="s">
        <v>426</v>
      </c>
      <c r="E480" s="153" t="s">
        <v>765</v>
      </c>
      <c r="F480" s="154" t="s">
        <v>766</v>
      </c>
      <c r="G480" s="155" t="s">
        <v>195</v>
      </c>
      <c r="H480" s="156">
        <v>47.52</v>
      </c>
      <c r="I480" s="157"/>
      <c r="J480" s="158">
        <f>ROUND(I480*H480,2)</f>
        <v>0</v>
      </c>
      <c r="K480" s="154" t="s">
        <v>1</v>
      </c>
      <c r="L480" s="159"/>
      <c r="M480" s="160" t="s">
        <v>1</v>
      </c>
      <c r="N480" s="161" t="s">
        <v>44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216</v>
      </c>
      <c r="AT480" s="143" t="s">
        <v>426</v>
      </c>
      <c r="AU480" s="143" t="s">
        <v>89</v>
      </c>
      <c r="AY480" s="16" t="s">
        <v>190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87</v>
      </c>
      <c r="BK480" s="144">
        <f>ROUND(I480*H480,2)</f>
        <v>0</v>
      </c>
      <c r="BL480" s="16" t="s">
        <v>197</v>
      </c>
      <c r="BM480" s="143" t="s">
        <v>767</v>
      </c>
    </row>
    <row r="481" spans="2:65" s="1" customFormat="1" ht="19.5">
      <c r="B481" s="31"/>
      <c r="D481" s="145" t="s">
        <v>198</v>
      </c>
      <c r="F481" s="146" t="s">
        <v>768</v>
      </c>
      <c r="I481" s="147"/>
      <c r="L481" s="31"/>
      <c r="M481" s="148"/>
      <c r="T481" s="55"/>
      <c r="AT481" s="16" t="s">
        <v>198</v>
      </c>
      <c r="AU481" s="16" t="s">
        <v>89</v>
      </c>
    </row>
    <row r="482" spans="2:65" s="1" customFormat="1" ht="16.5" customHeight="1">
      <c r="B482" s="31"/>
      <c r="C482" s="132" t="s">
        <v>487</v>
      </c>
      <c r="D482" s="132" t="s">
        <v>192</v>
      </c>
      <c r="E482" s="133" t="s">
        <v>769</v>
      </c>
      <c r="F482" s="134" t="s">
        <v>770</v>
      </c>
      <c r="G482" s="135" t="s">
        <v>195</v>
      </c>
      <c r="H482" s="136">
        <v>43.2</v>
      </c>
      <c r="I482" s="137"/>
      <c r="J482" s="138">
        <f>ROUND(I482*H482,2)</f>
        <v>0</v>
      </c>
      <c r="K482" s="134" t="s">
        <v>1</v>
      </c>
      <c r="L482" s="31"/>
      <c r="M482" s="139" t="s">
        <v>1</v>
      </c>
      <c r="N482" s="140" t="s">
        <v>44</v>
      </c>
      <c r="P482" s="141">
        <f>O482*H482</f>
        <v>0</v>
      </c>
      <c r="Q482" s="141">
        <v>0</v>
      </c>
      <c r="R482" s="141">
        <f>Q482*H482</f>
        <v>0</v>
      </c>
      <c r="S482" s="141">
        <v>0</v>
      </c>
      <c r="T482" s="142">
        <f>S482*H482</f>
        <v>0</v>
      </c>
      <c r="AR482" s="143" t="s">
        <v>197</v>
      </c>
      <c r="AT482" s="143" t="s">
        <v>192</v>
      </c>
      <c r="AU482" s="143" t="s">
        <v>89</v>
      </c>
      <c r="AY482" s="16" t="s">
        <v>190</v>
      </c>
      <c r="BE482" s="144">
        <f>IF(N482="základní",J482,0)</f>
        <v>0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6" t="s">
        <v>87</v>
      </c>
      <c r="BK482" s="144">
        <f>ROUND(I482*H482,2)</f>
        <v>0</v>
      </c>
      <c r="BL482" s="16" t="s">
        <v>197</v>
      </c>
      <c r="BM482" s="143" t="s">
        <v>771</v>
      </c>
    </row>
    <row r="483" spans="2:65" s="1" customFormat="1" ht="19.5">
      <c r="B483" s="31"/>
      <c r="D483" s="145" t="s">
        <v>198</v>
      </c>
      <c r="F483" s="146" t="s">
        <v>772</v>
      </c>
      <c r="I483" s="147"/>
      <c r="L483" s="31"/>
      <c r="M483" s="148"/>
      <c r="T483" s="55"/>
      <c r="AT483" s="16" t="s">
        <v>198</v>
      </c>
      <c r="AU483" s="16" t="s">
        <v>89</v>
      </c>
    </row>
    <row r="484" spans="2:65" s="1" customFormat="1" ht="24.2" customHeight="1">
      <c r="B484" s="31"/>
      <c r="C484" s="132" t="s">
        <v>773</v>
      </c>
      <c r="D484" s="132" t="s">
        <v>192</v>
      </c>
      <c r="E484" s="133" t="s">
        <v>774</v>
      </c>
      <c r="F484" s="134" t="s">
        <v>775</v>
      </c>
      <c r="G484" s="135" t="s">
        <v>195</v>
      </c>
      <c r="H484" s="136">
        <v>94.05</v>
      </c>
      <c r="I484" s="137"/>
      <c r="J484" s="138">
        <f>ROUND(I484*H484,2)</f>
        <v>0</v>
      </c>
      <c r="K484" s="134" t="s">
        <v>196</v>
      </c>
      <c r="L484" s="31"/>
      <c r="M484" s="139" t="s">
        <v>1</v>
      </c>
      <c r="N484" s="140" t="s">
        <v>44</v>
      </c>
      <c r="P484" s="141">
        <f>O484*H484</f>
        <v>0</v>
      </c>
      <c r="Q484" s="141">
        <v>0</v>
      </c>
      <c r="R484" s="141">
        <f>Q484*H484</f>
        <v>0</v>
      </c>
      <c r="S484" s="141">
        <v>0</v>
      </c>
      <c r="T484" s="142">
        <f>S484*H484</f>
        <v>0</v>
      </c>
      <c r="AR484" s="143" t="s">
        <v>197</v>
      </c>
      <c r="AT484" s="143" t="s">
        <v>192</v>
      </c>
      <c r="AU484" s="143" t="s">
        <v>89</v>
      </c>
      <c r="AY484" s="16" t="s">
        <v>190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6" t="s">
        <v>87</v>
      </c>
      <c r="BK484" s="144">
        <f>ROUND(I484*H484,2)</f>
        <v>0</v>
      </c>
      <c r="BL484" s="16" t="s">
        <v>197</v>
      </c>
      <c r="BM484" s="143" t="s">
        <v>776</v>
      </c>
    </row>
    <row r="485" spans="2:65" s="1" customFormat="1" ht="19.5">
      <c r="B485" s="31"/>
      <c r="D485" s="145" t="s">
        <v>198</v>
      </c>
      <c r="F485" s="146" t="s">
        <v>777</v>
      </c>
      <c r="I485" s="147"/>
      <c r="L485" s="31"/>
      <c r="M485" s="148"/>
      <c r="T485" s="55"/>
      <c r="AT485" s="16" t="s">
        <v>198</v>
      </c>
      <c r="AU485" s="16" t="s">
        <v>89</v>
      </c>
    </row>
    <row r="486" spans="2:65" s="1" customFormat="1">
      <c r="B486" s="31"/>
      <c r="D486" s="149" t="s">
        <v>200</v>
      </c>
      <c r="F486" s="150" t="s">
        <v>778</v>
      </c>
      <c r="I486" s="147"/>
      <c r="L486" s="31"/>
      <c r="M486" s="148"/>
      <c r="T486" s="55"/>
      <c r="AT486" s="16" t="s">
        <v>200</v>
      </c>
      <c r="AU486" s="16" t="s">
        <v>89</v>
      </c>
    </row>
    <row r="487" spans="2:65" s="1" customFormat="1" ht="24.2" customHeight="1">
      <c r="B487" s="31"/>
      <c r="C487" s="152" t="s">
        <v>493</v>
      </c>
      <c r="D487" s="152" t="s">
        <v>426</v>
      </c>
      <c r="E487" s="153" t="s">
        <v>779</v>
      </c>
      <c r="F487" s="154" t="s">
        <v>780</v>
      </c>
      <c r="G487" s="155" t="s">
        <v>1</v>
      </c>
      <c r="H487" s="156">
        <v>2</v>
      </c>
      <c r="I487" s="157"/>
      <c r="J487" s="158">
        <f>ROUND(I487*H487,2)</f>
        <v>0</v>
      </c>
      <c r="K487" s="154" t="s">
        <v>1</v>
      </c>
      <c r="L487" s="159"/>
      <c r="M487" s="160" t="s">
        <v>1</v>
      </c>
      <c r="N487" s="161" t="s">
        <v>44</v>
      </c>
      <c r="P487" s="141">
        <f>O487*H487</f>
        <v>0</v>
      </c>
      <c r="Q487" s="141">
        <v>0</v>
      </c>
      <c r="R487" s="141">
        <f>Q487*H487</f>
        <v>0</v>
      </c>
      <c r="S487" s="141">
        <v>0</v>
      </c>
      <c r="T487" s="142">
        <f>S487*H487</f>
        <v>0</v>
      </c>
      <c r="AR487" s="143" t="s">
        <v>216</v>
      </c>
      <c r="AT487" s="143" t="s">
        <v>426</v>
      </c>
      <c r="AU487" s="143" t="s">
        <v>89</v>
      </c>
      <c r="AY487" s="16" t="s">
        <v>190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87</v>
      </c>
      <c r="BK487" s="144">
        <f>ROUND(I487*H487,2)</f>
        <v>0</v>
      </c>
      <c r="BL487" s="16" t="s">
        <v>197</v>
      </c>
      <c r="BM487" s="143" t="s">
        <v>781</v>
      </c>
    </row>
    <row r="488" spans="2:65" s="1" customFormat="1">
      <c r="B488" s="31"/>
      <c r="D488" s="145" t="s">
        <v>198</v>
      </c>
      <c r="F488" s="146" t="s">
        <v>782</v>
      </c>
      <c r="I488" s="147"/>
      <c r="L488" s="31"/>
      <c r="M488" s="148"/>
      <c r="T488" s="55"/>
      <c r="AT488" s="16" t="s">
        <v>198</v>
      </c>
      <c r="AU488" s="16" t="s">
        <v>89</v>
      </c>
    </row>
    <row r="489" spans="2:65" s="1" customFormat="1" ht="48.75">
      <c r="B489" s="31"/>
      <c r="D489" s="145" t="s">
        <v>403</v>
      </c>
      <c r="F489" s="151" t="s">
        <v>783</v>
      </c>
      <c r="I489" s="147"/>
      <c r="L489" s="31"/>
      <c r="M489" s="148"/>
      <c r="T489" s="55"/>
      <c r="AT489" s="16" t="s">
        <v>403</v>
      </c>
      <c r="AU489" s="16" t="s">
        <v>89</v>
      </c>
    </row>
    <row r="490" spans="2:65" s="1" customFormat="1" ht="24.2" customHeight="1">
      <c r="B490" s="31"/>
      <c r="C490" s="152" t="s">
        <v>784</v>
      </c>
      <c r="D490" s="152" t="s">
        <v>426</v>
      </c>
      <c r="E490" s="153" t="s">
        <v>785</v>
      </c>
      <c r="F490" s="154" t="s">
        <v>786</v>
      </c>
      <c r="G490" s="155" t="s">
        <v>1</v>
      </c>
      <c r="H490" s="156">
        <v>2</v>
      </c>
      <c r="I490" s="157"/>
      <c r="J490" s="158">
        <f>ROUND(I490*H490,2)</f>
        <v>0</v>
      </c>
      <c r="K490" s="154" t="s">
        <v>1</v>
      </c>
      <c r="L490" s="159"/>
      <c r="M490" s="160" t="s">
        <v>1</v>
      </c>
      <c r="N490" s="161" t="s">
        <v>44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216</v>
      </c>
      <c r="AT490" s="143" t="s">
        <v>426</v>
      </c>
      <c r="AU490" s="143" t="s">
        <v>89</v>
      </c>
      <c r="AY490" s="16" t="s">
        <v>190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6" t="s">
        <v>87</v>
      </c>
      <c r="BK490" s="144">
        <f>ROUND(I490*H490,2)</f>
        <v>0</v>
      </c>
      <c r="BL490" s="16" t="s">
        <v>197</v>
      </c>
      <c r="BM490" s="143" t="s">
        <v>787</v>
      </c>
    </row>
    <row r="491" spans="2:65" s="1" customFormat="1">
      <c r="B491" s="31"/>
      <c r="D491" s="145" t="s">
        <v>198</v>
      </c>
      <c r="F491" s="146" t="s">
        <v>788</v>
      </c>
      <c r="I491" s="147"/>
      <c r="L491" s="31"/>
      <c r="M491" s="148"/>
      <c r="T491" s="55"/>
      <c r="AT491" s="16" t="s">
        <v>198</v>
      </c>
      <c r="AU491" s="16" t="s">
        <v>89</v>
      </c>
    </row>
    <row r="492" spans="2:65" s="1" customFormat="1" ht="48.75">
      <c r="B492" s="31"/>
      <c r="D492" s="145" t="s">
        <v>403</v>
      </c>
      <c r="F492" s="151" t="s">
        <v>789</v>
      </c>
      <c r="I492" s="147"/>
      <c r="L492" s="31"/>
      <c r="M492" s="148"/>
      <c r="T492" s="55"/>
      <c r="AT492" s="16" t="s">
        <v>403</v>
      </c>
      <c r="AU492" s="16" t="s">
        <v>89</v>
      </c>
    </row>
    <row r="493" spans="2:65" s="1" customFormat="1" ht="24.2" customHeight="1">
      <c r="B493" s="31"/>
      <c r="C493" s="132" t="s">
        <v>498</v>
      </c>
      <c r="D493" s="132" t="s">
        <v>192</v>
      </c>
      <c r="E493" s="133" t="s">
        <v>790</v>
      </c>
      <c r="F493" s="134" t="s">
        <v>791</v>
      </c>
      <c r="G493" s="135" t="s">
        <v>204</v>
      </c>
      <c r="H493" s="136">
        <v>1</v>
      </c>
      <c r="I493" s="137"/>
      <c r="J493" s="138">
        <f>ROUND(I493*H493,2)</f>
        <v>0</v>
      </c>
      <c r="K493" s="134" t="s">
        <v>196</v>
      </c>
      <c r="L493" s="31"/>
      <c r="M493" s="139" t="s">
        <v>1</v>
      </c>
      <c r="N493" s="140" t="s">
        <v>44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197</v>
      </c>
      <c r="AT493" s="143" t="s">
        <v>192</v>
      </c>
      <c r="AU493" s="143" t="s">
        <v>89</v>
      </c>
      <c r="AY493" s="16" t="s">
        <v>190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87</v>
      </c>
      <c r="BK493" s="144">
        <f>ROUND(I493*H493,2)</f>
        <v>0</v>
      </c>
      <c r="BL493" s="16" t="s">
        <v>197</v>
      </c>
      <c r="BM493" s="143" t="s">
        <v>792</v>
      </c>
    </row>
    <row r="494" spans="2:65" s="1" customFormat="1" ht="19.5">
      <c r="B494" s="31"/>
      <c r="D494" s="145" t="s">
        <v>198</v>
      </c>
      <c r="F494" s="146" t="s">
        <v>793</v>
      </c>
      <c r="I494" s="147"/>
      <c r="L494" s="31"/>
      <c r="M494" s="148"/>
      <c r="T494" s="55"/>
      <c r="AT494" s="16" t="s">
        <v>198</v>
      </c>
      <c r="AU494" s="16" t="s">
        <v>89</v>
      </c>
    </row>
    <row r="495" spans="2:65" s="1" customFormat="1">
      <c r="B495" s="31"/>
      <c r="D495" s="149" t="s">
        <v>200</v>
      </c>
      <c r="F495" s="150" t="s">
        <v>794</v>
      </c>
      <c r="I495" s="147"/>
      <c r="L495" s="31"/>
      <c r="M495" s="148"/>
      <c r="T495" s="55"/>
      <c r="AT495" s="16" t="s">
        <v>200</v>
      </c>
      <c r="AU495" s="16" t="s">
        <v>89</v>
      </c>
    </row>
    <row r="496" spans="2:65" s="1" customFormat="1" ht="24.2" customHeight="1">
      <c r="B496" s="31"/>
      <c r="C496" s="152" t="s">
        <v>795</v>
      </c>
      <c r="D496" s="152" t="s">
        <v>426</v>
      </c>
      <c r="E496" s="153" t="s">
        <v>796</v>
      </c>
      <c r="F496" s="154" t="s">
        <v>797</v>
      </c>
      <c r="G496" s="155" t="s">
        <v>204</v>
      </c>
      <c r="H496" s="156">
        <v>1</v>
      </c>
      <c r="I496" s="157"/>
      <c r="J496" s="158">
        <f>ROUND(I496*H496,2)</f>
        <v>0</v>
      </c>
      <c r="K496" s="154" t="s">
        <v>1</v>
      </c>
      <c r="L496" s="159"/>
      <c r="M496" s="160" t="s">
        <v>1</v>
      </c>
      <c r="N496" s="161" t="s">
        <v>44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216</v>
      </c>
      <c r="AT496" s="143" t="s">
        <v>426</v>
      </c>
      <c r="AU496" s="143" t="s">
        <v>89</v>
      </c>
      <c r="AY496" s="16" t="s">
        <v>190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6" t="s">
        <v>87</v>
      </c>
      <c r="BK496" s="144">
        <f>ROUND(I496*H496,2)</f>
        <v>0</v>
      </c>
      <c r="BL496" s="16" t="s">
        <v>197</v>
      </c>
      <c r="BM496" s="143" t="s">
        <v>798</v>
      </c>
    </row>
    <row r="497" spans="2:65" s="1" customFormat="1" ht="19.5">
      <c r="B497" s="31"/>
      <c r="D497" s="145" t="s">
        <v>198</v>
      </c>
      <c r="F497" s="146" t="s">
        <v>799</v>
      </c>
      <c r="I497" s="147"/>
      <c r="L497" s="31"/>
      <c r="M497" s="148"/>
      <c r="T497" s="55"/>
      <c r="AT497" s="16" t="s">
        <v>198</v>
      </c>
      <c r="AU497" s="16" t="s">
        <v>89</v>
      </c>
    </row>
    <row r="498" spans="2:65" s="1" customFormat="1" ht="48.75">
      <c r="B498" s="31"/>
      <c r="D498" s="145" t="s">
        <v>403</v>
      </c>
      <c r="F498" s="151" t="s">
        <v>800</v>
      </c>
      <c r="I498" s="147"/>
      <c r="L498" s="31"/>
      <c r="M498" s="148"/>
      <c r="T498" s="55"/>
      <c r="AT498" s="16" t="s">
        <v>403</v>
      </c>
      <c r="AU498" s="16" t="s">
        <v>89</v>
      </c>
    </row>
    <row r="499" spans="2:65" s="1" customFormat="1" ht="24.2" customHeight="1">
      <c r="B499" s="31"/>
      <c r="C499" s="132" t="s">
        <v>504</v>
      </c>
      <c r="D499" s="132" t="s">
        <v>192</v>
      </c>
      <c r="E499" s="133" t="s">
        <v>801</v>
      </c>
      <c r="F499" s="134" t="s">
        <v>802</v>
      </c>
      <c r="G499" s="135" t="s">
        <v>204</v>
      </c>
      <c r="H499" s="136">
        <v>3</v>
      </c>
      <c r="I499" s="137"/>
      <c r="J499" s="138">
        <f>ROUND(I499*H499,2)</f>
        <v>0</v>
      </c>
      <c r="K499" s="134" t="s">
        <v>196</v>
      </c>
      <c r="L499" s="31"/>
      <c r="M499" s="139" t="s">
        <v>1</v>
      </c>
      <c r="N499" s="140" t="s">
        <v>44</v>
      </c>
      <c r="P499" s="141">
        <f>O499*H499</f>
        <v>0</v>
      </c>
      <c r="Q499" s="141">
        <v>0</v>
      </c>
      <c r="R499" s="141">
        <f>Q499*H499</f>
        <v>0</v>
      </c>
      <c r="S499" s="141">
        <v>0</v>
      </c>
      <c r="T499" s="142">
        <f>S499*H499</f>
        <v>0</v>
      </c>
      <c r="AR499" s="143" t="s">
        <v>197</v>
      </c>
      <c r="AT499" s="143" t="s">
        <v>192</v>
      </c>
      <c r="AU499" s="143" t="s">
        <v>89</v>
      </c>
      <c r="AY499" s="16" t="s">
        <v>190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6" t="s">
        <v>87</v>
      </c>
      <c r="BK499" s="144">
        <f>ROUND(I499*H499,2)</f>
        <v>0</v>
      </c>
      <c r="BL499" s="16" t="s">
        <v>197</v>
      </c>
      <c r="BM499" s="143" t="s">
        <v>803</v>
      </c>
    </row>
    <row r="500" spans="2:65" s="1" customFormat="1" ht="19.5">
      <c r="B500" s="31"/>
      <c r="D500" s="145" t="s">
        <v>198</v>
      </c>
      <c r="F500" s="146" t="s">
        <v>804</v>
      </c>
      <c r="I500" s="147"/>
      <c r="L500" s="31"/>
      <c r="M500" s="148"/>
      <c r="T500" s="55"/>
      <c r="AT500" s="16" t="s">
        <v>198</v>
      </c>
      <c r="AU500" s="16" t="s">
        <v>89</v>
      </c>
    </row>
    <row r="501" spans="2:65" s="1" customFormat="1">
      <c r="B501" s="31"/>
      <c r="D501" s="149" t="s">
        <v>200</v>
      </c>
      <c r="F501" s="150" t="s">
        <v>805</v>
      </c>
      <c r="I501" s="147"/>
      <c r="L501" s="31"/>
      <c r="M501" s="148"/>
      <c r="T501" s="55"/>
      <c r="AT501" s="16" t="s">
        <v>200</v>
      </c>
      <c r="AU501" s="16" t="s">
        <v>89</v>
      </c>
    </row>
    <row r="502" spans="2:65" s="1" customFormat="1" ht="24.2" customHeight="1">
      <c r="B502" s="31"/>
      <c r="C502" s="152" t="s">
        <v>806</v>
      </c>
      <c r="D502" s="152" t="s">
        <v>426</v>
      </c>
      <c r="E502" s="153" t="s">
        <v>807</v>
      </c>
      <c r="F502" s="154" t="s">
        <v>808</v>
      </c>
      <c r="G502" s="155" t="s">
        <v>204</v>
      </c>
      <c r="H502" s="156">
        <v>2</v>
      </c>
      <c r="I502" s="157"/>
      <c r="J502" s="158">
        <f>ROUND(I502*H502,2)</f>
        <v>0</v>
      </c>
      <c r="K502" s="154" t="s">
        <v>1</v>
      </c>
      <c r="L502" s="159"/>
      <c r="M502" s="160" t="s">
        <v>1</v>
      </c>
      <c r="N502" s="161" t="s">
        <v>44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216</v>
      </c>
      <c r="AT502" s="143" t="s">
        <v>426</v>
      </c>
      <c r="AU502" s="143" t="s">
        <v>89</v>
      </c>
      <c r="AY502" s="16" t="s">
        <v>190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87</v>
      </c>
      <c r="BK502" s="144">
        <f>ROUND(I502*H502,2)</f>
        <v>0</v>
      </c>
      <c r="BL502" s="16" t="s">
        <v>197</v>
      </c>
      <c r="BM502" s="143" t="s">
        <v>809</v>
      </c>
    </row>
    <row r="503" spans="2:65" s="1" customFormat="1" ht="19.5">
      <c r="B503" s="31"/>
      <c r="D503" s="145" t="s">
        <v>198</v>
      </c>
      <c r="F503" s="146" t="s">
        <v>810</v>
      </c>
      <c r="I503" s="147"/>
      <c r="L503" s="31"/>
      <c r="M503" s="148"/>
      <c r="T503" s="55"/>
      <c r="AT503" s="16" t="s">
        <v>198</v>
      </c>
      <c r="AU503" s="16" t="s">
        <v>89</v>
      </c>
    </row>
    <row r="504" spans="2:65" s="1" customFormat="1" ht="48.75">
      <c r="B504" s="31"/>
      <c r="D504" s="145" t="s">
        <v>403</v>
      </c>
      <c r="F504" s="151" t="s">
        <v>811</v>
      </c>
      <c r="I504" s="147"/>
      <c r="L504" s="31"/>
      <c r="M504" s="148"/>
      <c r="T504" s="55"/>
      <c r="AT504" s="16" t="s">
        <v>403</v>
      </c>
      <c r="AU504" s="16" t="s">
        <v>89</v>
      </c>
    </row>
    <row r="505" spans="2:65" s="1" customFormat="1" ht="24.2" customHeight="1">
      <c r="B505" s="31"/>
      <c r="C505" s="152" t="s">
        <v>509</v>
      </c>
      <c r="D505" s="152" t="s">
        <v>426</v>
      </c>
      <c r="E505" s="153" t="s">
        <v>812</v>
      </c>
      <c r="F505" s="154" t="s">
        <v>813</v>
      </c>
      <c r="G505" s="155" t="s">
        <v>204</v>
      </c>
      <c r="H505" s="156">
        <v>1</v>
      </c>
      <c r="I505" s="157"/>
      <c r="J505" s="158">
        <f>ROUND(I505*H505,2)</f>
        <v>0</v>
      </c>
      <c r="K505" s="154" t="s">
        <v>1</v>
      </c>
      <c r="L505" s="159"/>
      <c r="M505" s="160" t="s">
        <v>1</v>
      </c>
      <c r="N505" s="161" t="s">
        <v>44</v>
      </c>
      <c r="P505" s="141">
        <f>O505*H505</f>
        <v>0</v>
      </c>
      <c r="Q505" s="141">
        <v>0</v>
      </c>
      <c r="R505" s="141">
        <f>Q505*H505</f>
        <v>0</v>
      </c>
      <c r="S505" s="141">
        <v>0</v>
      </c>
      <c r="T505" s="142">
        <f>S505*H505</f>
        <v>0</v>
      </c>
      <c r="AR505" s="143" t="s">
        <v>216</v>
      </c>
      <c r="AT505" s="143" t="s">
        <v>426</v>
      </c>
      <c r="AU505" s="143" t="s">
        <v>89</v>
      </c>
      <c r="AY505" s="16" t="s">
        <v>190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6" t="s">
        <v>87</v>
      </c>
      <c r="BK505" s="144">
        <f>ROUND(I505*H505,2)</f>
        <v>0</v>
      </c>
      <c r="BL505" s="16" t="s">
        <v>197</v>
      </c>
      <c r="BM505" s="143" t="s">
        <v>814</v>
      </c>
    </row>
    <row r="506" spans="2:65" s="1" customFormat="1" ht="19.5">
      <c r="B506" s="31"/>
      <c r="D506" s="145" t="s">
        <v>198</v>
      </c>
      <c r="F506" s="146" t="s">
        <v>815</v>
      </c>
      <c r="I506" s="147"/>
      <c r="L506" s="31"/>
      <c r="M506" s="148"/>
      <c r="T506" s="55"/>
      <c r="AT506" s="16" t="s">
        <v>198</v>
      </c>
      <c r="AU506" s="16" t="s">
        <v>89</v>
      </c>
    </row>
    <row r="507" spans="2:65" s="1" customFormat="1" ht="48.75">
      <c r="B507" s="31"/>
      <c r="D507" s="145" t="s">
        <v>403</v>
      </c>
      <c r="F507" s="151" t="s">
        <v>816</v>
      </c>
      <c r="I507" s="147"/>
      <c r="L507" s="31"/>
      <c r="M507" s="148"/>
      <c r="T507" s="55"/>
      <c r="AT507" s="16" t="s">
        <v>403</v>
      </c>
      <c r="AU507" s="16" t="s">
        <v>89</v>
      </c>
    </row>
    <row r="508" spans="2:65" s="11" customFormat="1" ht="22.9" customHeight="1">
      <c r="B508" s="121"/>
      <c r="D508" s="122" t="s">
        <v>78</v>
      </c>
      <c r="E508" s="130" t="s">
        <v>240</v>
      </c>
      <c r="F508" s="130" t="s">
        <v>817</v>
      </c>
      <c r="I508" s="124"/>
      <c r="J508" s="131">
        <f>BK508</f>
        <v>0</v>
      </c>
      <c r="L508" s="121"/>
      <c r="M508" s="125"/>
      <c r="P508" s="126">
        <v>0</v>
      </c>
      <c r="R508" s="126">
        <v>0</v>
      </c>
      <c r="T508" s="127">
        <v>0</v>
      </c>
      <c r="AR508" s="122" t="s">
        <v>87</v>
      </c>
      <c r="AT508" s="128" t="s">
        <v>78</v>
      </c>
      <c r="AU508" s="128" t="s">
        <v>87</v>
      </c>
      <c r="AY508" s="122" t="s">
        <v>190</v>
      </c>
      <c r="BK508" s="129">
        <v>0</v>
      </c>
    </row>
    <row r="509" spans="2:65" s="11" customFormat="1" ht="22.9" customHeight="1">
      <c r="B509" s="121"/>
      <c r="D509" s="122" t="s">
        <v>78</v>
      </c>
      <c r="E509" s="130" t="s">
        <v>660</v>
      </c>
      <c r="F509" s="130" t="s">
        <v>818</v>
      </c>
      <c r="I509" s="124"/>
      <c r="J509" s="131">
        <f>BK509</f>
        <v>0</v>
      </c>
      <c r="L509" s="121"/>
      <c r="M509" s="125"/>
      <c r="P509" s="126">
        <f>SUM(P510:P515)</f>
        <v>0</v>
      </c>
      <c r="R509" s="126">
        <f>SUM(R510:R515)</f>
        <v>1.5479999999999999E-2</v>
      </c>
      <c r="T509" s="127">
        <f>SUM(T510:T515)</f>
        <v>0</v>
      </c>
      <c r="AR509" s="122" t="s">
        <v>87</v>
      </c>
      <c r="AT509" s="128" t="s">
        <v>78</v>
      </c>
      <c r="AU509" s="128" t="s">
        <v>87</v>
      </c>
      <c r="AY509" s="122" t="s">
        <v>190</v>
      </c>
      <c r="BK509" s="129">
        <f>SUM(BK510:BK515)</f>
        <v>0</v>
      </c>
    </row>
    <row r="510" spans="2:65" s="1" customFormat="1" ht="24.2" customHeight="1">
      <c r="B510" s="31"/>
      <c r="C510" s="132" t="s">
        <v>819</v>
      </c>
      <c r="D510" s="132" t="s">
        <v>192</v>
      </c>
      <c r="E510" s="133" t="s">
        <v>820</v>
      </c>
      <c r="F510" s="134" t="s">
        <v>821</v>
      </c>
      <c r="G510" s="135" t="s">
        <v>368</v>
      </c>
      <c r="H510" s="136">
        <v>4.3</v>
      </c>
      <c r="I510" s="137"/>
      <c r="J510" s="138">
        <f>ROUND(I510*H510,2)</f>
        <v>0</v>
      </c>
      <c r="K510" s="134" t="s">
        <v>196</v>
      </c>
      <c r="L510" s="31"/>
      <c r="M510" s="139" t="s">
        <v>1</v>
      </c>
      <c r="N510" s="140" t="s">
        <v>44</v>
      </c>
      <c r="P510" s="141">
        <f>O510*H510</f>
        <v>0</v>
      </c>
      <c r="Q510" s="141">
        <v>0</v>
      </c>
      <c r="R510" s="141">
        <f>Q510*H510</f>
        <v>0</v>
      </c>
      <c r="S510" s="141">
        <v>0</v>
      </c>
      <c r="T510" s="142">
        <f>S510*H510</f>
        <v>0</v>
      </c>
      <c r="AR510" s="143" t="s">
        <v>197</v>
      </c>
      <c r="AT510" s="143" t="s">
        <v>192</v>
      </c>
      <c r="AU510" s="143" t="s">
        <v>89</v>
      </c>
      <c r="AY510" s="16" t="s">
        <v>190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6" t="s">
        <v>87</v>
      </c>
      <c r="BK510" s="144">
        <f>ROUND(I510*H510,2)</f>
        <v>0</v>
      </c>
      <c r="BL510" s="16" t="s">
        <v>197</v>
      </c>
      <c r="BM510" s="143" t="s">
        <v>822</v>
      </c>
    </row>
    <row r="511" spans="2:65" s="1" customFormat="1" ht="19.5">
      <c r="B511" s="31"/>
      <c r="D511" s="145" t="s">
        <v>198</v>
      </c>
      <c r="F511" s="146" t="s">
        <v>823</v>
      </c>
      <c r="I511" s="147"/>
      <c r="L511" s="31"/>
      <c r="M511" s="148"/>
      <c r="T511" s="55"/>
      <c r="AT511" s="16" t="s">
        <v>198</v>
      </c>
      <c r="AU511" s="16" t="s">
        <v>89</v>
      </c>
    </row>
    <row r="512" spans="2:65" s="1" customFormat="1">
      <c r="B512" s="31"/>
      <c r="D512" s="149" t="s">
        <v>200</v>
      </c>
      <c r="F512" s="150" t="s">
        <v>824</v>
      </c>
      <c r="I512" s="147"/>
      <c r="L512" s="31"/>
      <c r="M512" s="148"/>
      <c r="T512" s="55"/>
      <c r="AT512" s="16" t="s">
        <v>200</v>
      </c>
      <c r="AU512" s="16" t="s">
        <v>89</v>
      </c>
    </row>
    <row r="513" spans="2:65" s="1" customFormat="1" ht="21.75" customHeight="1">
      <c r="B513" s="31"/>
      <c r="C513" s="132" t="s">
        <v>515</v>
      </c>
      <c r="D513" s="132" t="s">
        <v>192</v>
      </c>
      <c r="E513" s="133" t="s">
        <v>825</v>
      </c>
      <c r="F513" s="134" t="s">
        <v>826</v>
      </c>
      <c r="G513" s="135" t="s">
        <v>368</v>
      </c>
      <c r="H513" s="136">
        <v>4.3</v>
      </c>
      <c r="I513" s="137"/>
      <c r="J513" s="138">
        <f>ROUND(I513*H513,2)</f>
        <v>0</v>
      </c>
      <c r="K513" s="134" t="s">
        <v>196</v>
      </c>
      <c r="L513" s="31"/>
      <c r="M513" s="139" t="s">
        <v>1</v>
      </c>
      <c r="N513" s="140" t="s">
        <v>44</v>
      </c>
      <c r="P513" s="141">
        <f>O513*H513</f>
        <v>0</v>
      </c>
      <c r="Q513" s="141">
        <v>3.5999999999999999E-3</v>
      </c>
      <c r="R513" s="141">
        <f>Q513*H513</f>
        <v>1.5479999999999999E-2</v>
      </c>
      <c r="S513" s="141">
        <v>0</v>
      </c>
      <c r="T513" s="142">
        <f>S513*H513</f>
        <v>0</v>
      </c>
      <c r="AR513" s="143" t="s">
        <v>197</v>
      </c>
      <c r="AT513" s="143" t="s">
        <v>192</v>
      </c>
      <c r="AU513" s="143" t="s">
        <v>89</v>
      </c>
      <c r="AY513" s="16" t="s">
        <v>190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87</v>
      </c>
      <c r="BK513" s="144">
        <f>ROUND(I513*H513,2)</f>
        <v>0</v>
      </c>
      <c r="BL513" s="16" t="s">
        <v>197</v>
      </c>
      <c r="BM513" s="143" t="s">
        <v>827</v>
      </c>
    </row>
    <row r="514" spans="2:65" s="1" customFormat="1" ht="19.5">
      <c r="B514" s="31"/>
      <c r="D514" s="145" t="s">
        <v>198</v>
      </c>
      <c r="F514" s="146" t="s">
        <v>828</v>
      </c>
      <c r="I514" s="147"/>
      <c r="L514" s="31"/>
      <c r="M514" s="148"/>
      <c r="T514" s="55"/>
      <c r="AT514" s="16" t="s">
        <v>198</v>
      </c>
      <c r="AU514" s="16" t="s">
        <v>89</v>
      </c>
    </row>
    <row r="515" spans="2:65" s="1" customFormat="1">
      <c r="B515" s="31"/>
      <c r="D515" s="149" t="s">
        <v>200</v>
      </c>
      <c r="F515" s="150" t="s">
        <v>829</v>
      </c>
      <c r="I515" s="147"/>
      <c r="L515" s="31"/>
      <c r="M515" s="148"/>
      <c r="T515" s="55"/>
      <c r="AT515" s="16" t="s">
        <v>200</v>
      </c>
      <c r="AU515" s="16" t="s">
        <v>89</v>
      </c>
    </row>
    <row r="516" spans="2:65" s="11" customFormat="1" ht="22.9" customHeight="1">
      <c r="B516" s="121"/>
      <c r="D516" s="122" t="s">
        <v>78</v>
      </c>
      <c r="E516" s="130" t="s">
        <v>454</v>
      </c>
      <c r="F516" s="130" t="s">
        <v>830</v>
      </c>
      <c r="I516" s="124"/>
      <c r="J516" s="131">
        <f>BK516</f>
        <v>0</v>
      </c>
      <c r="L516" s="121"/>
      <c r="M516" s="125"/>
      <c r="P516" s="126">
        <f>SUM(P517:P549)</f>
        <v>0</v>
      </c>
      <c r="R516" s="126">
        <f>SUM(R517:R549)</f>
        <v>8.279214E-2</v>
      </c>
      <c r="T516" s="127">
        <f>SUM(T517:T549)</f>
        <v>0</v>
      </c>
      <c r="AR516" s="122" t="s">
        <v>87</v>
      </c>
      <c r="AT516" s="128" t="s">
        <v>78</v>
      </c>
      <c r="AU516" s="128" t="s">
        <v>87</v>
      </c>
      <c r="AY516" s="122" t="s">
        <v>190</v>
      </c>
      <c r="BK516" s="129">
        <f>SUM(BK517:BK549)</f>
        <v>0</v>
      </c>
    </row>
    <row r="517" spans="2:65" s="1" customFormat="1" ht="37.9" customHeight="1">
      <c r="B517" s="31"/>
      <c r="C517" s="132" t="s">
        <v>831</v>
      </c>
      <c r="D517" s="132" t="s">
        <v>192</v>
      </c>
      <c r="E517" s="133" t="s">
        <v>832</v>
      </c>
      <c r="F517" s="134" t="s">
        <v>833</v>
      </c>
      <c r="G517" s="135" t="s">
        <v>195</v>
      </c>
      <c r="H517" s="136">
        <v>574.875</v>
      </c>
      <c r="I517" s="137"/>
      <c r="J517" s="138">
        <f>ROUND(I517*H517,2)</f>
        <v>0</v>
      </c>
      <c r="K517" s="134" t="s">
        <v>196</v>
      </c>
      <c r="L517" s="31"/>
      <c r="M517" s="139" t="s">
        <v>1</v>
      </c>
      <c r="N517" s="140" t="s">
        <v>44</v>
      </c>
      <c r="P517" s="141">
        <f>O517*H517</f>
        <v>0</v>
      </c>
      <c r="Q517" s="141">
        <v>0</v>
      </c>
      <c r="R517" s="141">
        <f>Q517*H517</f>
        <v>0</v>
      </c>
      <c r="S517" s="141">
        <v>0</v>
      </c>
      <c r="T517" s="142">
        <f>S517*H517</f>
        <v>0</v>
      </c>
      <c r="AR517" s="143" t="s">
        <v>197</v>
      </c>
      <c r="AT517" s="143" t="s">
        <v>192</v>
      </c>
      <c r="AU517" s="143" t="s">
        <v>89</v>
      </c>
      <c r="AY517" s="16" t="s">
        <v>190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6" t="s">
        <v>87</v>
      </c>
      <c r="BK517" s="144">
        <f>ROUND(I517*H517,2)</f>
        <v>0</v>
      </c>
      <c r="BL517" s="16" t="s">
        <v>197</v>
      </c>
      <c r="BM517" s="143" t="s">
        <v>834</v>
      </c>
    </row>
    <row r="518" spans="2:65" s="1" customFormat="1" ht="29.25">
      <c r="B518" s="31"/>
      <c r="D518" s="145" t="s">
        <v>198</v>
      </c>
      <c r="F518" s="146" t="s">
        <v>835</v>
      </c>
      <c r="I518" s="147"/>
      <c r="L518" s="31"/>
      <c r="M518" s="148"/>
      <c r="T518" s="55"/>
      <c r="AT518" s="16" t="s">
        <v>198</v>
      </c>
      <c r="AU518" s="16" t="s">
        <v>89</v>
      </c>
    </row>
    <row r="519" spans="2:65" s="1" customFormat="1">
      <c r="B519" s="31"/>
      <c r="D519" s="149" t="s">
        <v>200</v>
      </c>
      <c r="F519" s="150" t="s">
        <v>836</v>
      </c>
      <c r="I519" s="147"/>
      <c r="L519" s="31"/>
      <c r="M519" s="148"/>
      <c r="T519" s="55"/>
      <c r="AT519" s="16" t="s">
        <v>200</v>
      </c>
      <c r="AU519" s="16" t="s">
        <v>89</v>
      </c>
    </row>
    <row r="520" spans="2:65" s="1" customFormat="1" ht="37.9" customHeight="1">
      <c r="B520" s="31"/>
      <c r="C520" s="132" t="s">
        <v>520</v>
      </c>
      <c r="D520" s="132" t="s">
        <v>192</v>
      </c>
      <c r="E520" s="133" t="s">
        <v>837</v>
      </c>
      <c r="F520" s="134" t="s">
        <v>838</v>
      </c>
      <c r="G520" s="135" t="s">
        <v>195</v>
      </c>
      <c r="H520" s="136">
        <v>471.72800000000001</v>
      </c>
      <c r="I520" s="137"/>
      <c r="J520" s="138">
        <f>ROUND(I520*H520,2)</f>
        <v>0</v>
      </c>
      <c r="K520" s="134" t="s">
        <v>196</v>
      </c>
      <c r="L520" s="31"/>
      <c r="M520" s="139" t="s">
        <v>1</v>
      </c>
      <c r="N520" s="140" t="s">
        <v>44</v>
      </c>
      <c r="P520" s="141">
        <f>O520*H520</f>
        <v>0</v>
      </c>
      <c r="Q520" s="141">
        <v>0</v>
      </c>
      <c r="R520" s="141">
        <f>Q520*H520</f>
        <v>0</v>
      </c>
      <c r="S520" s="141">
        <v>0</v>
      </c>
      <c r="T520" s="142">
        <f>S520*H520</f>
        <v>0</v>
      </c>
      <c r="AR520" s="143" t="s">
        <v>197</v>
      </c>
      <c r="AT520" s="143" t="s">
        <v>192</v>
      </c>
      <c r="AU520" s="143" t="s">
        <v>89</v>
      </c>
      <c r="AY520" s="16" t="s">
        <v>190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6" t="s">
        <v>87</v>
      </c>
      <c r="BK520" s="144">
        <f>ROUND(I520*H520,2)</f>
        <v>0</v>
      </c>
      <c r="BL520" s="16" t="s">
        <v>197</v>
      </c>
      <c r="BM520" s="143" t="s">
        <v>839</v>
      </c>
    </row>
    <row r="521" spans="2:65" s="1" customFormat="1" ht="29.25">
      <c r="B521" s="31"/>
      <c r="D521" s="145" t="s">
        <v>198</v>
      </c>
      <c r="F521" s="146" t="s">
        <v>840</v>
      </c>
      <c r="I521" s="147"/>
      <c r="L521" s="31"/>
      <c r="M521" s="148"/>
      <c r="T521" s="55"/>
      <c r="AT521" s="16" t="s">
        <v>198</v>
      </c>
      <c r="AU521" s="16" t="s">
        <v>89</v>
      </c>
    </row>
    <row r="522" spans="2:65" s="1" customFormat="1">
      <c r="B522" s="31"/>
      <c r="D522" s="149" t="s">
        <v>200</v>
      </c>
      <c r="F522" s="150" t="s">
        <v>841</v>
      </c>
      <c r="I522" s="147"/>
      <c r="L522" s="31"/>
      <c r="M522" s="148"/>
      <c r="T522" s="55"/>
      <c r="AT522" s="16" t="s">
        <v>200</v>
      </c>
      <c r="AU522" s="16" t="s">
        <v>89</v>
      </c>
    </row>
    <row r="523" spans="2:65" s="1" customFormat="1" ht="33" customHeight="1">
      <c r="B523" s="31"/>
      <c r="C523" s="132" t="s">
        <v>842</v>
      </c>
      <c r="D523" s="132" t="s">
        <v>192</v>
      </c>
      <c r="E523" s="133" t="s">
        <v>843</v>
      </c>
      <c r="F523" s="134" t="s">
        <v>844</v>
      </c>
      <c r="G523" s="135" t="s">
        <v>195</v>
      </c>
      <c r="H523" s="136">
        <v>51738.75</v>
      </c>
      <c r="I523" s="137"/>
      <c r="J523" s="138">
        <f>ROUND(I523*H523,2)</f>
        <v>0</v>
      </c>
      <c r="K523" s="134" t="s">
        <v>196</v>
      </c>
      <c r="L523" s="31"/>
      <c r="M523" s="139" t="s">
        <v>1</v>
      </c>
      <c r="N523" s="140" t="s">
        <v>44</v>
      </c>
      <c r="P523" s="141">
        <f>O523*H523</f>
        <v>0</v>
      </c>
      <c r="Q523" s="141">
        <v>0</v>
      </c>
      <c r="R523" s="141">
        <f>Q523*H523</f>
        <v>0</v>
      </c>
      <c r="S523" s="141">
        <v>0</v>
      </c>
      <c r="T523" s="142">
        <f>S523*H523</f>
        <v>0</v>
      </c>
      <c r="AR523" s="143" t="s">
        <v>197</v>
      </c>
      <c r="AT523" s="143" t="s">
        <v>192</v>
      </c>
      <c r="AU523" s="143" t="s">
        <v>89</v>
      </c>
      <c r="AY523" s="16" t="s">
        <v>190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6" t="s">
        <v>87</v>
      </c>
      <c r="BK523" s="144">
        <f>ROUND(I523*H523,2)</f>
        <v>0</v>
      </c>
      <c r="BL523" s="16" t="s">
        <v>197</v>
      </c>
      <c r="BM523" s="143" t="s">
        <v>845</v>
      </c>
    </row>
    <row r="524" spans="2:65" s="1" customFormat="1" ht="29.25">
      <c r="B524" s="31"/>
      <c r="D524" s="145" t="s">
        <v>198</v>
      </c>
      <c r="F524" s="146" t="s">
        <v>846</v>
      </c>
      <c r="I524" s="147"/>
      <c r="L524" s="31"/>
      <c r="M524" s="148"/>
      <c r="T524" s="55"/>
      <c r="AT524" s="16" t="s">
        <v>198</v>
      </c>
      <c r="AU524" s="16" t="s">
        <v>89</v>
      </c>
    </row>
    <row r="525" spans="2:65" s="1" customFormat="1">
      <c r="B525" s="31"/>
      <c r="D525" s="149" t="s">
        <v>200</v>
      </c>
      <c r="F525" s="150" t="s">
        <v>847</v>
      </c>
      <c r="I525" s="147"/>
      <c r="L525" s="31"/>
      <c r="M525" s="148"/>
      <c r="T525" s="55"/>
      <c r="AT525" s="16" t="s">
        <v>200</v>
      </c>
      <c r="AU525" s="16" t="s">
        <v>89</v>
      </c>
    </row>
    <row r="526" spans="2:65" s="1" customFormat="1" ht="33" customHeight="1">
      <c r="B526" s="31"/>
      <c r="C526" s="132" t="s">
        <v>526</v>
      </c>
      <c r="D526" s="132" t="s">
        <v>192</v>
      </c>
      <c r="E526" s="133" t="s">
        <v>848</v>
      </c>
      <c r="F526" s="134" t="s">
        <v>849</v>
      </c>
      <c r="G526" s="135" t="s">
        <v>195</v>
      </c>
      <c r="H526" s="136">
        <v>42455.519999999997</v>
      </c>
      <c r="I526" s="137"/>
      <c r="J526" s="138">
        <f>ROUND(I526*H526,2)</f>
        <v>0</v>
      </c>
      <c r="K526" s="134" t="s">
        <v>196</v>
      </c>
      <c r="L526" s="31"/>
      <c r="M526" s="139" t="s">
        <v>1</v>
      </c>
      <c r="N526" s="140" t="s">
        <v>44</v>
      </c>
      <c r="P526" s="141">
        <f>O526*H526</f>
        <v>0</v>
      </c>
      <c r="Q526" s="141">
        <v>0</v>
      </c>
      <c r="R526" s="141">
        <f>Q526*H526</f>
        <v>0</v>
      </c>
      <c r="S526" s="141">
        <v>0</v>
      </c>
      <c r="T526" s="142">
        <f>S526*H526</f>
        <v>0</v>
      </c>
      <c r="AR526" s="143" t="s">
        <v>197</v>
      </c>
      <c r="AT526" s="143" t="s">
        <v>192</v>
      </c>
      <c r="AU526" s="143" t="s">
        <v>89</v>
      </c>
      <c r="AY526" s="16" t="s">
        <v>190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6" t="s">
        <v>87</v>
      </c>
      <c r="BK526" s="144">
        <f>ROUND(I526*H526,2)</f>
        <v>0</v>
      </c>
      <c r="BL526" s="16" t="s">
        <v>197</v>
      </c>
      <c r="BM526" s="143" t="s">
        <v>850</v>
      </c>
    </row>
    <row r="527" spans="2:65" s="1" customFormat="1" ht="29.25">
      <c r="B527" s="31"/>
      <c r="D527" s="145" t="s">
        <v>198</v>
      </c>
      <c r="F527" s="146" t="s">
        <v>851</v>
      </c>
      <c r="I527" s="147"/>
      <c r="L527" s="31"/>
      <c r="M527" s="148"/>
      <c r="T527" s="55"/>
      <c r="AT527" s="16" t="s">
        <v>198</v>
      </c>
      <c r="AU527" s="16" t="s">
        <v>89</v>
      </c>
    </row>
    <row r="528" spans="2:65" s="1" customFormat="1">
      <c r="B528" s="31"/>
      <c r="D528" s="149" t="s">
        <v>200</v>
      </c>
      <c r="F528" s="150" t="s">
        <v>852</v>
      </c>
      <c r="I528" s="147"/>
      <c r="L528" s="31"/>
      <c r="M528" s="148"/>
      <c r="T528" s="55"/>
      <c r="AT528" s="16" t="s">
        <v>200</v>
      </c>
      <c r="AU528" s="16" t="s">
        <v>89</v>
      </c>
    </row>
    <row r="529" spans="2:65" s="1" customFormat="1" ht="37.9" customHeight="1">
      <c r="B529" s="31"/>
      <c r="C529" s="132" t="s">
        <v>853</v>
      </c>
      <c r="D529" s="132" t="s">
        <v>192</v>
      </c>
      <c r="E529" s="133" t="s">
        <v>854</v>
      </c>
      <c r="F529" s="134" t="s">
        <v>855</v>
      </c>
      <c r="G529" s="135" t="s">
        <v>195</v>
      </c>
      <c r="H529" s="136">
        <v>574.875</v>
      </c>
      <c r="I529" s="137"/>
      <c r="J529" s="138">
        <f>ROUND(I529*H529,2)</f>
        <v>0</v>
      </c>
      <c r="K529" s="134" t="s">
        <v>196</v>
      </c>
      <c r="L529" s="31"/>
      <c r="M529" s="139" t="s">
        <v>1</v>
      </c>
      <c r="N529" s="140" t="s">
        <v>44</v>
      </c>
      <c r="P529" s="141">
        <f>O529*H529</f>
        <v>0</v>
      </c>
      <c r="Q529" s="141">
        <v>0</v>
      </c>
      <c r="R529" s="141">
        <f>Q529*H529</f>
        <v>0</v>
      </c>
      <c r="S529" s="141">
        <v>0</v>
      </c>
      <c r="T529" s="142">
        <f>S529*H529</f>
        <v>0</v>
      </c>
      <c r="AR529" s="143" t="s">
        <v>197</v>
      </c>
      <c r="AT529" s="143" t="s">
        <v>192</v>
      </c>
      <c r="AU529" s="143" t="s">
        <v>89</v>
      </c>
      <c r="AY529" s="16" t="s">
        <v>190</v>
      </c>
      <c r="BE529" s="144">
        <f>IF(N529="základní",J529,0)</f>
        <v>0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6" t="s">
        <v>87</v>
      </c>
      <c r="BK529" s="144">
        <f>ROUND(I529*H529,2)</f>
        <v>0</v>
      </c>
      <c r="BL529" s="16" t="s">
        <v>197</v>
      </c>
      <c r="BM529" s="143" t="s">
        <v>856</v>
      </c>
    </row>
    <row r="530" spans="2:65" s="1" customFormat="1" ht="29.25">
      <c r="B530" s="31"/>
      <c r="D530" s="145" t="s">
        <v>198</v>
      </c>
      <c r="F530" s="146" t="s">
        <v>857</v>
      </c>
      <c r="I530" s="147"/>
      <c r="L530" s="31"/>
      <c r="M530" s="148"/>
      <c r="T530" s="55"/>
      <c r="AT530" s="16" t="s">
        <v>198</v>
      </c>
      <c r="AU530" s="16" t="s">
        <v>89</v>
      </c>
    </row>
    <row r="531" spans="2:65" s="1" customFormat="1">
      <c r="B531" s="31"/>
      <c r="D531" s="149" t="s">
        <v>200</v>
      </c>
      <c r="F531" s="150" t="s">
        <v>858</v>
      </c>
      <c r="I531" s="147"/>
      <c r="L531" s="31"/>
      <c r="M531" s="148"/>
      <c r="T531" s="55"/>
      <c r="AT531" s="16" t="s">
        <v>200</v>
      </c>
      <c r="AU531" s="16" t="s">
        <v>89</v>
      </c>
    </row>
    <row r="532" spans="2:65" s="1" customFormat="1" ht="37.9" customHeight="1">
      <c r="B532" s="31"/>
      <c r="C532" s="132" t="s">
        <v>531</v>
      </c>
      <c r="D532" s="132" t="s">
        <v>192</v>
      </c>
      <c r="E532" s="133" t="s">
        <v>859</v>
      </c>
      <c r="F532" s="134" t="s">
        <v>860</v>
      </c>
      <c r="G532" s="135" t="s">
        <v>195</v>
      </c>
      <c r="H532" s="136">
        <v>471.72800000000001</v>
      </c>
      <c r="I532" s="137"/>
      <c r="J532" s="138">
        <f>ROUND(I532*H532,2)</f>
        <v>0</v>
      </c>
      <c r="K532" s="134" t="s">
        <v>196</v>
      </c>
      <c r="L532" s="31"/>
      <c r="M532" s="139" t="s">
        <v>1</v>
      </c>
      <c r="N532" s="140" t="s">
        <v>44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197</v>
      </c>
      <c r="AT532" s="143" t="s">
        <v>192</v>
      </c>
      <c r="AU532" s="143" t="s">
        <v>89</v>
      </c>
      <c r="AY532" s="16" t="s">
        <v>190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6" t="s">
        <v>87</v>
      </c>
      <c r="BK532" s="144">
        <f>ROUND(I532*H532,2)</f>
        <v>0</v>
      </c>
      <c r="BL532" s="16" t="s">
        <v>197</v>
      </c>
      <c r="BM532" s="143" t="s">
        <v>861</v>
      </c>
    </row>
    <row r="533" spans="2:65" s="1" customFormat="1" ht="29.25">
      <c r="B533" s="31"/>
      <c r="D533" s="145" t="s">
        <v>198</v>
      </c>
      <c r="F533" s="146" t="s">
        <v>862</v>
      </c>
      <c r="I533" s="147"/>
      <c r="L533" s="31"/>
      <c r="M533" s="148"/>
      <c r="T533" s="55"/>
      <c r="AT533" s="16" t="s">
        <v>198</v>
      </c>
      <c r="AU533" s="16" t="s">
        <v>89</v>
      </c>
    </row>
    <row r="534" spans="2:65" s="1" customFormat="1">
      <c r="B534" s="31"/>
      <c r="D534" s="149" t="s">
        <v>200</v>
      </c>
      <c r="F534" s="150" t="s">
        <v>863</v>
      </c>
      <c r="I534" s="147"/>
      <c r="L534" s="31"/>
      <c r="M534" s="148"/>
      <c r="T534" s="55"/>
      <c r="AT534" s="16" t="s">
        <v>200</v>
      </c>
      <c r="AU534" s="16" t="s">
        <v>89</v>
      </c>
    </row>
    <row r="535" spans="2:65" s="1" customFormat="1" ht="16.5" customHeight="1">
      <c r="B535" s="31"/>
      <c r="C535" s="132" t="s">
        <v>864</v>
      </c>
      <c r="D535" s="132" t="s">
        <v>192</v>
      </c>
      <c r="E535" s="133" t="s">
        <v>865</v>
      </c>
      <c r="F535" s="134" t="s">
        <v>866</v>
      </c>
      <c r="G535" s="135" t="s">
        <v>195</v>
      </c>
      <c r="H535" s="136">
        <v>1046.6030000000001</v>
      </c>
      <c r="I535" s="137"/>
      <c r="J535" s="138">
        <f>ROUND(I535*H535,2)</f>
        <v>0</v>
      </c>
      <c r="K535" s="134" t="s">
        <v>196</v>
      </c>
      <c r="L535" s="31"/>
      <c r="M535" s="139" t="s">
        <v>1</v>
      </c>
      <c r="N535" s="140" t="s">
        <v>44</v>
      </c>
      <c r="P535" s="141">
        <f>O535*H535</f>
        <v>0</v>
      </c>
      <c r="Q535" s="141">
        <v>0</v>
      </c>
      <c r="R535" s="141">
        <f>Q535*H535</f>
        <v>0</v>
      </c>
      <c r="S535" s="141">
        <v>0</v>
      </c>
      <c r="T535" s="142">
        <f>S535*H535</f>
        <v>0</v>
      </c>
      <c r="AR535" s="143" t="s">
        <v>197</v>
      </c>
      <c r="AT535" s="143" t="s">
        <v>192</v>
      </c>
      <c r="AU535" s="143" t="s">
        <v>89</v>
      </c>
      <c r="AY535" s="16" t="s">
        <v>190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6" t="s">
        <v>87</v>
      </c>
      <c r="BK535" s="144">
        <f>ROUND(I535*H535,2)</f>
        <v>0</v>
      </c>
      <c r="BL535" s="16" t="s">
        <v>197</v>
      </c>
      <c r="BM535" s="143" t="s">
        <v>867</v>
      </c>
    </row>
    <row r="536" spans="2:65" s="1" customFormat="1" ht="19.5">
      <c r="B536" s="31"/>
      <c r="D536" s="145" t="s">
        <v>198</v>
      </c>
      <c r="F536" s="146" t="s">
        <v>868</v>
      </c>
      <c r="I536" s="147"/>
      <c r="L536" s="31"/>
      <c r="M536" s="148"/>
      <c r="T536" s="55"/>
      <c r="AT536" s="16" t="s">
        <v>198</v>
      </c>
      <c r="AU536" s="16" t="s">
        <v>89</v>
      </c>
    </row>
    <row r="537" spans="2:65" s="1" customFormat="1">
      <c r="B537" s="31"/>
      <c r="D537" s="149" t="s">
        <v>200</v>
      </c>
      <c r="F537" s="150" t="s">
        <v>869</v>
      </c>
      <c r="I537" s="147"/>
      <c r="L537" s="31"/>
      <c r="M537" s="148"/>
      <c r="T537" s="55"/>
      <c r="AT537" s="16" t="s">
        <v>200</v>
      </c>
      <c r="AU537" s="16" t="s">
        <v>89</v>
      </c>
    </row>
    <row r="538" spans="2:65" s="1" customFormat="1" ht="21.75" customHeight="1">
      <c r="B538" s="31"/>
      <c r="C538" s="132" t="s">
        <v>537</v>
      </c>
      <c r="D538" s="132" t="s">
        <v>192</v>
      </c>
      <c r="E538" s="133" t="s">
        <v>870</v>
      </c>
      <c r="F538" s="134" t="s">
        <v>871</v>
      </c>
      <c r="G538" s="135" t="s">
        <v>195</v>
      </c>
      <c r="H538" s="136">
        <v>94194.27</v>
      </c>
      <c r="I538" s="137"/>
      <c r="J538" s="138">
        <f>ROUND(I538*H538,2)</f>
        <v>0</v>
      </c>
      <c r="K538" s="134" t="s">
        <v>196</v>
      </c>
      <c r="L538" s="31"/>
      <c r="M538" s="139" t="s">
        <v>1</v>
      </c>
      <c r="N538" s="140" t="s">
        <v>44</v>
      </c>
      <c r="P538" s="141">
        <f>O538*H538</f>
        <v>0</v>
      </c>
      <c r="Q538" s="141">
        <v>0</v>
      </c>
      <c r="R538" s="141">
        <f>Q538*H538</f>
        <v>0</v>
      </c>
      <c r="S538" s="141">
        <v>0</v>
      </c>
      <c r="T538" s="142">
        <f>S538*H538</f>
        <v>0</v>
      </c>
      <c r="AR538" s="143" t="s">
        <v>197</v>
      </c>
      <c r="AT538" s="143" t="s">
        <v>192</v>
      </c>
      <c r="AU538" s="143" t="s">
        <v>89</v>
      </c>
      <c r="AY538" s="16" t="s">
        <v>190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87</v>
      </c>
      <c r="BK538" s="144">
        <f>ROUND(I538*H538,2)</f>
        <v>0</v>
      </c>
      <c r="BL538" s="16" t="s">
        <v>197</v>
      </c>
      <c r="BM538" s="143" t="s">
        <v>872</v>
      </c>
    </row>
    <row r="539" spans="2:65" s="1" customFormat="1" ht="19.5">
      <c r="B539" s="31"/>
      <c r="D539" s="145" t="s">
        <v>198</v>
      </c>
      <c r="F539" s="146" t="s">
        <v>873</v>
      </c>
      <c r="I539" s="147"/>
      <c r="L539" s="31"/>
      <c r="M539" s="148"/>
      <c r="T539" s="55"/>
      <c r="AT539" s="16" t="s">
        <v>198</v>
      </c>
      <c r="AU539" s="16" t="s">
        <v>89</v>
      </c>
    </row>
    <row r="540" spans="2:65" s="1" customFormat="1">
      <c r="B540" s="31"/>
      <c r="D540" s="149" t="s">
        <v>200</v>
      </c>
      <c r="F540" s="150" t="s">
        <v>874</v>
      </c>
      <c r="I540" s="147"/>
      <c r="L540" s="31"/>
      <c r="M540" s="148"/>
      <c r="T540" s="55"/>
      <c r="AT540" s="16" t="s">
        <v>200</v>
      </c>
      <c r="AU540" s="16" t="s">
        <v>89</v>
      </c>
    </row>
    <row r="541" spans="2:65" s="1" customFormat="1" ht="21.75" customHeight="1">
      <c r="B541" s="31"/>
      <c r="C541" s="132" t="s">
        <v>875</v>
      </c>
      <c r="D541" s="132" t="s">
        <v>192</v>
      </c>
      <c r="E541" s="133" t="s">
        <v>876</v>
      </c>
      <c r="F541" s="134" t="s">
        <v>877</v>
      </c>
      <c r="G541" s="135" t="s">
        <v>195</v>
      </c>
      <c r="H541" s="136">
        <v>1046.6030000000001</v>
      </c>
      <c r="I541" s="137"/>
      <c r="J541" s="138">
        <f>ROUND(I541*H541,2)</f>
        <v>0</v>
      </c>
      <c r="K541" s="134" t="s">
        <v>196</v>
      </c>
      <c r="L541" s="31"/>
      <c r="M541" s="139" t="s">
        <v>1</v>
      </c>
      <c r="N541" s="140" t="s">
        <v>44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197</v>
      </c>
      <c r="AT541" s="143" t="s">
        <v>192</v>
      </c>
      <c r="AU541" s="143" t="s">
        <v>89</v>
      </c>
      <c r="AY541" s="16" t="s">
        <v>190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87</v>
      </c>
      <c r="BK541" s="144">
        <f>ROUND(I541*H541,2)</f>
        <v>0</v>
      </c>
      <c r="BL541" s="16" t="s">
        <v>197</v>
      </c>
      <c r="BM541" s="143" t="s">
        <v>878</v>
      </c>
    </row>
    <row r="542" spans="2:65" s="1" customFormat="1" ht="19.5">
      <c r="B542" s="31"/>
      <c r="D542" s="145" t="s">
        <v>198</v>
      </c>
      <c r="F542" s="146" t="s">
        <v>879</v>
      </c>
      <c r="I542" s="147"/>
      <c r="L542" s="31"/>
      <c r="M542" s="148"/>
      <c r="T542" s="55"/>
      <c r="AT542" s="16" t="s">
        <v>198</v>
      </c>
      <c r="AU542" s="16" t="s">
        <v>89</v>
      </c>
    </row>
    <row r="543" spans="2:65" s="1" customFormat="1">
      <c r="B543" s="31"/>
      <c r="D543" s="149" t="s">
        <v>200</v>
      </c>
      <c r="F543" s="150" t="s">
        <v>880</v>
      </c>
      <c r="I543" s="147"/>
      <c r="L543" s="31"/>
      <c r="M543" s="148"/>
      <c r="T543" s="55"/>
      <c r="AT543" s="16" t="s">
        <v>200</v>
      </c>
      <c r="AU543" s="16" t="s">
        <v>89</v>
      </c>
    </row>
    <row r="544" spans="2:65" s="1" customFormat="1" ht="33" customHeight="1">
      <c r="B544" s="31"/>
      <c r="C544" s="132" t="s">
        <v>540</v>
      </c>
      <c r="D544" s="132" t="s">
        <v>192</v>
      </c>
      <c r="E544" s="133" t="s">
        <v>881</v>
      </c>
      <c r="F544" s="134" t="s">
        <v>882</v>
      </c>
      <c r="G544" s="135" t="s">
        <v>195</v>
      </c>
      <c r="H544" s="136">
        <v>354.6</v>
      </c>
      <c r="I544" s="137"/>
      <c r="J544" s="138">
        <f>ROUND(I544*H544,2)</f>
        <v>0</v>
      </c>
      <c r="K544" s="134" t="s">
        <v>196</v>
      </c>
      <c r="L544" s="31"/>
      <c r="M544" s="139" t="s">
        <v>1</v>
      </c>
      <c r="N544" s="140" t="s">
        <v>44</v>
      </c>
      <c r="P544" s="141">
        <f>O544*H544</f>
        <v>0</v>
      </c>
      <c r="Q544" s="141">
        <v>1.2999999999999999E-4</v>
      </c>
      <c r="R544" s="141">
        <f>Q544*H544</f>
        <v>4.6098E-2</v>
      </c>
      <c r="S544" s="141">
        <v>0</v>
      </c>
      <c r="T544" s="142">
        <f>S544*H544</f>
        <v>0</v>
      </c>
      <c r="AR544" s="143" t="s">
        <v>197</v>
      </c>
      <c r="AT544" s="143" t="s">
        <v>192</v>
      </c>
      <c r="AU544" s="143" t="s">
        <v>89</v>
      </c>
      <c r="AY544" s="16" t="s">
        <v>190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6" t="s">
        <v>87</v>
      </c>
      <c r="BK544" s="144">
        <f>ROUND(I544*H544,2)</f>
        <v>0</v>
      </c>
      <c r="BL544" s="16" t="s">
        <v>197</v>
      </c>
      <c r="BM544" s="143" t="s">
        <v>883</v>
      </c>
    </row>
    <row r="545" spans="2:65" s="1" customFormat="1" ht="19.5">
      <c r="B545" s="31"/>
      <c r="D545" s="145" t="s">
        <v>198</v>
      </c>
      <c r="F545" s="146" t="s">
        <v>884</v>
      </c>
      <c r="I545" s="147"/>
      <c r="L545" s="31"/>
      <c r="M545" s="148"/>
      <c r="T545" s="55"/>
      <c r="AT545" s="16" t="s">
        <v>198</v>
      </c>
      <c r="AU545" s="16" t="s">
        <v>89</v>
      </c>
    </row>
    <row r="546" spans="2:65" s="1" customFormat="1">
      <c r="B546" s="31"/>
      <c r="D546" s="149" t="s">
        <v>200</v>
      </c>
      <c r="F546" s="150" t="s">
        <v>885</v>
      </c>
      <c r="I546" s="147"/>
      <c r="L546" s="31"/>
      <c r="M546" s="148"/>
      <c r="T546" s="55"/>
      <c r="AT546" s="16" t="s">
        <v>200</v>
      </c>
      <c r="AU546" s="16" t="s">
        <v>89</v>
      </c>
    </row>
    <row r="547" spans="2:65" s="1" customFormat="1" ht="37.9" customHeight="1">
      <c r="B547" s="31"/>
      <c r="C547" s="132" t="s">
        <v>886</v>
      </c>
      <c r="D547" s="132" t="s">
        <v>192</v>
      </c>
      <c r="E547" s="133" t="s">
        <v>887</v>
      </c>
      <c r="F547" s="134" t="s">
        <v>888</v>
      </c>
      <c r="G547" s="135" t="s">
        <v>195</v>
      </c>
      <c r="H547" s="136">
        <v>174.73400000000001</v>
      </c>
      <c r="I547" s="137"/>
      <c r="J547" s="138">
        <f>ROUND(I547*H547,2)</f>
        <v>0</v>
      </c>
      <c r="K547" s="134" t="s">
        <v>196</v>
      </c>
      <c r="L547" s="31"/>
      <c r="M547" s="139" t="s">
        <v>1</v>
      </c>
      <c r="N547" s="140" t="s">
        <v>44</v>
      </c>
      <c r="P547" s="141">
        <f>O547*H547</f>
        <v>0</v>
      </c>
      <c r="Q547" s="141">
        <v>2.1000000000000001E-4</v>
      </c>
      <c r="R547" s="141">
        <f>Q547*H547</f>
        <v>3.669414E-2</v>
      </c>
      <c r="S547" s="141">
        <v>0</v>
      </c>
      <c r="T547" s="142">
        <f>S547*H547</f>
        <v>0</v>
      </c>
      <c r="AR547" s="143" t="s">
        <v>197</v>
      </c>
      <c r="AT547" s="143" t="s">
        <v>192</v>
      </c>
      <c r="AU547" s="143" t="s">
        <v>89</v>
      </c>
      <c r="AY547" s="16" t="s">
        <v>190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6" t="s">
        <v>87</v>
      </c>
      <c r="BK547" s="144">
        <f>ROUND(I547*H547,2)</f>
        <v>0</v>
      </c>
      <c r="BL547" s="16" t="s">
        <v>197</v>
      </c>
      <c r="BM547" s="143" t="s">
        <v>889</v>
      </c>
    </row>
    <row r="548" spans="2:65" s="1" customFormat="1" ht="19.5">
      <c r="B548" s="31"/>
      <c r="D548" s="145" t="s">
        <v>198</v>
      </c>
      <c r="F548" s="146" t="s">
        <v>890</v>
      </c>
      <c r="I548" s="147"/>
      <c r="L548" s="31"/>
      <c r="M548" s="148"/>
      <c r="T548" s="55"/>
      <c r="AT548" s="16" t="s">
        <v>198</v>
      </c>
      <c r="AU548" s="16" t="s">
        <v>89</v>
      </c>
    </row>
    <row r="549" spans="2:65" s="1" customFormat="1">
      <c r="B549" s="31"/>
      <c r="D549" s="149" t="s">
        <v>200</v>
      </c>
      <c r="F549" s="150" t="s">
        <v>891</v>
      </c>
      <c r="I549" s="147"/>
      <c r="L549" s="31"/>
      <c r="M549" s="148"/>
      <c r="T549" s="55"/>
      <c r="AT549" s="16" t="s">
        <v>200</v>
      </c>
      <c r="AU549" s="16" t="s">
        <v>89</v>
      </c>
    </row>
    <row r="550" spans="2:65" s="11" customFormat="1" ht="22.9" customHeight="1">
      <c r="B550" s="121"/>
      <c r="D550" s="122" t="s">
        <v>78</v>
      </c>
      <c r="E550" s="130" t="s">
        <v>683</v>
      </c>
      <c r="F550" s="130" t="s">
        <v>892</v>
      </c>
      <c r="I550" s="124"/>
      <c r="J550" s="131">
        <f>BK550</f>
        <v>0</v>
      </c>
      <c r="L550" s="121"/>
      <c r="M550" s="125"/>
      <c r="P550" s="126">
        <f>SUM(P551:P581)</f>
        <v>0</v>
      </c>
      <c r="R550" s="126">
        <f>SUM(R551:R581)</f>
        <v>0.17372598999999997</v>
      </c>
      <c r="T550" s="127">
        <f>SUM(T551:T581)</f>
        <v>0</v>
      </c>
      <c r="AR550" s="122" t="s">
        <v>87</v>
      </c>
      <c r="AT550" s="128" t="s">
        <v>78</v>
      </c>
      <c r="AU550" s="128" t="s">
        <v>87</v>
      </c>
      <c r="AY550" s="122" t="s">
        <v>190</v>
      </c>
      <c r="BK550" s="129">
        <f>SUM(BK551:BK581)</f>
        <v>0</v>
      </c>
    </row>
    <row r="551" spans="2:65" s="1" customFormat="1" ht="24.2" customHeight="1">
      <c r="B551" s="31"/>
      <c r="C551" s="132" t="s">
        <v>546</v>
      </c>
      <c r="D551" s="132" t="s">
        <v>192</v>
      </c>
      <c r="E551" s="133" t="s">
        <v>893</v>
      </c>
      <c r="F551" s="134" t="s">
        <v>894</v>
      </c>
      <c r="G551" s="135" t="s">
        <v>195</v>
      </c>
      <c r="H551" s="136">
        <v>2771.3139999999999</v>
      </c>
      <c r="I551" s="137"/>
      <c r="J551" s="138">
        <f>ROUND(I551*H551,2)</f>
        <v>0</v>
      </c>
      <c r="K551" s="134" t="s">
        <v>196</v>
      </c>
      <c r="L551" s="31"/>
      <c r="M551" s="139" t="s">
        <v>1</v>
      </c>
      <c r="N551" s="140" t="s">
        <v>44</v>
      </c>
      <c r="P551" s="141">
        <f>O551*H551</f>
        <v>0</v>
      </c>
      <c r="Q551" s="141">
        <v>3.4999999999999997E-5</v>
      </c>
      <c r="R551" s="141">
        <f>Q551*H551</f>
        <v>9.699598999999999E-2</v>
      </c>
      <c r="S551" s="141">
        <v>0</v>
      </c>
      <c r="T551" s="142">
        <f>S551*H551</f>
        <v>0</v>
      </c>
      <c r="AR551" s="143" t="s">
        <v>197</v>
      </c>
      <c r="AT551" s="143" t="s">
        <v>192</v>
      </c>
      <c r="AU551" s="143" t="s">
        <v>89</v>
      </c>
      <c r="AY551" s="16" t="s">
        <v>190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6" t="s">
        <v>87</v>
      </c>
      <c r="BK551" s="144">
        <f>ROUND(I551*H551,2)</f>
        <v>0</v>
      </c>
      <c r="BL551" s="16" t="s">
        <v>197</v>
      </c>
      <c r="BM551" s="143" t="s">
        <v>895</v>
      </c>
    </row>
    <row r="552" spans="2:65" s="1" customFormat="1" ht="19.5">
      <c r="B552" s="31"/>
      <c r="D552" s="145" t="s">
        <v>198</v>
      </c>
      <c r="F552" s="146" t="s">
        <v>896</v>
      </c>
      <c r="I552" s="147"/>
      <c r="L552" s="31"/>
      <c r="M552" s="148"/>
      <c r="T552" s="55"/>
      <c r="AT552" s="16" t="s">
        <v>198</v>
      </c>
      <c r="AU552" s="16" t="s">
        <v>89</v>
      </c>
    </row>
    <row r="553" spans="2:65" s="1" customFormat="1">
      <c r="B553" s="31"/>
      <c r="D553" s="149" t="s">
        <v>200</v>
      </c>
      <c r="F553" s="150" t="s">
        <v>897</v>
      </c>
      <c r="I553" s="147"/>
      <c r="L553" s="31"/>
      <c r="M553" s="148"/>
      <c r="T553" s="55"/>
      <c r="AT553" s="16" t="s">
        <v>200</v>
      </c>
      <c r="AU553" s="16" t="s">
        <v>89</v>
      </c>
    </row>
    <row r="554" spans="2:65" s="1" customFormat="1" ht="16.5" customHeight="1">
      <c r="B554" s="31"/>
      <c r="C554" s="132" t="s">
        <v>898</v>
      </c>
      <c r="D554" s="132" t="s">
        <v>192</v>
      </c>
      <c r="E554" s="133" t="s">
        <v>899</v>
      </c>
      <c r="F554" s="134" t="s">
        <v>900</v>
      </c>
      <c r="G554" s="135" t="s">
        <v>195</v>
      </c>
      <c r="H554" s="136">
        <v>389.75200000000001</v>
      </c>
      <c r="I554" s="137"/>
      <c r="J554" s="138">
        <f>ROUND(I554*H554,2)</f>
        <v>0</v>
      </c>
      <c r="K554" s="134" t="s">
        <v>196</v>
      </c>
      <c r="L554" s="31"/>
      <c r="M554" s="139" t="s">
        <v>1</v>
      </c>
      <c r="N554" s="140" t="s">
        <v>44</v>
      </c>
      <c r="P554" s="141">
        <f>O554*H554</f>
        <v>0</v>
      </c>
      <c r="Q554" s="141">
        <v>0</v>
      </c>
      <c r="R554" s="141">
        <f>Q554*H554</f>
        <v>0</v>
      </c>
      <c r="S554" s="141">
        <v>0</v>
      </c>
      <c r="T554" s="142">
        <f>S554*H554</f>
        <v>0</v>
      </c>
      <c r="AR554" s="143" t="s">
        <v>197</v>
      </c>
      <c r="AT554" s="143" t="s">
        <v>192</v>
      </c>
      <c r="AU554" s="143" t="s">
        <v>89</v>
      </c>
      <c r="AY554" s="16" t="s">
        <v>190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6" t="s">
        <v>87</v>
      </c>
      <c r="BK554" s="144">
        <f>ROUND(I554*H554,2)</f>
        <v>0</v>
      </c>
      <c r="BL554" s="16" t="s">
        <v>197</v>
      </c>
      <c r="BM554" s="143" t="s">
        <v>901</v>
      </c>
    </row>
    <row r="555" spans="2:65" s="1" customFormat="1" ht="19.5">
      <c r="B555" s="31"/>
      <c r="D555" s="145" t="s">
        <v>198</v>
      </c>
      <c r="F555" s="146" t="s">
        <v>902</v>
      </c>
      <c r="I555" s="147"/>
      <c r="L555" s="31"/>
      <c r="M555" s="148"/>
      <c r="T555" s="55"/>
      <c r="AT555" s="16" t="s">
        <v>198</v>
      </c>
      <c r="AU555" s="16" t="s">
        <v>89</v>
      </c>
    </row>
    <row r="556" spans="2:65" s="1" customFormat="1">
      <c r="B556" s="31"/>
      <c r="D556" s="149" t="s">
        <v>200</v>
      </c>
      <c r="F556" s="150" t="s">
        <v>903</v>
      </c>
      <c r="I556" s="147"/>
      <c r="L556" s="31"/>
      <c r="M556" s="148"/>
      <c r="T556" s="55"/>
      <c r="AT556" s="16" t="s">
        <v>200</v>
      </c>
      <c r="AU556" s="16" t="s">
        <v>89</v>
      </c>
    </row>
    <row r="557" spans="2:65" s="1" customFormat="1" ht="16.5" customHeight="1">
      <c r="B557" s="31"/>
      <c r="C557" s="132" t="s">
        <v>547</v>
      </c>
      <c r="D557" s="132" t="s">
        <v>192</v>
      </c>
      <c r="E557" s="133" t="s">
        <v>904</v>
      </c>
      <c r="F557" s="134" t="s">
        <v>905</v>
      </c>
      <c r="G557" s="135" t="s">
        <v>195</v>
      </c>
      <c r="H557" s="136">
        <v>2290.9780000000001</v>
      </c>
      <c r="I557" s="137"/>
      <c r="J557" s="138">
        <f>ROUND(I557*H557,2)</f>
        <v>0</v>
      </c>
      <c r="K557" s="134" t="s">
        <v>196</v>
      </c>
      <c r="L557" s="31"/>
      <c r="M557" s="139" t="s">
        <v>1</v>
      </c>
      <c r="N557" s="140" t="s">
        <v>44</v>
      </c>
      <c r="P557" s="141">
        <f>O557*H557</f>
        <v>0</v>
      </c>
      <c r="Q557" s="141">
        <v>0</v>
      </c>
      <c r="R557" s="141">
        <f>Q557*H557</f>
        <v>0</v>
      </c>
      <c r="S557" s="141">
        <v>0</v>
      </c>
      <c r="T557" s="142">
        <f>S557*H557</f>
        <v>0</v>
      </c>
      <c r="AR557" s="143" t="s">
        <v>197</v>
      </c>
      <c r="AT557" s="143" t="s">
        <v>192</v>
      </c>
      <c r="AU557" s="143" t="s">
        <v>89</v>
      </c>
      <c r="AY557" s="16" t="s">
        <v>190</v>
      </c>
      <c r="BE557" s="144">
        <f>IF(N557="základní",J557,0)</f>
        <v>0</v>
      </c>
      <c r="BF557" s="144">
        <f>IF(N557="snížená",J557,0)</f>
        <v>0</v>
      </c>
      <c r="BG557" s="144">
        <f>IF(N557="zákl. přenesená",J557,0)</f>
        <v>0</v>
      </c>
      <c r="BH557" s="144">
        <f>IF(N557="sníž. přenesená",J557,0)</f>
        <v>0</v>
      </c>
      <c r="BI557" s="144">
        <f>IF(N557="nulová",J557,0)</f>
        <v>0</v>
      </c>
      <c r="BJ557" s="16" t="s">
        <v>87</v>
      </c>
      <c r="BK557" s="144">
        <f>ROUND(I557*H557,2)</f>
        <v>0</v>
      </c>
      <c r="BL557" s="16" t="s">
        <v>197</v>
      </c>
      <c r="BM557" s="143" t="s">
        <v>906</v>
      </c>
    </row>
    <row r="558" spans="2:65" s="1" customFormat="1" ht="19.5">
      <c r="B558" s="31"/>
      <c r="D558" s="145" t="s">
        <v>198</v>
      </c>
      <c r="F558" s="146" t="s">
        <v>907</v>
      </c>
      <c r="I558" s="147"/>
      <c r="L558" s="31"/>
      <c r="M558" s="148"/>
      <c r="T558" s="55"/>
      <c r="AT558" s="16" t="s">
        <v>198</v>
      </c>
      <c r="AU558" s="16" t="s">
        <v>89</v>
      </c>
    </row>
    <row r="559" spans="2:65" s="1" customFormat="1">
      <c r="B559" s="31"/>
      <c r="D559" s="149" t="s">
        <v>200</v>
      </c>
      <c r="F559" s="150" t="s">
        <v>908</v>
      </c>
      <c r="I559" s="147"/>
      <c r="L559" s="31"/>
      <c r="M559" s="148"/>
      <c r="T559" s="55"/>
      <c r="AT559" s="16" t="s">
        <v>200</v>
      </c>
      <c r="AU559" s="16" t="s">
        <v>89</v>
      </c>
    </row>
    <row r="560" spans="2:65" s="1" customFormat="1" ht="21.75" customHeight="1">
      <c r="B560" s="31"/>
      <c r="C560" s="132" t="s">
        <v>909</v>
      </c>
      <c r="D560" s="132" t="s">
        <v>192</v>
      </c>
      <c r="E560" s="133" t="s">
        <v>910</v>
      </c>
      <c r="F560" s="134" t="s">
        <v>911</v>
      </c>
      <c r="G560" s="135" t="s">
        <v>204</v>
      </c>
      <c r="H560" s="136">
        <v>1</v>
      </c>
      <c r="I560" s="137"/>
      <c r="J560" s="138">
        <f>ROUND(I560*H560,2)</f>
        <v>0</v>
      </c>
      <c r="K560" s="134" t="s">
        <v>196</v>
      </c>
      <c r="L560" s="31"/>
      <c r="M560" s="139" t="s">
        <v>1</v>
      </c>
      <c r="N560" s="140" t="s">
        <v>44</v>
      </c>
      <c r="P560" s="141">
        <f>O560*H560</f>
        <v>0</v>
      </c>
      <c r="Q560" s="141">
        <v>2.8729999999999999E-2</v>
      </c>
      <c r="R560" s="141">
        <f>Q560*H560</f>
        <v>2.8729999999999999E-2</v>
      </c>
      <c r="S560" s="141">
        <v>0</v>
      </c>
      <c r="T560" s="142">
        <f>S560*H560</f>
        <v>0</v>
      </c>
      <c r="AR560" s="143" t="s">
        <v>197</v>
      </c>
      <c r="AT560" s="143" t="s">
        <v>192</v>
      </c>
      <c r="AU560" s="143" t="s">
        <v>89</v>
      </c>
      <c r="AY560" s="16" t="s">
        <v>190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6" t="s">
        <v>87</v>
      </c>
      <c r="BK560" s="144">
        <f>ROUND(I560*H560,2)</f>
        <v>0</v>
      </c>
      <c r="BL560" s="16" t="s">
        <v>197</v>
      </c>
      <c r="BM560" s="143" t="s">
        <v>912</v>
      </c>
    </row>
    <row r="561" spans="2:65" s="1" customFormat="1" ht="39">
      <c r="B561" s="31"/>
      <c r="D561" s="145" t="s">
        <v>198</v>
      </c>
      <c r="F561" s="146" t="s">
        <v>913</v>
      </c>
      <c r="I561" s="147"/>
      <c r="L561" s="31"/>
      <c r="M561" s="148"/>
      <c r="T561" s="55"/>
      <c r="AT561" s="16" t="s">
        <v>198</v>
      </c>
      <c r="AU561" s="16" t="s">
        <v>89</v>
      </c>
    </row>
    <row r="562" spans="2:65" s="1" customFormat="1">
      <c r="B562" s="31"/>
      <c r="D562" s="149" t="s">
        <v>200</v>
      </c>
      <c r="F562" s="150" t="s">
        <v>914</v>
      </c>
      <c r="I562" s="147"/>
      <c r="L562" s="31"/>
      <c r="M562" s="148"/>
      <c r="T562" s="55"/>
      <c r="AT562" s="16" t="s">
        <v>200</v>
      </c>
      <c r="AU562" s="16" t="s">
        <v>89</v>
      </c>
    </row>
    <row r="563" spans="2:65" s="1" customFormat="1" ht="16.5" customHeight="1">
      <c r="B563" s="31"/>
      <c r="C563" s="152" t="s">
        <v>551</v>
      </c>
      <c r="D563" s="152" t="s">
        <v>426</v>
      </c>
      <c r="E563" s="153" t="s">
        <v>915</v>
      </c>
      <c r="F563" s="154" t="s">
        <v>916</v>
      </c>
      <c r="G563" s="155" t="s">
        <v>195</v>
      </c>
      <c r="H563" s="156">
        <v>0.48</v>
      </c>
      <c r="I563" s="157"/>
      <c r="J563" s="158">
        <f>ROUND(I563*H563,2)</f>
        <v>0</v>
      </c>
      <c r="K563" s="154" t="s">
        <v>196</v>
      </c>
      <c r="L563" s="159"/>
      <c r="M563" s="160" t="s">
        <v>1</v>
      </c>
      <c r="N563" s="161" t="s">
        <v>44</v>
      </c>
      <c r="P563" s="141">
        <f>O563*H563</f>
        <v>0</v>
      </c>
      <c r="Q563" s="141">
        <v>2.1999999999999999E-2</v>
      </c>
      <c r="R563" s="141">
        <f>Q563*H563</f>
        <v>1.0559999999999998E-2</v>
      </c>
      <c r="S563" s="141">
        <v>0</v>
      </c>
      <c r="T563" s="142">
        <f>S563*H563</f>
        <v>0</v>
      </c>
      <c r="AR563" s="143" t="s">
        <v>216</v>
      </c>
      <c r="AT563" s="143" t="s">
        <v>426</v>
      </c>
      <c r="AU563" s="143" t="s">
        <v>89</v>
      </c>
      <c r="AY563" s="16" t="s">
        <v>190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6" t="s">
        <v>87</v>
      </c>
      <c r="BK563" s="144">
        <f>ROUND(I563*H563,2)</f>
        <v>0</v>
      </c>
      <c r="BL563" s="16" t="s">
        <v>197</v>
      </c>
      <c r="BM563" s="143" t="s">
        <v>917</v>
      </c>
    </row>
    <row r="564" spans="2:65" s="1" customFormat="1">
      <c r="B564" s="31"/>
      <c r="D564" s="145" t="s">
        <v>198</v>
      </c>
      <c r="F564" s="146" t="s">
        <v>916</v>
      </c>
      <c r="I564" s="147"/>
      <c r="L564" s="31"/>
      <c r="M564" s="148"/>
      <c r="T564" s="55"/>
      <c r="AT564" s="16" t="s">
        <v>198</v>
      </c>
      <c r="AU564" s="16" t="s">
        <v>89</v>
      </c>
    </row>
    <row r="565" spans="2:65" s="1" customFormat="1" ht="16.5" customHeight="1">
      <c r="B565" s="31"/>
      <c r="C565" s="132" t="s">
        <v>918</v>
      </c>
      <c r="D565" s="132" t="s">
        <v>192</v>
      </c>
      <c r="E565" s="133" t="s">
        <v>919</v>
      </c>
      <c r="F565" s="134" t="s">
        <v>920</v>
      </c>
      <c r="G565" s="135" t="s">
        <v>204</v>
      </c>
      <c r="H565" s="136">
        <v>8</v>
      </c>
      <c r="I565" s="137"/>
      <c r="J565" s="138">
        <f>ROUND(I565*H565,2)</f>
        <v>0</v>
      </c>
      <c r="K565" s="134" t="s">
        <v>196</v>
      </c>
      <c r="L565" s="31"/>
      <c r="M565" s="139" t="s">
        <v>1</v>
      </c>
      <c r="N565" s="140" t="s">
        <v>44</v>
      </c>
      <c r="P565" s="141">
        <f>O565*H565</f>
        <v>0</v>
      </c>
      <c r="Q565" s="141">
        <v>4.6800000000000001E-3</v>
      </c>
      <c r="R565" s="141">
        <f>Q565*H565</f>
        <v>3.7440000000000001E-2</v>
      </c>
      <c r="S565" s="141">
        <v>0</v>
      </c>
      <c r="T565" s="142">
        <f>S565*H565</f>
        <v>0</v>
      </c>
      <c r="AR565" s="143" t="s">
        <v>197</v>
      </c>
      <c r="AT565" s="143" t="s">
        <v>192</v>
      </c>
      <c r="AU565" s="143" t="s">
        <v>89</v>
      </c>
      <c r="AY565" s="16" t="s">
        <v>190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6" t="s">
        <v>87</v>
      </c>
      <c r="BK565" s="144">
        <f>ROUND(I565*H565,2)</f>
        <v>0</v>
      </c>
      <c r="BL565" s="16" t="s">
        <v>197</v>
      </c>
      <c r="BM565" s="143" t="s">
        <v>921</v>
      </c>
    </row>
    <row r="566" spans="2:65" s="1" customFormat="1" ht="29.25">
      <c r="B566" s="31"/>
      <c r="D566" s="145" t="s">
        <v>198</v>
      </c>
      <c r="F566" s="146" t="s">
        <v>922</v>
      </c>
      <c r="I566" s="147"/>
      <c r="L566" s="31"/>
      <c r="M566" s="148"/>
      <c r="T566" s="55"/>
      <c r="AT566" s="16" t="s">
        <v>198</v>
      </c>
      <c r="AU566" s="16" t="s">
        <v>89</v>
      </c>
    </row>
    <row r="567" spans="2:65" s="1" customFormat="1">
      <c r="B567" s="31"/>
      <c r="D567" s="149" t="s">
        <v>200</v>
      </c>
      <c r="F567" s="150" t="s">
        <v>923</v>
      </c>
      <c r="I567" s="147"/>
      <c r="L567" s="31"/>
      <c r="M567" s="148"/>
      <c r="T567" s="55"/>
      <c r="AT567" s="16" t="s">
        <v>200</v>
      </c>
      <c r="AU567" s="16" t="s">
        <v>89</v>
      </c>
    </row>
    <row r="568" spans="2:65" s="1" customFormat="1" ht="16.5" customHeight="1">
      <c r="B568" s="31"/>
      <c r="C568" s="152" t="s">
        <v>555</v>
      </c>
      <c r="D568" s="152" t="s">
        <v>426</v>
      </c>
      <c r="E568" s="153" t="s">
        <v>924</v>
      </c>
      <c r="F568" s="154" t="s">
        <v>925</v>
      </c>
      <c r="G568" s="155" t="s">
        <v>926</v>
      </c>
      <c r="H568" s="156">
        <v>23.867999999999999</v>
      </c>
      <c r="I568" s="157"/>
      <c r="J568" s="158">
        <f>ROUND(I568*H568,2)</f>
        <v>0</v>
      </c>
      <c r="K568" s="154" t="s">
        <v>1</v>
      </c>
      <c r="L568" s="159"/>
      <c r="M568" s="160" t="s">
        <v>1</v>
      </c>
      <c r="N568" s="161" t="s">
        <v>44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216</v>
      </c>
      <c r="AT568" s="143" t="s">
        <v>426</v>
      </c>
      <c r="AU568" s="143" t="s">
        <v>89</v>
      </c>
      <c r="AY568" s="16" t="s">
        <v>190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6" t="s">
        <v>87</v>
      </c>
      <c r="BK568" s="144">
        <f>ROUND(I568*H568,2)</f>
        <v>0</v>
      </c>
      <c r="BL568" s="16" t="s">
        <v>197</v>
      </c>
      <c r="BM568" s="143" t="s">
        <v>927</v>
      </c>
    </row>
    <row r="569" spans="2:65" s="1" customFormat="1">
      <c r="B569" s="31"/>
      <c r="D569" s="145" t="s">
        <v>198</v>
      </c>
      <c r="F569" s="146" t="s">
        <v>928</v>
      </c>
      <c r="I569" s="147"/>
      <c r="L569" s="31"/>
      <c r="M569" s="148"/>
      <c r="T569" s="55"/>
      <c r="AT569" s="16" t="s">
        <v>198</v>
      </c>
      <c r="AU569" s="16" t="s">
        <v>89</v>
      </c>
    </row>
    <row r="570" spans="2:65" s="1" customFormat="1" ht="16.5" customHeight="1">
      <c r="B570" s="31"/>
      <c r="C570" s="132" t="s">
        <v>929</v>
      </c>
      <c r="D570" s="132" t="s">
        <v>192</v>
      </c>
      <c r="E570" s="133" t="s">
        <v>930</v>
      </c>
      <c r="F570" s="134" t="s">
        <v>931</v>
      </c>
      <c r="G570" s="135" t="s">
        <v>932</v>
      </c>
      <c r="H570" s="136">
        <v>1</v>
      </c>
      <c r="I570" s="137"/>
      <c r="J570" s="138">
        <f>ROUND(I570*H570,2)</f>
        <v>0</v>
      </c>
      <c r="K570" s="134" t="s">
        <v>1</v>
      </c>
      <c r="L570" s="31"/>
      <c r="M570" s="139" t="s">
        <v>1</v>
      </c>
      <c r="N570" s="140" t="s">
        <v>44</v>
      </c>
      <c r="P570" s="141">
        <f>O570*H570</f>
        <v>0</v>
      </c>
      <c r="Q570" s="141">
        <v>0</v>
      </c>
      <c r="R570" s="141">
        <f>Q570*H570</f>
        <v>0</v>
      </c>
      <c r="S570" s="141">
        <v>0</v>
      </c>
      <c r="T570" s="142">
        <f>S570*H570</f>
        <v>0</v>
      </c>
      <c r="AR570" s="143" t="s">
        <v>197</v>
      </c>
      <c r="AT570" s="143" t="s">
        <v>192</v>
      </c>
      <c r="AU570" s="143" t="s">
        <v>89</v>
      </c>
      <c r="AY570" s="16" t="s">
        <v>190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6" t="s">
        <v>87</v>
      </c>
      <c r="BK570" s="144">
        <f>ROUND(I570*H570,2)</f>
        <v>0</v>
      </c>
      <c r="BL570" s="16" t="s">
        <v>197</v>
      </c>
      <c r="BM570" s="143" t="s">
        <v>933</v>
      </c>
    </row>
    <row r="571" spans="2:65" s="1" customFormat="1">
      <c r="B571" s="31"/>
      <c r="D571" s="145" t="s">
        <v>198</v>
      </c>
      <c r="F571" s="146" t="s">
        <v>931</v>
      </c>
      <c r="I571" s="147"/>
      <c r="L571" s="31"/>
      <c r="M571" s="148"/>
      <c r="T571" s="55"/>
      <c r="AT571" s="16" t="s">
        <v>198</v>
      </c>
      <c r="AU571" s="16" t="s">
        <v>89</v>
      </c>
    </row>
    <row r="572" spans="2:65" s="1" customFormat="1" ht="21.75" customHeight="1">
      <c r="B572" s="31"/>
      <c r="C572" s="132" t="s">
        <v>561</v>
      </c>
      <c r="D572" s="132" t="s">
        <v>192</v>
      </c>
      <c r="E572" s="133" t="s">
        <v>934</v>
      </c>
      <c r="F572" s="134" t="s">
        <v>935</v>
      </c>
      <c r="G572" s="135" t="s">
        <v>936</v>
      </c>
      <c r="H572" s="136">
        <v>1</v>
      </c>
      <c r="I572" s="137"/>
      <c r="J572" s="138">
        <f>ROUND(I572*H572,2)</f>
        <v>0</v>
      </c>
      <c r="K572" s="134" t="s">
        <v>1</v>
      </c>
      <c r="L572" s="31"/>
      <c r="M572" s="139" t="s">
        <v>1</v>
      </c>
      <c r="N572" s="140" t="s">
        <v>44</v>
      </c>
      <c r="P572" s="141">
        <f>O572*H572</f>
        <v>0</v>
      </c>
      <c r="Q572" s="141">
        <v>0</v>
      </c>
      <c r="R572" s="141">
        <f>Q572*H572</f>
        <v>0</v>
      </c>
      <c r="S572" s="141">
        <v>0</v>
      </c>
      <c r="T572" s="142">
        <f>S572*H572</f>
        <v>0</v>
      </c>
      <c r="AR572" s="143" t="s">
        <v>197</v>
      </c>
      <c r="AT572" s="143" t="s">
        <v>192</v>
      </c>
      <c r="AU572" s="143" t="s">
        <v>89</v>
      </c>
      <c r="AY572" s="16" t="s">
        <v>190</v>
      </c>
      <c r="BE572" s="144">
        <f>IF(N572="základní",J572,0)</f>
        <v>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6" t="s">
        <v>87</v>
      </c>
      <c r="BK572" s="144">
        <f>ROUND(I572*H572,2)</f>
        <v>0</v>
      </c>
      <c r="BL572" s="16" t="s">
        <v>197</v>
      </c>
      <c r="BM572" s="143" t="s">
        <v>937</v>
      </c>
    </row>
    <row r="573" spans="2:65" s="1" customFormat="1">
      <c r="B573" s="31"/>
      <c r="D573" s="145" t="s">
        <v>198</v>
      </c>
      <c r="F573" s="146" t="s">
        <v>935</v>
      </c>
      <c r="I573" s="147"/>
      <c r="L573" s="31"/>
      <c r="M573" s="148"/>
      <c r="T573" s="55"/>
      <c r="AT573" s="16" t="s">
        <v>198</v>
      </c>
      <c r="AU573" s="16" t="s">
        <v>89</v>
      </c>
    </row>
    <row r="574" spans="2:65" s="1" customFormat="1" ht="24.2" customHeight="1">
      <c r="B574" s="31"/>
      <c r="C574" s="132" t="s">
        <v>938</v>
      </c>
      <c r="D574" s="132" t="s">
        <v>192</v>
      </c>
      <c r="E574" s="133" t="s">
        <v>939</v>
      </c>
      <c r="F574" s="134" t="s">
        <v>940</v>
      </c>
      <c r="G574" s="135" t="s">
        <v>936</v>
      </c>
      <c r="H574" s="136">
        <v>1</v>
      </c>
      <c r="I574" s="137"/>
      <c r="J574" s="138">
        <f>ROUND(I574*H574,2)</f>
        <v>0</v>
      </c>
      <c r="K574" s="134" t="s">
        <v>1</v>
      </c>
      <c r="L574" s="31"/>
      <c r="M574" s="139" t="s">
        <v>1</v>
      </c>
      <c r="N574" s="140" t="s">
        <v>44</v>
      </c>
      <c r="P574" s="141">
        <f>O574*H574</f>
        <v>0</v>
      </c>
      <c r="Q574" s="141">
        <v>0</v>
      </c>
      <c r="R574" s="141">
        <f>Q574*H574</f>
        <v>0</v>
      </c>
      <c r="S574" s="141">
        <v>0</v>
      </c>
      <c r="T574" s="142">
        <f>S574*H574</f>
        <v>0</v>
      </c>
      <c r="AR574" s="143" t="s">
        <v>197</v>
      </c>
      <c r="AT574" s="143" t="s">
        <v>192</v>
      </c>
      <c r="AU574" s="143" t="s">
        <v>89</v>
      </c>
      <c r="AY574" s="16" t="s">
        <v>190</v>
      </c>
      <c r="BE574" s="144">
        <f>IF(N574="základní",J574,0)</f>
        <v>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6" t="s">
        <v>87</v>
      </c>
      <c r="BK574" s="144">
        <f>ROUND(I574*H574,2)</f>
        <v>0</v>
      </c>
      <c r="BL574" s="16" t="s">
        <v>197</v>
      </c>
      <c r="BM574" s="143" t="s">
        <v>941</v>
      </c>
    </row>
    <row r="575" spans="2:65" s="1" customFormat="1" ht="19.5">
      <c r="B575" s="31"/>
      <c r="D575" s="145" t="s">
        <v>198</v>
      </c>
      <c r="F575" s="146" t="s">
        <v>940</v>
      </c>
      <c r="I575" s="147"/>
      <c r="L575" s="31"/>
      <c r="M575" s="148"/>
      <c r="T575" s="55"/>
      <c r="AT575" s="16" t="s">
        <v>198</v>
      </c>
      <c r="AU575" s="16" t="s">
        <v>89</v>
      </c>
    </row>
    <row r="576" spans="2:65" s="1" customFormat="1" ht="16.5" customHeight="1">
      <c r="B576" s="31"/>
      <c r="C576" s="132" t="s">
        <v>566</v>
      </c>
      <c r="D576" s="132" t="s">
        <v>192</v>
      </c>
      <c r="E576" s="133" t="s">
        <v>942</v>
      </c>
      <c r="F576" s="134" t="s">
        <v>943</v>
      </c>
      <c r="G576" s="135" t="s">
        <v>936</v>
      </c>
      <c r="H576" s="136">
        <v>1</v>
      </c>
      <c r="I576" s="137"/>
      <c r="J576" s="138">
        <f>ROUND(I576*H576,2)</f>
        <v>0</v>
      </c>
      <c r="K576" s="134" t="s">
        <v>1</v>
      </c>
      <c r="L576" s="31"/>
      <c r="M576" s="139" t="s">
        <v>1</v>
      </c>
      <c r="N576" s="140" t="s">
        <v>44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197</v>
      </c>
      <c r="AT576" s="143" t="s">
        <v>192</v>
      </c>
      <c r="AU576" s="143" t="s">
        <v>89</v>
      </c>
      <c r="AY576" s="16" t="s">
        <v>190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6" t="s">
        <v>87</v>
      </c>
      <c r="BK576" s="144">
        <f>ROUND(I576*H576,2)</f>
        <v>0</v>
      </c>
      <c r="BL576" s="16" t="s">
        <v>197</v>
      </c>
      <c r="BM576" s="143" t="s">
        <v>944</v>
      </c>
    </row>
    <row r="577" spans="2:65" s="1" customFormat="1">
      <c r="B577" s="31"/>
      <c r="D577" s="145" t="s">
        <v>198</v>
      </c>
      <c r="F577" s="146" t="s">
        <v>943</v>
      </c>
      <c r="I577" s="147"/>
      <c r="L577" s="31"/>
      <c r="M577" s="148"/>
      <c r="T577" s="55"/>
      <c r="AT577" s="16" t="s">
        <v>198</v>
      </c>
      <c r="AU577" s="16" t="s">
        <v>89</v>
      </c>
    </row>
    <row r="578" spans="2:65" s="1" customFormat="1" ht="24.2" customHeight="1">
      <c r="B578" s="31"/>
      <c r="C578" s="132" t="s">
        <v>945</v>
      </c>
      <c r="D578" s="132" t="s">
        <v>192</v>
      </c>
      <c r="E578" s="133" t="s">
        <v>946</v>
      </c>
      <c r="F578" s="134" t="s">
        <v>947</v>
      </c>
      <c r="G578" s="135" t="s">
        <v>936</v>
      </c>
      <c r="H578" s="136">
        <v>2</v>
      </c>
      <c r="I578" s="137"/>
      <c r="J578" s="138">
        <f>ROUND(I578*H578,2)</f>
        <v>0</v>
      </c>
      <c r="K578" s="134" t="s">
        <v>1</v>
      </c>
      <c r="L578" s="31"/>
      <c r="M578" s="139" t="s">
        <v>1</v>
      </c>
      <c r="N578" s="140" t="s">
        <v>44</v>
      </c>
      <c r="P578" s="141">
        <f>O578*H578</f>
        <v>0</v>
      </c>
      <c r="Q578" s="141">
        <v>0</v>
      </c>
      <c r="R578" s="141">
        <f>Q578*H578</f>
        <v>0</v>
      </c>
      <c r="S578" s="141">
        <v>0</v>
      </c>
      <c r="T578" s="142">
        <f>S578*H578</f>
        <v>0</v>
      </c>
      <c r="AR578" s="143" t="s">
        <v>197</v>
      </c>
      <c r="AT578" s="143" t="s">
        <v>192</v>
      </c>
      <c r="AU578" s="143" t="s">
        <v>89</v>
      </c>
      <c r="AY578" s="16" t="s">
        <v>190</v>
      </c>
      <c r="BE578" s="144">
        <f>IF(N578="základní",J578,0)</f>
        <v>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6" t="s">
        <v>87</v>
      </c>
      <c r="BK578" s="144">
        <f>ROUND(I578*H578,2)</f>
        <v>0</v>
      </c>
      <c r="BL578" s="16" t="s">
        <v>197</v>
      </c>
      <c r="BM578" s="143" t="s">
        <v>948</v>
      </c>
    </row>
    <row r="579" spans="2:65" s="1" customFormat="1" ht="19.5">
      <c r="B579" s="31"/>
      <c r="D579" s="145" t="s">
        <v>198</v>
      </c>
      <c r="F579" s="146" t="s">
        <v>947</v>
      </c>
      <c r="I579" s="147"/>
      <c r="L579" s="31"/>
      <c r="M579" s="148"/>
      <c r="T579" s="55"/>
      <c r="AT579" s="16" t="s">
        <v>198</v>
      </c>
      <c r="AU579" s="16" t="s">
        <v>89</v>
      </c>
    </row>
    <row r="580" spans="2:65" s="1" customFormat="1" ht="24.2" customHeight="1">
      <c r="B580" s="31"/>
      <c r="C580" s="132" t="s">
        <v>572</v>
      </c>
      <c r="D580" s="132" t="s">
        <v>192</v>
      </c>
      <c r="E580" s="133" t="s">
        <v>949</v>
      </c>
      <c r="F580" s="134" t="s">
        <v>950</v>
      </c>
      <c r="G580" s="135" t="s">
        <v>936</v>
      </c>
      <c r="H580" s="136">
        <v>1</v>
      </c>
      <c r="I580" s="137"/>
      <c r="J580" s="138">
        <f>ROUND(I580*H580,2)</f>
        <v>0</v>
      </c>
      <c r="K580" s="134" t="s">
        <v>1</v>
      </c>
      <c r="L580" s="31"/>
      <c r="M580" s="139" t="s">
        <v>1</v>
      </c>
      <c r="N580" s="140" t="s">
        <v>44</v>
      </c>
      <c r="P580" s="141">
        <f>O580*H580</f>
        <v>0</v>
      </c>
      <c r="Q580" s="141">
        <v>0</v>
      </c>
      <c r="R580" s="141">
        <f>Q580*H580</f>
        <v>0</v>
      </c>
      <c r="S580" s="141">
        <v>0</v>
      </c>
      <c r="T580" s="142">
        <f>S580*H580</f>
        <v>0</v>
      </c>
      <c r="AR580" s="143" t="s">
        <v>197</v>
      </c>
      <c r="AT580" s="143" t="s">
        <v>192</v>
      </c>
      <c r="AU580" s="143" t="s">
        <v>89</v>
      </c>
      <c r="AY580" s="16" t="s">
        <v>190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6" t="s">
        <v>87</v>
      </c>
      <c r="BK580" s="144">
        <f>ROUND(I580*H580,2)</f>
        <v>0</v>
      </c>
      <c r="BL580" s="16" t="s">
        <v>197</v>
      </c>
      <c r="BM580" s="143" t="s">
        <v>951</v>
      </c>
    </row>
    <row r="581" spans="2:65" s="1" customFormat="1" ht="19.5">
      <c r="B581" s="31"/>
      <c r="D581" s="145" t="s">
        <v>198</v>
      </c>
      <c r="F581" s="146" t="s">
        <v>950</v>
      </c>
      <c r="I581" s="147"/>
      <c r="L581" s="31"/>
      <c r="M581" s="148"/>
      <c r="T581" s="55"/>
      <c r="AT581" s="16" t="s">
        <v>198</v>
      </c>
      <c r="AU581" s="16" t="s">
        <v>89</v>
      </c>
    </row>
    <row r="582" spans="2:65" s="11" customFormat="1" ht="22.9" customHeight="1">
      <c r="B582" s="121"/>
      <c r="D582" s="122" t="s">
        <v>78</v>
      </c>
      <c r="E582" s="130" t="s">
        <v>458</v>
      </c>
      <c r="F582" s="130" t="s">
        <v>952</v>
      </c>
      <c r="I582" s="124"/>
      <c r="J582" s="131">
        <f>BK582</f>
        <v>0</v>
      </c>
      <c r="L582" s="121"/>
      <c r="M582" s="125"/>
      <c r="P582" s="126">
        <f>SUM(P583:P719)</f>
        <v>0</v>
      </c>
      <c r="R582" s="126">
        <f>SUM(R583:R719)</f>
        <v>3.2287489999999999E-4</v>
      </c>
      <c r="T582" s="127">
        <f>SUM(T583:T719)</f>
        <v>111.07377921000004</v>
      </c>
      <c r="AR582" s="122" t="s">
        <v>87</v>
      </c>
      <c r="AT582" s="128" t="s">
        <v>78</v>
      </c>
      <c r="AU582" s="128" t="s">
        <v>87</v>
      </c>
      <c r="AY582" s="122" t="s">
        <v>190</v>
      </c>
      <c r="BK582" s="129">
        <f>SUM(BK583:BK719)</f>
        <v>0</v>
      </c>
    </row>
    <row r="583" spans="2:65" s="1" customFormat="1" ht="24.2" customHeight="1">
      <c r="B583" s="31"/>
      <c r="C583" s="132" t="s">
        <v>953</v>
      </c>
      <c r="D583" s="132" t="s">
        <v>192</v>
      </c>
      <c r="E583" s="133" t="s">
        <v>954</v>
      </c>
      <c r="F583" s="134" t="s">
        <v>955</v>
      </c>
      <c r="G583" s="135" t="s">
        <v>210</v>
      </c>
      <c r="H583" s="136">
        <v>5.94</v>
      </c>
      <c r="I583" s="137"/>
      <c r="J583" s="138">
        <f>ROUND(I583*H583,2)</f>
        <v>0</v>
      </c>
      <c r="K583" s="134" t="s">
        <v>196</v>
      </c>
      <c r="L583" s="31"/>
      <c r="M583" s="139" t="s">
        <v>1</v>
      </c>
      <c r="N583" s="140" t="s">
        <v>44</v>
      </c>
      <c r="P583" s="141">
        <f>O583*H583</f>
        <v>0</v>
      </c>
      <c r="Q583" s="141">
        <v>0</v>
      </c>
      <c r="R583" s="141">
        <f>Q583*H583</f>
        <v>0</v>
      </c>
      <c r="S583" s="141">
        <v>1.6</v>
      </c>
      <c r="T583" s="142">
        <f>S583*H583</f>
        <v>9.5040000000000013</v>
      </c>
      <c r="AR583" s="143" t="s">
        <v>197</v>
      </c>
      <c r="AT583" s="143" t="s">
        <v>192</v>
      </c>
      <c r="AU583" s="143" t="s">
        <v>89</v>
      </c>
      <c r="AY583" s="16" t="s">
        <v>190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6" t="s">
        <v>87</v>
      </c>
      <c r="BK583" s="144">
        <f>ROUND(I583*H583,2)</f>
        <v>0</v>
      </c>
      <c r="BL583" s="16" t="s">
        <v>197</v>
      </c>
      <c r="BM583" s="143" t="s">
        <v>956</v>
      </c>
    </row>
    <row r="584" spans="2:65" s="1" customFormat="1" ht="29.25">
      <c r="B584" s="31"/>
      <c r="D584" s="145" t="s">
        <v>198</v>
      </c>
      <c r="F584" s="146" t="s">
        <v>957</v>
      </c>
      <c r="I584" s="147"/>
      <c r="L584" s="31"/>
      <c r="M584" s="148"/>
      <c r="T584" s="55"/>
      <c r="AT584" s="16" t="s">
        <v>198</v>
      </c>
      <c r="AU584" s="16" t="s">
        <v>89</v>
      </c>
    </row>
    <row r="585" spans="2:65" s="1" customFormat="1">
      <c r="B585" s="31"/>
      <c r="D585" s="149" t="s">
        <v>200</v>
      </c>
      <c r="F585" s="150" t="s">
        <v>958</v>
      </c>
      <c r="I585" s="147"/>
      <c r="L585" s="31"/>
      <c r="M585" s="148"/>
      <c r="T585" s="55"/>
      <c r="AT585" s="16" t="s">
        <v>200</v>
      </c>
      <c r="AU585" s="16" t="s">
        <v>89</v>
      </c>
    </row>
    <row r="586" spans="2:65" s="1" customFormat="1" ht="16.5" customHeight="1">
      <c r="B586" s="31"/>
      <c r="C586" s="132" t="s">
        <v>575</v>
      </c>
      <c r="D586" s="132" t="s">
        <v>192</v>
      </c>
      <c r="E586" s="133" t="s">
        <v>959</v>
      </c>
      <c r="F586" s="134" t="s">
        <v>960</v>
      </c>
      <c r="G586" s="135" t="s">
        <v>368</v>
      </c>
      <c r="H586" s="136">
        <v>4.3</v>
      </c>
      <c r="I586" s="137"/>
      <c r="J586" s="138">
        <f>ROUND(I586*H586,2)</f>
        <v>0</v>
      </c>
      <c r="K586" s="134" t="s">
        <v>196</v>
      </c>
      <c r="L586" s="31"/>
      <c r="M586" s="139" t="s">
        <v>1</v>
      </c>
      <c r="N586" s="140" t="s">
        <v>44</v>
      </c>
      <c r="P586" s="141">
        <f>O586*H586</f>
        <v>0</v>
      </c>
      <c r="Q586" s="141">
        <v>1.2950000000000001E-6</v>
      </c>
      <c r="R586" s="141">
        <f>Q586*H586</f>
        <v>5.5685000000000001E-6</v>
      </c>
      <c r="S586" s="141">
        <v>0</v>
      </c>
      <c r="T586" s="142">
        <f>S586*H586</f>
        <v>0</v>
      </c>
      <c r="AR586" s="143" t="s">
        <v>197</v>
      </c>
      <c r="AT586" s="143" t="s">
        <v>192</v>
      </c>
      <c r="AU586" s="143" t="s">
        <v>89</v>
      </c>
      <c r="AY586" s="16" t="s">
        <v>190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6" t="s">
        <v>87</v>
      </c>
      <c r="BK586" s="144">
        <f>ROUND(I586*H586,2)</f>
        <v>0</v>
      </c>
      <c r="BL586" s="16" t="s">
        <v>197</v>
      </c>
      <c r="BM586" s="143" t="s">
        <v>961</v>
      </c>
    </row>
    <row r="587" spans="2:65" s="1" customFormat="1" ht="19.5">
      <c r="B587" s="31"/>
      <c r="D587" s="145" t="s">
        <v>198</v>
      </c>
      <c r="F587" s="146" t="s">
        <v>962</v>
      </c>
      <c r="I587" s="147"/>
      <c r="L587" s="31"/>
      <c r="M587" s="148"/>
      <c r="T587" s="55"/>
      <c r="AT587" s="16" t="s">
        <v>198</v>
      </c>
      <c r="AU587" s="16" t="s">
        <v>89</v>
      </c>
    </row>
    <row r="588" spans="2:65" s="1" customFormat="1">
      <c r="B588" s="31"/>
      <c r="D588" s="149" t="s">
        <v>200</v>
      </c>
      <c r="F588" s="150" t="s">
        <v>963</v>
      </c>
      <c r="I588" s="147"/>
      <c r="L588" s="31"/>
      <c r="M588" s="148"/>
      <c r="T588" s="55"/>
      <c r="AT588" s="16" t="s">
        <v>200</v>
      </c>
      <c r="AU588" s="16" t="s">
        <v>89</v>
      </c>
    </row>
    <row r="589" spans="2:65" s="1" customFormat="1" ht="24.2" customHeight="1">
      <c r="B589" s="31"/>
      <c r="C589" s="132" t="s">
        <v>964</v>
      </c>
      <c r="D589" s="132" t="s">
        <v>192</v>
      </c>
      <c r="E589" s="133" t="s">
        <v>965</v>
      </c>
      <c r="F589" s="134" t="s">
        <v>966</v>
      </c>
      <c r="G589" s="135" t="s">
        <v>368</v>
      </c>
      <c r="H589" s="136">
        <v>10.6</v>
      </c>
      <c r="I589" s="137"/>
      <c r="J589" s="138">
        <f>ROUND(I589*H589,2)</f>
        <v>0</v>
      </c>
      <c r="K589" s="134" t="s">
        <v>196</v>
      </c>
      <c r="L589" s="31"/>
      <c r="M589" s="139" t="s">
        <v>1</v>
      </c>
      <c r="N589" s="140" t="s">
        <v>44</v>
      </c>
      <c r="P589" s="141">
        <f>O589*H589</f>
        <v>0</v>
      </c>
      <c r="Q589" s="141">
        <v>2.3099999999999999E-5</v>
      </c>
      <c r="R589" s="141">
        <f>Q589*H589</f>
        <v>2.4485999999999996E-4</v>
      </c>
      <c r="S589" s="141">
        <v>0</v>
      </c>
      <c r="T589" s="142">
        <f>S589*H589</f>
        <v>0</v>
      </c>
      <c r="AR589" s="143" t="s">
        <v>197</v>
      </c>
      <c r="AT589" s="143" t="s">
        <v>192</v>
      </c>
      <c r="AU589" s="143" t="s">
        <v>89</v>
      </c>
      <c r="AY589" s="16" t="s">
        <v>190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87</v>
      </c>
      <c r="BK589" s="144">
        <f>ROUND(I589*H589,2)</f>
        <v>0</v>
      </c>
      <c r="BL589" s="16" t="s">
        <v>197</v>
      </c>
      <c r="BM589" s="143" t="s">
        <v>967</v>
      </c>
    </row>
    <row r="590" spans="2:65" s="1" customFormat="1" ht="19.5">
      <c r="B590" s="31"/>
      <c r="D590" s="145" t="s">
        <v>198</v>
      </c>
      <c r="F590" s="146" t="s">
        <v>968</v>
      </c>
      <c r="I590" s="147"/>
      <c r="L590" s="31"/>
      <c r="M590" s="148"/>
      <c r="T590" s="55"/>
      <c r="AT590" s="16" t="s">
        <v>198</v>
      </c>
      <c r="AU590" s="16" t="s">
        <v>89</v>
      </c>
    </row>
    <row r="591" spans="2:65" s="1" customFormat="1">
      <c r="B591" s="31"/>
      <c r="D591" s="149" t="s">
        <v>200</v>
      </c>
      <c r="F591" s="150" t="s">
        <v>969</v>
      </c>
      <c r="I591" s="147"/>
      <c r="L591" s="31"/>
      <c r="M591" s="148"/>
      <c r="T591" s="55"/>
      <c r="AT591" s="16" t="s">
        <v>200</v>
      </c>
      <c r="AU591" s="16" t="s">
        <v>89</v>
      </c>
    </row>
    <row r="592" spans="2:65" s="1" customFormat="1" ht="24.2" customHeight="1">
      <c r="B592" s="31"/>
      <c r="C592" s="132" t="s">
        <v>581</v>
      </c>
      <c r="D592" s="132" t="s">
        <v>192</v>
      </c>
      <c r="E592" s="133" t="s">
        <v>970</v>
      </c>
      <c r="F592" s="134" t="s">
        <v>971</v>
      </c>
      <c r="G592" s="135" t="s">
        <v>195</v>
      </c>
      <c r="H592" s="136">
        <v>2.7949999999999999</v>
      </c>
      <c r="I592" s="137"/>
      <c r="J592" s="138">
        <f>ROUND(I592*H592,2)</f>
        <v>0</v>
      </c>
      <c r="K592" s="134" t="s">
        <v>196</v>
      </c>
      <c r="L592" s="31"/>
      <c r="M592" s="139" t="s">
        <v>1</v>
      </c>
      <c r="N592" s="140" t="s">
        <v>44</v>
      </c>
      <c r="P592" s="141">
        <f>O592*H592</f>
        <v>0</v>
      </c>
      <c r="Q592" s="141">
        <v>0</v>
      </c>
      <c r="R592" s="141">
        <f>Q592*H592</f>
        <v>0</v>
      </c>
      <c r="S592" s="141">
        <v>9.8000000000000004E-2</v>
      </c>
      <c r="T592" s="142">
        <f>S592*H592</f>
        <v>0.27390999999999999</v>
      </c>
      <c r="AR592" s="143" t="s">
        <v>197</v>
      </c>
      <c r="AT592" s="143" t="s">
        <v>192</v>
      </c>
      <c r="AU592" s="143" t="s">
        <v>89</v>
      </c>
      <c r="AY592" s="16" t="s">
        <v>190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6" t="s">
        <v>87</v>
      </c>
      <c r="BK592" s="144">
        <f>ROUND(I592*H592,2)</f>
        <v>0</v>
      </c>
      <c r="BL592" s="16" t="s">
        <v>197</v>
      </c>
      <c r="BM592" s="143" t="s">
        <v>972</v>
      </c>
    </row>
    <row r="593" spans="2:65" s="1" customFormat="1" ht="39">
      <c r="B593" s="31"/>
      <c r="D593" s="145" t="s">
        <v>198</v>
      </c>
      <c r="F593" s="146" t="s">
        <v>973</v>
      </c>
      <c r="I593" s="147"/>
      <c r="L593" s="31"/>
      <c r="M593" s="148"/>
      <c r="T593" s="55"/>
      <c r="AT593" s="16" t="s">
        <v>198</v>
      </c>
      <c r="AU593" s="16" t="s">
        <v>89</v>
      </c>
    </row>
    <row r="594" spans="2:65" s="1" customFormat="1">
      <c r="B594" s="31"/>
      <c r="D594" s="149" t="s">
        <v>200</v>
      </c>
      <c r="F594" s="150" t="s">
        <v>974</v>
      </c>
      <c r="I594" s="147"/>
      <c r="L594" s="31"/>
      <c r="M594" s="148"/>
      <c r="T594" s="55"/>
      <c r="AT594" s="16" t="s">
        <v>200</v>
      </c>
      <c r="AU594" s="16" t="s">
        <v>89</v>
      </c>
    </row>
    <row r="595" spans="2:65" s="1" customFormat="1" ht="24.2" customHeight="1">
      <c r="B595" s="31"/>
      <c r="C595" s="132" t="s">
        <v>975</v>
      </c>
      <c r="D595" s="132" t="s">
        <v>192</v>
      </c>
      <c r="E595" s="133" t="s">
        <v>976</v>
      </c>
      <c r="F595" s="134" t="s">
        <v>977</v>
      </c>
      <c r="G595" s="135" t="s">
        <v>195</v>
      </c>
      <c r="H595" s="136">
        <v>5.55</v>
      </c>
      <c r="I595" s="137"/>
      <c r="J595" s="138">
        <f>ROUND(I595*H595,2)</f>
        <v>0</v>
      </c>
      <c r="K595" s="134" t="s">
        <v>196</v>
      </c>
      <c r="L595" s="31"/>
      <c r="M595" s="139" t="s">
        <v>1</v>
      </c>
      <c r="N595" s="140" t="s">
        <v>44</v>
      </c>
      <c r="P595" s="141">
        <f>O595*H595</f>
        <v>0</v>
      </c>
      <c r="Q595" s="141">
        <v>0</v>
      </c>
      <c r="R595" s="141">
        <f>Q595*H595</f>
        <v>0</v>
      </c>
      <c r="S595" s="141">
        <v>0.24</v>
      </c>
      <c r="T595" s="142">
        <f>S595*H595</f>
        <v>1.3319999999999999</v>
      </c>
      <c r="AR595" s="143" t="s">
        <v>197</v>
      </c>
      <c r="AT595" s="143" t="s">
        <v>192</v>
      </c>
      <c r="AU595" s="143" t="s">
        <v>89</v>
      </c>
      <c r="AY595" s="16" t="s">
        <v>190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6" t="s">
        <v>87</v>
      </c>
      <c r="BK595" s="144">
        <f>ROUND(I595*H595,2)</f>
        <v>0</v>
      </c>
      <c r="BL595" s="16" t="s">
        <v>197</v>
      </c>
      <c r="BM595" s="143" t="s">
        <v>978</v>
      </c>
    </row>
    <row r="596" spans="2:65" s="1" customFormat="1" ht="39">
      <c r="B596" s="31"/>
      <c r="D596" s="145" t="s">
        <v>198</v>
      </c>
      <c r="F596" s="146" t="s">
        <v>979</v>
      </c>
      <c r="I596" s="147"/>
      <c r="L596" s="31"/>
      <c r="M596" s="148"/>
      <c r="T596" s="55"/>
      <c r="AT596" s="16" t="s">
        <v>198</v>
      </c>
      <c r="AU596" s="16" t="s">
        <v>89</v>
      </c>
    </row>
    <row r="597" spans="2:65" s="1" customFormat="1">
      <c r="B597" s="31"/>
      <c r="D597" s="149" t="s">
        <v>200</v>
      </c>
      <c r="F597" s="150" t="s">
        <v>980</v>
      </c>
      <c r="I597" s="147"/>
      <c r="L597" s="31"/>
      <c r="M597" s="148"/>
      <c r="T597" s="55"/>
      <c r="AT597" s="16" t="s">
        <v>200</v>
      </c>
      <c r="AU597" s="16" t="s">
        <v>89</v>
      </c>
    </row>
    <row r="598" spans="2:65" s="1" customFormat="1" ht="37.9" customHeight="1">
      <c r="B598" s="31"/>
      <c r="C598" s="132" t="s">
        <v>586</v>
      </c>
      <c r="D598" s="132" t="s">
        <v>192</v>
      </c>
      <c r="E598" s="133" t="s">
        <v>981</v>
      </c>
      <c r="F598" s="134" t="s">
        <v>982</v>
      </c>
      <c r="G598" s="135" t="s">
        <v>210</v>
      </c>
      <c r="H598" s="136">
        <v>1.151</v>
      </c>
      <c r="I598" s="137"/>
      <c r="J598" s="138">
        <f>ROUND(I598*H598,2)</f>
        <v>0</v>
      </c>
      <c r="K598" s="134" t="s">
        <v>196</v>
      </c>
      <c r="L598" s="31"/>
      <c r="M598" s="139" t="s">
        <v>1</v>
      </c>
      <c r="N598" s="140" t="s">
        <v>44</v>
      </c>
      <c r="P598" s="141">
        <f>O598*H598</f>
        <v>0</v>
      </c>
      <c r="Q598" s="141">
        <v>0</v>
      </c>
      <c r="R598" s="141">
        <f>Q598*H598</f>
        <v>0</v>
      </c>
      <c r="S598" s="141">
        <v>2.2000000000000002</v>
      </c>
      <c r="T598" s="142">
        <f>S598*H598</f>
        <v>2.5322000000000005</v>
      </c>
      <c r="AR598" s="143" t="s">
        <v>197</v>
      </c>
      <c r="AT598" s="143" t="s">
        <v>192</v>
      </c>
      <c r="AU598" s="143" t="s">
        <v>89</v>
      </c>
      <c r="AY598" s="16" t="s">
        <v>190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6" t="s">
        <v>87</v>
      </c>
      <c r="BK598" s="144">
        <f>ROUND(I598*H598,2)</f>
        <v>0</v>
      </c>
      <c r="BL598" s="16" t="s">
        <v>197</v>
      </c>
      <c r="BM598" s="143" t="s">
        <v>983</v>
      </c>
    </row>
    <row r="599" spans="2:65" s="1" customFormat="1" ht="19.5">
      <c r="B599" s="31"/>
      <c r="D599" s="145" t="s">
        <v>198</v>
      </c>
      <c r="F599" s="146" t="s">
        <v>984</v>
      </c>
      <c r="I599" s="147"/>
      <c r="L599" s="31"/>
      <c r="M599" s="148"/>
      <c r="T599" s="55"/>
      <c r="AT599" s="16" t="s">
        <v>198</v>
      </c>
      <c r="AU599" s="16" t="s">
        <v>89</v>
      </c>
    </row>
    <row r="600" spans="2:65" s="1" customFormat="1">
      <c r="B600" s="31"/>
      <c r="D600" s="149" t="s">
        <v>200</v>
      </c>
      <c r="F600" s="150" t="s">
        <v>985</v>
      </c>
      <c r="I600" s="147"/>
      <c r="L600" s="31"/>
      <c r="M600" s="148"/>
      <c r="T600" s="55"/>
      <c r="AT600" s="16" t="s">
        <v>200</v>
      </c>
      <c r="AU600" s="16" t="s">
        <v>89</v>
      </c>
    </row>
    <row r="601" spans="2:65" s="1" customFormat="1" ht="16.5" customHeight="1">
      <c r="B601" s="31"/>
      <c r="C601" s="132" t="s">
        <v>986</v>
      </c>
      <c r="D601" s="132" t="s">
        <v>192</v>
      </c>
      <c r="E601" s="133" t="s">
        <v>987</v>
      </c>
      <c r="F601" s="134" t="s">
        <v>988</v>
      </c>
      <c r="G601" s="135" t="s">
        <v>210</v>
      </c>
      <c r="H601" s="136">
        <v>0.20799999999999999</v>
      </c>
      <c r="I601" s="137"/>
      <c r="J601" s="138">
        <f>ROUND(I601*H601,2)</f>
        <v>0</v>
      </c>
      <c r="K601" s="134" t="s">
        <v>196</v>
      </c>
      <c r="L601" s="31"/>
      <c r="M601" s="139" t="s">
        <v>1</v>
      </c>
      <c r="N601" s="140" t="s">
        <v>44</v>
      </c>
      <c r="P601" s="141">
        <f>O601*H601</f>
        <v>0</v>
      </c>
      <c r="Q601" s="141">
        <v>0</v>
      </c>
      <c r="R601" s="141">
        <f>Q601*H601</f>
        <v>0</v>
      </c>
      <c r="S601" s="141">
        <v>2.4</v>
      </c>
      <c r="T601" s="142">
        <f>S601*H601</f>
        <v>0.49919999999999998</v>
      </c>
      <c r="AR601" s="143" t="s">
        <v>197</v>
      </c>
      <c r="AT601" s="143" t="s">
        <v>192</v>
      </c>
      <c r="AU601" s="143" t="s">
        <v>89</v>
      </c>
      <c r="AY601" s="16" t="s">
        <v>190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6" t="s">
        <v>87</v>
      </c>
      <c r="BK601" s="144">
        <f>ROUND(I601*H601,2)</f>
        <v>0</v>
      </c>
      <c r="BL601" s="16" t="s">
        <v>197</v>
      </c>
      <c r="BM601" s="143" t="s">
        <v>989</v>
      </c>
    </row>
    <row r="602" spans="2:65" s="1" customFormat="1">
      <c r="B602" s="31"/>
      <c r="D602" s="145" t="s">
        <v>198</v>
      </c>
      <c r="F602" s="146" t="s">
        <v>990</v>
      </c>
      <c r="I602" s="147"/>
      <c r="L602" s="31"/>
      <c r="M602" s="148"/>
      <c r="T602" s="55"/>
      <c r="AT602" s="16" t="s">
        <v>198</v>
      </c>
      <c r="AU602" s="16" t="s">
        <v>89</v>
      </c>
    </row>
    <row r="603" spans="2:65" s="1" customFormat="1">
      <c r="B603" s="31"/>
      <c r="D603" s="149" t="s">
        <v>200</v>
      </c>
      <c r="F603" s="150" t="s">
        <v>991</v>
      </c>
      <c r="I603" s="147"/>
      <c r="L603" s="31"/>
      <c r="M603" s="148"/>
      <c r="T603" s="55"/>
      <c r="AT603" s="16" t="s">
        <v>200</v>
      </c>
      <c r="AU603" s="16" t="s">
        <v>89</v>
      </c>
    </row>
    <row r="604" spans="2:65" s="1" customFormat="1" ht="24.2" customHeight="1">
      <c r="B604" s="31"/>
      <c r="C604" s="132" t="s">
        <v>592</v>
      </c>
      <c r="D604" s="132" t="s">
        <v>192</v>
      </c>
      <c r="E604" s="133" t="s">
        <v>992</v>
      </c>
      <c r="F604" s="134" t="s">
        <v>993</v>
      </c>
      <c r="G604" s="135" t="s">
        <v>210</v>
      </c>
      <c r="H604" s="136">
        <v>0.432</v>
      </c>
      <c r="I604" s="137"/>
      <c r="J604" s="138">
        <f>ROUND(I604*H604,2)</f>
        <v>0</v>
      </c>
      <c r="K604" s="134" t="s">
        <v>196</v>
      </c>
      <c r="L604" s="31"/>
      <c r="M604" s="139" t="s">
        <v>1</v>
      </c>
      <c r="N604" s="140" t="s">
        <v>44</v>
      </c>
      <c r="P604" s="141">
        <f>O604*H604</f>
        <v>0</v>
      </c>
      <c r="Q604" s="141">
        <v>0</v>
      </c>
      <c r="R604" s="141">
        <f>Q604*H604</f>
        <v>0</v>
      </c>
      <c r="S604" s="141">
        <v>1.8</v>
      </c>
      <c r="T604" s="142">
        <f>S604*H604</f>
        <v>0.77759999999999996</v>
      </c>
      <c r="AR604" s="143" t="s">
        <v>197</v>
      </c>
      <c r="AT604" s="143" t="s">
        <v>192</v>
      </c>
      <c r="AU604" s="143" t="s">
        <v>89</v>
      </c>
      <c r="AY604" s="16" t="s">
        <v>190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6" t="s">
        <v>87</v>
      </c>
      <c r="BK604" s="144">
        <f>ROUND(I604*H604,2)</f>
        <v>0</v>
      </c>
      <c r="BL604" s="16" t="s">
        <v>197</v>
      </c>
      <c r="BM604" s="143" t="s">
        <v>994</v>
      </c>
    </row>
    <row r="605" spans="2:65" s="1" customFormat="1" ht="29.25">
      <c r="B605" s="31"/>
      <c r="D605" s="145" t="s">
        <v>198</v>
      </c>
      <c r="F605" s="146" t="s">
        <v>995</v>
      </c>
      <c r="I605" s="147"/>
      <c r="L605" s="31"/>
      <c r="M605" s="148"/>
      <c r="T605" s="55"/>
      <c r="AT605" s="16" t="s">
        <v>198</v>
      </c>
      <c r="AU605" s="16" t="s">
        <v>89</v>
      </c>
    </row>
    <row r="606" spans="2:65" s="1" customFormat="1">
      <c r="B606" s="31"/>
      <c r="D606" s="149" t="s">
        <v>200</v>
      </c>
      <c r="F606" s="150" t="s">
        <v>996</v>
      </c>
      <c r="I606" s="147"/>
      <c r="L606" s="31"/>
      <c r="M606" s="148"/>
      <c r="T606" s="55"/>
      <c r="AT606" s="16" t="s">
        <v>200</v>
      </c>
      <c r="AU606" s="16" t="s">
        <v>89</v>
      </c>
    </row>
    <row r="607" spans="2:65" s="1" customFormat="1" ht="16.5" customHeight="1">
      <c r="B607" s="31"/>
      <c r="C607" s="132" t="s">
        <v>997</v>
      </c>
      <c r="D607" s="132" t="s">
        <v>192</v>
      </c>
      <c r="E607" s="133" t="s">
        <v>998</v>
      </c>
      <c r="F607" s="134" t="s">
        <v>999</v>
      </c>
      <c r="G607" s="135" t="s">
        <v>195</v>
      </c>
      <c r="H607" s="136">
        <v>579.14700000000005</v>
      </c>
      <c r="I607" s="137"/>
      <c r="J607" s="138">
        <f>ROUND(I607*H607,2)</f>
        <v>0</v>
      </c>
      <c r="K607" s="134" t="s">
        <v>196</v>
      </c>
      <c r="L607" s="31"/>
      <c r="M607" s="139" t="s">
        <v>1</v>
      </c>
      <c r="N607" s="140" t="s">
        <v>44</v>
      </c>
      <c r="P607" s="141">
        <f>O607*H607</f>
        <v>0</v>
      </c>
      <c r="Q607" s="141">
        <v>0</v>
      </c>
      <c r="R607" s="141">
        <f>Q607*H607</f>
        <v>0</v>
      </c>
      <c r="S607" s="141">
        <v>2.1000000000000001E-2</v>
      </c>
      <c r="T607" s="142">
        <f>S607*H607</f>
        <v>12.162087000000001</v>
      </c>
      <c r="AR607" s="143" t="s">
        <v>197</v>
      </c>
      <c r="AT607" s="143" t="s">
        <v>192</v>
      </c>
      <c r="AU607" s="143" t="s">
        <v>89</v>
      </c>
      <c r="AY607" s="16" t="s">
        <v>190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6" t="s">
        <v>87</v>
      </c>
      <c r="BK607" s="144">
        <f>ROUND(I607*H607,2)</f>
        <v>0</v>
      </c>
      <c r="BL607" s="16" t="s">
        <v>197</v>
      </c>
      <c r="BM607" s="143" t="s">
        <v>1000</v>
      </c>
    </row>
    <row r="608" spans="2:65" s="1" customFormat="1" ht="29.25">
      <c r="B608" s="31"/>
      <c r="D608" s="145" t="s">
        <v>198</v>
      </c>
      <c r="F608" s="146" t="s">
        <v>1001</v>
      </c>
      <c r="I608" s="147"/>
      <c r="L608" s="31"/>
      <c r="M608" s="148"/>
      <c r="T608" s="55"/>
      <c r="AT608" s="16" t="s">
        <v>198</v>
      </c>
      <c r="AU608" s="16" t="s">
        <v>89</v>
      </c>
    </row>
    <row r="609" spans="2:65" s="1" customFormat="1">
      <c r="B609" s="31"/>
      <c r="D609" s="149" t="s">
        <v>200</v>
      </c>
      <c r="F609" s="150" t="s">
        <v>1002</v>
      </c>
      <c r="I609" s="147"/>
      <c r="L609" s="31"/>
      <c r="M609" s="148"/>
      <c r="T609" s="55"/>
      <c r="AT609" s="16" t="s">
        <v>200</v>
      </c>
      <c r="AU609" s="16" t="s">
        <v>89</v>
      </c>
    </row>
    <row r="610" spans="2:65" s="1" customFormat="1" ht="33" customHeight="1">
      <c r="B610" s="31"/>
      <c r="C610" s="132" t="s">
        <v>597</v>
      </c>
      <c r="D610" s="132" t="s">
        <v>192</v>
      </c>
      <c r="E610" s="133" t="s">
        <v>1003</v>
      </c>
      <c r="F610" s="134" t="s">
        <v>1004</v>
      </c>
      <c r="G610" s="135" t="s">
        <v>195</v>
      </c>
      <c r="H610" s="136">
        <v>288.70499999999998</v>
      </c>
      <c r="I610" s="137"/>
      <c r="J610" s="138">
        <f>ROUND(I610*H610,2)</f>
        <v>0</v>
      </c>
      <c r="K610" s="134" t="s">
        <v>196</v>
      </c>
      <c r="L610" s="31"/>
      <c r="M610" s="139" t="s">
        <v>1</v>
      </c>
      <c r="N610" s="140" t="s">
        <v>44</v>
      </c>
      <c r="P610" s="141">
        <f>O610*H610</f>
        <v>0</v>
      </c>
      <c r="Q610" s="141">
        <v>0</v>
      </c>
      <c r="R610" s="141">
        <f>Q610*H610</f>
        <v>0</v>
      </c>
      <c r="S610" s="141">
        <v>2E-3</v>
      </c>
      <c r="T610" s="142">
        <f>S610*H610</f>
        <v>0.57740999999999998</v>
      </c>
      <c r="AR610" s="143" t="s">
        <v>197</v>
      </c>
      <c r="AT610" s="143" t="s">
        <v>192</v>
      </c>
      <c r="AU610" s="143" t="s">
        <v>89</v>
      </c>
      <c r="AY610" s="16" t="s">
        <v>190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6" t="s">
        <v>87</v>
      </c>
      <c r="BK610" s="144">
        <f>ROUND(I610*H610,2)</f>
        <v>0</v>
      </c>
      <c r="BL610" s="16" t="s">
        <v>197</v>
      </c>
      <c r="BM610" s="143" t="s">
        <v>1005</v>
      </c>
    </row>
    <row r="611" spans="2:65" s="1" customFormat="1" ht="19.5">
      <c r="B611" s="31"/>
      <c r="D611" s="145" t="s">
        <v>198</v>
      </c>
      <c r="F611" s="146" t="s">
        <v>1006</v>
      </c>
      <c r="I611" s="147"/>
      <c r="L611" s="31"/>
      <c r="M611" s="148"/>
      <c r="T611" s="55"/>
      <c r="AT611" s="16" t="s">
        <v>198</v>
      </c>
      <c r="AU611" s="16" t="s">
        <v>89</v>
      </c>
    </row>
    <row r="612" spans="2:65" s="1" customFormat="1">
      <c r="B612" s="31"/>
      <c r="D612" s="149" t="s">
        <v>200</v>
      </c>
      <c r="F612" s="150" t="s">
        <v>1007</v>
      </c>
      <c r="I612" s="147"/>
      <c r="L612" s="31"/>
      <c r="M612" s="148"/>
      <c r="T612" s="55"/>
      <c r="AT612" s="16" t="s">
        <v>200</v>
      </c>
      <c r="AU612" s="16" t="s">
        <v>89</v>
      </c>
    </row>
    <row r="613" spans="2:65" s="1" customFormat="1" ht="19.5">
      <c r="B613" s="31"/>
      <c r="D613" s="145" t="s">
        <v>403</v>
      </c>
      <c r="F613" s="151" t="s">
        <v>1008</v>
      </c>
      <c r="I613" s="147"/>
      <c r="L613" s="31"/>
      <c r="M613" s="148"/>
      <c r="T613" s="55"/>
      <c r="AT613" s="16" t="s">
        <v>403</v>
      </c>
      <c r="AU613" s="16" t="s">
        <v>89</v>
      </c>
    </row>
    <row r="614" spans="2:65" s="1" customFormat="1" ht="24.2" customHeight="1">
      <c r="B614" s="31"/>
      <c r="C614" s="132" t="s">
        <v>1009</v>
      </c>
      <c r="D614" s="132" t="s">
        <v>192</v>
      </c>
      <c r="E614" s="133" t="s">
        <v>1010</v>
      </c>
      <c r="F614" s="134" t="s">
        <v>1011</v>
      </c>
      <c r="G614" s="135" t="s">
        <v>926</v>
      </c>
      <c r="H614" s="136">
        <v>7217.625</v>
      </c>
      <c r="I614" s="137"/>
      <c r="J614" s="138">
        <f>ROUND(I614*H614,2)</f>
        <v>0</v>
      </c>
      <c r="K614" s="134" t="s">
        <v>196</v>
      </c>
      <c r="L614" s="31"/>
      <c r="M614" s="139" t="s">
        <v>1</v>
      </c>
      <c r="N614" s="140" t="s">
        <v>44</v>
      </c>
      <c r="P614" s="141">
        <f>O614*H614</f>
        <v>0</v>
      </c>
      <c r="Q614" s="141">
        <v>0</v>
      </c>
      <c r="R614" s="141">
        <f>Q614*H614</f>
        <v>0</v>
      </c>
      <c r="S614" s="141">
        <v>1E-3</v>
      </c>
      <c r="T614" s="142">
        <f>S614*H614</f>
        <v>7.217625</v>
      </c>
      <c r="AR614" s="143" t="s">
        <v>197</v>
      </c>
      <c r="AT614" s="143" t="s">
        <v>192</v>
      </c>
      <c r="AU614" s="143" t="s">
        <v>89</v>
      </c>
      <c r="AY614" s="16" t="s">
        <v>190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6" t="s">
        <v>87</v>
      </c>
      <c r="BK614" s="144">
        <f>ROUND(I614*H614,2)</f>
        <v>0</v>
      </c>
      <c r="BL614" s="16" t="s">
        <v>197</v>
      </c>
      <c r="BM614" s="143" t="s">
        <v>1012</v>
      </c>
    </row>
    <row r="615" spans="2:65" s="1" customFormat="1" ht="19.5">
      <c r="B615" s="31"/>
      <c r="D615" s="145" t="s">
        <v>198</v>
      </c>
      <c r="F615" s="146" t="s">
        <v>1013</v>
      </c>
      <c r="I615" s="147"/>
      <c r="L615" s="31"/>
      <c r="M615" s="148"/>
      <c r="T615" s="55"/>
      <c r="AT615" s="16" t="s">
        <v>198</v>
      </c>
      <c r="AU615" s="16" t="s">
        <v>89</v>
      </c>
    </row>
    <row r="616" spans="2:65" s="1" customFormat="1">
      <c r="B616" s="31"/>
      <c r="D616" s="149" t="s">
        <v>200</v>
      </c>
      <c r="F616" s="150" t="s">
        <v>1014</v>
      </c>
      <c r="I616" s="147"/>
      <c r="L616" s="31"/>
      <c r="M616" s="148"/>
      <c r="T616" s="55"/>
      <c r="AT616" s="16" t="s">
        <v>200</v>
      </c>
      <c r="AU616" s="16" t="s">
        <v>89</v>
      </c>
    </row>
    <row r="617" spans="2:65" s="1" customFormat="1" ht="24.2" customHeight="1">
      <c r="B617" s="31"/>
      <c r="C617" s="132" t="s">
        <v>602</v>
      </c>
      <c r="D617" s="132" t="s">
        <v>192</v>
      </c>
      <c r="E617" s="133" t="s">
        <v>1015</v>
      </c>
      <c r="F617" s="134" t="s">
        <v>1016</v>
      </c>
      <c r="G617" s="135" t="s">
        <v>195</v>
      </c>
      <c r="H617" s="136">
        <v>288.70499999999998</v>
      </c>
      <c r="I617" s="137"/>
      <c r="J617" s="138">
        <f>ROUND(I617*H617,2)</f>
        <v>0</v>
      </c>
      <c r="K617" s="134" t="s">
        <v>196</v>
      </c>
      <c r="L617" s="31"/>
      <c r="M617" s="139" t="s">
        <v>1</v>
      </c>
      <c r="N617" s="140" t="s">
        <v>44</v>
      </c>
      <c r="P617" s="141">
        <f>O617*H617</f>
        <v>0</v>
      </c>
      <c r="Q617" s="141">
        <v>0</v>
      </c>
      <c r="R617" s="141">
        <f>Q617*H617</f>
        <v>0</v>
      </c>
      <c r="S617" s="141">
        <v>1.75E-3</v>
      </c>
      <c r="T617" s="142">
        <f>S617*H617</f>
        <v>0.50523375000000004</v>
      </c>
      <c r="AR617" s="143" t="s">
        <v>197</v>
      </c>
      <c r="AT617" s="143" t="s">
        <v>192</v>
      </c>
      <c r="AU617" s="143" t="s">
        <v>89</v>
      </c>
      <c r="AY617" s="16" t="s">
        <v>190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6" t="s">
        <v>87</v>
      </c>
      <c r="BK617" s="144">
        <f>ROUND(I617*H617,2)</f>
        <v>0</v>
      </c>
      <c r="BL617" s="16" t="s">
        <v>197</v>
      </c>
      <c r="BM617" s="143" t="s">
        <v>1017</v>
      </c>
    </row>
    <row r="618" spans="2:65" s="1" customFormat="1" ht="29.25">
      <c r="B618" s="31"/>
      <c r="D618" s="145" t="s">
        <v>198</v>
      </c>
      <c r="F618" s="146" t="s">
        <v>1018</v>
      </c>
      <c r="I618" s="147"/>
      <c r="L618" s="31"/>
      <c r="M618" s="148"/>
      <c r="T618" s="55"/>
      <c r="AT618" s="16" t="s">
        <v>198</v>
      </c>
      <c r="AU618" s="16" t="s">
        <v>89</v>
      </c>
    </row>
    <row r="619" spans="2:65" s="1" customFormat="1">
      <c r="B619" s="31"/>
      <c r="D619" s="149" t="s">
        <v>200</v>
      </c>
      <c r="F619" s="150" t="s">
        <v>1019</v>
      </c>
      <c r="I619" s="147"/>
      <c r="L619" s="31"/>
      <c r="M619" s="148"/>
      <c r="T619" s="55"/>
      <c r="AT619" s="16" t="s">
        <v>200</v>
      </c>
      <c r="AU619" s="16" t="s">
        <v>89</v>
      </c>
    </row>
    <row r="620" spans="2:65" s="1" customFormat="1" ht="33" customHeight="1">
      <c r="B620" s="31"/>
      <c r="C620" s="132" t="s">
        <v>1020</v>
      </c>
      <c r="D620" s="132" t="s">
        <v>192</v>
      </c>
      <c r="E620" s="133" t="s">
        <v>1021</v>
      </c>
      <c r="F620" s="134" t="s">
        <v>1022</v>
      </c>
      <c r="G620" s="135" t="s">
        <v>204</v>
      </c>
      <c r="H620" s="136">
        <v>10</v>
      </c>
      <c r="I620" s="137"/>
      <c r="J620" s="138">
        <f>ROUND(I620*H620,2)</f>
        <v>0</v>
      </c>
      <c r="K620" s="134" t="s">
        <v>196</v>
      </c>
      <c r="L620" s="31"/>
      <c r="M620" s="139" t="s">
        <v>1</v>
      </c>
      <c r="N620" s="140" t="s">
        <v>44</v>
      </c>
      <c r="P620" s="141">
        <f>O620*H620</f>
        <v>0</v>
      </c>
      <c r="Q620" s="141">
        <v>0</v>
      </c>
      <c r="R620" s="141">
        <f>Q620*H620</f>
        <v>0</v>
      </c>
      <c r="S620" s="141">
        <v>1.8799999999999999E-3</v>
      </c>
      <c r="T620" s="142">
        <f>S620*H620</f>
        <v>1.8800000000000001E-2</v>
      </c>
      <c r="AR620" s="143" t="s">
        <v>197</v>
      </c>
      <c r="AT620" s="143" t="s">
        <v>192</v>
      </c>
      <c r="AU620" s="143" t="s">
        <v>89</v>
      </c>
      <c r="AY620" s="16" t="s">
        <v>190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6" t="s">
        <v>87</v>
      </c>
      <c r="BK620" s="144">
        <f>ROUND(I620*H620,2)</f>
        <v>0</v>
      </c>
      <c r="BL620" s="16" t="s">
        <v>197</v>
      </c>
      <c r="BM620" s="143" t="s">
        <v>1023</v>
      </c>
    </row>
    <row r="621" spans="2:65" s="1" customFormat="1" ht="19.5">
      <c r="B621" s="31"/>
      <c r="D621" s="145" t="s">
        <v>198</v>
      </c>
      <c r="F621" s="146" t="s">
        <v>1024</v>
      </c>
      <c r="I621" s="147"/>
      <c r="L621" s="31"/>
      <c r="M621" s="148"/>
      <c r="T621" s="55"/>
      <c r="AT621" s="16" t="s">
        <v>198</v>
      </c>
      <c r="AU621" s="16" t="s">
        <v>89</v>
      </c>
    </row>
    <row r="622" spans="2:65" s="1" customFormat="1">
      <c r="B622" s="31"/>
      <c r="D622" s="149" t="s">
        <v>200</v>
      </c>
      <c r="F622" s="150" t="s">
        <v>1025</v>
      </c>
      <c r="I622" s="147"/>
      <c r="L622" s="31"/>
      <c r="M622" s="148"/>
      <c r="T622" s="55"/>
      <c r="AT622" s="16" t="s">
        <v>200</v>
      </c>
      <c r="AU622" s="16" t="s">
        <v>89</v>
      </c>
    </row>
    <row r="623" spans="2:65" s="1" customFormat="1" ht="24.2" customHeight="1">
      <c r="B623" s="31"/>
      <c r="C623" s="132" t="s">
        <v>605</v>
      </c>
      <c r="D623" s="132" t="s">
        <v>192</v>
      </c>
      <c r="E623" s="133" t="s">
        <v>1026</v>
      </c>
      <c r="F623" s="134" t="s">
        <v>1027</v>
      </c>
      <c r="G623" s="135" t="s">
        <v>368</v>
      </c>
      <c r="H623" s="136">
        <v>107.4</v>
      </c>
      <c r="I623" s="137"/>
      <c r="J623" s="138">
        <f>ROUND(I623*H623,2)</f>
        <v>0</v>
      </c>
      <c r="K623" s="134" t="s">
        <v>196</v>
      </c>
      <c r="L623" s="31"/>
      <c r="M623" s="139" t="s">
        <v>1</v>
      </c>
      <c r="N623" s="140" t="s">
        <v>44</v>
      </c>
      <c r="P623" s="141">
        <f>O623*H623</f>
        <v>0</v>
      </c>
      <c r="Q623" s="141">
        <v>0</v>
      </c>
      <c r="R623" s="141">
        <f>Q623*H623</f>
        <v>0</v>
      </c>
      <c r="S623" s="141">
        <v>1.91E-3</v>
      </c>
      <c r="T623" s="142">
        <f>S623*H623</f>
        <v>0.20513400000000001</v>
      </c>
      <c r="AR623" s="143" t="s">
        <v>197</v>
      </c>
      <c r="AT623" s="143" t="s">
        <v>192</v>
      </c>
      <c r="AU623" s="143" t="s">
        <v>89</v>
      </c>
      <c r="AY623" s="16" t="s">
        <v>190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6" t="s">
        <v>87</v>
      </c>
      <c r="BK623" s="144">
        <f>ROUND(I623*H623,2)</f>
        <v>0</v>
      </c>
      <c r="BL623" s="16" t="s">
        <v>197</v>
      </c>
      <c r="BM623" s="143" t="s">
        <v>1028</v>
      </c>
    </row>
    <row r="624" spans="2:65" s="1" customFormat="1" ht="19.5">
      <c r="B624" s="31"/>
      <c r="D624" s="145" t="s">
        <v>198</v>
      </c>
      <c r="F624" s="146" t="s">
        <v>1029</v>
      </c>
      <c r="I624" s="147"/>
      <c r="L624" s="31"/>
      <c r="M624" s="148"/>
      <c r="T624" s="55"/>
      <c r="AT624" s="16" t="s">
        <v>198</v>
      </c>
      <c r="AU624" s="16" t="s">
        <v>89</v>
      </c>
    </row>
    <row r="625" spans="2:65" s="1" customFormat="1">
      <c r="B625" s="31"/>
      <c r="D625" s="149" t="s">
        <v>200</v>
      </c>
      <c r="F625" s="150" t="s">
        <v>1030</v>
      </c>
      <c r="I625" s="147"/>
      <c r="L625" s="31"/>
      <c r="M625" s="148"/>
      <c r="T625" s="55"/>
      <c r="AT625" s="16" t="s">
        <v>200</v>
      </c>
      <c r="AU625" s="16" t="s">
        <v>89</v>
      </c>
    </row>
    <row r="626" spans="2:65" s="1" customFormat="1" ht="16.5" customHeight="1">
      <c r="B626" s="31"/>
      <c r="C626" s="132" t="s">
        <v>1031</v>
      </c>
      <c r="D626" s="132" t="s">
        <v>192</v>
      </c>
      <c r="E626" s="133" t="s">
        <v>1032</v>
      </c>
      <c r="F626" s="134" t="s">
        <v>1033</v>
      </c>
      <c r="G626" s="135" t="s">
        <v>936</v>
      </c>
      <c r="H626" s="136">
        <v>3</v>
      </c>
      <c r="I626" s="137"/>
      <c r="J626" s="138">
        <f>ROUND(I626*H626,2)</f>
        <v>0</v>
      </c>
      <c r="K626" s="134" t="s">
        <v>1</v>
      </c>
      <c r="L626" s="31"/>
      <c r="M626" s="139" t="s">
        <v>1</v>
      </c>
      <c r="N626" s="140" t="s">
        <v>44</v>
      </c>
      <c r="P626" s="141">
        <f>O626*H626</f>
        <v>0</v>
      </c>
      <c r="Q626" s="141">
        <v>0</v>
      </c>
      <c r="R626" s="141">
        <f>Q626*H626</f>
        <v>0</v>
      </c>
      <c r="S626" s="141">
        <v>0</v>
      </c>
      <c r="T626" s="142">
        <f>S626*H626</f>
        <v>0</v>
      </c>
      <c r="AR626" s="143" t="s">
        <v>197</v>
      </c>
      <c r="AT626" s="143" t="s">
        <v>192</v>
      </c>
      <c r="AU626" s="143" t="s">
        <v>89</v>
      </c>
      <c r="AY626" s="16" t="s">
        <v>190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6" t="s">
        <v>87</v>
      </c>
      <c r="BK626" s="144">
        <f>ROUND(I626*H626,2)</f>
        <v>0</v>
      </c>
      <c r="BL626" s="16" t="s">
        <v>197</v>
      </c>
      <c r="BM626" s="143" t="s">
        <v>1034</v>
      </c>
    </row>
    <row r="627" spans="2:65" s="1" customFormat="1">
      <c r="B627" s="31"/>
      <c r="D627" s="145" t="s">
        <v>198</v>
      </c>
      <c r="F627" s="146" t="s">
        <v>1033</v>
      </c>
      <c r="I627" s="147"/>
      <c r="L627" s="31"/>
      <c r="M627" s="148"/>
      <c r="T627" s="55"/>
      <c r="AT627" s="16" t="s">
        <v>198</v>
      </c>
      <c r="AU627" s="16" t="s">
        <v>89</v>
      </c>
    </row>
    <row r="628" spans="2:65" s="1" customFormat="1" ht="24.2" customHeight="1">
      <c r="B628" s="31"/>
      <c r="C628" s="132" t="s">
        <v>609</v>
      </c>
      <c r="D628" s="132" t="s">
        <v>192</v>
      </c>
      <c r="E628" s="133" t="s">
        <v>1035</v>
      </c>
      <c r="F628" s="134" t="s">
        <v>1036</v>
      </c>
      <c r="G628" s="135" t="s">
        <v>204</v>
      </c>
      <c r="H628" s="136">
        <v>18</v>
      </c>
      <c r="I628" s="137"/>
      <c r="J628" s="138">
        <f>ROUND(I628*H628,2)</f>
        <v>0</v>
      </c>
      <c r="K628" s="134" t="s">
        <v>196</v>
      </c>
      <c r="L628" s="31"/>
      <c r="M628" s="139" t="s">
        <v>1</v>
      </c>
      <c r="N628" s="140" t="s">
        <v>44</v>
      </c>
      <c r="P628" s="141">
        <f>O628*H628</f>
        <v>0</v>
      </c>
      <c r="Q628" s="141">
        <v>0</v>
      </c>
      <c r="R628" s="141">
        <f>Q628*H628</f>
        <v>0</v>
      </c>
      <c r="S628" s="141">
        <v>2.9999999999999997E-4</v>
      </c>
      <c r="T628" s="142">
        <f>S628*H628</f>
        <v>5.3999999999999994E-3</v>
      </c>
      <c r="AR628" s="143" t="s">
        <v>197</v>
      </c>
      <c r="AT628" s="143" t="s">
        <v>192</v>
      </c>
      <c r="AU628" s="143" t="s">
        <v>89</v>
      </c>
      <c r="AY628" s="16" t="s">
        <v>190</v>
      </c>
      <c r="BE628" s="144">
        <f>IF(N628="základní",J628,0)</f>
        <v>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6" t="s">
        <v>87</v>
      </c>
      <c r="BK628" s="144">
        <f>ROUND(I628*H628,2)</f>
        <v>0</v>
      </c>
      <c r="BL628" s="16" t="s">
        <v>197</v>
      </c>
      <c r="BM628" s="143" t="s">
        <v>1037</v>
      </c>
    </row>
    <row r="629" spans="2:65" s="1" customFormat="1" ht="19.5">
      <c r="B629" s="31"/>
      <c r="D629" s="145" t="s">
        <v>198</v>
      </c>
      <c r="F629" s="146" t="s">
        <v>1038</v>
      </c>
      <c r="I629" s="147"/>
      <c r="L629" s="31"/>
      <c r="M629" s="148"/>
      <c r="T629" s="55"/>
      <c r="AT629" s="16" t="s">
        <v>198</v>
      </c>
      <c r="AU629" s="16" t="s">
        <v>89</v>
      </c>
    </row>
    <row r="630" spans="2:65" s="1" customFormat="1">
      <c r="B630" s="31"/>
      <c r="D630" s="149" t="s">
        <v>200</v>
      </c>
      <c r="F630" s="150" t="s">
        <v>1039</v>
      </c>
      <c r="I630" s="147"/>
      <c r="L630" s="31"/>
      <c r="M630" s="148"/>
      <c r="T630" s="55"/>
      <c r="AT630" s="16" t="s">
        <v>200</v>
      </c>
      <c r="AU630" s="16" t="s">
        <v>89</v>
      </c>
    </row>
    <row r="631" spans="2:65" s="1" customFormat="1" ht="16.5" customHeight="1">
      <c r="B631" s="31"/>
      <c r="C631" s="132" t="s">
        <v>1040</v>
      </c>
      <c r="D631" s="132" t="s">
        <v>192</v>
      </c>
      <c r="E631" s="133" t="s">
        <v>1041</v>
      </c>
      <c r="F631" s="134" t="s">
        <v>1042</v>
      </c>
      <c r="G631" s="135" t="s">
        <v>204</v>
      </c>
      <c r="H631" s="136">
        <v>4</v>
      </c>
      <c r="I631" s="137"/>
      <c r="J631" s="138">
        <f>ROUND(I631*H631,2)</f>
        <v>0</v>
      </c>
      <c r="K631" s="134" t="s">
        <v>196</v>
      </c>
      <c r="L631" s="31"/>
      <c r="M631" s="139" t="s">
        <v>1</v>
      </c>
      <c r="N631" s="140" t="s">
        <v>44</v>
      </c>
      <c r="P631" s="141">
        <f>O631*H631</f>
        <v>0</v>
      </c>
      <c r="Q631" s="141">
        <v>0</v>
      </c>
      <c r="R631" s="141">
        <f>Q631*H631</f>
        <v>0</v>
      </c>
      <c r="S631" s="141">
        <v>2.0109999999999999E-2</v>
      </c>
      <c r="T631" s="142">
        <f>S631*H631</f>
        <v>8.0439999999999998E-2</v>
      </c>
      <c r="AR631" s="143" t="s">
        <v>197</v>
      </c>
      <c r="AT631" s="143" t="s">
        <v>192</v>
      </c>
      <c r="AU631" s="143" t="s">
        <v>89</v>
      </c>
      <c r="AY631" s="16" t="s">
        <v>190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6" t="s">
        <v>87</v>
      </c>
      <c r="BK631" s="144">
        <f>ROUND(I631*H631,2)</f>
        <v>0</v>
      </c>
      <c r="BL631" s="16" t="s">
        <v>197</v>
      </c>
      <c r="BM631" s="143" t="s">
        <v>1043</v>
      </c>
    </row>
    <row r="632" spans="2:65" s="1" customFormat="1">
      <c r="B632" s="31"/>
      <c r="D632" s="145" t="s">
        <v>198</v>
      </c>
      <c r="F632" s="146" t="s">
        <v>1044</v>
      </c>
      <c r="I632" s="147"/>
      <c r="L632" s="31"/>
      <c r="M632" s="148"/>
      <c r="T632" s="55"/>
      <c r="AT632" s="16" t="s">
        <v>198</v>
      </c>
      <c r="AU632" s="16" t="s">
        <v>89</v>
      </c>
    </row>
    <row r="633" spans="2:65" s="1" customFormat="1">
      <c r="B633" s="31"/>
      <c r="D633" s="149" t="s">
        <v>200</v>
      </c>
      <c r="F633" s="150" t="s">
        <v>1045</v>
      </c>
      <c r="I633" s="147"/>
      <c r="L633" s="31"/>
      <c r="M633" s="148"/>
      <c r="T633" s="55"/>
      <c r="AT633" s="16" t="s">
        <v>200</v>
      </c>
      <c r="AU633" s="16" t="s">
        <v>89</v>
      </c>
    </row>
    <row r="634" spans="2:65" s="1" customFormat="1" ht="16.5" customHeight="1">
      <c r="B634" s="31"/>
      <c r="C634" s="132" t="s">
        <v>612</v>
      </c>
      <c r="D634" s="132" t="s">
        <v>192</v>
      </c>
      <c r="E634" s="133" t="s">
        <v>1046</v>
      </c>
      <c r="F634" s="134" t="s">
        <v>1047</v>
      </c>
      <c r="G634" s="135" t="s">
        <v>204</v>
      </c>
      <c r="H634" s="136">
        <v>1</v>
      </c>
      <c r="I634" s="137"/>
      <c r="J634" s="138">
        <f>ROUND(I634*H634,2)</f>
        <v>0</v>
      </c>
      <c r="K634" s="134" t="s">
        <v>196</v>
      </c>
      <c r="L634" s="31"/>
      <c r="M634" s="139" t="s">
        <v>1</v>
      </c>
      <c r="N634" s="140" t="s">
        <v>44</v>
      </c>
      <c r="P634" s="141">
        <f>O634*H634</f>
        <v>0</v>
      </c>
      <c r="Q634" s="141">
        <v>0</v>
      </c>
      <c r="R634" s="141">
        <f>Q634*H634</f>
        <v>0</v>
      </c>
      <c r="S634" s="141">
        <v>1.4999999999999999E-2</v>
      </c>
      <c r="T634" s="142">
        <f>S634*H634</f>
        <v>1.4999999999999999E-2</v>
      </c>
      <c r="AR634" s="143" t="s">
        <v>197</v>
      </c>
      <c r="AT634" s="143" t="s">
        <v>192</v>
      </c>
      <c r="AU634" s="143" t="s">
        <v>89</v>
      </c>
      <c r="AY634" s="16" t="s">
        <v>190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87</v>
      </c>
      <c r="BK634" s="144">
        <f>ROUND(I634*H634,2)</f>
        <v>0</v>
      </c>
      <c r="BL634" s="16" t="s">
        <v>197</v>
      </c>
      <c r="BM634" s="143" t="s">
        <v>1048</v>
      </c>
    </row>
    <row r="635" spans="2:65" s="1" customFormat="1">
      <c r="B635" s="31"/>
      <c r="D635" s="145" t="s">
        <v>198</v>
      </c>
      <c r="F635" s="146" t="s">
        <v>1049</v>
      </c>
      <c r="I635" s="147"/>
      <c r="L635" s="31"/>
      <c r="M635" s="148"/>
      <c r="T635" s="55"/>
      <c r="AT635" s="16" t="s">
        <v>198</v>
      </c>
      <c r="AU635" s="16" t="s">
        <v>89</v>
      </c>
    </row>
    <row r="636" spans="2:65" s="1" customFormat="1">
      <c r="B636" s="31"/>
      <c r="D636" s="149" t="s">
        <v>200</v>
      </c>
      <c r="F636" s="150" t="s">
        <v>1050</v>
      </c>
      <c r="I636" s="147"/>
      <c r="L636" s="31"/>
      <c r="M636" s="148"/>
      <c r="T636" s="55"/>
      <c r="AT636" s="16" t="s">
        <v>200</v>
      </c>
      <c r="AU636" s="16" t="s">
        <v>89</v>
      </c>
    </row>
    <row r="637" spans="2:65" s="1" customFormat="1" ht="21.75" customHeight="1">
      <c r="B637" s="31"/>
      <c r="C637" s="132" t="s">
        <v>1051</v>
      </c>
      <c r="D637" s="132" t="s">
        <v>192</v>
      </c>
      <c r="E637" s="133" t="s">
        <v>1052</v>
      </c>
      <c r="F637" s="134" t="s">
        <v>1053</v>
      </c>
      <c r="G637" s="135" t="s">
        <v>210</v>
      </c>
      <c r="H637" s="136">
        <v>0.16200000000000001</v>
      </c>
      <c r="I637" s="137"/>
      <c r="J637" s="138">
        <f>ROUND(I637*H637,2)</f>
        <v>0</v>
      </c>
      <c r="K637" s="134" t="s">
        <v>196</v>
      </c>
      <c r="L637" s="31"/>
      <c r="M637" s="139" t="s">
        <v>1</v>
      </c>
      <c r="N637" s="140" t="s">
        <v>44</v>
      </c>
      <c r="P637" s="141">
        <f>O637*H637</f>
        <v>0</v>
      </c>
      <c r="Q637" s="141">
        <v>0</v>
      </c>
      <c r="R637" s="141">
        <f>Q637*H637</f>
        <v>0</v>
      </c>
      <c r="S637" s="141">
        <v>1.671</v>
      </c>
      <c r="T637" s="142">
        <f>S637*H637</f>
        <v>0.270702</v>
      </c>
      <c r="AR637" s="143" t="s">
        <v>197</v>
      </c>
      <c r="AT637" s="143" t="s">
        <v>192</v>
      </c>
      <c r="AU637" s="143" t="s">
        <v>89</v>
      </c>
      <c r="AY637" s="16" t="s">
        <v>190</v>
      </c>
      <c r="BE637" s="144">
        <f>IF(N637="základní",J637,0)</f>
        <v>0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6" t="s">
        <v>87</v>
      </c>
      <c r="BK637" s="144">
        <f>ROUND(I637*H637,2)</f>
        <v>0</v>
      </c>
      <c r="BL637" s="16" t="s">
        <v>197</v>
      </c>
      <c r="BM637" s="143" t="s">
        <v>1054</v>
      </c>
    </row>
    <row r="638" spans="2:65" s="1" customFormat="1" ht="29.25">
      <c r="B638" s="31"/>
      <c r="D638" s="145" t="s">
        <v>198</v>
      </c>
      <c r="F638" s="146" t="s">
        <v>1055</v>
      </c>
      <c r="I638" s="147"/>
      <c r="L638" s="31"/>
      <c r="M638" s="148"/>
      <c r="T638" s="55"/>
      <c r="AT638" s="16" t="s">
        <v>198</v>
      </c>
      <c r="AU638" s="16" t="s">
        <v>89</v>
      </c>
    </row>
    <row r="639" spans="2:65" s="1" customFormat="1">
      <c r="B639" s="31"/>
      <c r="D639" s="149" t="s">
        <v>200</v>
      </c>
      <c r="F639" s="150" t="s">
        <v>1056</v>
      </c>
      <c r="I639" s="147"/>
      <c r="L639" s="31"/>
      <c r="M639" s="148"/>
      <c r="T639" s="55"/>
      <c r="AT639" s="16" t="s">
        <v>200</v>
      </c>
      <c r="AU639" s="16" t="s">
        <v>89</v>
      </c>
    </row>
    <row r="640" spans="2:65" s="1" customFormat="1" ht="24.2" customHeight="1">
      <c r="B640" s="31"/>
      <c r="C640" s="132" t="s">
        <v>617</v>
      </c>
      <c r="D640" s="132" t="s">
        <v>192</v>
      </c>
      <c r="E640" s="133" t="s">
        <v>1057</v>
      </c>
      <c r="F640" s="134" t="s">
        <v>1058</v>
      </c>
      <c r="G640" s="135" t="s">
        <v>195</v>
      </c>
      <c r="H640" s="136">
        <v>0.63</v>
      </c>
      <c r="I640" s="137"/>
      <c r="J640" s="138">
        <f>ROUND(I640*H640,2)</f>
        <v>0</v>
      </c>
      <c r="K640" s="134" t="s">
        <v>196</v>
      </c>
      <c r="L640" s="31"/>
      <c r="M640" s="139" t="s">
        <v>1</v>
      </c>
      <c r="N640" s="140" t="s">
        <v>44</v>
      </c>
      <c r="P640" s="141">
        <f>O640*H640</f>
        <v>0</v>
      </c>
      <c r="Q640" s="141">
        <v>0</v>
      </c>
      <c r="R640" s="141">
        <f>Q640*H640</f>
        <v>0</v>
      </c>
      <c r="S640" s="141">
        <v>3.7999999999999999E-2</v>
      </c>
      <c r="T640" s="142">
        <f>S640*H640</f>
        <v>2.3939999999999999E-2</v>
      </c>
      <c r="AR640" s="143" t="s">
        <v>197</v>
      </c>
      <c r="AT640" s="143" t="s">
        <v>192</v>
      </c>
      <c r="AU640" s="143" t="s">
        <v>89</v>
      </c>
      <c r="AY640" s="16" t="s">
        <v>190</v>
      </c>
      <c r="BE640" s="144">
        <f>IF(N640="základní",J640,0)</f>
        <v>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6" t="s">
        <v>87</v>
      </c>
      <c r="BK640" s="144">
        <f>ROUND(I640*H640,2)</f>
        <v>0</v>
      </c>
      <c r="BL640" s="16" t="s">
        <v>197</v>
      </c>
      <c r="BM640" s="143" t="s">
        <v>1059</v>
      </c>
    </row>
    <row r="641" spans="2:65" s="1" customFormat="1" ht="19.5">
      <c r="B641" s="31"/>
      <c r="D641" s="145" t="s">
        <v>198</v>
      </c>
      <c r="F641" s="146" t="s">
        <v>1060</v>
      </c>
      <c r="I641" s="147"/>
      <c r="L641" s="31"/>
      <c r="M641" s="148"/>
      <c r="T641" s="55"/>
      <c r="AT641" s="16" t="s">
        <v>198</v>
      </c>
      <c r="AU641" s="16" t="s">
        <v>89</v>
      </c>
    </row>
    <row r="642" spans="2:65" s="1" customFormat="1">
      <c r="B642" s="31"/>
      <c r="D642" s="149" t="s">
        <v>200</v>
      </c>
      <c r="F642" s="150" t="s">
        <v>1061</v>
      </c>
      <c r="I642" s="147"/>
      <c r="L642" s="31"/>
      <c r="M642" s="148"/>
      <c r="T642" s="55"/>
      <c r="AT642" s="16" t="s">
        <v>200</v>
      </c>
      <c r="AU642" s="16" t="s">
        <v>89</v>
      </c>
    </row>
    <row r="643" spans="2:65" s="1" customFormat="1" ht="24.2" customHeight="1">
      <c r="B643" s="31"/>
      <c r="C643" s="132" t="s">
        <v>1062</v>
      </c>
      <c r="D643" s="132" t="s">
        <v>192</v>
      </c>
      <c r="E643" s="133" t="s">
        <v>1063</v>
      </c>
      <c r="F643" s="134" t="s">
        <v>1064</v>
      </c>
      <c r="G643" s="135" t="s">
        <v>195</v>
      </c>
      <c r="H643" s="136">
        <v>15.93</v>
      </c>
      <c r="I643" s="137"/>
      <c r="J643" s="138">
        <f>ROUND(I643*H643,2)</f>
        <v>0</v>
      </c>
      <c r="K643" s="134" t="s">
        <v>196</v>
      </c>
      <c r="L643" s="31"/>
      <c r="M643" s="139" t="s">
        <v>1</v>
      </c>
      <c r="N643" s="140" t="s">
        <v>44</v>
      </c>
      <c r="P643" s="141">
        <f>O643*H643</f>
        <v>0</v>
      </c>
      <c r="Q643" s="141">
        <v>0</v>
      </c>
      <c r="R643" s="141">
        <f>Q643*H643</f>
        <v>0</v>
      </c>
      <c r="S643" s="141">
        <v>4.8000000000000001E-2</v>
      </c>
      <c r="T643" s="142">
        <f>S643*H643</f>
        <v>0.76463999999999999</v>
      </c>
      <c r="AR643" s="143" t="s">
        <v>197</v>
      </c>
      <c r="AT643" s="143" t="s">
        <v>192</v>
      </c>
      <c r="AU643" s="143" t="s">
        <v>89</v>
      </c>
      <c r="AY643" s="16" t="s">
        <v>190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6" t="s">
        <v>87</v>
      </c>
      <c r="BK643" s="144">
        <f>ROUND(I643*H643,2)</f>
        <v>0</v>
      </c>
      <c r="BL643" s="16" t="s">
        <v>197</v>
      </c>
      <c r="BM643" s="143" t="s">
        <v>1065</v>
      </c>
    </row>
    <row r="644" spans="2:65" s="1" customFormat="1" ht="29.25">
      <c r="B644" s="31"/>
      <c r="D644" s="145" t="s">
        <v>198</v>
      </c>
      <c r="F644" s="146" t="s">
        <v>1066</v>
      </c>
      <c r="I644" s="147"/>
      <c r="L644" s="31"/>
      <c r="M644" s="148"/>
      <c r="T644" s="55"/>
      <c r="AT644" s="16" t="s">
        <v>198</v>
      </c>
      <c r="AU644" s="16" t="s">
        <v>89</v>
      </c>
    </row>
    <row r="645" spans="2:65" s="1" customFormat="1">
      <c r="B645" s="31"/>
      <c r="D645" s="149" t="s">
        <v>200</v>
      </c>
      <c r="F645" s="150" t="s">
        <v>1067</v>
      </c>
      <c r="I645" s="147"/>
      <c r="L645" s="31"/>
      <c r="M645" s="148"/>
      <c r="T645" s="55"/>
      <c r="AT645" s="16" t="s">
        <v>200</v>
      </c>
      <c r="AU645" s="16" t="s">
        <v>89</v>
      </c>
    </row>
    <row r="646" spans="2:65" s="1" customFormat="1" ht="24.2" customHeight="1">
      <c r="B646" s="31"/>
      <c r="C646" s="132" t="s">
        <v>622</v>
      </c>
      <c r="D646" s="132" t="s">
        <v>192</v>
      </c>
      <c r="E646" s="133" t="s">
        <v>1068</v>
      </c>
      <c r="F646" s="134" t="s">
        <v>1069</v>
      </c>
      <c r="G646" s="135" t="s">
        <v>195</v>
      </c>
      <c r="H646" s="136">
        <v>3.84</v>
      </c>
      <c r="I646" s="137"/>
      <c r="J646" s="138">
        <f>ROUND(I646*H646,2)</f>
        <v>0</v>
      </c>
      <c r="K646" s="134" t="s">
        <v>196</v>
      </c>
      <c r="L646" s="31"/>
      <c r="M646" s="139" t="s">
        <v>1</v>
      </c>
      <c r="N646" s="140" t="s">
        <v>44</v>
      </c>
      <c r="P646" s="141">
        <f>O646*H646</f>
        <v>0</v>
      </c>
      <c r="Q646" s="141">
        <v>0</v>
      </c>
      <c r="R646" s="141">
        <f>Q646*H646</f>
        <v>0</v>
      </c>
      <c r="S646" s="141">
        <v>3.7999999999999999E-2</v>
      </c>
      <c r="T646" s="142">
        <f>S646*H646</f>
        <v>0.14591999999999999</v>
      </c>
      <c r="AR646" s="143" t="s">
        <v>197</v>
      </c>
      <c r="AT646" s="143" t="s">
        <v>192</v>
      </c>
      <c r="AU646" s="143" t="s">
        <v>89</v>
      </c>
      <c r="AY646" s="16" t="s">
        <v>190</v>
      </c>
      <c r="BE646" s="144">
        <f>IF(N646="základní",J646,0)</f>
        <v>0</v>
      </c>
      <c r="BF646" s="144">
        <f>IF(N646="snížená",J646,0)</f>
        <v>0</v>
      </c>
      <c r="BG646" s="144">
        <f>IF(N646="zákl. přenesená",J646,0)</f>
        <v>0</v>
      </c>
      <c r="BH646" s="144">
        <f>IF(N646="sníž. přenesená",J646,0)</f>
        <v>0</v>
      </c>
      <c r="BI646" s="144">
        <f>IF(N646="nulová",J646,0)</f>
        <v>0</v>
      </c>
      <c r="BJ646" s="16" t="s">
        <v>87</v>
      </c>
      <c r="BK646" s="144">
        <f>ROUND(I646*H646,2)</f>
        <v>0</v>
      </c>
      <c r="BL646" s="16" t="s">
        <v>197</v>
      </c>
      <c r="BM646" s="143" t="s">
        <v>1070</v>
      </c>
    </row>
    <row r="647" spans="2:65" s="1" customFormat="1" ht="29.25">
      <c r="B647" s="31"/>
      <c r="D647" s="145" t="s">
        <v>198</v>
      </c>
      <c r="F647" s="146" t="s">
        <v>1071</v>
      </c>
      <c r="I647" s="147"/>
      <c r="L647" s="31"/>
      <c r="M647" s="148"/>
      <c r="T647" s="55"/>
      <c r="AT647" s="16" t="s">
        <v>198</v>
      </c>
      <c r="AU647" s="16" t="s">
        <v>89</v>
      </c>
    </row>
    <row r="648" spans="2:65" s="1" customFormat="1">
      <c r="B648" s="31"/>
      <c r="D648" s="149" t="s">
        <v>200</v>
      </c>
      <c r="F648" s="150" t="s">
        <v>1072</v>
      </c>
      <c r="I648" s="147"/>
      <c r="L648" s="31"/>
      <c r="M648" s="148"/>
      <c r="T648" s="55"/>
      <c r="AT648" s="16" t="s">
        <v>200</v>
      </c>
      <c r="AU648" s="16" t="s">
        <v>89</v>
      </c>
    </row>
    <row r="649" spans="2:65" s="1" customFormat="1" ht="24.2" customHeight="1">
      <c r="B649" s="31"/>
      <c r="C649" s="132" t="s">
        <v>1073</v>
      </c>
      <c r="D649" s="132" t="s">
        <v>192</v>
      </c>
      <c r="E649" s="133" t="s">
        <v>1074</v>
      </c>
      <c r="F649" s="134" t="s">
        <v>1075</v>
      </c>
      <c r="G649" s="135" t="s">
        <v>195</v>
      </c>
      <c r="H649" s="136">
        <v>248.16</v>
      </c>
      <c r="I649" s="137"/>
      <c r="J649" s="138">
        <f>ROUND(I649*H649,2)</f>
        <v>0</v>
      </c>
      <c r="K649" s="134" t="s">
        <v>196</v>
      </c>
      <c r="L649" s="31"/>
      <c r="M649" s="139" t="s">
        <v>1</v>
      </c>
      <c r="N649" s="140" t="s">
        <v>44</v>
      </c>
      <c r="P649" s="141">
        <f>O649*H649</f>
        <v>0</v>
      </c>
      <c r="Q649" s="141">
        <v>0</v>
      </c>
      <c r="R649" s="141">
        <f>Q649*H649</f>
        <v>0</v>
      </c>
      <c r="S649" s="141">
        <v>3.4000000000000002E-2</v>
      </c>
      <c r="T649" s="142">
        <f>S649*H649</f>
        <v>8.4374400000000005</v>
      </c>
      <c r="AR649" s="143" t="s">
        <v>197</v>
      </c>
      <c r="AT649" s="143" t="s">
        <v>192</v>
      </c>
      <c r="AU649" s="143" t="s">
        <v>89</v>
      </c>
      <c r="AY649" s="16" t="s">
        <v>190</v>
      </c>
      <c r="BE649" s="144">
        <f>IF(N649="základní",J649,0)</f>
        <v>0</v>
      </c>
      <c r="BF649" s="144">
        <f>IF(N649="snížená",J649,0)</f>
        <v>0</v>
      </c>
      <c r="BG649" s="144">
        <f>IF(N649="zákl. přenesená",J649,0)</f>
        <v>0</v>
      </c>
      <c r="BH649" s="144">
        <f>IF(N649="sníž. přenesená",J649,0)</f>
        <v>0</v>
      </c>
      <c r="BI649" s="144">
        <f>IF(N649="nulová",J649,0)</f>
        <v>0</v>
      </c>
      <c r="BJ649" s="16" t="s">
        <v>87</v>
      </c>
      <c r="BK649" s="144">
        <f>ROUND(I649*H649,2)</f>
        <v>0</v>
      </c>
      <c r="BL649" s="16" t="s">
        <v>197</v>
      </c>
      <c r="BM649" s="143" t="s">
        <v>1076</v>
      </c>
    </row>
    <row r="650" spans="2:65" s="1" customFormat="1" ht="29.25">
      <c r="B650" s="31"/>
      <c r="D650" s="145" t="s">
        <v>198</v>
      </c>
      <c r="F650" s="146" t="s">
        <v>1077</v>
      </c>
      <c r="I650" s="147"/>
      <c r="L650" s="31"/>
      <c r="M650" s="148"/>
      <c r="T650" s="55"/>
      <c r="AT650" s="16" t="s">
        <v>198</v>
      </c>
      <c r="AU650" s="16" t="s">
        <v>89</v>
      </c>
    </row>
    <row r="651" spans="2:65" s="1" customFormat="1">
      <c r="B651" s="31"/>
      <c r="D651" s="149" t="s">
        <v>200</v>
      </c>
      <c r="F651" s="150" t="s">
        <v>1078</v>
      </c>
      <c r="I651" s="147"/>
      <c r="L651" s="31"/>
      <c r="M651" s="148"/>
      <c r="T651" s="55"/>
      <c r="AT651" s="16" t="s">
        <v>200</v>
      </c>
      <c r="AU651" s="16" t="s">
        <v>89</v>
      </c>
    </row>
    <row r="652" spans="2:65" s="1" customFormat="1" ht="21.75" customHeight="1">
      <c r="B652" s="31"/>
      <c r="C652" s="132" t="s">
        <v>628</v>
      </c>
      <c r="D652" s="132" t="s">
        <v>192</v>
      </c>
      <c r="E652" s="133" t="s">
        <v>1079</v>
      </c>
      <c r="F652" s="134" t="s">
        <v>1080</v>
      </c>
      <c r="G652" s="135" t="s">
        <v>195</v>
      </c>
      <c r="H652" s="136">
        <v>18.21</v>
      </c>
      <c r="I652" s="137"/>
      <c r="J652" s="138">
        <f>ROUND(I652*H652,2)</f>
        <v>0</v>
      </c>
      <c r="K652" s="134" t="s">
        <v>196</v>
      </c>
      <c r="L652" s="31"/>
      <c r="M652" s="139" t="s">
        <v>1</v>
      </c>
      <c r="N652" s="140" t="s">
        <v>44</v>
      </c>
      <c r="P652" s="141">
        <f>O652*H652</f>
        <v>0</v>
      </c>
      <c r="Q652" s="141">
        <v>0</v>
      </c>
      <c r="R652" s="141">
        <f>Q652*H652</f>
        <v>0</v>
      </c>
      <c r="S652" s="141">
        <v>6.3E-2</v>
      </c>
      <c r="T652" s="142">
        <f>S652*H652</f>
        <v>1.14723</v>
      </c>
      <c r="AR652" s="143" t="s">
        <v>197</v>
      </c>
      <c r="AT652" s="143" t="s">
        <v>192</v>
      </c>
      <c r="AU652" s="143" t="s">
        <v>89</v>
      </c>
      <c r="AY652" s="16" t="s">
        <v>190</v>
      </c>
      <c r="BE652" s="144">
        <f>IF(N652="základní",J652,0)</f>
        <v>0</v>
      </c>
      <c r="BF652" s="144">
        <f>IF(N652="snížená",J652,0)</f>
        <v>0</v>
      </c>
      <c r="BG652" s="144">
        <f>IF(N652="zákl. přenesená",J652,0)</f>
        <v>0</v>
      </c>
      <c r="BH652" s="144">
        <f>IF(N652="sníž. přenesená",J652,0)</f>
        <v>0</v>
      </c>
      <c r="BI652" s="144">
        <f>IF(N652="nulová",J652,0)</f>
        <v>0</v>
      </c>
      <c r="BJ652" s="16" t="s">
        <v>87</v>
      </c>
      <c r="BK652" s="144">
        <f>ROUND(I652*H652,2)</f>
        <v>0</v>
      </c>
      <c r="BL652" s="16" t="s">
        <v>197</v>
      </c>
      <c r="BM652" s="143" t="s">
        <v>1081</v>
      </c>
    </row>
    <row r="653" spans="2:65" s="1" customFormat="1" ht="19.5">
      <c r="B653" s="31"/>
      <c r="D653" s="145" t="s">
        <v>198</v>
      </c>
      <c r="F653" s="146" t="s">
        <v>1082</v>
      </c>
      <c r="I653" s="147"/>
      <c r="L653" s="31"/>
      <c r="M653" s="148"/>
      <c r="T653" s="55"/>
      <c r="AT653" s="16" t="s">
        <v>198</v>
      </c>
      <c r="AU653" s="16" t="s">
        <v>89</v>
      </c>
    </row>
    <row r="654" spans="2:65" s="1" customFormat="1">
      <c r="B654" s="31"/>
      <c r="D654" s="149" t="s">
        <v>200</v>
      </c>
      <c r="F654" s="150" t="s">
        <v>1083</v>
      </c>
      <c r="I654" s="147"/>
      <c r="L654" s="31"/>
      <c r="M654" s="148"/>
      <c r="T654" s="55"/>
      <c r="AT654" s="16" t="s">
        <v>200</v>
      </c>
      <c r="AU654" s="16" t="s">
        <v>89</v>
      </c>
    </row>
    <row r="655" spans="2:65" s="1" customFormat="1" ht="16.5" customHeight="1">
      <c r="B655" s="31"/>
      <c r="C655" s="132" t="s">
        <v>1084</v>
      </c>
      <c r="D655" s="132" t="s">
        <v>192</v>
      </c>
      <c r="E655" s="133" t="s">
        <v>1085</v>
      </c>
      <c r="F655" s="134" t="s">
        <v>1086</v>
      </c>
      <c r="G655" s="135" t="s">
        <v>195</v>
      </c>
      <c r="H655" s="136">
        <v>78.787999999999997</v>
      </c>
      <c r="I655" s="137"/>
      <c r="J655" s="138">
        <f>ROUND(I655*H655,2)</f>
        <v>0</v>
      </c>
      <c r="K655" s="134" t="s">
        <v>196</v>
      </c>
      <c r="L655" s="31"/>
      <c r="M655" s="139" t="s">
        <v>1</v>
      </c>
      <c r="N655" s="140" t="s">
        <v>44</v>
      </c>
      <c r="P655" s="141">
        <f>O655*H655</f>
        <v>0</v>
      </c>
      <c r="Q655" s="141">
        <v>0</v>
      </c>
      <c r="R655" s="141">
        <f>Q655*H655</f>
        <v>0</v>
      </c>
      <c r="S655" s="141">
        <v>2.5000000000000001E-2</v>
      </c>
      <c r="T655" s="142">
        <f>S655*H655</f>
        <v>1.9697</v>
      </c>
      <c r="AR655" s="143" t="s">
        <v>197</v>
      </c>
      <c r="AT655" s="143" t="s">
        <v>192</v>
      </c>
      <c r="AU655" s="143" t="s">
        <v>89</v>
      </c>
      <c r="AY655" s="16" t="s">
        <v>190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6" t="s">
        <v>87</v>
      </c>
      <c r="BK655" s="144">
        <f>ROUND(I655*H655,2)</f>
        <v>0</v>
      </c>
      <c r="BL655" s="16" t="s">
        <v>197</v>
      </c>
      <c r="BM655" s="143" t="s">
        <v>1087</v>
      </c>
    </row>
    <row r="656" spans="2:65" s="1" customFormat="1" ht="29.25">
      <c r="B656" s="31"/>
      <c r="D656" s="145" t="s">
        <v>198</v>
      </c>
      <c r="F656" s="146" t="s">
        <v>1088</v>
      </c>
      <c r="I656" s="147"/>
      <c r="L656" s="31"/>
      <c r="M656" s="148"/>
      <c r="T656" s="55"/>
      <c r="AT656" s="16" t="s">
        <v>198</v>
      </c>
      <c r="AU656" s="16" t="s">
        <v>89</v>
      </c>
    </row>
    <row r="657" spans="2:65" s="1" customFormat="1">
      <c r="B657" s="31"/>
      <c r="D657" s="149" t="s">
        <v>200</v>
      </c>
      <c r="F657" s="150" t="s">
        <v>1089</v>
      </c>
      <c r="I657" s="147"/>
      <c r="L657" s="31"/>
      <c r="M657" s="148"/>
      <c r="T657" s="55"/>
      <c r="AT657" s="16" t="s">
        <v>200</v>
      </c>
      <c r="AU657" s="16" t="s">
        <v>89</v>
      </c>
    </row>
    <row r="658" spans="2:65" s="1" customFormat="1" ht="33" customHeight="1">
      <c r="B658" s="31"/>
      <c r="C658" s="132" t="s">
        <v>633</v>
      </c>
      <c r="D658" s="132" t="s">
        <v>192</v>
      </c>
      <c r="E658" s="133" t="s">
        <v>1090</v>
      </c>
      <c r="F658" s="134" t="s">
        <v>1091</v>
      </c>
      <c r="G658" s="135" t="s">
        <v>204</v>
      </c>
      <c r="H658" s="136">
        <v>2</v>
      </c>
      <c r="I658" s="137"/>
      <c r="J658" s="138">
        <f>ROUND(I658*H658,2)</f>
        <v>0</v>
      </c>
      <c r="K658" s="134" t="s">
        <v>1</v>
      </c>
      <c r="L658" s="31"/>
      <c r="M658" s="139" t="s">
        <v>1</v>
      </c>
      <c r="N658" s="140" t="s">
        <v>44</v>
      </c>
      <c r="P658" s="141">
        <f>O658*H658</f>
        <v>0</v>
      </c>
      <c r="Q658" s="141">
        <v>0</v>
      </c>
      <c r="R658" s="141">
        <f>Q658*H658</f>
        <v>0</v>
      </c>
      <c r="S658" s="141">
        <v>0</v>
      </c>
      <c r="T658" s="142">
        <f>S658*H658</f>
        <v>0</v>
      </c>
      <c r="AR658" s="143" t="s">
        <v>197</v>
      </c>
      <c r="AT658" s="143" t="s">
        <v>192</v>
      </c>
      <c r="AU658" s="143" t="s">
        <v>89</v>
      </c>
      <c r="AY658" s="16" t="s">
        <v>190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6" t="s">
        <v>87</v>
      </c>
      <c r="BK658" s="144">
        <f>ROUND(I658*H658,2)</f>
        <v>0</v>
      </c>
      <c r="BL658" s="16" t="s">
        <v>197</v>
      </c>
      <c r="BM658" s="143" t="s">
        <v>1092</v>
      </c>
    </row>
    <row r="659" spans="2:65" s="1" customFormat="1" ht="19.5">
      <c r="B659" s="31"/>
      <c r="D659" s="145" t="s">
        <v>198</v>
      </c>
      <c r="F659" s="146" t="s">
        <v>1093</v>
      </c>
      <c r="I659" s="147"/>
      <c r="L659" s="31"/>
      <c r="M659" s="148"/>
      <c r="T659" s="55"/>
      <c r="AT659" s="16" t="s">
        <v>198</v>
      </c>
      <c r="AU659" s="16" t="s">
        <v>89</v>
      </c>
    </row>
    <row r="660" spans="2:65" s="1" customFormat="1" ht="33" customHeight="1">
      <c r="B660" s="31"/>
      <c r="C660" s="132" t="s">
        <v>1094</v>
      </c>
      <c r="D660" s="132" t="s">
        <v>192</v>
      </c>
      <c r="E660" s="133" t="s">
        <v>1095</v>
      </c>
      <c r="F660" s="134" t="s">
        <v>1096</v>
      </c>
      <c r="G660" s="135" t="s">
        <v>204</v>
      </c>
      <c r="H660" s="136">
        <v>24</v>
      </c>
      <c r="I660" s="137"/>
      <c r="J660" s="138">
        <f>ROUND(I660*H660,2)</f>
        <v>0</v>
      </c>
      <c r="K660" s="134" t="s">
        <v>1</v>
      </c>
      <c r="L660" s="31"/>
      <c r="M660" s="139" t="s">
        <v>1</v>
      </c>
      <c r="N660" s="140" t="s">
        <v>44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197</v>
      </c>
      <c r="AT660" s="143" t="s">
        <v>192</v>
      </c>
      <c r="AU660" s="143" t="s">
        <v>89</v>
      </c>
      <c r="AY660" s="16" t="s">
        <v>190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6" t="s">
        <v>87</v>
      </c>
      <c r="BK660" s="144">
        <f>ROUND(I660*H660,2)</f>
        <v>0</v>
      </c>
      <c r="BL660" s="16" t="s">
        <v>197</v>
      </c>
      <c r="BM660" s="143" t="s">
        <v>1097</v>
      </c>
    </row>
    <row r="661" spans="2:65" s="1" customFormat="1" ht="19.5">
      <c r="B661" s="31"/>
      <c r="D661" s="145" t="s">
        <v>198</v>
      </c>
      <c r="F661" s="146" t="s">
        <v>1098</v>
      </c>
      <c r="I661" s="147"/>
      <c r="L661" s="31"/>
      <c r="M661" s="148"/>
      <c r="T661" s="55"/>
      <c r="AT661" s="16" t="s">
        <v>198</v>
      </c>
      <c r="AU661" s="16" t="s">
        <v>89</v>
      </c>
    </row>
    <row r="662" spans="2:65" s="1" customFormat="1" ht="16.5" customHeight="1">
      <c r="B662" s="31"/>
      <c r="C662" s="132" t="s">
        <v>639</v>
      </c>
      <c r="D662" s="132" t="s">
        <v>192</v>
      </c>
      <c r="E662" s="133" t="s">
        <v>1099</v>
      </c>
      <c r="F662" s="134" t="s">
        <v>1100</v>
      </c>
      <c r="G662" s="135" t="s">
        <v>368</v>
      </c>
      <c r="H662" s="136">
        <v>82.424999999999997</v>
      </c>
      <c r="I662" s="137"/>
      <c r="J662" s="138">
        <f>ROUND(I662*H662,2)</f>
        <v>0</v>
      </c>
      <c r="K662" s="134" t="s">
        <v>196</v>
      </c>
      <c r="L662" s="31"/>
      <c r="M662" s="139" t="s">
        <v>1</v>
      </c>
      <c r="N662" s="140" t="s">
        <v>44</v>
      </c>
      <c r="P662" s="141">
        <f>O662*H662</f>
        <v>0</v>
      </c>
      <c r="Q662" s="141">
        <v>0</v>
      </c>
      <c r="R662" s="141">
        <f>Q662*H662</f>
        <v>0</v>
      </c>
      <c r="S662" s="141">
        <v>1.67E-3</v>
      </c>
      <c r="T662" s="142">
        <f>S662*H662</f>
        <v>0.13764974999999999</v>
      </c>
      <c r="AR662" s="143" t="s">
        <v>197</v>
      </c>
      <c r="AT662" s="143" t="s">
        <v>192</v>
      </c>
      <c r="AU662" s="143" t="s">
        <v>89</v>
      </c>
      <c r="AY662" s="16" t="s">
        <v>190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6" t="s">
        <v>87</v>
      </c>
      <c r="BK662" s="144">
        <f>ROUND(I662*H662,2)</f>
        <v>0</v>
      </c>
      <c r="BL662" s="16" t="s">
        <v>197</v>
      </c>
      <c r="BM662" s="143" t="s">
        <v>1101</v>
      </c>
    </row>
    <row r="663" spans="2:65" s="1" customFormat="1">
      <c r="B663" s="31"/>
      <c r="D663" s="145" t="s">
        <v>198</v>
      </c>
      <c r="F663" s="146" t="s">
        <v>1102</v>
      </c>
      <c r="I663" s="147"/>
      <c r="L663" s="31"/>
      <c r="M663" s="148"/>
      <c r="T663" s="55"/>
      <c r="AT663" s="16" t="s">
        <v>198</v>
      </c>
      <c r="AU663" s="16" t="s">
        <v>89</v>
      </c>
    </row>
    <row r="664" spans="2:65" s="1" customFormat="1">
      <c r="B664" s="31"/>
      <c r="D664" s="149" t="s">
        <v>200</v>
      </c>
      <c r="F664" s="150" t="s">
        <v>1103</v>
      </c>
      <c r="I664" s="147"/>
      <c r="L664" s="31"/>
      <c r="M664" s="148"/>
      <c r="T664" s="55"/>
      <c r="AT664" s="16" t="s">
        <v>200</v>
      </c>
      <c r="AU664" s="16" t="s">
        <v>89</v>
      </c>
    </row>
    <row r="665" spans="2:65" s="1" customFormat="1" ht="16.5" customHeight="1">
      <c r="B665" s="31"/>
      <c r="C665" s="132" t="s">
        <v>1104</v>
      </c>
      <c r="D665" s="132" t="s">
        <v>192</v>
      </c>
      <c r="E665" s="133" t="s">
        <v>1105</v>
      </c>
      <c r="F665" s="134" t="s">
        <v>1106</v>
      </c>
      <c r="G665" s="135" t="s">
        <v>195</v>
      </c>
      <c r="H665" s="136">
        <v>26.109000000000002</v>
      </c>
      <c r="I665" s="137"/>
      <c r="J665" s="138">
        <f>ROUND(I665*H665,2)</f>
        <v>0</v>
      </c>
      <c r="K665" s="134" t="s">
        <v>196</v>
      </c>
      <c r="L665" s="31"/>
      <c r="M665" s="139" t="s">
        <v>1</v>
      </c>
      <c r="N665" s="140" t="s">
        <v>44</v>
      </c>
      <c r="P665" s="141">
        <f>O665*H665</f>
        <v>0</v>
      </c>
      <c r="Q665" s="141">
        <v>0</v>
      </c>
      <c r="R665" s="141">
        <f>Q665*H665</f>
        <v>0</v>
      </c>
      <c r="S665" s="141">
        <v>5.94E-3</v>
      </c>
      <c r="T665" s="142">
        <f>S665*H665</f>
        <v>0.15508746000000001</v>
      </c>
      <c r="AR665" s="143" t="s">
        <v>197</v>
      </c>
      <c r="AT665" s="143" t="s">
        <v>192</v>
      </c>
      <c r="AU665" s="143" t="s">
        <v>89</v>
      </c>
      <c r="AY665" s="16" t="s">
        <v>190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6" t="s">
        <v>87</v>
      </c>
      <c r="BK665" s="144">
        <f>ROUND(I665*H665,2)</f>
        <v>0</v>
      </c>
      <c r="BL665" s="16" t="s">
        <v>197</v>
      </c>
      <c r="BM665" s="143" t="s">
        <v>1107</v>
      </c>
    </row>
    <row r="666" spans="2:65" s="1" customFormat="1" ht="19.5">
      <c r="B666" s="31"/>
      <c r="D666" s="145" t="s">
        <v>198</v>
      </c>
      <c r="F666" s="146" t="s">
        <v>1108</v>
      </c>
      <c r="I666" s="147"/>
      <c r="L666" s="31"/>
      <c r="M666" s="148"/>
      <c r="T666" s="55"/>
      <c r="AT666" s="16" t="s">
        <v>198</v>
      </c>
      <c r="AU666" s="16" t="s">
        <v>89</v>
      </c>
    </row>
    <row r="667" spans="2:65" s="1" customFormat="1">
      <c r="B667" s="31"/>
      <c r="D667" s="149" t="s">
        <v>200</v>
      </c>
      <c r="F667" s="150" t="s">
        <v>1109</v>
      </c>
      <c r="I667" s="147"/>
      <c r="L667" s="31"/>
      <c r="M667" s="148"/>
      <c r="T667" s="55"/>
      <c r="AT667" s="16" t="s">
        <v>200</v>
      </c>
      <c r="AU667" s="16" t="s">
        <v>89</v>
      </c>
    </row>
    <row r="668" spans="2:65" s="1" customFormat="1" ht="16.5" customHeight="1">
      <c r="B668" s="31"/>
      <c r="C668" s="132" t="s">
        <v>644</v>
      </c>
      <c r="D668" s="132" t="s">
        <v>192</v>
      </c>
      <c r="E668" s="133" t="s">
        <v>1110</v>
      </c>
      <c r="F668" s="134" t="s">
        <v>1111</v>
      </c>
      <c r="G668" s="135" t="s">
        <v>368</v>
      </c>
      <c r="H668" s="136">
        <v>35.85</v>
      </c>
      <c r="I668" s="137"/>
      <c r="J668" s="138">
        <f>ROUND(I668*H668,2)</f>
        <v>0</v>
      </c>
      <c r="K668" s="134" t="s">
        <v>196</v>
      </c>
      <c r="L668" s="31"/>
      <c r="M668" s="139" t="s">
        <v>1</v>
      </c>
      <c r="N668" s="140" t="s">
        <v>44</v>
      </c>
      <c r="P668" s="141">
        <f>O668*H668</f>
        <v>0</v>
      </c>
      <c r="Q668" s="141">
        <v>0</v>
      </c>
      <c r="R668" s="141">
        <f>Q668*H668</f>
        <v>0</v>
      </c>
      <c r="S668" s="141">
        <v>1.75E-3</v>
      </c>
      <c r="T668" s="142">
        <f>S668*H668</f>
        <v>6.2737500000000002E-2</v>
      </c>
      <c r="AR668" s="143" t="s">
        <v>197</v>
      </c>
      <c r="AT668" s="143" t="s">
        <v>192</v>
      </c>
      <c r="AU668" s="143" t="s">
        <v>89</v>
      </c>
      <c r="AY668" s="16" t="s">
        <v>190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6" t="s">
        <v>87</v>
      </c>
      <c r="BK668" s="144">
        <f>ROUND(I668*H668,2)</f>
        <v>0</v>
      </c>
      <c r="BL668" s="16" t="s">
        <v>197</v>
      </c>
      <c r="BM668" s="143" t="s">
        <v>1112</v>
      </c>
    </row>
    <row r="669" spans="2:65" s="1" customFormat="1">
      <c r="B669" s="31"/>
      <c r="D669" s="145" t="s">
        <v>198</v>
      </c>
      <c r="F669" s="146" t="s">
        <v>1113</v>
      </c>
      <c r="I669" s="147"/>
      <c r="L669" s="31"/>
      <c r="M669" s="148"/>
      <c r="T669" s="55"/>
      <c r="AT669" s="16" t="s">
        <v>198</v>
      </c>
      <c r="AU669" s="16" t="s">
        <v>89</v>
      </c>
    </row>
    <row r="670" spans="2:65" s="1" customFormat="1">
      <c r="B670" s="31"/>
      <c r="D670" s="149" t="s">
        <v>200</v>
      </c>
      <c r="F670" s="150" t="s">
        <v>1114</v>
      </c>
      <c r="I670" s="147"/>
      <c r="L670" s="31"/>
      <c r="M670" s="148"/>
      <c r="T670" s="55"/>
      <c r="AT670" s="16" t="s">
        <v>200</v>
      </c>
      <c r="AU670" s="16" t="s">
        <v>89</v>
      </c>
    </row>
    <row r="671" spans="2:65" s="1" customFormat="1" ht="16.5" customHeight="1">
      <c r="B671" s="31"/>
      <c r="C671" s="132" t="s">
        <v>1115</v>
      </c>
      <c r="D671" s="132" t="s">
        <v>192</v>
      </c>
      <c r="E671" s="133" t="s">
        <v>1116</v>
      </c>
      <c r="F671" s="134" t="s">
        <v>1117</v>
      </c>
      <c r="G671" s="135" t="s">
        <v>368</v>
      </c>
      <c r="H671" s="136">
        <v>35.85</v>
      </c>
      <c r="I671" s="137"/>
      <c r="J671" s="138">
        <f>ROUND(I671*H671,2)</f>
        <v>0</v>
      </c>
      <c r="K671" s="134" t="s">
        <v>196</v>
      </c>
      <c r="L671" s="31"/>
      <c r="M671" s="139" t="s">
        <v>1</v>
      </c>
      <c r="N671" s="140" t="s">
        <v>44</v>
      </c>
      <c r="P671" s="141">
        <f>O671*H671</f>
        <v>0</v>
      </c>
      <c r="Q671" s="141">
        <v>0</v>
      </c>
      <c r="R671" s="141">
        <f>Q671*H671</f>
        <v>0</v>
      </c>
      <c r="S671" s="141">
        <v>1.7600000000000001E-3</v>
      </c>
      <c r="T671" s="142">
        <f>S671*H671</f>
        <v>6.3095999999999999E-2</v>
      </c>
      <c r="AR671" s="143" t="s">
        <v>197</v>
      </c>
      <c r="AT671" s="143" t="s">
        <v>192</v>
      </c>
      <c r="AU671" s="143" t="s">
        <v>89</v>
      </c>
      <c r="AY671" s="16" t="s">
        <v>190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6" t="s">
        <v>87</v>
      </c>
      <c r="BK671" s="144">
        <f>ROUND(I671*H671,2)</f>
        <v>0</v>
      </c>
      <c r="BL671" s="16" t="s">
        <v>197</v>
      </c>
      <c r="BM671" s="143" t="s">
        <v>1118</v>
      </c>
    </row>
    <row r="672" spans="2:65" s="1" customFormat="1">
      <c r="B672" s="31"/>
      <c r="D672" s="145" t="s">
        <v>198</v>
      </c>
      <c r="F672" s="146" t="s">
        <v>1119</v>
      </c>
      <c r="I672" s="147"/>
      <c r="L672" s="31"/>
      <c r="M672" s="148"/>
      <c r="T672" s="55"/>
      <c r="AT672" s="16" t="s">
        <v>198</v>
      </c>
      <c r="AU672" s="16" t="s">
        <v>89</v>
      </c>
    </row>
    <row r="673" spans="2:65" s="1" customFormat="1">
      <c r="B673" s="31"/>
      <c r="D673" s="149" t="s">
        <v>200</v>
      </c>
      <c r="F673" s="150" t="s">
        <v>1120</v>
      </c>
      <c r="I673" s="147"/>
      <c r="L673" s="31"/>
      <c r="M673" s="148"/>
      <c r="T673" s="55"/>
      <c r="AT673" s="16" t="s">
        <v>200</v>
      </c>
      <c r="AU673" s="16" t="s">
        <v>89</v>
      </c>
    </row>
    <row r="674" spans="2:65" s="1" customFormat="1" ht="24.2" customHeight="1">
      <c r="B674" s="31"/>
      <c r="C674" s="132" t="s">
        <v>650</v>
      </c>
      <c r="D674" s="132" t="s">
        <v>192</v>
      </c>
      <c r="E674" s="133" t="s">
        <v>1121</v>
      </c>
      <c r="F674" s="134" t="s">
        <v>1122</v>
      </c>
      <c r="G674" s="135" t="s">
        <v>368</v>
      </c>
      <c r="H674" s="136">
        <v>10.5</v>
      </c>
      <c r="I674" s="137"/>
      <c r="J674" s="138">
        <f>ROUND(I674*H674,2)</f>
        <v>0</v>
      </c>
      <c r="K674" s="134" t="s">
        <v>196</v>
      </c>
      <c r="L674" s="31"/>
      <c r="M674" s="139" t="s">
        <v>1</v>
      </c>
      <c r="N674" s="140" t="s">
        <v>44</v>
      </c>
      <c r="P674" s="141">
        <f>O674*H674</f>
        <v>0</v>
      </c>
      <c r="Q674" s="141">
        <v>0</v>
      </c>
      <c r="R674" s="141">
        <f>Q674*H674</f>
        <v>0</v>
      </c>
      <c r="S674" s="141">
        <v>0.33800000000000002</v>
      </c>
      <c r="T674" s="142">
        <f>S674*H674</f>
        <v>3.5490000000000004</v>
      </c>
      <c r="AR674" s="143" t="s">
        <v>197</v>
      </c>
      <c r="AT674" s="143" t="s">
        <v>192</v>
      </c>
      <c r="AU674" s="143" t="s">
        <v>89</v>
      </c>
      <c r="AY674" s="16" t="s">
        <v>190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6" t="s">
        <v>87</v>
      </c>
      <c r="BK674" s="144">
        <f>ROUND(I674*H674,2)</f>
        <v>0</v>
      </c>
      <c r="BL674" s="16" t="s">
        <v>197</v>
      </c>
      <c r="BM674" s="143" t="s">
        <v>1123</v>
      </c>
    </row>
    <row r="675" spans="2:65" s="1" customFormat="1" ht="19.5">
      <c r="B675" s="31"/>
      <c r="D675" s="145" t="s">
        <v>198</v>
      </c>
      <c r="F675" s="146" t="s">
        <v>1124</v>
      </c>
      <c r="I675" s="147"/>
      <c r="L675" s="31"/>
      <c r="M675" s="148"/>
      <c r="T675" s="55"/>
      <c r="AT675" s="16" t="s">
        <v>198</v>
      </c>
      <c r="AU675" s="16" t="s">
        <v>89</v>
      </c>
    </row>
    <row r="676" spans="2:65" s="1" customFormat="1">
      <c r="B676" s="31"/>
      <c r="D676" s="149" t="s">
        <v>200</v>
      </c>
      <c r="F676" s="150" t="s">
        <v>1125</v>
      </c>
      <c r="I676" s="147"/>
      <c r="L676" s="31"/>
      <c r="M676" s="148"/>
      <c r="T676" s="55"/>
      <c r="AT676" s="16" t="s">
        <v>200</v>
      </c>
      <c r="AU676" s="16" t="s">
        <v>89</v>
      </c>
    </row>
    <row r="677" spans="2:65" s="1" customFormat="1" ht="24.2" customHeight="1">
      <c r="B677" s="31"/>
      <c r="C677" s="132" t="s">
        <v>1126</v>
      </c>
      <c r="D677" s="132" t="s">
        <v>192</v>
      </c>
      <c r="E677" s="133" t="s">
        <v>1127</v>
      </c>
      <c r="F677" s="134" t="s">
        <v>1128</v>
      </c>
      <c r="G677" s="135" t="s">
        <v>195</v>
      </c>
      <c r="H677" s="136">
        <v>11.7</v>
      </c>
      <c r="I677" s="137"/>
      <c r="J677" s="138">
        <f>ROUND(I677*H677,2)</f>
        <v>0</v>
      </c>
      <c r="K677" s="134" t="s">
        <v>196</v>
      </c>
      <c r="L677" s="31"/>
      <c r="M677" s="139" t="s">
        <v>1</v>
      </c>
      <c r="N677" s="140" t="s">
        <v>44</v>
      </c>
      <c r="P677" s="141">
        <f>O677*H677</f>
        <v>0</v>
      </c>
      <c r="Q677" s="141">
        <v>0</v>
      </c>
      <c r="R677" s="141">
        <f>Q677*H677</f>
        <v>0</v>
      </c>
      <c r="S677" s="141">
        <v>3.7999999999999999E-2</v>
      </c>
      <c r="T677" s="142">
        <f>S677*H677</f>
        <v>0.44459999999999994</v>
      </c>
      <c r="AR677" s="143" t="s">
        <v>197</v>
      </c>
      <c r="AT677" s="143" t="s">
        <v>192</v>
      </c>
      <c r="AU677" s="143" t="s">
        <v>89</v>
      </c>
      <c r="AY677" s="16" t="s">
        <v>190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6" t="s">
        <v>87</v>
      </c>
      <c r="BK677" s="144">
        <f>ROUND(I677*H677,2)</f>
        <v>0</v>
      </c>
      <c r="BL677" s="16" t="s">
        <v>197</v>
      </c>
      <c r="BM677" s="143" t="s">
        <v>1129</v>
      </c>
    </row>
    <row r="678" spans="2:65" s="1" customFormat="1" ht="19.5">
      <c r="B678" s="31"/>
      <c r="D678" s="145" t="s">
        <v>198</v>
      </c>
      <c r="F678" s="146" t="s">
        <v>1130</v>
      </c>
      <c r="I678" s="147"/>
      <c r="L678" s="31"/>
      <c r="M678" s="148"/>
      <c r="T678" s="55"/>
      <c r="AT678" s="16" t="s">
        <v>198</v>
      </c>
      <c r="AU678" s="16" t="s">
        <v>89</v>
      </c>
    </row>
    <row r="679" spans="2:65" s="1" customFormat="1">
      <c r="B679" s="31"/>
      <c r="D679" s="149" t="s">
        <v>200</v>
      </c>
      <c r="F679" s="150" t="s">
        <v>1131</v>
      </c>
      <c r="I679" s="147"/>
      <c r="L679" s="31"/>
      <c r="M679" s="148"/>
      <c r="T679" s="55"/>
      <c r="AT679" s="16" t="s">
        <v>200</v>
      </c>
      <c r="AU679" s="16" t="s">
        <v>89</v>
      </c>
    </row>
    <row r="680" spans="2:65" s="1" customFormat="1" ht="21.75" customHeight="1">
      <c r="B680" s="31"/>
      <c r="C680" s="132" t="s">
        <v>656</v>
      </c>
      <c r="D680" s="132" t="s">
        <v>192</v>
      </c>
      <c r="E680" s="133" t="s">
        <v>1132</v>
      </c>
      <c r="F680" s="134" t="s">
        <v>1133</v>
      </c>
      <c r="G680" s="135" t="s">
        <v>195</v>
      </c>
      <c r="H680" s="136">
        <v>11.7</v>
      </c>
      <c r="I680" s="137"/>
      <c r="J680" s="138">
        <f>ROUND(I680*H680,2)</f>
        <v>0</v>
      </c>
      <c r="K680" s="134" t="s">
        <v>196</v>
      </c>
      <c r="L680" s="31"/>
      <c r="M680" s="139" t="s">
        <v>1</v>
      </c>
      <c r="N680" s="140" t="s">
        <v>44</v>
      </c>
      <c r="P680" s="141">
        <f>O680*H680</f>
        <v>0</v>
      </c>
      <c r="Q680" s="141">
        <v>3.472E-6</v>
      </c>
      <c r="R680" s="141">
        <f>Q680*H680</f>
        <v>4.0622399999999999E-5</v>
      </c>
      <c r="S680" s="141">
        <v>0</v>
      </c>
      <c r="T680" s="142">
        <f>S680*H680</f>
        <v>0</v>
      </c>
      <c r="AR680" s="143" t="s">
        <v>197</v>
      </c>
      <c r="AT680" s="143" t="s">
        <v>192</v>
      </c>
      <c r="AU680" s="143" t="s">
        <v>89</v>
      </c>
      <c r="AY680" s="16" t="s">
        <v>190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6" t="s">
        <v>87</v>
      </c>
      <c r="BK680" s="144">
        <f>ROUND(I680*H680,2)</f>
        <v>0</v>
      </c>
      <c r="BL680" s="16" t="s">
        <v>197</v>
      </c>
      <c r="BM680" s="143" t="s">
        <v>1134</v>
      </c>
    </row>
    <row r="681" spans="2:65" s="1" customFormat="1">
      <c r="B681" s="31"/>
      <c r="D681" s="145" t="s">
        <v>198</v>
      </c>
      <c r="F681" s="146" t="s">
        <v>1133</v>
      </c>
      <c r="I681" s="147"/>
      <c r="L681" s="31"/>
      <c r="M681" s="148"/>
      <c r="T681" s="55"/>
      <c r="AT681" s="16" t="s">
        <v>198</v>
      </c>
      <c r="AU681" s="16" t="s">
        <v>89</v>
      </c>
    </row>
    <row r="682" spans="2:65" s="1" customFormat="1">
      <c r="B682" s="31"/>
      <c r="D682" s="149" t="s">
        <v>200</v>
      </c>
      <c r="F682" s="150" t="s">
        <v>1135</v>
      </c>
      <c r="I682" s="147"/>
      <c r="L682" s="31"/>
      <c r="M682" s="148"/>
      <c r="T682" s="55"/>
      <c r="AT682" s="16" t="s">
        <v>200</v>
      </c>
      <c r="AU682" s="16" t="s">
        <v>89</v>
      </c>
    </row>
    <row r="683" spans="2:65" s="1" customFormat="1" ht="24.2" customHeight="1">
      <c r="B683" s="31"/>
      <c r="C683" s="132" t="s">
        <v>1136</v>
      </c>
      <c r="D683" s="132" t="s">
        <v>192</v>
      </c>
      <c r="E683" s="133" t="s">
        <v>1137</v>
      </c>
      <c r="F683" s="134" t="s">
        <v>1138</v>
      </c>
      <c r="G683" s="135" t="s">
        <v>195</v>
      </c>
      <c r="H683" s="136">
        <v>23.4</v>
      </c>
      <c r="I683" s="137"/>
      <c r="J683" s="138">
        <f>ROUND(I683*H683,2)</f>
        <v>0</v>
      </c>
      <c r="K683" s="134" t="s">
        <v>196</v>
      </c>
      <c r="L683" s="31"/>
      <c r="M683" s="139" t="s">
        <v>1</v>
      </c>
      <c r="N683" s="140" t="s">
        <v>44</v>
      </c>
      <c r="P683" s="141">
        <f>O683*H683</f>
        <v>0</v>
      </c>
      <c r="Q683" s="141">
        <v>1.3599999999999999E-6</v>
      </c>
      <c r="R683" s="141">
        <f>Q683*H683</f>
        <v>3.1823999999999999E-5</v>
      </c>
      <c r="S683" s="141">
        <v>0</v>
      </c>
      <c r="T683" s="142">
        <f>S683*H683</f>
        <v>0</v>
      </c>
      <c r="AR683" s="143" t="s">
        <v>197</v>
      </c>
      <c r="AT683" s="143" t="s">
        <v>192</v>
      </c>
      <c r="AU683" s="143" t="s">
        <v>89</v>
      </c>
      <c r="AY683" s="16" t="s">
        <v>190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6" t="s">
        <v>87</v>
      </c>
      <c r="BK683" s="144">
        <f>ROUND(I683*H683,2)</f>
        <v>0</v>
      </c>
      <c r="BL683" s="16" t="s">
        <v>197</v>
      </c>
      <c r="BM683" s="143" t="s">
        <v>1139</v>
      </c>
    </row>
    <row r="684" spans="2:65" s="1" customFormat="1" ht="19.5">
      <c r="B684" s="31"/>
      <c r="D684" s="145" t="s">
        <v>198</v>
      </c>
      <c r="F684" s="146" t="s">
        <v>1140</v>
      </c>
      <c r="I684" s="147"/>
      <c r="L684" s="31"/>
      <c r="M684" s="148"/>
      <c r="T684" s="55"/>
      <c r="AT684" s="16" t="s">
        <v>198</v>
      </c>
      <c r="AU684" s="16" t="s">
        <v>89</v>
      </c>
    </row>
    <row r="685" spans="2:65" s="1" customFormat="1">
      <c r="B685" s="31"/>
      <c r="D685" s="149" t="s">
        <v>200</v>
      </c>
      <c r="F685" s="150" t="s">
        <v>1141</v>
      </c>
      <c r="I685" s="147"/>
      <c r="L685" s="31"/>
      <c r="M685" s="148"/>
      <c r="T685" s="55"/>
      <c r="AT685" s="16" t="s">
        <v>200</v>
      </c>
      <c r="AU685" s="16" t="s">
        <v>89</v>
      </c>
    </row>
    <row r="686" spans="2:65" s="1" customFormat="1" ht="19.5">
      <c r="B686" s="31"/>
      <c r="D686" s="145" t="s">
        <v>403</v>
      </c>
      <c r="F686" s="151" t="s">
        <v>1142</v>
      </c>
      <c r="I686" s="147"/>
      <c r="L686" s="31"/>
      <c r="M686" s="148"/>
      <c r="T686" s="55"/>
      <c r="AT686" s="16" t="s">
        <v>403</v>
      </c>
      <c r="AU686" s="16" t="s">
        <v>89</v>
      </c>
    </row>
    <row r="687" spans="2:65" s="1" customFormat="1" ht="24.2" customHeight="1">
      <c r="B687" s="31"/>
      <c r="C687" s="132" t="s">
        <v>663</v>
      </c>
      <c r="D687" s="132" t="s">
        <v>192</v>
      </c>
      <c r="E687" s="133" t="s">
        <v>1010</v>
      </c>
      <c r="F687" s="134" t="s">
        <v>1011</v>
      </c>
      <c r="G687" s="135" t="s">
        <v>926</v>
      </c>
      <c r="H687" s="136">
        <v>28.457999999999998</v>
      </c>
      <c r="I687" s="137"/>
      <c r="J687" s="138">
        <f>ROUND(I687*H687,2)</f>
        <v>0</v>
      </c>
      <c r="K687" s="134" t="s">
        <v>196</v>
      </c>
      <c r="L687" s="31"/>
      <c r="M687" s="139" t="s">
        <v>1</v>
      </c>
      <c r="N687" s="140" t="s">
        <v>44</v>
      </c>
      <c r="P687" s="141">
        <f>O687*H687</f>
        <v>0</v>
      </c>
      <c r="Q687" s="141">
        <v>0</v>
      </c>
      <c r="R687" s="141">
        <f>Q687*H687</f>
        <v>0</v>
      </c>
      <c r="S687" s="141">
        <v>1E-3</v>
      </c>
      <c r="T687" s="142">
        <f>S687*H687</f>
        <v>2.8458000000000001E-2</v>
      </c>
      <c r="AR687" s="143" t="s">
        <v>197</v>
      </c>
      <c r="AT687" s="143" t="s">
        <v>192</v>
      </c>
      <c r="AU687" s="143" t="s">
        <v>89</v>
      </c>
      <c r="AY687" s="16" t="s">
        <v>190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6" t="s">
        <v>87</v>
      </c>
      <c r="BK687" s="144">
        <f>ROUND(I687*H687,2)</f>
        <v>0</v>
      </c>
      <c r="BL687" s="16" t="s">
        <v>197</v>
      </c>
      <c r="BM687" s="143" t="s">
        <v>1143</v>
      </c>
    </row>
    <row r="688" spans="2:65" s="1" customFormat="1" ht="19.5">
      <c r="B688" s="31"/>
      <c r="D688" s="145" t="s">
        <v>198</v>
      </c>
      <c r="F688" s="146" t="s">
        <v>1013</v>
      </c>
      <c r="I688" s="147"/>
      <c r="L688" s="31"/>
      <c r="M688" s="148"/>
      <c r="T688" s="55"/>
      <c r="AT688" s="16" t="s">
        <v>198</v>
      </c>
      <c r="AU688" s="16" t="s">
        <v>89</v>
      </c>
    </row>
    <row r="689" spans="2:65" s="1" customFormat="1">
      <c r="B689" s="31"/>
      <c r="D689" s="149" t="s">
        <v>200</v>
      </c>
      <c r="F689" s="150" t="s">
        <v>1014</v>
      </c>
      <c r="I689" s="147"/>
      <c r="L689" s="31"/>
      <c r="M689" s="148"/>
      <c r="T689" s="55"/>
      <c r="AT689" s="16" t="s">
        <v>200</v>
      </c>
      <c r="AU689" s="16" t="s">
        <v>89</v>
      </c>
    </row>
    <row r="690" spans="2:65" s="1" customFormat="1" ht="16.5" customHeight="1">
      <c r="B690" s="31"/>
      <c r="C690" s="132" t="s">
        <v>1144</v>
      </c>
      <c r="D690" s="132" t="s">
        <v>192</v>
      </c>
      <c r="E690" s="133" t="s">
        <v>1145</v>
      </c>
      <c r="F690" s="134" t="s">
        <v>1146</v>
      </c>
      <c r="G690" s="135" t="s">
        <v>195</v>
      </c>
      <c r="H690" s="136">
        <v>35.9</v>
      </c>
      <c r="I690" s="137"/>
      <c r="J690" s="138">
        <f>ROUND(I690*H690,2)</f>
        <v>0</v>
      </c>
      <c r="K690" s="134" t="s">
        <v>196</v>
      </c>
      <c r="L690" s="31"/>
      <c r="M690" s="139" t="s">
        <v>1</v>
      </c>
      <c r="N690" s="140" t="s">
        <v>44</v>
      </c>
      <c r="P690" s="141">
        <f>O690*H690</f>
        <v>0</v>
      </c>
      <c r="Q690" s="141">
        <v>0</v>
      </c>
      <c r="R690" s="141">
        <f>Q690*H690</f>
        <v>0</v>
      </c>
      <c r="S690" s="141">
        <v>1.7999999999999999E-2</v>
      </c>
      <c r="T690" s="142">
        <f>S690*H690</f>
        <v>0.64619999999999989</v>
      </c>
      <c r="AR690" s="143" t="s">
        <v>197</v>
      </c>
      <c r="AT690" s="143" t="s">
        <v>192</v>
      </c>
      <c r="AU690" s="143" t="s">
        <v>89</v>
      </c>
      <c r="AY690" s="16" t="s">
        <v>190</v>
      </c>
      <c r="BE690" s="144">
        <f>IF(N690="základní",J690,0)</f>
        <v>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6" t="s">
        <v>87</v>
      </c>
      <c r="BK690" s="144">
        <f>ROUND(I690*H690,2)</f>
        <v>0</v>
      </c>
      <c r="BL690" s="16" t="s">
        <v>197</v>
      </c>
      <c r="BM690" s="143" t="s">
        <v>1147</v>
      </c>
    </row>
    <row r="691" spans="2:65" s="1" customFormat="1">
      <c r="B691" s="31"/>
      <c r="D691" s="145" t="s">
        <v>198</v>
      </c>
      <c r="F691" s="146" t="s">
        <v>1148</v>
      </c>
      <c r="I691" s="147"/>
      <c r="L691" s="31"/>
      <c r="M691" s="148"/>
      <c r="T691" s="55"/>
      <c r="AT691" s="16" t="s">
        <v>198</v>
      </c>
      <c r="AU691" s="16" t="s">
        <v>89</v>
      </c>
    </row>
    <row r="692" spans="2:65" s="1" customFormat="1">
      <c r="B692" s="31"/>
      <c r="D692" s="149" t="s">
        <v>200</v>
      </c>
      <c r="F692" s="150" t="s">
        <v>1149</v>
      </c>
      <c r="I692" s="147"/>
      <c r="L692" s="31"/>
      <c r="M692" s="148"/>
      <c r="T692" s="55"/>
      <c r="AT692" s="16" t="s">
        <v>200</v>
      </c>
      <c r="AU692" s="16" t="s">
        <v>89</v>
      </c>
    </row>
    <row r="693" spans="2:65" s="1" customFormat="1" ht="24.2" customHeight="1">
      <c r="B693" s="31"/>
      <c r="C693" s="132" t="s">
        <v>669</v>
      </c>
      <c r="D693" s="132" t="s">
        <v>192</v>
      </c>
      <c r="E693" s="133" t="s">
        <v>1010</v>
      </c>
      <c r="F693" s="134" t="s">
        <v>1011</v>
      </c>
      <c r="G693" s="135" t="s">
        <v>926</v>
      </c>
      <c r="H693" s="136">
        <v>897.5</v>
      </c>
      <c r="I693" s="137"/>
      <c r="J693" s="138">
        <f>ROUND(I693*H693,2)</f>
        <v>0</v>
      </c>
      <c r="K693" s="134" t="s">
        <v>196</v>
      </c>
      <c r="L693" s="31"/>
      <c r="M693" s="139" t="s">
        <v>1</v>
      </c>
      <c r="N693" s="140" t="s">
        <v>44</v>
      </c>
      <c r="P693" s="141">
        <f>O693*H693</f>
        <v>0</v>
      </c>
      <c r="Q693" s="141">
        <v>0</v>
      </c>
      <c r="R693" s="141">
        <f>Q693*H693</f>
        <v>0</v>
      </c>
      <c r="S693" s="141">
        <v>1E-3</v>
      </c>
      <c r="T693" s="142">
        <f>S693*H693</f>
        <v>0.89749999999999996</v>
      </c>
      <c r="AR693" s="143" t="s">
        <v>197</v>
      </c>
      <c r="AT693" s="143" t="s">
        <v>192</v>
      </c>
      <c r="AU693" s="143" t="s">
        <v>89</v>
      </c>
      <c r="AY693" s="16" t="s">
        <v>190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6" t="s">
        <v>87</v>
      </c>
      <c r="BK693" s="144">
        <f>ROUND(I693*H693,2)</f>
        <v>0</v>
      </c>
      <c r="BL693" s="16" t="s">
        <v>197</v>
      </c>
      <c r="BM693" s="143" t="s">
        <v>1150</v>
      </c>
    </row>
    <row r="694" spans="2:65" s="1" customFormat="1" ht="19.5">
      <c r="B694" s="31"/>
      <c r="D694" s="145" t="s">
        <v>198</v>
      </c>
      <c r="F694" s="146" t="s">
        <v>1013</v>
      </c>
      <c r="I694" s="147"/>
      <c r="L694" s="31"/>
      <c r="M694" s="148"/>
      <c r="T694" s="55"/>
      <c r="AT694" s="16" t="s">
        <v>198</v>
      </c>
      <c r="AU694" s="16" t="s">
        <v>89</v>
      </c>
    </row>
    <row r="695" spans="2:65" s="1" customFormat="1">
      <c r="B695" s="31"/>
      <c r="D695" s="149" t="s">
        <v>200</v>
      </c>
      <c r="F695" s="150" t="s">
        <v>1014</v>
      </c>
      <c r="I695" s="147"/>
      <c r="L695" s="31"/>
      <c r="M695" s="148"/>
      <c r="T695" s="55"/>
      <c r="AT695" s="16" t="s">
        <v>200</v>
      </c>
      <c r="AU695" s="16" t="s">
        <v>89</v>
      </c>
    </row>
    <row r="696" spans="2:65" s="1" customFormat="1" ht="21.75" customHeight="1">
      <c r="B696" s="31"/>
      <c r="C696" s="132" t="s">
        <v>1151</v>
      </c>
      <c r="D696" s="132" t="s">
        <v>192</v>
      </c>
      <c r="E696" s="133" t="s">
        <v>1152</v>
      </c>
      <c r="F696" s="134" t="s">
        <v>1153</v>
      </c>
      <c r="G696" s="135" t="s">
        <v>195</v>
      </c>
      <c r="H696" s="136">
        <v>18.855</v>
      </c>
      <c r="I696" s="137"/>
      <c r="J696" s="138">
        <f>ROUND(I696*H696,2)</f>
        <v>0</v>
      </c>
      <c r="K696" s="134" t="s">
        <v>196</v>
      </c>
      <c r="L696" s="31"/>
      <c r="M696" s="139" t="s">
        <v>1</v>
      </c>
      <c r="N696" s="140" t="s">
        <v>44</v>
      </c>
      <c r="P696" s="141">
        <f>O696*H696</f>
        <v>0</v>
      </c>
      <c r="Q696" s="141">
        <v>0</v>
      </c>
      <c r="R696" s="141">
        <f>Q696*H696</f>
        <v>0</v>
      </c>
      <c r="S696" s="141">
        <v>0.29699999999999999</v>
      </c>
      <c r="T696" s="142">
        <f>S696*H696</f>
        <v>5.5999349999999994</v>
      </c>
      <c r="AR696" s="143" t="s">
        <v>197</v>
      </c>
      <c r="AT696" s="143" t="s">
        <v>192</v>
      </c>
      <c r="AU696" s="143" t="s">
        <v>89</v>
      </c>
      <c r="AY696" s="16" t="s">
        <v>190</v>
      </c>
      <c r="BE696" s="144">
        <f>IF(N696="základní",J696,0)</f>
        <v>0</v>
      </c>
      <c r="BF696" s="144">
        <f>IF(N696="snížená",J696,0)</f>
        <v>0</v>
      </c>
      <c r="BG696" s="144">
        <f>IF(N696="zákl. přenesená",J696,0)</f>
        <v>0</v>
      </c>
      <c r="BH696" s="144">
        <f>IF(N696="sníž. přenesená",J696,0)</f>
        <v>0</v>
      </c>
      <c r="BI696" s="144">
        <f>IF(N696="nulová",J696,0)</f>
        <v>0</v>
      </c>
      <c r="BJ696" s="16" t="s">
        <v>87</v>
      </c>
      <c r="BK696" s="144">
        <f>ROUND(I696*H696,2)</f>
        <v>0</v>
      </c>
      <c r="BL696" s="16" t="s">
        <v>197</v>
      </c>
      <c r="BM696" s="143" t="s">
        <v>1154</v>
      </c>
    </row>
    <row r="697" spans="2:65" s="1" customFormat="1">
      <c r="B697" s="31"/>
      <c r="D697" s="145" t="s">
        <v>198</v>
      </c>
      <c r="F697" s="146" t="s">
        <v>1155</v>
      </c>
      <c r="I697" s="147"/>
      <c r="L697" s="31"/>
      <c r="M697" s="148"/>
      <c r="T697" s="55"/>
      <c r="AT697" s="16" t="s">
        <v>198</v>
      </c>
      <c r="AU697" s="16" t="s">
        <v>89</v>
      </c>
    </row>
    <row r="698" spans="2:65" s="1" customFormat="1">
      <c r="B698" s="31"/>
      <c r="D698" s="149" t="s">
        <v>200</v>
      </c>
      <c r="F698" s="150" t="s">
        <v>1156</v>
      </c>
      <c r="I698" s="147"/>
      <c r="L698" s="31"/>
      <c r="M698" s="148"/>
      <c r="T698" s="55"/>
      <c r="AT698" s="16" t="s">
        <v>200</v>
      </c>
      <c r="AU698" s="16" t="s">
        <v>89</v>
      </c>
    </row>
    <row r="699" spans="2:65" s="1" customFormat="1" ht="33" customHeight="1">
      <c r="B699" s="31"/>
      <c r="C699" s="132" t="s">
        <v>675</v>
      </c>
      <c r="D699" s="132" t="s">
        <v>192</v>
      </c>
      <c r="E699" s="133" t="s">
        <v>1157</v>
      </c>
      <c r="F699" s="134" t="s">
        <v>1158</v>
      </c>
      <c r="G699" s="135" t="s">
        <v>210</v>
      </c>
      <c r="H699" s="136">
        <v>9.6929999999999996</v>
      </c>
      <c r="I699" s="137"/>
      <c r="J699" s="138">
        <f>ROUND(I699*H699,2)</f>
        <v>0</v>
      </c>
      <c r="K699" s="134" t="s">
        <v>196</v>
      </c>
      <c r="L699" s="31"/>
      <c r="M699" s="139" t="s">
        <v>1</v>
      </c>
      <c r="N699" s="140" t="s">
        <v>44</v>
      </c>
      <c r="P699" s="141">
        <f>O699*H699</f>
        <v>0</v>
      </c>
      <c r="Q699" s="141">
        <v>0</v>
      </c>
      <c r="R699" s="141">
        <f>Q699*H699</f>
        <v>0</v>
      </c>
      <c r="S699" s="141">
        <v>2.2000000000000002</v>
      </c>
      <c r="T699" s="142">
        <f>S699*H699</f>
        <v>21.3246</v>
      </c>
      <c r="AR699" s="143" t="s">
        <v>197</v>
      </c>
      <c r="AT699" s="143" t="s">
        <v>192</v>
      </c>
      <c r="AU699" s="143" t="s">
        <v>89</v>
      </c>
      <c r="AY699" s="16" t="s">
        <v>190</v>
      </c>
      <c r="BE699" s="144">
        <f>IF(N699="základní",J699,0)</f>
        <v>0</v>
      </c>
      <c r="BF699" s="144">
        <f>IF(N699="snížená",J699,0)</f>
        <v>0</v>
      </c>
      <c r="BG699" s="144">
        <f>IF(N699="zákl. přenesená",J699,0)</f>
        <v>0</v>
      </c>
      <c r="BH699" s="144">
        <f>IF(N699="sníž. přenesená",J699,0)</f>
        <v>0</v>
      </c>
      <c r="BI699" s="144">
        <f>IF(N699="nulová",J699,0)</f>
        <v>0</v>
      </c>
      <c r="BJ699" s="16" t="s">
        <v>87</v>
      </c>
      <c r="BK699" s="144">
        <f>ROUND(I699*H699,2)</f>
        <v>0</v>
      </c>
      <c r="BL699" s="16" t="s">
        <v>197</v>
      </c>
      <c r="BM699" s="143" t="s">
        <v>1159</v>
      </c>
    </row>
    <row r="700" spans="2:65" s="1" customFormat="1" ht="19.5">
      <c r="B700" s="31"/>
      <c r="D700" s="145" t="s">
        <v>198</v>
      </c>
      <c r="F700" s="146" t="s">
        <v>1160</v>
      </c>
      <c r="I700" s="147"/>
      <c r="L700" s="31"/>
      <c r="M700" s="148"/>
      <c r="T700" s="55"/>
      <c r="AT700" s="16" t="s">
        <v>198</v>
      </c>
      <c r="AU700" s="16" t="s">
        <v>89</v>
      </c>
    </row>
    <row r="701" spans="2:65" s="1" customFormat="1">
      <c r="B701" s="31"/>
      <c r="D701" s="149" t="s">
        <v>200</v>
      </c>
      <c r="F701" s="150" t="s">
        <v>1161</v>
      </c>
      <c r="I701" s="147"/>
      <c r="L701" s="31"/>
      <c r="M701" s="148"/>
      <c r="T701" s="55"/>
      <c r="AT701" s="16" t="s">
        <v>200</v>
      </c>
      <c r="AU701" s="16" t="s">
        <v>89</v>
      </c>
    </row>
    <row r="702" spans="2:65" s="1" customFormat="1" ht="24.2" customHeight="1">
      <c r="B702" s="31"/>
      <c r="C702" s="132" t="s">
        <v>1162</v>
      </c>
      <c r="D702" s="132" t="s">
        <v>192</v>
      </c>
      <c r="E702" s="133" t="s">
        <v>1163</v>
      </c>
      <c r="F702" s="134" t="s">
        <v>1164</v>
      </c>
      <c r="G702" s="135" t="s">
        <v>195</v>
      </c>
      <c r="H702" s="136">
        <v>6.87</v>
      </c>
      <c r="I702" s="137"/>
      <c r="J702" s="138">
        <f>ROUND(I702*H702,2)</f>
        <v>0</v>
      </c>
      <c r="K702" s="134" t="s">
        <v>196</v>
      </c>
      <c r="L702" s="31"/>
      <c r="M702" s="139" t="s">
        <v>1</v>
      </c>
      <c r="N702" s="140" t="s">
        <v>44</v>
      </c>
      <c r="P702" s="141">
        <f>O702*H702</f>
        <v>0</v>
      </c>
      <c r="Q702" s="141">
        <v>0</v>
      </c>
      <c r="R702" s="141">
        <f>Q702*H702</f>
        <v>0</v>
      </c>
      <c r="S702" s="141">
        <v>0.05</v>
      </c>
      <c r="T702" s="142">
        <f>S702*H702</f>
        <v>0.34350000000000003</v>
      </c>
      <c r="AR702" s="143" t="s">
        <v>197</v>
      </c>
      <c r="AT702" s="143" t="s">
        <v>192</v>
      </c>
      <c r="AU702" s="143" t="s">
        <v>89</v>
      </c>
      <c r="AY702" s="16" t="s">
        <v>190</v>
      </c>
      <c r="BE702" s="144">
        <f>IF(N702="základní",J702,0)</f>
        <v>0</v>
      </c>
      <c r="BF702" s="144">
        <f>IF(N702="snížená",J702,0)</f>
        <v>0</v>
      </c>
      <c r="BG702" s="144">
        <f>IF(N702="zákl. přenesená",J702,0)</f>
        <v>0</v>
      </c>
      <c r="BH702" s="144">
        <f>IF(N702="sníž. přenesená",J702,0)</f>
        <v>0</v>
      </c>
      <c r="BI702" s="144">
        <f>IF(N702="nulová",J702,0)</f>
        <v>0</v>
      </c>
      <c r="BJ702" s="16" t="s">
        <v>87</v>
      </c>
      <c r="BK702" s="144">
        <f>ROUND(I702*H702,2)</f>
        <v>0</v>
      </c>
      <c r="BL702" s="16" t="s">
        <v>197</v>
      </c>
      <c r="BM702" s="143" t="s">
        <v>1165</v>
      </c>
    </row>
    <row r="703" spans="2:65" s="1" customFormat="1">
      <c r="B703" s="31"/>
      <c r="D703" s="145" t="s">
        <v>198</v>
      </c>
      <c r="F703" s="146" t="s">
        <v>1166</v>
      </c>
      <c r="I703" s="147"/>
      <c r="L703" s="31"/>
      <c r="M703" s="148"/>
      <c r="T703" s="55"/>
      <c r="AT703" s="16" t="s">
        <v>198</v>
      </c>
      <c r="AU703" s="16" t="s">
        <v>89</v>
      </c>
    </row>
    <row r="704" spans="2:65" s="1" customFormat="1">
      <c r="B704" s="31"/>
      <c r="D704" s="149" t="s">
        <v>200</v>
      </c>
      <c r="F704" s="150" t="s">
        <v>1167</v>
      </c>
      <c r="I704" s="147"/>
      <c r="L704" s="31"/>
      <c r="M704" s="148"/>
      <c r="T704" s="55"/>
      <c r="AT704" s="16" t="s">
        <v>200</v>
      </c>
      <c r="AU704" s="16" t="s">
        <v>89</v>
      </c>
    </row>
    <row r="705" spans="2:65" s="1" customFormat="1" ht="21.75" customHeight="1">
      <c r="B705" s="31"/>
      <c r="C705" s="132" t="s">
        <v>680</v>
      </c>
      <c r="D705" s="132" t="s">
        <v>192</v>
      </c>
      <c r="E705" s="133" t="s">
        <v>1168</v>
      </c>
      <c r="F705" s="134" t="s">
        <v>1169</v>
      </c>
      <c r="G705" s="135" t="s">
        <v>195</v>
      </c>
      <c r="H705" s="136">
        <v>133.85300000000001</v>
      </c>
      <c r="I705" s="137"/>
      <c r="J705" s="138">
        <f>ROUND(I705*H705,2)</f>
        <v>0</v>
      </c>
      <c r="K705" s="134" t="s">
        <v>196</v>
      </c>
      <c r="L705" s="31"/>
      <c r="M705" s="139" t="s">
        <v>1</v>
      </c>
      <c r="N705" s="140" t="s">
        <v>44</v>
      </c>
      <c r="P705" s="141">
        <f>O705*H705</f>
        <v>0</v>
      </c>
      <c r="Q705" s="141">
        <v>0</v>
      </c>
      <c r="R705" s="141">
        <f>Q705*H705</f>
        <v>0</v>
      </c>
      <c r="S705" s="141">
        <v>0.18099999999999999</v>
      </c>
      <c r="T705" s="142">
        <f>S705*H705</f>
        <v>24.227392999999999</v>
      </c>
      <c r="AR705" s="143" t="s">
        <v>197</v>
      </c>
      <c r="AT705" s="143" t="s">
        <v>192</v>
      </c>
      <c r="AU705" s="143" t="s">
        <v>89</v>
      </c>
      <c r="AY705" s="16" t="s">
        <v>190</v>
      </c>
      <c r="BE705" s="144">
        <f>IF(N705="základní",J705,0)</f>
        <v>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6" t="s">
        <v>87</v>
      </c>
      <c r="BK705" s="144">
        <f>ROUND(I705*H705,2)</f>
        <v>0</v>
      </c>
      <c r="BL705" s="16" t="s">
        <v>197</v>
      </c>
      <c r="BM705" s="143" t="s">
        <v>1170</v>
      </c>
    </row>
    <row r="706" spans="2:65" s="1" customFormat="1" ht="29.25">
      <c r="B706" s="31"/>
      <c r="D706" s="145" t="s">
        <v>198</v>
      </c>
      <c r="F706" s="146" t="s">
        <v>1171</v>
      </c>
      <c r="I706" s="147"/>
      <c r="L706" s="31"/>
      <c r="M706" s="148"/>
      <c r="T706" s="55"/>
      <c r="AT706" s="16" t="s">
        <v>198</v>
      </c>
      <c r="AU706" s="16" t="s">
        <v>89</v>
      </c>
    </row>
    <row r="707" spans="2:65" s="1" customFormat="1">
      <c r="B707" s="31"/>
      <c r="D707" s="149" t="s">
        <v>200</v>
      </c>
      <c r="F707" s="150" t="s">
        <v>1172</v>
      </c>
      <c r="I707" s="147"/>
      <c r="L707" s="31"/>
      <c r="M707" s="148"/>
      <c r="T707" s="55"/>
      <c r="AT707" s="16" t="s">
        <v>200</v>
      </c>
      <c r="AU707" s="16" t="s">
        <v>89</v>
      </c>
    </row>
    <row r="708" spans="2:65" s="1" customFormat="1" ht="16.5" customHeight="1">
      <c r="B708" s="31"/>
      <c r="C708" s="132" t="s">
        <v>1173</v>
      </c>
      <c r="D708" s="132" t="s">
        <v>192</v>
      </c>
      <c r="E708" s="133" t="s">
        <v>1174</v>
      </c>
      <c r="F708" s="134" t="s">
        <v>1175</v>
      </c>
      <c r="G708" s="135" t="s">
        <v>195</v>
      </c>
      <c r="H708" s="136">
        <v>147.38300000000001</v>
      </c>
      <c r="I708" s="137"/>
      <c r="J708" s="138">
        <f>ROUND(I708*H708,2)</f>
        <v>0</v>
      </c>
      <c r="K708" s="134" t="s">
        <v>196</v>
      </c>
      <c r="L708" s="31"/>
      <c r="M708" s="139" t="s">
        <v>1</v>
      </c>
      <c r="N708" s="140" t="s">
        <v>44</v>
      </c>
      <c r="P708" s="141">
        <f>O708*H708</f>
        <v>0</v>
      </c>
      <c r="Q708" s="141">
        <v>0</v>
      </c>
      <c r="R708" s="141">
        <f>Q708*H708</f>
        <v>0</v>
      </c>
      <c r="S708" s="141">
        <v>4.4999999999999997E-3</v>
      </c>
      <c r="T708" s="142">
        <f>S708*H708</f>
        <v>0.66322349999999997</v>
      </c>
      <c r="AR708" s="143" t="s">
        <v>197</v>
      </c>
      <c r="AT708" s="143" t="s">
        <v>192</v>
      </c>
      <c r="AU708" s="143" t="s">
        <v>89</v>
      </c>
      <c r="AY708" s="16" t="s">
        <v>190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6" t="s">
        <v>87</v>
      </c>
      <c r="BK708" s="144">
        <f>ROUND(I708*H708,2)</f>
        <v>0</v>
      </c>
      <c r="BL708" s="16" t="s">
        <v>197</v>
      </c>
      <c r="BM708" s="143" t="s">
        <v>1176</v>
      </c>
    </row>
    <row r="709" spans="2:65" s="1" customFormat="1">
      <c r="B709" s="31"/>
      <c r="D709" s="145" t="s">
        <v>198</v>
      </c>
      <c r="F709" s="146" t="s">
        <v>1177</v>
      </c>
      <c r="I709" s="147"/>
      <c r="L709" s="31"/>
      <c r="M709" s="148"/>
      <c r="T709" s="55"/>
      <c r="AT709" s="16" t="s">
        <v>198</v>
      </c>
      <c r="AU709" s="16" t="s">
        <v>89</v>
      </c>
    </row>
    <row r="710" spans="2:65" s="1" customFormat="1">
      <c r="B710" s="31"/>
      <c r="D710" s="149" t="s">
        <v>200</v>
      </c>
      <c r="F710" s="150" t="s">
        <v>1178</v>
      </c>
      <c r="I710" s="147"/>
      <c r="L710" s="31"/>
      <c r="M710" s="148"/>
      <c r="T710" s="55"/>
      <c r="AT710" s="16" t="s">
        <v>200</v>
      </c>
      <c r="AU710" s="16" t="s">
        <v>89</v>
      </c>
    </row>
    <row r="711" spans="2:65" s="1" customFormat="1" ht="24.2" customHeight="1">
      <c r="B711" s="31"/>
      <c r="C711" s="132" t="s">
        <v>686</v>
      </c>
      <c r="D711" s="132" t="s">
        <v>192</v>
      </c>
      <c r="E711" s="133" t="s">
        <v>1179</v>
      </c>
      <c r="F711" s="134" t="s">
        <v>1180</v>
      </c>
      <c r="G711" s="135" t="s">
        <v>926</v>
      </c>
      <c r="H711" s="136">
        <v>150</v>
      </c>
      <c r="I711" s="137"/>
      <c r="J711" s="138">
        <f>ROUND(I711*H711,2)</f>
        <v>0</v>
      </c>
      <c r="K711" s="134" t="s">
        <v>196</v>
      </c>
      <c r="L711" s="31"/>
      <c r="M711" s="139" t="s">
        <v>1</v>
      </c>
      <c r="N711" s="140" t="s">
        <v>44</v>
      </c>
      <c r="P711" s="141">
        <f>O711*H711</f>
        <v>0</v>
      </c>
      <c r="Q711" s="141">
        <v>0</v>
      </c>
      <c r="R711" s="141">
        <f>Q711*H711</f>
        <v>0</v>
      </c>
      <c r="S711" s="141">
        <v>1E-3</v>
      </c>
      <c r="T711" s="142">
        <f>S711*H711</f>
        <v>0.15</v>
      </c>
      <c r="AR711" s="143" t="s">
        <v>197</v>
      </c>
      <c r="AT711" s="143" t="s">
        <v>192</v>
      </c>
      <c r="AU711" s="143" t="s">
        <v>89</v>
      </c>
      <c r="AY711" s="16" t="s">
        <v>190</v>
      </c>
      <c r="BE711" s="144">
        <f>IF(N711="základní",J711,0)</f>
        <v>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6" t="s">
        <v>87</v>
      </c>
      <c r="BK711" s="144">
        <f>ROUND(I711*H711,2)</f>
        <v>0</v>
      </c>
      <c r="BL711" s="16" t="s">
        <v>197</v>
      </c>
      <c r="BM711" s="143" t="s">
        <v>1181</v>
      </c>
    </row>
    <row r="712" spans="2:65" s="1" customFormat="1" ht="19.5">
      <c r="B712" s="31"/>
      <c r="D712" s="145" t="s">
        <v>198</v>
      </c>
      <c r="F712" s="146" t="s">
        <v>1182</v>
      </c>
      <c r="I712" s="147"/>
      <c r="L712" s="31"/>
      <c r="M712" s="148"/>
      <c r="T712" s="55"/>
      <c r="AT712" s="16" t="s">
        <v>198</v>
      </c>
      <c r="AU712" s="16" t="s">
        <v>89</v>
      </c>
    </row>
    <row r="713" spans="2:65" s="1" customFormat="1">
      <c r="B713" s="31"/>
      <c r="D713" s="149" t="s">
        <v>200</v>
      </c>
      <c r="F713" s="150" t="s">
        <v>1183</v>
      </c>
      <c r="I713" s="147"/>
      <c r="L713" s="31"/>
      <c r="M713" s="148"/>
      <c r="T713" s="55"/>
      <c r="AT713" s="16" t="s">
        <v>200</v>
      </c>
      <c r="AU713" s="16" t="s">
        <v>89</v>
      </c>
    </row>
    <row r="714" spans="2:65" s="1" customFormat="1" ht="24.2" customHeight="1">
      <c r="B714" s="31"/>
      <c r="C714" s="132" t="s">
        <v>1184</v>
      </c>
      <c r="D714" s="132" t="s">
        <v>192</v>
      </c>
      <c r="E714" s="133" t="s">
        <v>1185</v>
      </c>
      <c r="F714" s="134" t="s">
        <v>1186</v>
      </c>
      <c r="G714" s="135" t="s">
        <v>195</v>
      </c>
      <c r="H714" s="136">
        <v>132.16499999999999</v>
      </c>
      <c r="I714" s="137"/>
      <c r="J714" s="138">
        <f>ROUND(I714*H714,2)</f>
        <v>0</v>
      </c>
      <c r="K714" s="134" t="s">
        <v>196</v>
      </c>
      <c r="L714" s="31"/>
      <c r="M714" s="139" t="s">
        <v>1</v>
      </c>
      <c r="N714" s="140" t="s">
        <v>44</v>
      </c>
      <c r="P714" s="141">
        <f>O714*H714</f>
        <v>0</v>
      </c>
      <c r="Q714" s="141">
        <v>0</v>
      </c>
      <c r="R714" s="141">
        <f>Q714*H714</f>
        <v>0</v>
      </c>
      <c r="S714" s="141">
        <v>2.4649999999999998E-2</v>
      </c>
      <c r="T714" s="142">
        <f>S714*H714</f>
        <v>3.2578672499999994</v>
      </c>
      <c r="AR714" s="143" t="s">
        <v>197</v>
      </c>
      <c r="AT714" s="143" t="s">
        <v>192</v>
      </c>
      <c r="AU714" s="143" t="s">
        <v>89</v>
      </c>
      <c r="AY714" s="16" t="s">
        <v>190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6" t="s">
        <v>87</v>
      </c>
      <c r="BK714" s="144">
        <f>ROUND(I714*H714,2)</f>
        <v>0</v>
      </c>
      <c r="BL714" s="16" t="s">
        <v>197</v>
      </c>
      <c r="BM714" s="143" t="s">
        <v>1187</v>
      </c>
    </row>
    <row r="715" spans="2:65" s="1" customFormat="1">
      <c r="B715" s="31"/>
      <c r="D715" s="145" t="s">
        <v>198</v>
      </c>
      <c r="F715" s="146" t="s">
        <v>1188</v>
      </c>
      <c r="I715" s="147"/>
      <c r="L715" s="31"/>
      <c r="M715" s="148"/>
      <c r="T715" s="55"/>
      <c r="AT715" s="16" t="s">
        <v>198</v>
      </c>
      <c r="AU715" s="16" t="s">
        <v>89</v>
      </c>
    </row>
    <row r="716" spans="2:65" s="1" customFormat="1">
      <c r="B716" s="31"/>
      <c r="D716" s="149" t="s">
        <v>200</v>
      </c>
      <c r="F716" s="150" t="s">
        <v>1189</v>
      </c>
      <c r="I716" s="147"/>
      <c r="L716" s="31"/>
      <c r="M716" s="148"/>
      <c r="T716" s="55"/>
      <c r="AT716" s="16" t="s">
        <v>200</v>
      </c>
      <c r="AU716" s="16" t="s">
        <v>89</v>
      </c>
    </row>
    <row r="717" spans="2:65" s="1" customFormat="1" ht="24.2" customHeight="1">
      <c r="B717" s="31"/>
      <c r="C717" s="132" t="s">
        <v>691</v>
      </c>
      <c r="D717" s="132" t="s">
        <v>192</v>
      </c>
      <c r="E717" s="133" t="s">
        <v>1190</v>
      </c>
      <c r="F717" s="134" t="s">
        <v>1191</v>
      </c>
      <c r="G717" s="135" t="s">
        <v>195</v>
      </c>
      <c r="H717" s="136">
        <v>132.16499999999999</v>
      </c>
      <c r="I717" s="137"/>
      <c r="J717" s="138">
        <f>ROUND(I717*H717,2)</f>
        <v>0</v>
      </c>
      <c r="K717" s="134" t="s">
        <v>196</v>
      </c>
      <c r="L717" s="31"/>
      <c r="M717" s="139" t="s">
        <v>1</v>
      </c>
      <c r="N717" s="140" t="s">
        <v>44</v>
      </c>
      <c r="P717" s="141">
        <f>O717*H717</f>
        <v>0</v>
      </c>
      <c r="Q717" s="141">
        <v>0</v>
      </c>
      <c r="R717" s="141">
        <f>Q717*H717</f>
        <v>0</v>
      </c>
      <c r="S717" s="141">
        <v>8.0000000000000002E-3</v>
      </c>
      <c r="T717" s="142">
        <f>S717*H717</f>
        <v>1.05732</v>
      </c>
      <c r="AR717" s="143" t="s">
        <v>197</v>
      </c>
      <c r="AT717" s="143" t="s">
        <v>192</v>
      </c>
      <c r="AU717" s="143" t="s">
        <v>89</v>
      </c>
      <c r="AY717" s="16" t="s">
        <v>190</v>
      </c>
      <c r="BE717" s="144">
        <f>IF(N717="základní",J717,0)</f>
        <v>0</v>
      </c>
      <c r="BF717" s="144">
        <f>IF(N717="snížená",J717,0)</f>
        <v>0</v>
      </c>
      <c r="BG717" s="144">
        <f>IF(N717="zákl. přenesená",J717,0)</f>
        <v>0</v>
      </c>
      <c r="BH717" s="144">
        <f>IF(N717="sníž. přenesená",J717,0)</f>
        <v>0</v>
      </c>
      <c r="BI717" s="144">
        <f>IF(N717="nulová",J717,0)</f>
        <v>0</v>
      </c>
      <c r="BJ717" s="16" t="s">
        <v>87</v>
      </c>
      <c r="BK717" s="144">
        <f>ROUND(I717*H717,2)</f>
        <v>0</v>
      </c>
      <c r="BL717" s="16" t="s">
        <v>197</v>
      </c>
      <c r="BM717" s="143" t="s">
        <v>1192</v>
      </c>
    </row>
    <row r="718" spans="2:65" s="1" customFormat="1">
      <c r="B718" s="31"/>
      <c r="D718" s="145" t="s">
        <v>198</v>
      </c>
      <c r="F718" s="146" t="s">
        <v>1193</v>
      </c>
      <c r="I718" s="147"/>
      <c r="L718" s="31"/>
      <c r="M718" s="148"/>
      <c r="T718" s="55"/>
      <c r="AT718" s="16" t="s">
        <v>198</v>
      </c>
      <c r="AU718" s="16" t="s">
        <v>89</v>
      </c>
    </row>
    <row r="719" spans="2:65" s="1" customFormat="1">
      <c r="B719" s="31"/>
      <c r="D719" s="149" t="s">
        <v>200</v>
      </c>
      <c r="F719" s="150" t="s">
        <v>1194</v>
      </c>
      <c r="I719" s="147"/>
      <c r="L719" s="31"/>
      <c r="M719" s="148"/>
      <c r="T719" s="55"/>
      <c r="AT719" s="16" t="s">
        <v>200</v>
      </c>
      <c r="AU719" s="16" t="s">
        <v>89</v>
      </c>
    </row>
    <row r="720" spans="2:65" s="11" customFormat="1" ht="22.9" customHeight="1">
      <c r="B720" s="121"/>
      <c r="D720" s="122" t="s">
        <v>78</v>
      </c>
      <c r="E720" s="130" t="s">
        <v>1195</v>
      </c>
      <c r="F720" s="130" t="s">
        <v>1196</v>
      </c>
      <c r="I720" s="124"/>
      <c r="J720" s="131">
        <f>BK720</f>
        <v>0</v>
      </c>
      <c r="L720" s="121"/>
      <c r="M720" s="125"/>
      <c r="P720" s="126">
        <f>SUM(P721:P748)</f>
        <v>0</v>
      </c>
      <c r="R720" s="126">
        <f>SUM(R721:R748)</f>
        <v>0</v>
      </c>
      <c r="T720" s="127">
        <f>SUM(T721:T748)</f>
        <v>0</v>
      </c>
      <c r="AR720" s="122" t="s">
        <v>87</v>
      </c>
      <c r="AT720" s="128" t="s">
        <v>78</v>
      </c>
      <c r="AU720" s="128" t="s">
        <v>87</v>
      </c>
      <c r="AY720" s="122" t="s">
        <v>190</v>
      </c>
      <c r="BK720" s="129">
        <f>SUM(BK721:BK748)</f>
        <v>0</v>
      </c>
    </row>
    <row r="721" spans="2:65" s="1" customFormat="1" ht="33" customHeight="1">
      <c r="B721" s="31"/>
      <c r="C721" s="132" t="s">
        <v>1197</v>
      </c>
      <c r="D721" s="132" t="s">
        <v>192</v>
      </c>
      <c r="E721" s="133" t="s">
        <v>1198</v>
      </c>
      <c r="F721" s="134" t="s">
        <v>1199</v>
      </c>
      <c r="G721" s="135" t="s">
        <v>265</v>
      </c>
      <c r="H721" s="136">
        <v>114.634</v>
      </c>
      <c r="I721" s="137"/>
      <c r="J721" s="138">
        <f>ROUND(I721*H721,2)</f>
        <v>0</v>
      </c>
      <c r="K721" s="134" t="s">
        <v>196</v>
      </c>
      <c r="L721" s="31"/>
      <c r="M721" s="139" t="s">
        <v>1</v>
      </c>
      <c r="N721" s="140" t="s">
        <v>44</v>
      </c>
      <c r="P721" s="141">
        <f>O721*H721</f>
        <v>0</v>
      </c>
      <c r="Q721" s="141">
        <v>0</v>
      </c>
      <c r="R721" s="141">
        <f>Q721*H721</f>
        <v>0</v>
      </c>
      <c r="S721" s="141">
        <v>0</v>
      </c>
      <c r="T721" s="142">
        <f>S721*H721</f>
        <v>0</v>
      </c>
      <c r="AR721" s="143" t="s">
        <v>197</v>
      </c>
      <c r="AT721" s="143" t="s">
        <v>192</v>
      </c>
      <c r="AU721" s="143" t="s">
        <v>89</v>
      </c>
      <c r="AY721" s="16" t="s">
        <v>190</v>
      </c>
      <c r="BE721" s="144">
        <f>IF(N721="základní",J721,0)</f>
        <v>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6" t="s">
        <v>87</v>
      </c>
      <c r="BK721" s="144">
        <f>ROUND(I721*H721,2)</f>
        <v>0</v>
      </c>
      <c r="BL721" s="16" t="s">
        <v>197</v>
      </c>
      <c r="BM721" s="143" t="s">
        <v>1200</v>
      </c>
    </row>
    <row r="722" spans="2:65" s="1" customFormat="1" ht="29.25">
      <c r="B722" s="31"/>
      <c r="D722" s="145" t="s">
        <v>198</v>
      </c>
      <c r="F722" s="146" t="s">
        <v>1201</v>
      </c>
      <c r="I722" s="147"/>
      <c r="L722" s="31"/>
      <c r="M722" s="148"/>
      <c r="T722" s="55"/>
      <c r="AT722" s="16" t="s">
        <v>198</v>
      </c>
      <c r="AU722" s="16" t="s">
        <v>89</v>
      </c>
    </row>
    <row r="723" spans="2:65" s="1" customFormat="1">
      <c r="B723" s="31"/>
      <c r="D723" s="149" t="s">
        <v>200</v>
      </c>
      <c r="F723" s="150" t="s">
        <v>1202</v>
      </c>
      <c r="I723" s="147"/>
      <c r="L723" s="31"/>
      <c r="M723" s="148"/>
      <c r="T723" s="55"/>
      <c r="AT723" s="16" t="s">
        <v>200</v>
      </c>
      <c r="AU723" s="16" t="s">
        <v>89</v>
      </c>
    </row>
    <row r="724" spans="2:65" s="1" customFormat="1" ht="24.2" customHeight="1">
      <c r="B724" s="31"/>
      <c r="C724" s="132" t="s">
        <v>697</v>
      </c>
      <c r="D724" s="132" t="s">
        <v>192</v>
      </c>
      <c r="E724" s="133" t="s">
        <v>1203</v>
      </c>
      <c r="F724" s="134" t="s">
        <v>1204</v>
      </c>
      <c r="G724" s="135" t="s">
        <v>265</v>
      </c>
      <c r="H724" s="136">
        <v>114.634</v>
      </c>
      <c r="I724" s="137"/>
      <c r="J724" s="138">
        <f>ROUND(I724*H724,2)</f>
        <v>0</v>
      </c>
      <c r="K724" s="134" t="s">
        <v>196</v>
      </c>
      <c r="L724" s="31"/>
      <c r="M724" s="139" t="s">
        <v>1</v>
      </c>
      <c r="N724" s="140" t="s">
        <v>44</v>
      </c>
      <c r="P724" s="141">
        <f>O724*H724</f>
        <v>0</v>
      </c>
      <c r="Q724" s="141">
        <v>0</v>
      </c>
      <c r="R724" s="141">
        <f>Q724*H724</f>
        <v>0</v>
      </c>
      <c r="S724" s="141">
        <v>0</v>
      </c>
      <c r="T724" s="142">
        <f>S724*H724</f>
        <v>0</v>
      </c>
      <c r="AR724" s="143" t="s">
        <v>197</v>
      </c>
      <c r="AT724" s="143" t="s">
        <v>192</v>
      </c>
      <c r="AU724" s="143" t="s">
        <v>89</v>
      </c>
      <c r="AY724" s="16" t="s">
        <v>190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6" t="s">
        <v>87</v>
      </c>
      <c r="BK724" s="144">
        <f>ROUND(I724*H724,2)</f>
        <v>0</v>
      </c>
      <c r="BL724" s="16" t="s">
        <v>197</v>
      </c>
      <c r="BM724" s="143" t="s">
        <v>1205</v>
      </c>
    </row>
    <row r="725" spans="2:65" s="1" customFormat="1" ht="19.5">
      <c r="B725" s="31"/>
      <c r="D725" s="145" t="s">
        <v>198</v>
      </c>
      <c r="F725" s="146" t="s">
        <v>1206</v>
      </c>
      <c r="I725" s="147"/>
      <c r="L725" s="31"/>
      <c r="M725" s="148"/>
      <c r="T725" s="55"/>
      <c r="AT725" s="16" t="s">
        <v>198</v>
      </c>
      <c r="AU725" s="16" t="s">
        <v>89</v>
      </c>
    </row>
    <row r="726" spans="2:65" s="1" customFormat="1">
      <c r="B726" s="31"/>
      <c r="D726" s="149" t="s">
        <v>200</v>
      </c>
      <c r="F726" s="150" t="s">
        <v>1207</v>
      </c>
      <c r="I726" s="147"/>
      <c r="L726" s="31"/>
      <c r="M726" s="148"/>
      <c r="T726" s="55"/>
      <c r="AT726" s="16" t="s">
        <v>200</v>
      </c>
      <c r="AU726" s="16" t="s">
        <v>89</v>
      </c>
    </row>
    <row r="727" spans="2:65" s="1" customFormat="1" ht="24.2" customHeight="1">
      <c r="B727" s="31"/>
      <c r="C727" s="132" t="s">
        <v>1208</v>
      </c>
      <c r="D727" s="132" t="s">
        <v>192</v>
      </c>
      <c r="E727" s="133" t="s">
        <v>1209</v>
      </c>
      <c r="F727" s="134" t="s">
        <v>1210</v>
      </c>
      <c r="G727" s="135" t="s">
        <v>265</v>
      </c>
      <c r="H727" s="136">
        <v>1604.876</v>
      </c>
      <c r="I727" s="137"/>
      <c r="J727" s="138">
        <f>ROUND(I727*H727,2)</f>
        <v>0</v>
      </c>
      <c r="K727" s="134" t="s">
        <v>196</v>
      </c>
      <c r="L727" s="31"/>
      <c r="M727" s="139" t="s">
        <v>1</v>
      </c>
      <c r="N727" s="140" t="s">
        <v>44</v>
      </c>
      <c r="P727" s="141">
        <f>O727*H727</f>
        <v>0</v>
      </c>
      <c r="Q727" s="141">
        <v>0</v>
      </c>
      <c r="R727" s="141">
        <f>Q727*H727</f>
        <v>0</v>
      </c>
      <c r="S727" s="141">
        <v>0</v>
      </c>
      <c r="T727" s="142">
        <f>S727*H727</f>
        <v>0</v>
      </c>
      <c r="AR727" s="143" t="s">
        <v>197</v>
      </c>
      <c r="AT727" s="143" t="s">
        <v>192</v>
      </c>
      <c r="AU727" s="143" t="s">
        <v>89</v>
      </c>
      <c r="AY727" s="16" t="s">
        <v>190</v>
      </c>
      <c r="BE727" s="144">
        <f>IF(N727="základní",J727,0)</f>
        <v>0</v>
      </c>
      <c r="BF727" s="144">
        <f>IF(N727="snížená",J727,0)</f>
        <v>0</v>
      </c>
      <c r="BG727" s="144">
        <f>IF(N727="zákl. přenesená",J727,0)</f>
        <v>0</v>
      </c>
      <c r="BH727" s="144">
        <f>IF(N727="sníž. přenesená",J727,0)</f>
        <v>0</v>
      </c>
      <c r="BI727" s="144">
        <f>IF(N727="nulová",J727,0)</f>
        <v>0</v>
      </c>
      <c r="BJ727" s="16" t="s">
        <v>87</v>
      </c>
      <c r="BK727" s="144">
        <f>ROUND(I727*H727,2)</f>
        <v>0</v>
      </c>
      <c r="BL727" s="16" t="s">
        <v>197</v>
      </c>
      <c r="BM727" s="143" t="s">
        <v>1211</v>
      </c>
    </row>
    <row r="728" spans="2:65" s="1" customFormat="1" ht="29.25">
      <c r="B728" s="31"/>
      <c r="D728" s="145" t="s">
        <v>198</v>
      </c>
      <c r="F728" s="146" t="s">
        <v>1212</v>
      </c>
      <c r="I728" s="147"/>
      <c r="L728" s="31"/>
      <c r="M728" s="148"/>
      <c r="T728" s="55"/>
      <c r="AT728" s="16" t="s">
        <v>198</v>
      </c>
      <c r="AU728" s="16" t="s">
        <v>89</v>
      </c>
    </row>
    <row r="729" spans="2:65" s="1" customFormat="1">
      <c r="B729" s="31"/>
      <c r="D729" s="149" t="s">
        <v>200</v>
      </c>
      <c r="F729" s="150" t="s">
        <v>1213</v>
      </c>
      <c r="I729" s="147"/>
      <c r="L729" s="31"/>
      <c r="M729" s="148"/>
      <c r="T729" s="55"/>
      <c r="AT729" s="16" t="s">
        <v>200</v>
      </c>
      <c r="AU729" s="16" t="s">
        <v>89</v>
      </c>
    </row>
    <row r="730" spans="2:65" s="1" customFormat="1" ht="19.5">
      <c r="B730" s="31"/>
      <c r="D730" s="145" t="s">
        <v>403</v>
      </c>
      <c r="F730" s="151" t="s">
        <v>1214</v>
      </c>
      <c r="I730" s="147"/>
      <c r="L730" s="31"/>
      <c r="M730" s="148"/>
      <c r="T730" s="55"/>
      <c r="AT730" s="16" t="s">
        <v>403</v>
      </c>
      <c r="AU730" s="16" t="s">
        <v>89</v>
      </c>
    </row>
    <row r="731" spans="2:65" s="1" customFormat="1" ht="33" customHeight="1">
      <c r="B731" s="31"/>
      <c r="C731" s="132" t="s">
        <v>702</v>
      </c>
      <c r="D731" s="132" t="s">
        <v>192</v>
      </c>
      <c r="E731" s="133" t="s">
        <v>1215</v>
      </c>
      <c r="F731" s="134" t="s">
        <v>1216</v>
      </c>
      <c r="G731" s="135" t="s">
        <v>265</v>
      </c>
      <c r="H731" s="136">
        <v>95.334000000000003</v>
      </c>
      <c r="I731" s="137"/>
      <c r="J731" s="138">
        <f>ROUND(I731*H731,2)</f>
        <v>0</v>
      </c>
      <c r="K731" s="134" t="s">
        <v>196</v>
      </c>
      <c r="L731" s="31"/>
      <c r="M731" s="139" t="s">
        <v>1</v>
      </c>
      <c r="N731" s="140" t="s">
        <v>44</v>
      </c>
      <c r="P731" s="141">
        <f>O731*H731</f>
        <v>0</v>
      </c>
      <c r="Q731" s="141">
        <v>0</v>
      </c>
      <c r="R731" s="141">
        <f>Q731*H731</f>
        <v>0</v>
      </c>
      <c r="S731" s="141">
        <v>0</v>
      </c>
      <c r="T731" s="142">
        <f>S731*H731</f>
        <v>0</v>
      </c>
      <c r="AR731" s="143" t="s">
        <v>197</v>
      </c>
      <c r="AT731" s="143" t="s">
        <v>192</v>
      </c>
      <c r="AU731" s="143" t="s">
        <v>89</v>
      </c>
      <c r="AY731" s="16" t="s">
        <v>190</v>
      </c>
      <c r="BE731" s="144">
        <f>IF(N731="základní",J731,0)</f>
        <v>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6" t="s">
        <v>87</v>
      </c>
      <c r="BK731" s="144">
        <f>ROUND(I731*H731,2)</f>
        <v>0</v>
      </c>
      <c r="BL731" s="16" t="s">
        <v>197</v>
      </c>
      <c r="BM731" s="143" t="s">
        <v>1217</v>
      </c>
    </row>
    <row r="732" spans="2:65" s="1" customFormat="1" ht="29.25">
      <c r="B732" s="31"/>
      <c r="D732" s="145" t="s">
        <v>198</v>
      </c>
      <c r="F732" s="146" t="s">
        <v>1218</v>
      </c>
      <c r="I732" s="147"/>
      <c r="L732" s="31"/>
      <c r="M732" s="148"/>
      <c r="T732" s="55"/>
      <c r="AT732" s="16" t="s">
        <v>198</v>
      </c>
      <c r="AU732" s="16" t="s">
        <v>89</v>
      </c>
    </row>
    <row r="733" spans="2:65" s="1" customFormat="1">
      <c r="B733" s="31"/>
      <c r="D733" s="149" t="s">
        <v>200</v>
      </c>
      <c r="F733" s="150" t="s">
        <v>1219</v>
      </c>
      <c r="I733" s="147"/>
      <c r="L733" s="31"/>
      <c r="M733" s="148"/>
      <c r="T733" s="55"/>
      <c r="AT733" s="16" t="s">
        <v>200</v>
      </c>
      <c r="AU733" s="16" t="s">
        <v>89</v>
      </c>
    </row>
    <row r="734" spans="2:65" s="1" customFormat="1" ht="33" customHeight="1">
      <c r="B734" s="31"/>
      <c r="C734" s="132" t="s">
        <v>1220</v>
      </c>
      <c r="D734" s="132" t="s">
        <v>192</v>
      </c>
      <c r="E734" s="133" t="s">
        <v>1221</v>
      </c>
      <c r="F734" s="134" t="s">
        <v>1222</v>
      </c>
      <c r="G734" s="135" t="s">
        <v>265</v>
      </c>
      <c r="H734" s="136">
        <v>10.089</v>
      </c>
      <c r="I734" s="137"/>
      <c r="J734" s="138">
        <f>ROUND(I734*H734,2)</f>
        <v>0</v>
      </c>
      <c r="K734" s="134" t="s">
        <v>196</v>
      </c>
      <c r="L734" s="31"/>
      <c r="M734" s="139" t="s">
        <v>1</v>
      </c>
      <c r="N734" s="140" t="s">
        <v>44</v>
      </c>
      <c r="P734" s="141">
        <f>O734*H734</f>
        <v>0</v>
      </c>
      <c r="Q734" s="141">
        <v>0</v>
      </c>
      <c r="R734" s="141">
        <f>Q734*H734</f>
        <v>0</v>
      </c>
      <c r="S734" s="141">
        <v>0</v>
      </c>
      <c r="T734" s="142">
        <f>S734*H734</f>
        <v>0</v>
      </c>
      <c r="AR734" s="143" t="s">
        <v>197</v>
      </c>
      <c r="AT734" s="143" t="s">
        <v>192</v>
      </c>
      <c r="AU734" s="143" t="s">
        <v>89</v>
      </c>
      <c r="AY734" s="16" t="s">
        <v>190</v>
      </c>
      <c r="BE734" s="144">
        <f>IF(N734="základní",J734,0)</f>
        <v>0</v>
      </c>
      <c r="BF734" s="144">
        <f>IF(N734="snížená",J734,0)</f>
        <v>0</v>
      </c>
      <c r="BG734" s="144">
        <f>IF(N734="zákl. přenesená",J734,0)</f>
        <v>0</v>
      </c>
      <c r="BH734" s="144">
        <f>IF(N734="sníž. přenesená",J734,0)</f>
        <v>0</v>
      </c>
      <c r="BI734" s="144">
        <f>IF(N734="nulová",J734,0)</f>
        <v>0</v>
      </c>
      <c r="BJ734" s="16" t="s">
        <v>87</v>
      </c>
      <c r="BK734" s="144">
        <f>ROUND(I734*H734,2)</f>
        <v>0</v>
      </c>
      <c r="BL734" s="16" t="s">
        <v>197</v>
      </c>
      <c r="BM734" s="143" t="s">
        <v>1223</v>
      </c>
    </row>
    <row r="735" spans="2:65" s="1" customFormat="1" ht="29.25">
      <c r="B735" s="31"/>
      <c r="D735" s="145" t="s">
        <v>198</v>
      </c>
      <c r="F735" s="146" t="s">
        <v>1224</v>
      </c>
      <c r="I735" s="147"/>
      <c r="L735" s="31"/>
      <c r="M735" s="148"/>
      <c r="T735" s="55"/>
      <c r="AT735" s="16" t="s">
        <v>198</v>
      </c>
      <c r="AU735" s="16" t="s">
        <v>89</v>
      </c>
    </row>
    <row r="736" spans="2:65" s="1" customFormat="1">
      <c r="B736" s="31"/>
      <c r="D736" s="149" t="s">
        <v>200</v>
      </c>
      <c r="F736" s="150" t="s">
        <v>1225</v>
      </c>
      <c r="I736" s="147"/>
      <c r="L736" s="31"/>
      <c r="M736" s="148"/>
      <c r="T736" s="55"/>
      <c r="AT736" s="16" t="s">
        <v>200</v>
      </c>
      <c r="AU736" s="16" t="s">
        <v>89</v>
      </c>
    </row>
    <row r="737" spans="2:65" s="1" customFormat="1" ht="33" customHeight="1">
      <c r="B737" s="31"/>
      <c r="C737" s="132" t="s">
        <v>708</v>
      </c>
      <c r="D737" s="132" t="s">
        <v>192</v>
      </c>
      <c r="E737" s="133" t="s">
        <v>1226</v>
      </c>
      <c r="F737" s="134" t="s">
        <v>1227</v>
      </c>
      <c r="G737" s="135" t="s">
        <v>265</v>
      </c>
      <c r="H737" s="136">
        <v>0.27400000000000002</v>
      </c>
      <c r="I737" s="137"/>
      <c r="J737" s="138">
        <f>ROUND(I737*H737,2)</f>
        <v>0</v>
      </c>
      <c r="K737" s="134" t="s">
        <v>196</v>
      </c>
      <c r="L737" s="31"/>
      <c r="M737" s="139" t="s">
        <v>1</v>
      </c>
      <c r="N737" s="140" t="s">
        <v>44</v>
      </c>
      <c r="P737" s="141">
        <f>O737*H737</f>
        <v>0</v>
      </c>
      <c r="Q737" s="141">
        <v>0</v>
      </c>
      <c r="R737" s="141">
        <f>Q737*H737</f>
        <v>0</v>
      </c>
      <c r="S737" s="141">
        <v>0</v>
      </c>
      <c r="T737" s="142">
        <f>S737*H737</f>
        <v>0</v>
      </c>
      <c r="AR737" s="143" t="s">
        <v>197</v>
      </c>
      <c r="AT737" s="143" t="s">
        <v>192</v>
      </c>
      <c r="AU737" s="143" t="s">
        <v>89</v>
      </c>
      <c r="AY737" s="16" t="s">
        <v>190</v>
      </c>
      <c r="BE737" s="144">
        <f>IF(N737="základní",J737,0)</f>
        <v>0</v>
      </c>
      <c r="BF737" s="144">
        <f>IF(N737="snížená",J737,0)</f>
        <v>0</v>
      </c>
      <c r="BG737" s="144">
        <f>IF(N737="zákl. přenesená",J737,0)</f>
        <v>0</v>
      </c>
      <c r="BH737" s="144">
        <f>IF(N737="sníž. přenesená",J737,0)</f>
        <v>0</v>
      </c>
      <c r="BI737" s="144">
        <f>IF(N737="nulová",J737,0)</f>
        <v>0</v>
      </c>
      <c r="BJ737" s="16" t="s">
        <v>87</v>
      </c>
      <c r="BK737" s="144">
        <f>ROUND(I737*H737,2)</f>
        <v>0</v>
      </c>
      <c r="BL737" s="16" t="s">
        <v>197</v>
      </c>
      <c r="BM737" s="143" t="s">
        <v>1228</v>
      </c>
    </row>
    <row r="738" spans="2:65" s="1" customFormat="1" ht="29.25">
      <c r="B738" s="31"/>
      <c r="D738" s="145" t="s">
        <v>198</v>
      </c>
      <c r="F738" s="146" t="s">
        <v>1229</v>
      </c>
      <c r="I738" s="147"/>
      <c r="L738" s="31"/>
      <c r="M738" s="148"/>
      <c r="T738" s="55"/>
      <c r="AT738" s="16" t="s">
        <v>198</v>
      </c>
      <c r="AU738" s="16" t="s">
        <v>89</v>
      </c>
    </row>
    <row r="739" spans="2:65" s="1" customFormat="1">
      <c r="B739" s="31"/>
      <c r="D739" s="149" t="s">
        <v>200</v>
      </c>
      <c r="F739" s="150" t="s">
        <v>1230</v>
      </c>
      <c r="I739" s="147"/>
      <c r="L739" s="31"/>
      <c r="M739" s="148"/>
      <c r="T739" s="55"/>
      <c r="AT739" s="16" t="s">
        <v>200</v>
      </c>
      <c r="AU739" s="16" t="s">
        <v>89</v>
      </c>
    </row>
    <row r="740" spans="2:65" s="1" customFormat="1" ht="37.9" customHeight="1">
      <c r="B740" s="31"/>
      <c r="C740" s="132" t="s">
        <v>1231</v>
      </c>
      <c r="D740" s="132" t="s">
        <v>192</v>
      </c>
      <c r="E740" s="133" t="s">
        <v>1232</v>
      </c>
      <c r="F740" s="134" t="s">
        <v>1233</v>
      </c>
      <c r="G740" s="135" t="s">
        <v>265</v>
      </c>
      <c r="H740" s="136">
        <v>1</v>
      </c>
      <c r="I740" s="137"/>
      <c r="J740" s="138">
        <f>ROUND(I740*H740,2)</f>
        <v>0</v>
      </c>
      <c r="K740" s="134" t="s">
        <v>196</v>
      </c>
      <c r="L740" s="31"/>
      <c r="M740" s="139" t="s">
        <v>1</v>
      </c>
      <c r="N740" s="140" t="s">
        <v>44</v>
      </c>
      <c r="P740" s="141">
        <f>O740*H740</f>
        <v>0</v>
      </c>
      <c r="Q740" s="141">
        <v>0</v>
      </c>
      <c r="R740" s="141">
        <f>Q740*H740</f>
        <v>0</v>
      </c>
      <c r="S740" s="141">
        <v>0</v>
      </c>
      <c r="T740" s="142">
        <f>S740*H740</f>
        <v>0</v>
      </c>
      <c r="AR740" s="143" t="s">
        <v>197</v>
      </c>
      <c r="AT740" s="143" t="s">
        <v>192</v>
      </c>
      <c r="AU740" s="143" t="s">
        <v>89</v>
      </c>
      <c r="AY740" s="16" t="s">
        <v>190</v>
      </c>
      <c r="BE740" s="144">
        <f>IF(N740="základní",J740,0)</f>
        <v>0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6" t="s">
        <v>87</v>
      </c>
      <c r="BK740" s="144">
        <f>ROUND(I740*H740,2)</f>
        <v>0</v>
      </c>
      <c r="BL740" s="16" t="s">
        <v>197</v>
      </c>
      <c r="BM740" s="143" t="s">
        <v>1234</v>
      </c>
    </row>
    <row r="741" spans="2:65" s="1" customFormat="1" ht="29.25">
      <c r="B741" s="31"/>
      <c r="D741" s="145" t="s">
        <v>198</v>
      </c>
      <c r="F741" s="146" t="s">
        <v>1235</v>
      </c>
      <c r="I741" s="147"/>
      <c r="L741" s="31"/>
      <c r="M741" s="148"/>
      <c r="T741" s="55"/>
      <c r="AT741" s="16" t="s">
        <v>198</v>
      </c>
      <c r="AU741" s="16" t="s">
        <v>89</v>
      </c>
    </row>
    <row r="742" spans="2:65" s="1" customFormat="1">
      <c r="B742" s="31"/>
      <c r="D742" s="149" t="s">
        <v>200</v>
      </c>
      <c r="F742" s="150" t="s">
        <v>1236</v>
      </c>
      <c r="I742" s="147"/>
      <c r="L742" s="31"/>
      <c r="M742" s="148"/>
      <c r="T742" s="55"/>
      <c r="AT742" s="16" t="s">
        <v>200</v>
      </c>
      <c r="AU742" s="16" t="s">
        <v>89</v>
      </c>
    </row>
    <row r="743" spans="2:65" s="1" customFormat="1" ht="24.2" customHeight="1">
      <c r="B743" s="31"/>
      <c r="C743" s="132" t="s">
        <v>713</v>
      </c>
      <c r="D743" s="132" t="s">
        <v>192</v>
      </c>
      <c r="E743" s="133" t="s">
        <v>1237</v>
      </c>
      <c r="F743" s="134" t="s">
        <v>1238</v>
      </c>
      <c r="G743" s="135" t="s">
        <v>265</v>
      </c>
      <c r="H743" s="136">
        <v>8.9369999999999994</v>
      </c>
      <c r="I743" s="137"/>
      <c r="J743" s="138">
        <f>ROUND(I743*H743,2)</f>
        <v>0</v>
      </c>
      <c r="K743" s="134" t="s">
        <v>1</v>
      </c>
      <c r="L743" s="31"/>
      <c r="M743" s="139" t="s">
        <v>1</v>
      </c>
      <c r="N743" s="140" t="s">
        <v>44</v>
      </c>
      <c r="P743" s="141">
        <f>O743*H743</f>
        <v>0</v>
      </c>
      <c r="Q743" s="141">
        <v>0</v>
      </c>
      <c r="R743" s="141">
        <f>Q743*H743</f>
        <v>0</v>
      </c>
      <c r="S743" s="141">
        <v>0</v>
      </c>
      <c r="T743" s="142">
        <f>S743*H743</f>
        <v>0</v>
      </c>
      <c r="AR743" s="143" t="s">
        <v>197</v>
      </c>
      <c r="AT743" s="143" t="s">
        <v>192</v>
      </c>
      <c r="AU743" s="143" t="s">
        <v>89</v>
      </c>
      <c r="AY743" s="16" t="s">
        <v>190</v>
      </c>
      <c r="BE743" s="144">
        <f>IF(N743="základní",J743,0)</f>
        <v>0</v>
      </c>
      <c r="BF743" s="144">
        <f>IF(N743="snížená",J743,0)</f>
        <v>0</v>
      </c>
      <c r="BG743" s="144">
        <f>IF(N743="zákl. přenesená",J743,0)</f>
        <v>0</v>
      </c>
      <c r="BH743" s="144">
        <f>IF(N743="sníž. přenesená",J743,0)</f>
        <v>0</v>
      </c>
      <c r="BI743" s="144">
        <f>IF(N743="nulová",J743,0)</f>
        <v>0</v>
      </c>
      <c r="BJ743" s="16" t="s">
        <v>87</v>
      </c>
      <c r="BK743" s="144">
        <f>ROUND(I743*H743,2)</f>
        <v>0</v>
      </c>
      <c r="BL743" s="16" t="s">
        <v>197</v>
      </c>
      <c r="BM743" s="143" t="s">
        <v>1239</v>
      </c>
    </row>
    <row r="744" spans="2:65" s="1" customFormat="1" ht="19.5">
      <c r="B744" s="31"/>
      <c r="D744" s="145" t="s">
        <v>198</v>
      </c>
      <c r="F744" s="146" t="s">
        <v>1240</v>
      </c>
      <c r="I744" s="147"/>
      <c r="L744" s="31"/>
      <c r="M744" s="148"/>
      <c r="T744" s="55"/>
      <c r="AT744" s="16" t="s">
        <v>198</v>
      </c>
      <c r="AU744" s="16" t="s">
        <v>89</v>
      </c>
    </row>
    <row r="745" spans="2:65" s="1" customFormat="1" ht="16.5" customHeight="1">
      <c r="B745" s="31"/>
      <c r="C745" s="132" t="s">
        <v>1241</v>
      </c>
      <c r="D745" s="132" t="s">
        <v>192</v>
      </c>
      <c r="E745" s="133" t="s">
        <v>1242</v>
      </c>
      <c r="F745" s="134" t="s">
        <v>1243</v>
      </c>
      <c r="G745" s="135" t="s">
        <v>936</v>
      </c>
      <c r="H745" s="136">
        <v>1</v>
      </c>
      <c r="I745" s="137"/>
      <c r="J745" s="138">
        <f>ROUND(I745*H745,2)</f>
        <v>0</v>
      </c>
      <c r="K745" s="134" t="s">
        <v>1</v>
      </c>
      <c r="L745" s="31"/>
      <c r="M745" s="139" t="s">
        <v>1</v>
      </c>
      <c r="N745" s="140" t="s">
        <v>44</v>
      </c>
      <c r="P745" s="141">
        <f>O745*H745</f>
        <v>0</v>
      </c>
      <c r="Q745" s="141">
        <v>0</v>
      </c>
      <c r="R745" s="141">
        <f>Q745*H745</f>
        <v>0</v>
      </c>
      <c r="S745" s="141">
        <v>0</v>
      </c>
      <c r="T745" s="142">
        <f>S745*H745</f>
        <v>0</v>
      </c>
      <c r="AR745" s="143" t="s">
        <v>197</v>
      </c>
      <c r="AT745" s="143" t="s">
        <v>192</v>
      </c>
      <c r="AU745" s="143" t="s">
        <v>89</v>
      </c>
      <c r="AY745" s="16" t="s">
        <v>190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6" t="s">
        <v>87</v>
      </c>
      <c r="BK745" s="144">
        <f>ROUND(I745*H745,2)</f>
        <v>0</v>
      </c>
      <c r="BL745" s="16" t="s">
        <v>197</v>
      </c>
      <c r="BM745" s="143" t="s">
        <v>1244</v>
      </c>
    </row>
    <row r="746" spans="2:65" s="1" customFormat="1">
      <c r="B746" s="31"/>
      <c r="D746" s="145" t="s">
        <v>198</v>
      </c>
      <c r="F746" s="146" t="s">
        <v>1243</v>
      </c>
      <c r="I746" s="147"/>
      <c r="L746" s="31"/>
      <c r="M746" s="148"/>
      <c r="T746" s="55"/>
      <c r="AT746" s="16" t="s">
        <v>198</v>
      </c>
      <c r="AU746" s="16" t="s">
        <v>89</v>
      </c>
    </row>
    <row r="747" spans="2:65" s="1" customFormat="1" ht="21.75" customHeight="1">
      <c r="B747" s="31"/>
      <c r="C747" s="132" t="s">
        <v>719</v>
      </c>
      <c r="D747" s="132" t="s">
        <v>192</v>
      </c>
      <c r="E747" s="133" t="s">
        <v>1245</v>
      </c>
      <c r="F747" s="134" t="s">
        <v>1246</v>
      </c>
      <c r="G747" s="135" t="s">
        <v>265</v>
      </c>
      <c r="H747" s="136">
        <v>1</v>
      </c>
      <c r="I747" s="137"/>
      <c r="J747" s="138">
        <f>ROUND(I747*H747,2)</f>
        <v>0</v>
      </c>
      <c r="K747" s="134" t="s">
        <v>1</v>
      </c>
      <c r="L747" s="31"/>
      <c r="M747" s="139" t="s">
        <v>1</v>
      </c>
      <c r="N747" s="140" t="s">
        <v>44</v>
      </c>
      <c r="P747" s="141">
        <f>O747*H747</f>
        <v>0</v>
      </c>
      <c r="Q747" s="141">
        <v>0</v>
      </c>
      <c r="R747" s="141">
        <f>Q747*H747</f>
        <v>0</v>
      </c>
      <c r="S747" s="141">
        <v>0</v>
      </c>
      <c r="T747" s="142">
        <f>S747*H747</f>
        <v>0</v>
      </c>
      <c r="AR747" s="143" t="s">
        <v>197</v>
      </c>
      <c r="AT747" s="143" t="s">
        <v>192</v>
      </c>
      <c r="AU747" s="143" t="s">
        <v>89</v>
      </c>
      <c r="AY747" s="16" t="s">
        <v>190</v>
      </c>
      <c r="BE747" s="144">
        <f>IF(N747="základní",J747,0)</f>
        <v>0</v>
      </c>
      <c r="BF747" s="144">
        <f>IF(N747="snížená",J747,0)</f>
        <v>0</v>
      </c>
      <c r="BG747" s="144">
        <f>IF(N747="zákl. přenesená",J747,0)</f>
        <v>0</v>
      </c>
      <c r="BH747" s="144">
        <f>IF(N747="sníž. přenesená",J747,0)</f>
        <v>0</v>
      </c>
      <c r="BI747" s="144">
        <f>IF(N747="nulová",J747,0)</f>
        <v>0</v>
      </c>
      <c r="BJ747" s="16" t="s">
        <v>87</v>
      </c>
      <c r="BK747" s="144">
        <f>ROUND(I747*H747,2)</f>
        <v>0</v>
      </c>
      <c r="BL747" s="16" t="s">
        <v>197</v>
      </c>
      <c r="BM747" s="143" t="s">
        <v>1247</v>
      </c>
    </row>
    <row r="748" spans="2:65" s="1" customFormat="1">
      <c r="B748" s="31"/>
      <c r="D748" s="145" t="s">
        <v>198</v>
      </c>
      <c r="F748" s="146" t="s">
        <v>1246</v>
      </c>
      <c r="I748" s="147"/>
      <c r="L748" s="31"/>
      <c r="M748" s="148"/>
      <c r="T748" s="55"/>
      <c r="AT748" s="16" t="s">
        <v>198</v>
      </c>
      <c r="AU748" s="16" t="s">
        <v>89</v>
      </c>
    </row>
    <row r="749" spans="2:65" s="11" customFormat="1" ht="22.9" customHeight="1">
      <c r="B749" s="121"/>
      <c r="D749" s="122" t="s">
        <v>78</v>
      </c>
      <c r="E749" s="130" t="s">
        <v>1248</v>
      </c>
      <c r="F749" s="130" t="s">
        <v>1249</v>
      </c>
      <c r="I749" s="124"/>
      <c r="J749" s="131">
        <f>BK749</f>
        <v>0</v>
      </c>
      <c r="L749" s="121"/>
      <c r="M749" s="125"/>
      <c r="P749" s="126">
        <f>SUM(P750:P755)</f>
        <v>0</v>
      </c>
      <c r="R749" s="126">
        <f>SUM(R750:R755)</f>
        <v>0</v>
      </c>
      <c r="T749" s="127">
        <f>SUM(T750:T755)</f>
        <v>0</v>
      </c>
      <c r="AR749" s="122" t="s">
        <v>87</v>
      </c>
      <c r="AT749" s="128" t="s">
        <v>78</v>
      </c>
      <c r="AU749" s="128" t="s">
        <v>87</v>
      </c>
      <c r="AY749" s="122" t="s">
        <v>190</v>
      </c>
      <c r="BK749" s="129">
        <f>SUM(BK750:BK755)</f>
        <v>0</v>
      </c>
    </row>
    <row r="750" spans="2:65" s="1" customFormat="1" ht="24.2" customHeight="1">
      <c r="B750" s="31"/>
      <c r="C750" s="132" t="s">
        <v>1250</v>
      </c>
      <c r="D750" s="132" t="s">
        <v>192</v>
      </c>
      <c r="E750" s="133" t="s">
        <v>1251</v>
      </c>
      <c r="F750" s="134" t="s">
        <v>1252</v>
      </c>
      <c r="G750" s="135" t="s">
        <v>265</v>
      </c>
      <c r="H750" s="136">
        <v>256.93400000000003</v>
      </c>
      <c r="I750" s="137"/>
      <c r="J750" s="138">
        <f>ROUND(I750*H750,2)</f>
        <v>0</v>
      </c>
      <c r="K750" s="134" t="s">
        <v>196</v>
      </c>
      <c r="L750" s="31"/>
      <c r="M750" s="139" t="s">
        <v>1</v>
      </c>
      <c r="N750" s="140" t="s">
        <v>44</v>
      </c>
      <c r="P750" s="141">
        <f>O750*H750</f>
        <v>0</v>
      </c>
      <c r="Q750" s="141">
        <v>0</v>
      </c>
      <c r="R750" s="141">
        <f>Q750*H750</f>
        <v>0</v>
      </c>
      <c r="S750" s="141">
        <v>0</v>
      </c>
      <c r="T750" s="142">
        <f>S750*H750</f>
        <v>0</v>
      </c>
      <c r="AR750" s="143" t="s">
        <v>197</v>
      </c>
      <c r="AT750" s="143" t="s">
        <v>192</v>
      </c>
      <c r="AU750" s="143" t="s">
        <v>89</v>
      </c>
      <c r="AY750" s="16" t="s">
        <v>190</v>
      </c>
      <c r="BE750" s="144">
        <f>IF(N750="základní",J750,0)</f>
        <v>0</v>
      </c>
      <c r="BF750" s="144">
        <f>IF(N750="snížená",J750,0)</f>
        <v>0</v>
      </c>
      <c r="BG750" s="144">
        <f>IF(N750="zákl. přenesená",J750,0)</f>
        <v>0</v>
      </c>
      <c r="BH750" s="144">
        <f>IF(N750="sníž. přenesená",J750,0)</f>
        <v>0</v>
      </c>
      <c r="BI750" s="144">
        <f>IF(N750="nulová",J750,0)</f>
        <v>0</v>
      </c>
      <c r="BJ750" s="16" t="s">
        <v>87</v>
      </c>
      <c r="BK750" s="144">
        <f>ROUND(I750*H750,2)</f>
        <v>0</v>
      </c>
      <c r="BL750" s="16" t="s">
        <v>197</v>
      </c>
      <c r="BM750" s="143" t="s">
        <v>1253</v>
      </c>
    </row>
    <row r="751" spans="2:65" s="1" customFormat="1" ht="58.5">
      <c r="B751" s="31"/>
      <c r="D751" s="145" t="s">
        <v>198</v>
      </c>
      <c r="F751" s="146" t="s">
        <v>1254</v>
      </c>
      <c r="I751" s="147"/>
      <c r="L751" s="31"/>
      <c r="M751" s="148"/>
      <c r="T751" s="55"/>
      <c r="AT751" s="16" t="s">
        <v>198</v>
      </c>
      <c r="AU751" s="16" t="s">
        <v>89</v>
      </c>
    </row>
    <row r="752" spans="2:65" s="1" customFormat="1">
      <c r="B752" s="31"/>
      <c r="D752" s="149" t="s">
        <v>200</v>
      </c>
      <c r="F752" s="150" t="s">
        <v>1255</v>
      </c>
      <c r="I752" s="147"/>
      <c r="L752" s="31"/>
      <c r="M752" s="148"/>
      <c r="T752" s="55"/>
      <c r="AT752" s="16" t="s">
        <v>200</v>
      </c>
      <c r="AU752" s="16" t="s">
        <v>89</v>
      </c>
    </row>
    <row r="753" spans="2:65" s="1" customFormat="1" ht="33" customHeight="1">
      <c r="B753" s="31"/>
      <c r="C753" s="132" t="s">
        <v>724</v>
      </c>
      <c r="D753" s="132" t="s">
        <v>192</v>
      </c>
      <c r="E753" s="133" t="s">
        <v>1256</v>
      </c>
      <c r="F753" s="134" t="s">
        <v>1257</v>
      </c>
      <c r="G753" s="135" t="s">
        <v>265</v>
      </c>
      <c r="H753" s="136">
        <v>256.93400000000003</v>
      </c>
      <c r="I753" s="137"/>
      <c r="J753" s="138">
        <f>ROUND(I753*H753,2)</f>
        <v>0</v>
      </c>
      <c r="K753" s="134" t="s">
        <v>196</v>
      </c>
      <c r="L753" s="31"/>
      <c r="M753" s="139" t="s">
        <v>1</v>
      </c>
      <c r="N753" s="140" t="s">
        <v>44</v>
      </c>
      <c r="P753" s="141">
        <f>O753*H753</f>
        <v>0</v>
      </c>
      <c r="Q753" s="141">
        <v>0</v>
      </c>
      <c r="R753" s="141">
        <f>Q753*H753</f>
        <v>0</v>
      </c>
      <c r="S753" s="141">
        <v>0</v>
      </c>
      <c r="T753" s="142">
        <f>S753*H753</f>
        <v>0</v>
      </c>
      <c r="AR753" s="143" t="s">
        <v>197</v>
      </c>
      <c r="AT753" s="143" t="s">
        <v>192</v>
      </c>
      <c r="AU753" s="143" t="s">
        <v>89</v>
      </c>
      <c r="AY753" s="16" t="s">
        <v>190</v>
      </c>
      <c r="BE753" s="144">
        <f>IF(N753="základní",J753,0)</f>
        <v>0</v>
      </c>
      <c r="BF753" s="144">
        <f>IF(N753="snížená",J753,0)</f>
        <v>0</v>
      </c>
      <c r="BG753" s="144">
        <f>IF(N753="zákl. přenesená",J753,0)</f>
        <v>0</v>
      </c>
      <c r="BH753" s="144">
        <f>IF(N753="sníž. přenesená",J753,0)</f>
        <v>0</v>
      </c>
      <c r="BI753" s="144">
        <f>IF(N753="nulová",J753,0)</f>
        <v>0</v>
      </c>
      <c r="BJ753" s="16" t="s">
        <v>87</v>
      </c>
      <c r="BK753" s="144">
        <f>ROUND(I753*H753,2)</f>
        <v>0</v>
      </c>
      <c r="BL753" s="16" t="s">
        <v>197</v>
      </c>
      <c r="BM753" s="143" t="s">
        <v>1258</v>
      </c>
    </row>
    <row r="754" spans="2:65" s="1" customFormat="1" ht="58.5">
      <c r="B754" s="31"/>
      <c r="D754" s="145" t="s">
        <v>198</v>
      </c>
      <c r="F754" s="146" t="s">
        <v>1259</v>
      </c>
      <c r="I754" s="147"/>
      <c r="L754" s="31"/>
      <c r="M754" s="148"/>
      <c r="T754" s="55"/>
      <c r="AT754" s="16" t="s">
        <v>198</v>
      </c>
      <c r="AU754" s="16" t="s">
        <v>89</v>
      </c>
    </row>
    <row r="755" spans="2:65" s="1" customFormat="1">
      <c r="B755" s="31"/>
      <c r="D755" s="149" t="s">
        <v>200</v>
      </c>
      <c r="F755" s="150" t="s">
        <v>1260</v>
      </c>
      <c r="I755" s="147"/>
      <c r="L755" s="31"/>
      <c r="M755" s="148"/>
      <c r="T755" s="55"/>
      <c r="AT755" s="16" t="s">
        <v>200</v>
      </c>
      <c r="AU755" s="16" t="s">
        <v>89</v>
      </c>
    </row>
    <row r="756" spans="2:65" s="11" customFormat="1" ht="25.9" customHeight="1">
      <c r="B756" s="121"/>
      <c r="D756" s="122" t="s">
        <v>78</v>
      </c>
      <c r="E756" s="123" t="s">
        <v>1261</v>
      </c>
      <c r="F756" s="123" t="s">
        <v>1262</v>
      </c>
      <c r="I756" s="124"/>
      <c r="J756" s="112">
        <f>BK756</f>
        <v>0</v>
      </c>
      <c r="L756" s="121"/>
      <c r="M756" s="125"/>
      <c r="P756" s="126">
        <f>P757+P778+P820+P850+P860+P878+P897+P901+P926+P941+P963+P1000+P1012+P1058+P1080+P1085</f>
        <v>0</v>
      </c>
      <c r="R756" s="126">
        <f>R757+R778+R820+R850+R860+R878+R897+R901+R926+R941+R963+R1000+R1012+R1058+R1080+R1085</f>
        <v>40.908946638862702</v>
      </c>
      <c r="T756" s="127">
        <f>T757+T778+T820+T850+T860+T878+T897+T901+T926+T941+T963+T1000+T1012+T1058+T1080+T1085</f>
        <v>10.13325925</v>
      </c>
      <c r="AR756" s="122" t="s">
        <v>89</v>
      </c>
      <c r="AT756" s="128" t="s">
        <v>78</v>
      </c>
      <c r="AU756" s="128" t="s">
        <v>79</v>
      </c>
      <c r="AY756" s="122" t="s">
        <v>190</v>
      </c>
      <c r="BK756" s="129">
        <f>BK757+BK778+BK820+BK850+BK860+BK878+BK897+BK901+BK926+BK941+BK963+BK1000+BK1012+BK1058+BK1080+BK1085</f>
        <v>0</v>
      </c>
    </row>
    <row r="757" spans="2:65" s="11" customFormat="1" ht="22.9" customHeight="1">
      <c r="B757" s="121"/>
      <c r="D757" s="122" t="s">
        <v>78</v>
      </c>
      <c r="E757" s="130" t="s">
        <v>1263</v>
      </c>
      <c r="F757" s="130" t="s">
        <v>1264</v>
      </c>
      <c r="I757" s="124"/>
      <c r="J757" s="131">
        <f>BK757</f>
        <v>0</v>
      </c>
      <c r="L757" s="121"/>
      <c r="M757" s="125"/>
      <c r="P757" s="126">
        <f>SUM(P758:P777)</f>
        <v>0</v>
      </c>
      <c r="R757" s="126">
        <f>SUM(R758:R777)</f>
        <v>2.2433967755000004</v>
      </c>
      <c r="T757" s="127">
        <f>SUM(T758:T777)</f>
        <v>0</v>
      </c>
      <c r="AR757" s="122" t="s">
        <v>89</v>
      </c>
      <c r="AT757" s="128" t="s">
        <v>78</v>
      </c>
      <c r="AU757" s="128" t="s">
        <v>87</v>
      </c>
      <c r="AY757" s="122" t="s">
        <v>190</v>
      </c>
      <c r="BK757" s="129">
        <f>SUM(BK758:BK777)</f>
        <v>0</v>
      </c>
    </row>
    <row r="758" spans="2:65" s="1" customFormat="1" ht="24.2" customHeight="1">
      <c r="B758" s="31"/>
      <c r="C758" s="132" t="s">
        <v>1265</v>
      </c>
      <c r="D758" s="132" t="s">
        <v>192</v>
      </c>
      <c r="E758" s="133" t="s">
        <v>1266</v>
      </c>
      <c r="F758" s="134" t="s">
        <v>1267</v>
      </c>
      <c r="G758" s="135" t="s">
        <v>195</v>
      </c>
      <c r="H758" s="136">
        <v>177.93799999999999</v>
      </c>
      <c r="I758" s="137"/>
      <c r="J758" s="138">
        <f>ROUND(I758*H758,2)</f>
        <v>0</v>
      </c>
      <c r="K758" s="134" t="s">
        <v>196</v>
      </c>
      <c r="L758" s="31"/>
      <c r="M758" s="139" t="s">
        <v>1</v>
      </c>
      <c r="N758" s="140" t="s">
        <v>44</v>
      </c>
      <c r="P758" s="141">
        <f>O758*H758</f>
        <v>0</v>
      </c>
      <c r="Q758" s="141">
        <v>0</v>
      </c>
      <c r="R758" s="141">
        <f>Q758*H758</f>
        <v>0</v>
      </c>
      <c r="S758" s="141">
        <v>0</v>
      </c>
      <c r="T758" s="142">
        <f>S758*H758</f>
        <v>0</v>
      </c>
      <c r="AR758" s="143" t="s">
        <v>237</v>
      </c>
      <c r="AT758" s="143" t="s">
        <v>192</v>
      </c>
      <c r="AU758" s="143" t="s">
        <v>89</v>
      </c>
      <c r="AY758" s="16" t="s">
        <v>190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6" t="s">
        <v>87</v>
      </c>
      <c r="BK758" s="144">
        <f>ROUND(I758*H758,2)</f>
        <v>0</v>
      </c>
      <c r="BL758" s="16" t="s">
        <v>237</v>
      </c>
      <c r="BM758" s="143" t="s">
        <v>1268</v>
      </c>
    </row>
    <row r="759" spans="2:65" s="1" customFormat="1" ht="19.5">
      <c r="B759" s="31"/>
      <c r="D759" s="145" t="s">
        <v>198</v>
      </c>
      <c r="F759" s="146" t="s">
        <v>1269</v>
      </c>
      <c r="I759" s="147"/>
      <c r="L759" s="31"/>
      <c r="M759" s="148"/>
      <c r="T759" s="55"/>
      <c r="AT759" s="16" t="s">
        <v>198</v>
      </c>
      <c r="AU759" s="16" t="s">
        <v>89</v>
      </c>
    </row>
    <row r="760" spans="2:65" s="1" customFormat="1">
      <c r="B760" s="31"/>
      <c r="D760" s="149" t="s">
        <v>200</v>
      </c>
      <c r="F760" s="150" t="s">
        <v>1270</v>
      </c>
      <c r="I760" s="147"/>
      <c r="L760" s="31"/>
      <c r="M760" s="148"/>
      <c r="T760" s="55"/>
      <c r="AT760" s="16" t="s">
        <v>200</v>
      </c>
      <c r="AU760" s="16" t="s">
        <v>89</v>
      </c>
    </row>
    <row r="761" spans="2:65" s="1" customFormat="1" ht="16.5" customHeight="1">
      <c r="B761" s="31"/>
      <c r="C761" s="152" t="s">
        <v>730</v>
      </c>
      <c r="D761" s="152" t="s">
        <v>426</v>
      </c>
      <c r="E761" s="153" t="s">
        <v>1271</v>
      </c>
      <c r="F761" s="154" t="s">
        <v>1272</v>
      </c>
      <c r="G761" s="155" t="s">
        <v>265</v>
      </c>
      <c r="H761" s="156">
        <v>6.2E-2</v>
      </c>
      <c r="I761" s="157"/>
      <c r="J761" s="158">
        <f>ROUND(I761*H761,2)</f>
        <v>0</v>
      </c>
      <c r="K761" s="154" t="s">
        <v>196</v>
      </c>
      <c r="L761" s="159"/>
      <c r="M761" s="160" t="s">
        <v>1</v>
      </c>
      <c r="N761" s="161" t="s">
        <v>44</v>
      </c>
      <c r="P761" s="141">
        <f>O761*H761</f>
        <v>0</v>
      </c>
      <c r="Q761" s="141">
        <v>1</v>
      </c>
      <c r="R761" s="141">
        <f>Q761*H761</f>
        <v>6.2E-2</v>
      </c>
      <c r="S761" s="141">
        <v>0</v>
      </c>
      <c r="T761" s="142">
        <f>S761*H761</f>
        <v>0</v>
      </c>
      <c r="AR761" s="143" t="s">
        <v>281</v>
      </c>
      <c r="AT761" s="143" t="s">
        <v>426</v>
      </c>
      <c r="AU761" s="143" t="s">
        <v>89</v>
      </c>
      <c r="AY761" s="16" t="s">
        <v>190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6" t="s">
        <v>87</v>
      </c>
      <c r="BK761" s="144">
        <f>ROUND(I761*H761,2)</f>
        <v>0</v>
      </c>
      <c r="BL761" s="16" t="s">
        <v>237</v>
      </c>
      <c r="BM761" s="143" t="s">
        <v>1273</v>
      </c>
    </row>
    <row r="762" spans="2:65" s="1" customFormat="1">
      <c r="B762" s="31"/>
      <c r="D762" s="145" t="s">
        <v>198</v>
      </c>
      <c r="F762" s="146" t="s">
        <v>1272</v>
      </c>
      <c r="I762" s="147"/>
      <c r="L762" s="31"/>
      <c r="M762" s="148"/>
      <c r="T762" s="55"/>
      <c r="AT762" s="16" t="s">
        <v>198</v>
      </c>
      <c r="AU762" s="16" t="s">
        <v>89</v>
      </c>
    </row>
    <row r="763" spans="2:65" s="1" customFormat="1" ht="19.5">
      <c r="B763" s="31"/>
      <c r="D763" s="145" t="s">
        <v>403</v>
      </c>
      <c r="F763" s="151" t="s">
        <v>1274</v>
      </c>
      <c r="I763" s="147"/>
      <c r="L763" s="31"/>
      <c r="M763" s="148"/>
      <c r="T763" s="55"/>
      <c r="AT763" s="16" t="s">
        <v>403</v>
      </c>
      <c r="AU763" s="16" t="s">
        <v>89</v>
      </c>
    </row>
    <row r="764" spans="2:65" s="1" customFormat="1" ht="24.2" customHeight="1">
      <c r="B764" s="31"/>
      <c r="C764" s="132" t="s">
        <v>1275</v>
      </c>
      <c r="D764" s="132" t="s">
        <v>192</v>
      </c>
      <c r="E764" s="133" t="s">
        <v>1276</v>
      </c>
      <c r="F764" s="134" t="s">
        <v>1277</v>
      </c>
      <c r="G764" s="135" t="s">
        <v>195</v>
      </c>
      <c r="H764" s="136">
        <v>355.87599999999998</v>
      </c>
      <c r="I764" s="137"/>
      <c r="J764" s="138">
        <f>ROUND(I764*H764,2)</f>
        <v>0</v>
      </c>
      <c r="K764" s="134" t="s">
        <v>196</v>
      </c>
      <c r="L764" s="31"/>
      <c r="M764" s="139" t="s">
        <v>1</v>
      </c>
      <c r="N764" s="140" t="s">
        <v>44</v>
      </c>
      <c r="P764" s="141">
        <f>O764*H764</f>
        <v>0</v>
      </c>
      <c r="Q764" s="141">
        <v>3.9825E-4</v>
      </c>
      <c r="R764" s="141">
        <f>Q764*H764</f>
        <v>0.141727617</v>
      </c>
      <c r="S764" s="141">
        <v>0</v>
      </c>
      <c r="T764" s="142">
        <f>S764*H764</f>
        <v>0</v>
      </c>
      <c r="AR764" s="143" t="s">
        <v>237</v>
      </c>
      <c r="AT764" s="143" t="s">
        <v>192</v>
      </c>
      <c r="AU764" s="143" t="s">
        <v>89</v>
      </c>
      <c r="AY764" s="16" t="s">
        <v>190</v>
      </c>
      <c r="BE764" s="144">
        <f>IF(N764="základní",J764,0)</f>
        <v>0</v>
      </c>
      <c r="BF764" s="144">
        <f>IF(N764="snížená",J764,0)</f>
        <v>0</v>
      </c>
      <c r="BG764" s="144">
        <f>IF(N764="zákl. přenesená",J764,0)</f>
        <v>0</v>
      </c>
      <c r="BH764" s="144">
        <f>IF(N764="sníž. přenesená",J764,0)</f>
        <v>0</v>
      </c>
      <c r="BI764" s="144">
        <f>IF(N764="nulová",J764,0)</f>
        <v>0</v>
      </c>
      <c r="BJ764" s="16" t="s">
        <v>87</v>
      </c>
      <c r="BK764" s="144">
        <f>ROUND(I764*H764,2)</f>
        <v>0</v>
      </c>
      <c r="BL764" s="16" t="s">
        <v>237</v>
      </c>
      <c r="BM764" s="143" t="s">
        <v>1278</v>
      </c>
    </row>
    <row r="765" spans="2:65" s="1" customFormat="1" ht="19.5">
      <c r="B765" s="31"/>
      <c r="D765" s="145" t="s">
        <v>198</v>
      </c>
      <c r="F765" s="146" t="s">
        <v>1279</v>
      </c>
      <c r="I765" s="147"/>
      <c r="L765" s="31"/>
      <c r="M765" s="148"/>
      <c r="T765" s="55"/>
      <c r="AT765" s="16" t="s">
        <v>198</v>
      </c>
      <c r="AU765" s="16" t="s">
        <v>89</v>
      </c>
    </row>
    <row r="766" spans="2:65" s="1" customFormat="1">
      <c r="B766" s="31"/>
      <c r="D766" s="149" t="s">
        <v>200</v>
      </c>
      <c r="F766" s="150" t="s">
        <v>1280</v>
      </c>
      <c r="I766" s="147"/>
      <c r="L766" s="31"/>
      <c r="M766" s="148"/>
      <c r="T766" s="55"/>
      <c r="AT766" s="16" t="s">
        <v>200</v>
      </c>
      <c r="AU766" s="16" t="s">
        <v>89</v>
      </c>
    </row>
    <row r="767" spans="2:65" s="1" customFormat="1" ht="37.9" customHeight="1">
      <c r="B767" s="31"/>
      <c r="C767" s="152" t="s">
        <v>735</v>
      </c>
      <c r="D767" s="152" t="s">
        <v>426</v>
      </c>
      <c r="E767" s="153" t="s">
        <v>1281</v>
      </c>
      <c r="F767" s="154" t="s">
        <v>1282</v>
      </c>
      <c r="G767" s="155" t="s">
        <v>195</v>
      </c>
      <c r="H767" s="156">
        <v>409.25700000000001</v>
      </c>
      <c r="I767" s="157"/>
      <c r="J767" s="158">
        <f>ROUND(I767*H767,2)</f>
        <v>0</v>
      </c>
      <c r="K767" s="154" t="s">
        <v>196</v>
      </c>
      <c r="L767" s="159"/>
      <c r="M767" s="160" t="s">
        <v>1</v>
      </c>
      <c r="N767" s="161" t="s">
        <v>44</v>
      </c>
      <c r="P767" s="141">
        <f>O767*H767</f>
        <v>0</v>
      </c>
      <c r="Q767" s="141">
        <v>4.7000000000000002E-3</v>
      </c>
      <c r="R767" s="141">
        <f>Q767*H767</f>
        <v>1.9235079000000002</v>
      </c>
      <c r="S767" s="141">
        <v>0</v>
      </c>
      <c r="T767" s="142">
        <f>S767*H767</f>
        <v>0</v>
      </c>
      <c r="AR767" s="143" t="s">
        <v>281</v>
      </c>
      <c r="AT767" s="143" t="s">
        <v>426</v>
      </c>
      <c r="AU767" s="143" t="s">
        <v>89</v>
      </c>
      <c r="AY767" s="16" t="s">
        <v>190</v>
      </c>
      <c r="BE767" s="144">
        <f>IF(N767="základní",J767,0)</f>
        <v>0</v>
      </c>
      <c r="BF767" s="144">
        <f>IF(N767="snížená",J767,0)</f>
        <v>0</v>
      </c>
      <c r="BG767" s="144">
        <f>IF(N767="zákl. přenesená",J767,0)</f>
        <v>0</v>
      </c>
      <c r="BH767" s="144">
        <f>IF(N767="sníž. přenesená",J767,0)</f>
        <v>0</v>
      </c>
      <c r="BI767" s="144">
        <f>IF(N767="nulová",J767,0)</f>
        <v>0</v>
      </c>
      <c r="BJ767" s="16" t="s">
        <v>87</v>
      </c>
      <c r="BK767" s="144">
        <f>ROUND(I767*H767,2)</f>
        <v>0</v>
      </c>
      <c r="BL767" s="16" t="s">
        <v>237</v>
      </c>
      <c r="BM767" s="143" t="s">
        <v>1283</v>
      </c>
    </row>
    <row r="768" spans="2:65" s="1" customFormat="1" ht="19.5">
      <c r="B768" s="31"/>
      <c r="D768" s="145" t="s">
        <v>198</v>
      </c>
      <c r="F768" s="146" t="s">
        <v>1282</v>
      </c>
      <c r="I768" s="147"/>
      <c r="L768" s="31"/>
      <c r="M768" s="148"/>
      <c r="T768" s="55"/>
      <c r="AT768" s="16" t="s">
        <v>198</v>
      </c>
      <c r="AU768" s="16" t="s">
        <v>89</v>
      </c>
    </row>
    <row r="769" spans="2:65" s="1" customFormat="1" ht="16.5" customHeight="1">
      <c r="B769" s="31"/>
      <c r="C769" s="132" t="s">
        <v>1284</v>
      </c>
      <c r="D769" s="132" t="s">
        <v>192</v>
      </c>
      <c r="E769" s="133" t="s">
        <v>1285</v>
      </c>
      <c r="F769" s="134" t="s">
        <v>1286</v>
      </c>
      <c r="G769" s="135" t="s">
        <v>368</v>
      </c>
      <c r="H769" s="136">
        <v>70.218999999999994</v>
      </c>
      <c r="I769" s="137"/>
      <c r="J769" s="138">
        <f>ROUND(I769*H769,2)</f>
        <v>0</v>
      </c>
      <c r="K769" s="134" t="s">
        <v>1</v>
      </c>
      <c r="L769" s="31"/>
      <c r="M769" s="139" t="s">
        <v>1</v>
      </c>
      <c r="N769" s="140" t="s">
        <v>44</v>
      </c>
      <c r="P769" s="141">
        <f>O769*H769</f>
        <v>0</v>
      </c>
      <c r="Q769" s="141">
        <v>0</v>
      </c>
      <c r="R769" s="141">
        <f>Q769*H769</f>
        <v>0</v>
      </c>
      <c r="S769" s="141">
        <v>0</v>
      </c>
      <c r="T769" s="142">
        <f>S769*H769</f>
        <v>0</v>
      </c>
      <c r="AR769" s="143" t="s">
        <v>237</v>
      </c>
      <c r="AT769" s="143" t="s">
        <v>192</v>
      </c>
      <c r="AU769" s="143" t="s">
        <v>89</v>
      </c>
      <c r="AY769" s="16" t="s">
        <v>190</v>
      </c>
      <c r="BE769" s="144">
        <f>IF(N769="základní",J769,0)</f>
        <v>0</v>
      </c>
      <c r="BF769" s="144">
        <f>IF(N769="snížená",J769,0)</f>
        <v>0</v>
      </c>
      <c r="BG769" s="144">
        <f>IF(N769="zákl. přenesená",J769,0)</f>
        <v>0</v>
      </c>
      <c r="BH769" s="144">
        <f>IF(N769="sníž. přenesená",J769,0)</f>
        <v>0</v>
      </c>
      <c r="BI769" s="144">
        <f>IF(N769="nulová",J769,0)</f>
        <v>0</v>
      </c>
      <c r="BJ769" s="16" t="s">
        <v>87</v>
      </c>
      <c r="BK769" s="144">
        <f>ROUND(I769*H769,2)</f>
        <v>0</v>
      </c>
      <c r="BL769" s="16" t="s">
        <v>237</v>
      </c>
      <c r="BM769" s="143" t="s">
        <v>1287</v>
      </c>
    </row>
    <row r="770" spans="2:65" s="1" customFormat="1">
      <c r="B770" s="31"/>
      <c r="D770" s="145" t="s">
        <v>198</v>
      </c>
      <c r="F770" s="146" t="s">
        <v>1286</v>
      </c>
      <c r="I770" s="147"/>
      <c r="L770" s="31"/>
      <c r="M770" s="148"/>
      <c r="T770" s="55"/>
      <c r="AT770" s="16" t="s">
        <v>198</v>
      </c>
      <c r="AU770" s="16" t="s">
        <v>89</v>
      </c>
    </row>
    <row r="771" spans="2:65" s="1" customFormat="1" ht="19.5">
      <c r="B771" s="31"/>
      <c r="D771" s="145" t="s">
        <v>403</v>
      </c>
      <c r="F771" s="151" t="s">
        <v>1288</v>
      </c>
      <c r="I771" s="147"/>
      <c r="L771" s="31"/>
      <c r="M771" s="148"/>
      <c r="T771" s="55"/>
      <c r="AT771" s="16" t="s">
        <v>403</v>
      </c>
      <c r="AU771" s="16" t="s">
        <v>89</v>
      </c>
    </row>
    <row r="772" spans="2:65" s="1" customFormat="1" ht="24.2" customHeight="1">
      <c r="B772" s="31"/>
      <c r="C772" s="132" t="s">
        <v>740</v>
      </c>
      <c r="D772" s="132" t="s">
        <v>192</v>
      </c>
      <c r="E772" s="133" t="s">
        <v>1289</v>
      </c>
      <c r="F772" s="134" t="s">
        <v>1290</v>
      </c>
      <c r="G772" s="135" t="s">
        <v>195</v>
      </c>
      <c r="H772" s="136">
        <v>160.333</v>
      </c>
      <c r="I772" s="137"/>
      <c r="J772" s="138">
        <f>ROUND(I772*H772,2)</f>
        <v>0</v>
      </c>
      <c r="K772" s="134" t="s">
        <v>196</v>
      </c>
      <c r="L772" s="31"/>
      <c r="M772" s="139" t="s">
        <v>1</v>
      </c>
      <c r="N772" s="140" t="s">
        <v>44</v>
      </c>
      <c r="P772" s="141">
        <f>O772*H772</f>
        <v>0</v>
      </c>
      <c r="Q772" s="141">
        <v>7.2449999999999999E-4</v>
      </c>
      <c r="R772" s="141">
        <f>Q772*H772</f>
        <v>0.1161612585</v>
      </c>
      <c r="S772" s="141">
        <v>0</v>
      </c>
      <c r="T772" s="142">
        <f>S772*H772</f>
        <v>0</v>
      </c>
      <c r="AR772" s="143" t="s">
        <v>237</v>
      </c>
      <c r="AT772" s="143" t="s">
        <v>192</v>
      </c>
      <c r="AU772" s="143" t="s">
        <v>89</v>
      </c>
      <c r="AY772" s="16" t="s">
        <v>190</v>
      </c>
      <c r="BE772" s="144">
        <f>IF(N772="základní",J772,0)</f>
        <v>0</v>
      </c>
      <c r="BF772" s="144">
        <f>IF(N772="snížená",J772,0)</f>
        <v>0</v>
      </c>
      <c r="BG772" s="144">
        <f>IF(N772="zákl. přenesená",J772,0)</f>
        <v>0</v>
      </c>
      <c r="BH772" s="144">
        <f>IF(N772="sníž. přenesená",J772,0)</f>
        <v>0</v>
      </c>
      <c r="BI772" s="144">
        <f>IF(N772="nulová",J772,0)</f>
        <v>0</v>
      </c>
      <c r="BJ772" s="16" t="s">
        <v>87</v>
      </c>
      <c r="BK772" s="144">
        <f>ROUND(I772*H772,2)</f>
        <v>0</v>
      </c>
      <c r="BL772" s="16" t="s">
        <v>237</v>
      </c>
      <c r="BM772" s="143" t="s">
        <v>1291</v>
      </c>
    </row>
    <row r="773" spans="2:65" s="1" customFormat="1" ht="39">
      <c r="B773" s="31"/>
      <c r="D773" s="145" t="s">
        <v>198</v>
      </c>
      <c r="F773" s="146" t="s">
        <v>1292</v>
      </c>
      <c r="I773" s="147"/>
      <c r="L773" s="31"/>
      <c r="M773" s="148"/>
      <c r="T773" s="55"/>
      <c r="AT773" s="16" t="s">
        <v>198</v>
      </c>
      <c r="AU773" s="16" t="s">
        <v>89</v>
      </c>
    </row>
    <row r="774" spans="2:65" s="1" customFormat="1">
      <c r="B774" s="31"/>
      <c r="D774" s="149" t="s">
        <v>200</v>
      </c>
      <c r="F774" s="150" t="s">
        <v>1293</v>
      </c>
      <c r="I774" s="147"/>
      <c r="L774" s="31"/>
      <c r="M774" s="148"/>
      <c r="T774" s="55"/>
      <c r="AT774" s="16" t="s">
        <v>200</v>
      </c>
      <c r="AU774" s="16" t="s">
        <v>89</v>
      </c>
    </row>
    <row r="775" spans="2:65" s="1" customFormat="1" ht="33" customHeight="1">
      <c r="B775" s="31"/>
      <c r="C775" s="132" t="s">
        <v>1294</v>
      </c>
      <c r="D775" s="132" t="s">
        <v>192</v>
      </c>
      <c r="E775" s="133" t="s">
        <v>1295</v>
      </c>
      <c r="F775" s="134" t="s">
        <v>1296</v>
      </c>
      <c r="G775" s="135" t="s">
        <v>265</v>
      </c>
      <c r="H775" s="136">
        <v>2.2429999999999999</v>
      </c>
      <c r="I775" s="137"/>
      <c r="J775" s="138">
        <f>ROUND(I775*H775,2)</f>
        <v>0</v>
      </c>
      <c r="K775" s="134" t="s">
        <v>196</v>
      </c>
      <c r="L775" s="31"/>
      <c r="M775" s="139" t="s">
        <v>1</v>
      </c>
      <c r="N775" s="140" t="s">
        <v>44</v>
      </c>
      <c r="P775" s="141">
        <f>O775*H775</f>
        <v>0</v>
      </c>
      <c r="Q775" s="141">
        <v>0</v>
      </c>
      <c r="R775" s="141">
        <f>Q775*H775</f>
        <v>0</v>
      </c>
      <c r="S775" s="141">
        <v>0</v>
      </c>
      <c r="T775" s="142">
        <f>S775*H775</f>
        <v>0</v>
      </c>
      <c r="AR775" s="143" t="s">
        <v>237</v>
      </c>
      <c r="AT775" s="143" t="s">
        <v>192</v>
      </c>
      <c r="AU775" s="143" t="s">
        <v>89</v>
      </c>
      <c r="AY775" s="16" t="s">
        <v>190</v>
      </c>
      <c r="BE775" s="144">
        <f>IF(N775="základní",J775,0)</f>
        <v>0</v>
      </c>
      <c r="BF775" s="144">
        <f>IF(N775="snížená",J775,0)</f>
        <v>0</v>
      </c>
      <c r="BG775" s="144">
        <f>IF(N775="zákl. přenesená",J775,0)</f>
        <v>0</v>
      </c>
      <c r="BH775" s="144">
        <f>IF(N775="sníž. přenesená",J775,0)</f>
        <v>0</v>
      </c>
      <c r="BI775" s="144">
        <f>IF(N775="nulová",J775,0)</f>
        <v>0</v>
      </c>
      <c r="BJ775" s="16" t="s">
        <v>87</v>
      </c>
      <c r="BK775" s="144">
        <f>ROUND(I775*H775,2)</f>
        <v>0</v>
      </c>
      <c r="BL775" s="16" t="s">
        <v>237</v>
      </c>
      <c r="BM775" s="143" t="s">
        <v>1297</v>
      </c>
    </row>
    <row r="776" spans="2:65" s="1" customFormat="1" ht="29.25">
      <c r="B776" s="31"/>
      <c r="D776" s="145" t="s">
        <v>198</v>
      </c>
      <c r="F776" s="146" t="s">
        <v>1298</v>
      </c>
      <c r="I776" s="147"/>
      <c r="L776" s="31"/>
      <c r="M776" s="148"/>
      <c r="T776" s="55"/>
      <c r="AT776" s="16" t="s">
        <v>198</v>
      </c>
      <c r="AU776" s="16" t="s">
        <v>89</v>
      </c>
    </row>
    <row r="777" spans="2:65" s="1" customFormat="1">
      <c r="B777" s="31"/>
      <c r="D777" s="149" t="s">
        <v>200</v>
      </c>
      <c r="F777" s="150" t="s">
        <v>1299</v>
      </c>
      <c r="I777" s="147"/>
      <c r="L777" s="31"/>
      <c r="M777" s="148"/>
      <c r="T777" s="55"/>
      <c r="AT777" s="16" t="s">
        <v>200</v>
      </c>
      <c r="AU777" s="16" t="s">
        <v>89</v>
      </c>
    </row>
    <row r="778" spans="2:65" s="11" customFormat="1" ht="22.9" customHeight="1">
      <c r="B778" s="121"/>
      <c r="D778" s="122" t="s">
        <v>78</v>
      </c>
      <c r="E778" s="130" t="s">
        <v>1300</v>
      </c>
      <c r="F778" s="130" t="s">
        <v>1301</v>
      </c>
      <c r="I778" s="124"/>
      <c r="J778" s="131">
        <f>BK778</f>
        <v>0</v>
      </c>
      <c r="L778" s="121"/>
      <c r="M778" s="125"/>
      <c r="P778" s="126">
        <f>SUM(P779:P819)</f>
        <v>0</v>
      </c>
      <c r="R778" s="126">
        <f>SUM(R779:R819)</f>
        <v>16.913704425599999</v>
      </c>
      <c r="T778" s="127">
        <f>SUM(T779:T819)</f>
        <v>9.8127700000000004</v>
      </c>
      <c r="AR778" s="122" t="s">
        <v>89</v>
      </c>
      <c r="AT778" s="128" t="s">
        <v>78</v>
      </c>
      <c r="AU778" s="128" t="s">
        <v>87</v>
      </c>
      <c r="AY778" s="122" t="s">
        <v>190</v>
      </c>
      <c r="BK778" s="129">
        <f>SUM(BK779:BK819)</f>
        <v>0</v>
      </c>
    </row>
    <row r="779" spans="2:65" s="1" customFormat="1" ht="24.2" customHeight="1">
      <c r="B779" s="31"/>
      <c r="C779" s="132" t="s">
        <v>744</v>
      </c>
      <c r="D779" s="132" t="s">
        <v>192</v>
      </c>
      <c r="E779" s="133" t="s">
        <v>1302</v>
      </c>
      <c r="F779" s="134" t="s">
        <v>1303</v>
      </c>
      <c r="G779" s="135" t="s">
        <v>195</v>
      </c>
      <c r="H779" s="136">
        <v>892.07</v>
      </c>
      <c r="I779" s="137"/>
      <c r="J779" s="138">
        <f>ROUND(I779*H779,2)</f>
        <v>0</v>
      </c>
      <c r="K779" s="134" t="s">
        <v>196</v>
      </c>
      <c r="L779" s="31"/>
      <c r="M779" s="139" t="s">
        <v>1</v>
      </c>
      <c r="N779" s="140" t="s">
        <v>44</v>
      </c>
      <c r="P779" s="141">
        <f>O779*H779</f>
        <v>0</v>
      </c>
      <c r="Q779" s="141">
        <v>0</v>
      </c>
      <c r="R779" s="141">
        <f>Q779*H779</f>
        <v>0</v>
      </c>
      <c r="S779" s="141">
        <v>1.0999999999999999E-2</v>
      </c>
      <c r="T779" s="142">
        <f>S779*H779</f>
        <v>9.8127700000000004</v>
      </c>
      <c r="AR779" s="143" t="s">
        <v>237</v>
      </c>
      <c r="AT779" s="143" t="s">
        <v>192</v>
      </c>
      <c r="AU779" s="143" t="s">
        <v>89</v>
      </c>
      <c r="AY779" s="16" t="s">
        <v>190</v>
      </c>
      <c r="BE779" s="144">
        <f>IF(N779="základní",J779,0)</f>
        <v>0</v>
      </c>
      <c r="BF779" s="144">
        <f>IF(N779="snížená",J779,0)</f>
        <v>0</v>
      </c>
      <c r="BG779" s="144">
        <f>IF(N779="zákl. přenesená",J779,0)</f>
        <v>0</v>
      </c>
      <c r="BH779" s="144">
        <f>IF(N779="sníž. přenesená",J779,0)</f>
        <v>0</v>
      </c>
      <c r="BI779" s="144">
        <f>IF(N779="nulová",J779,0)</f>
        <v>0</v>
      </c>
      <c r="BJ779" s="16" t="s">
        <v>87</v>
      </c>
      <c r="BK779" s="144">
        <f>ROUND(I779*H779,2)</f>
        <v>0</v>
      </c>
      <c r="BL779" s="16" t="s">
        <v>237</v>
      </c>
      <c r="BM779" s="143" t="s">
        <v>1304</v>
      </c>
    </row>
    <row r="780" spans="2:65" s="1" customFormat="1" ht="19.5">
      <c r="B780" s="31"/>
      <c r="D780" s="145" t="s">
        <v>198</v>
      </c>
      <c r="F780" s="146" t="s">
        <v>1305</v>
      </c>
      <c r="I780" s="147"/>
      <c r="L780" s="31"/>
      <c r="M780" s="148"/>
      <c r="T780" s="55"/>
      <c r="AT780" s="16" t="s">
        <v>198</v>
      </c>
      <c r="AU780" s="16" t="s">
        <v>89</v>
      </c>
    </row>
    <row r="781" spans="2:65" s="1" customFormat="1">
      <c r="B781" s="31"/>
      <c r="D781" s="149" t="s">
        <v>200</v>
      </c>
      <c r="F781" s="150" t="s">
        <v>1306</v>
      </c>
      <c r="I781" s="147"/>
      <c r="L781" s="31"/>
      <c r="M781" s="148"/>
      <c r="T781" s="55"/>
      <c r="AT781" s="16" t="s">
        <v>200</v>
      </c>
      <c r="AU781" s="16" t="s">
        <v>89</v>
      </c>
    </row>
    <row r="782" spans="2:65" s="1" customFormat="1" ht="24.2" customHeight="1">
      <c r="B782" s="31"/>
      <c r="C782" s="132" t="s">
        <v>1307</v>
      </c>
      <c r="D782" s="132" t="s">
        <v>192</v>
      </c>
      <c r="E782" s="133" t="s">
        <v>1308</v>
      </c>
      <c r="F782" s="134" t="s">
        <v>1309</v>
      </c>
      <c r="G782" s="135" t="s">
        <v>195</v>
      </c>
      <c r="H782" s="136">
        <v>892.07</v>
      </c>
      <c r="I782" s="137"/>
      <c r="J782" s="138">
        <f>ROUND(I782*H782,2)</f>
        <v>0</v>
      </c>
      <c r="K782" s="134" t="s">
        <v>196</v>
      </c>
      <c r="L782" s="31"/>
      <c r="M782" s="139" t="s">
        <v>1</v>
      </c>
      <c r="N782" s="140" t="s">
        <v>44</v>
      </c>
      <c r="P782" s="141">
        <f>O782*H782</f>
        <v>0</v>
      </c>
      <c r="Q782" s="141">
        <v>0</v>
      </c>
      <c r="R782" s="141">
        <f>Q782*H782</f>
        <v>0</v>
      </c>
      <c r="S782" s="141">
        <v>0</v>
      </c>
      <c r="T782" s="142">
        <f>S782*H782</f>
        <v>0</v>
      </c>
      <c r="AR782" s="143" t="s">
        <v>237</v>
      </c>
      <c r="AT782" s="143" t="s">
        <v>192</v>
      </c>
      <c r="AU782" s="143" t="s">
        <v>89</v>
      </c>
      <c r="AY782" s="16" t="s">
        <v>190</v>
      </c>
      <c r="BE782" s="144">
        <f>IF(N782="základní",J782,0)</f>
        <v>0</v>
      </c>
      <c r="BF782" s="144">
        <f>IF(N782="snížená",J782,0)</f>
        <v>0</v>
      </c>
      <c r="BG782" s="144">
        <f>IF(N782="zákl. přenesená",J782,0)</f>
        <v>0</v>
      </c>
      <c r="BH782" s="144">
        <f>IF(N782="sníž. přenesená",J782,0)</f>
        <v>0</v>
      </c>
      <c r="BI782" s="144">
        <f>IF(N782="nulová",J782,0)</f>
        <v>0</v>
      </c>
      <c r="BJ782" s="16" t="s">
        <v>87</v>
      </c>
      <c r="BK782" s="144">
        <f>ROUND(I782*H782,2)</f>
        <v>0</v>
      </c>
      <c r="BL782" s="16" t="s">
        <v>237</v>
      </c>
      <c r="BM782" s="143" t="s">
        <v>1310</v>
      </c>
    </row>
    <row r="783" spans="2:65" s="1" customFormat="1" ht="19.5">
      <c r="B783" s="31"/>
      <c r="D783" s="145" t="s">
        <v>198</v>
      </c>
      <c r="F783" s="146" t="s">
        <v>1311</v>
      </c>
      <c r="I783" s="147"/>
      <c r="L783" s="31"/>
      <c r="M783" s="148"/>
      <c r="T783" s="55"/>
      <c r="AT783" s="16" t="s">
        <v>198</v>
      </c>
      <c r="AU783" s="16" t="s">
        <v>89</v>
      </c>
    </row>
    <row r="784" spans="2:65" s="1" customFormat="1">
      <c r="B784" s="31"/>
      <c r="D784" s="149" t="s">
        <v>200</v>
      </c>
      <c r="F784" s="150" t="s">
        <v>1312</v>
      </c>
      <c r="I784" s="147"/>
      <c r="L784" s="31"/>
      <c r="M784" s="148"/>
      <c r="T784" s="55"/>
      <c r="AT784" s="16" t="s">
        <v>200</v>
      </c>
      <c r="AU784" s="16" t="s">
        <v>89</v>
      </c>
    </row>
    <row r="785" spans="2:65" s="1" customFormat="1" ht="16.5" customHeight="1">
      <c r="B785" s="31"/>
      <c r="C785" s="152" t="s">
        <v>749</v>
      </c>
      <c r="D785" s="152" t="s">
        <v>426</v>
      </c>
      <c r="E785" s="153" t="s">
        <v>1271</v>
      </c>
      <c r="F785" s="154" t="s">
        <v>1272</v>
      </c>
      <c r="G785" s="155" t="s">
        <v>265</v>
      </c>
      <c r="H785" s="156">
        <v>0.26800000000000002</v>
      </c>
      <c r="I785" s="157"/>
      <c r="J785" s="158">
        <f>ROUND(I785*H785,2)</f>
        <v>0</v>
      </c>
      <c r="K785" s="154" t="s">
        <v>196</v>
      </c>
      <c r="L785" s="159"/>
      <c r="M785" s="160" t="s">
        <v>1</v>
      </c>
      <c r="N785" s="161" t="s">
        <v>44</v>
      </c>
      <c r="P785" s="141">
        <f>O785*H785</f>
        <v>0</v>
      </c>
      <c r="Q785" s="141">
        <v>1</v>
      </c>
      <c r="R785" s="141">
        <f>Q785*H785</f>
        <v>0.26800000000000002</v>
      </c>
      <c r="S785" s="141">
        <v>0</v>
      </c>
      <c r="T785" s="142">
        <f>S785*H785</f>
        <v>0</v>
      </c>
      <c r="AR785" s="143" t="s">
        <v>281</v>
      </c>
      <c r="AT785" s="143" t="s">
        <v>426</v>
      </c>
      <c r="AU785" s="143" t="s">
        <v>89</v>
      </c>
      <c r="AY785" s="16" t="s">
        <v>190</v>
      </c>
      <c r="BE785" s="144">
        <f>IF(N785="základní",J785,0)</f>
        <v>0</v>
      </c>
      <c r="BF785" s="144">
        <f>IF(N785="snížená",J785,0)</f>
        <v>0</v>
      </c>
      <c r="BG785" s="144">
        <f>IF(N785="zákl. přenesená",J785,0)</f>
        <v>0</v>
      </c>
      <c r="BH785" s="144">
        <f>IF(N785="sníž. přenesená",J785,0)</f>
        <v>0</v>
      </c>
      <c r="BI785" s="144">
        <f>IF(N785="nulová",J785,0)</f>
        <v>0</v>
      </c>
      <c r="BJ785" s="16" t="s">
        <v>87</v>
      </c>
      <c r="BK785" s="144">
        <f>ROUND(I785*H785,2)</f>
        <v>0</v>
      </c>
      <c r="BL785" s="16" t="s">
        <v>237</v>
      </c>
      <c r="BM785" s="143" t="s">
        <v>1313</v>
      </c>
    </row>
    <row r="786" spans="2:65" s="1" customFormat="1">
      <c r="B786" s="31"/>
      <c r="D786" s="145" t="s">
        <v>198</v>
      </c>
      <c r="F786" s="146" t="s">
        <v>1272</v>
      </c>
      <c r="I786" s="147"/>
      <c r="L786" s="31"/>
      <c r="M786" s="148"/>
      <c r="T786" s="55"/>
      <c r="AT786" s="16" t="s">
        <v>198</v>
      </c>
      <c r="AU786" s="16" t="s">
        <v>89</v>
      </c>
    </row>
    <row r="787" spans="2:65" s="1" customFormat="1" ht="24.2" customHeight="1">
      <c r="B787" s="31"/>
      <c r="C787" s="132" t="s">
        <v>1314</v>
      </c>
      <c r="D787" s="132" t="s">
        <v>192</v>
      </c>
      <c r="E787" s="133" t="s">
        <v>1315</v>
      </c>
      <c r="F787" s="134" t="s">
        <v>1316</v>
      </c>
      <c r="G787" s="135" t="s">
        <v>195</v>
      </c>
      <c r="H787" s="136">
        <v>751.19</v>
      </c>
      <c r="I787" s="137"/>
      <c r="J787" s="138">
        <f>ROUND(I787*H787,2)</f>
        <v>0</v>
      </c>
      <c r="K787" s="134" t="s">
        <v>196</v>
      </c>
      <c r="L787" s="31"/>
      <c r="M787" s="139" t="s">
        <v>1</v>
      </c>
      <c r="N787" s="140" t="s">
        <v>44</v>
      </c>
      <c r="P787" s="141">
        <f>O787*H787</f>
        <v>0</v>
      </c>
      <c r="Q787" s="141">
        <v>3.0000000000000001E-5</v>
      </c>
      <c r="R787" s="141">
        <f>Q787*H787</f>
        <v>2.2535700000000002E-2</v>
      </c>
      <c r="S787" s="141">
        <v>0</v>
      </c>
      <c r="T787" s="142">
        <f>S787*H787</f>
        <v>0</v>
      </c>
      <c r="AR787" s="143" t="s">
        <v>237</v>
      </c>
      <c r="AT787" s="143" t="s">
        <v>192</v>
      </c>
      <c r="AU787" s="143" t="s">
        <v>89</v>
      </c>
      <c r="AY787" s="16" t="s">
        <v>190</v>
      </c>
      <c r="BE787" s="144">
        <f>IF(N787="základní",J787,0)</f>
        <v>0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6" t="s">
        <v>87</v>
      </c>
      <c r="BK787" s="144">
        <f>ROUND(I787*H787,2)</f>
        <v>0</v>
      </c>
      <c r="BL787" s="16" t="s">
        <v>237</v>
      </c>
      <c r="BM787" s="143" t="s">
        <v>1317</v>
      </c>
    </row>
    <row r="788" spans="2:65" s="1" customFormat="1" ht="19.5">
      <c r="B788" s="31"/>
      <c r="D788" s="145" t="s">
        <v>198</v>
      </c>
      <c r="F788" s="146" t="s">
        <v>1318</v>
      </c>
      <c r="I788" s="147"/>
      <c r="L788" s="31"/>
      <c r="M788" s="148"/>
      <c r="T788" s="55"/>
      <c r="AT788" s="16" t="s">
        <v>198</v>
      </c>
      <c r="AU788" s="16" t="s">
        <v>89</v>
      </c>
    </row>
    <row r="789" spans="2:65" s="1" customFormat="1">
      <c r="B789" s="31"/>
      <c r="D789" s="149" t="s">
        <v>200</v>
      </c>
      <c r="F789" s="150" t="s">
        <v>1319</v>
      </c>
      <c r="I789" s="147"/>
      <c r="L789" s="31"/>
      <c r="M789" s="148"/>
      <c r="T789" s="55"/>
      <c r="AT789" s="16" t="s">
        <v>200</v>
      </c>
      <c r="AU789" s="16" t="s">
        <v>89</v>
      </c>
    </row>
    <row r="790" spans="2:65" s="1" customFormat="1" ht="16.5" customHeight="1">
      <c r="B790" s="31"/>
      <c r="C790" s="152" t="s">
        <v>752</v>
      </c>
      <c r="D790" s="152" t="s">
        <v>426</v>
      </c>
      <c r="E790" s="153" t="s">
        <v>1320</v>
      </c>
      <c r="F790" s="154" t="s">
        <v>1321</v>
      </c>
      <c r="G790" s="155" t="s">
        <v>265</v>
      </c>
      <c r="H790" s="156">
        <v>1.502</v>
      </c>
      <c r="I790" s="157"/>
      <c r="J790" s="158">
        <f>ROUND(I790*H790,2)</f>
        <v>0</v>
      </c>
      <c r="K790" s="154" t="s">
        <v>196</v>
      </c>
      <c r="L790" s="159"/>
      <c r="M790" s="160" t="s">
        <v>1</v>
      </c>
      <c r="N790" s="161" t="s">
        <v>44</v>
      </c>
      <c r="P790" s="141">
        <f>O790*H790</f>
        <v>0</v>
      </c>
      <c r="Q790" s="141">
        <v>1</v>
      </c>
      <c r="R790" s="141">
        <f>Q790*H790</f>
        <v>1.502</v>
      </c>
      <c r="S790" s="141">
        <v>0</v>
      </c>
      <c r="T790" s="142">
        <f>S790*H790</f>
        <v>0</v>
      </c>
      <c r="AR790" s="143" t="s">
        <v>281</v>
      </c>
      <c r="AT790" s="143" t="s">
        <v>426</v>
      </c>
      <c r="AU790" s="143" t="s">
        <v>89</v>
      </c>
      <c r="AY790" s="16" t="s">
        <v>190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6" t="s">
        <v>87</v>
      </c>
      <c r="BK790" s="144">
        <f>ROUND(I790*H790,2)</f>
        <v>0</v>
      </c>
      <c r="BL790" s="16" t="s">
        <v>237</v>
      </c>
      <c r="BM790" s="143" t="s">
        <v>1322</v>
      </c>
    </row>
    <row r="791" spans="2:65" s="1" customFormat="1">
      <c r="B791" s="31"/>
      <c r="D791" s="145" t="s">
        <v>198</v>
      </c>
      <c r="F791" s="146" t="s">
        <v>1321</v>
      </c>
      <c r="I791" s="147"/>
      <c r="L791" s="31"/>
      <c r="M791" s="148"/>
      <c r="T791" s="55"/>
      <c r="AT791" s="16" t="s">
        <v>198</v>
      </c>
      <c r="AU791" s="16" t="s">
        <v>89</v>
      </c>
    </row>
    <row r="792" spans="2:65" s="1" customFormat="1" ht="24.2" customHeight="1">
      <c r="B792" s="31"/>
      <c r="C792" s="132" t="s">
        <v>1323</v>
      </c>
      <c r="D792" s="132" t="s">
        <v>192</v>
      </c>
      <c r="E792" s="133" t="s">
        <v>1324</v>
      </c>
      <c r="F792" s="134" t="s">
        <v>1325</v>
      </c>
      <c r="G792" s="135" t="s">
        <v>195</v>
      </c>
      <c r="H792" s="136">
        <v>751.19</v>
      </c>
      <c r="I792" s="137"/>
      <c r="J792" s="138">
        <f>ROUND(I792*H792,2)</f>
        <v>0</v>
      </c>
      <c r="K792" s="134" t="s">
        <v>196</v>
      </c>
      <c r="L792" s="31"/>
      <c r="M792" s="139" t="s">
        <v>1</v>
      </c>
      <c r="N792" s="140" t="s">
        <v>44</v>
      </c>
      <c r="P792" s="141">
        <f>O792*H792</f>
        <v>0</v>
      </c>
      <c r="Q792" s="141">
        <v>0</v>
      </c>
      <c r="R792" s="141">
        <f>Q792*H792</f>
        <v>0</v>
      </c>
      <c r="S792" s="141">
        <v>0</v>
      </c>
      <c r="T792" s="142">
        <f>S792*H792</f>
        <v>0</v>
      </c>
      <c r="AR792" s="143" t="s">
        <v>237</v>
      </c>
      <c r="AT792" s="143" t="s">
        <v>192</v>
      </c>
      <c r="AU792" s="143" t="s">
        <v>89</v>
      </c>
      <c r="AY792" s="16" t="s">
        <v>190</v>
      </c>
      <c r="BE792" s="144">
        <f>IF(N792="základní",J792,0)</f>
        <v>0</v>
      </c>
      <c r="BF792" s="144">
        <f>IF(N792="snížená",J792,0)</f>
        <v>0</v>
      </c>
      <c r="BG792" s="144">
        <f>IF(N792="zákl. přenesená",J792,0)</f>
        <v>0</v>
      </c>
      <c r="BH792" s="144">
        <f>IF(N792="sníž. přenesená",J792,0)</f>
        <v>0</v>
      </c>
      <c r="BI792" s="144">
        <f>IF(N792="nulová",J792,0)</f>
        <v>0</v>
      </c>
      <c r="BJ792" s="16" t="s">
        <v>87</v>
      </c>
      <c r="BK792" s="144">
        <f>ROUND(I792*H792,2)</f>
        <v>0</v>
      </c>
      <c r="BL792" s="16" t="s">
        <v>237</v>
      </c>
      <c r="BM792" s="143" t="s">
        <v>1326</v>
      </c>
    </row>
    <row r="793" spans="2:65" s="1" customFormat="1" ht="19.5">
      <c r="B793" s="31"/>
      <c r="D793" s="145" t="s">
        <v>198</v>
      </c>
      <c r="F793" s="146" t="s">
        <v>1327</v>
      </c>
      <c r="I793" s="147"/>
      <c r="L793" s="31"/>
      <c r="M793" s="148"/>
      <c r="T793" s="55"/>
      <c r="AT793" s="16" t="s">
        <v>198</v>
      </c>
      <c r="AU793" s="16" t="s">
        <v>89</v>
      </c>
    </row>
    <row r="794" spans="2:65" s="1" customFormat="1">
      <c r="B794" s="31"/>
      <c r="D794" s="149" t="s">
        <v>200</v>
      </c>
      <c r="F794" s="150" t="s">
        <v>1328</v>
      </c>
      <c r="I794" s="147"/>
      <c r="L794" s="31"/>
      <c r="M794" s="148"/>
      <c r="T794" s="55"/>
      <c r="AT794" s="16" t="s">
        <v>200</v>
      </c>
      <c r="AU794" s="16" t="s">
        <v>89</v>
      </c>
    </row>
    <row r="795" spans="2:65" s="1" customFormat="1" ht="24.2" customHeight="1">
      <c r="B795" s="31"/>
      <c r="C795" s="132" t="s">
        <v>757</v>
      </c>
      <c r="D795" s="132" t="s">
        <v>192</v>
      </c>
      <c r="E795" s="133" t="s">
        <v>1329</v>
      </c>
      <c r="F795" s="134" t="s">
        <v>1330</v>
      </c>
      <c r="G795" s="135" t="s">
        <v>195</v>
      </c>
      <c r="H795" s="136">
        <v>182.76599999999999</v>
      </c>
      <c r="I795" s="137"/>
      <c r="J795" s="138">
        <f>ROUND(I795*H795,2)</f>
        <v>0</v>
      </c>
      <c r="K795" s="134" t="s">
        <v>1</v>
      </c>
      <c r="L795" s="31"/>
      <c r="M795" s="139" t="s">
        <v>1</v>
      </c>
      <c r="N795" s="140" t="s">
        <v>44</v>
      </c>
      <c r="P795" s="141">
        <f>O795*H795</f>
        <v>0</v>
      </c>
      <c r="Q795" s="141">
        <v>0</v>
      </c>
      <c r="R795" s="141">
        <f>Q795*H795</f>
        <v>0</v>
      </c>
      <c r="S795" s="141">
        <v>0</v>
      </c>
      <c r="T795" s="142">
        <f>S795*H795</f>
        <v>0</v>
      </c>
      <c r="AR795" s="143" t="s">
        <v>237</v>
      </c>
      <c r="AT795" s="143" t="s">
        <v>192</v>
      </c>
      <c r="AU795" s="143" t="s">
        <v>89</v>
      </c>
      <c r="AY795" s="16" t="s">
        <v>190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6" t="s">
        <v>87</v>
      </c>
      <c r="BK795" s="144">
        <f>ROUND(I795*H795,2)</f>
        <v>0</v>
      </c>
      <c r="BL795" s="16" t="s">
        <v>237</v>
      </c>
      <c r="BM795" s="143" t="s">
        <v>1331</v>
      </c>
    </row>
    <row r="796" spans="2:65" s="1" customFormat="1" ht="29.25">
      <c r="B796" s="31"/>
      <c r="D796" s="145" t="s">
        <v>198</v>
      </c>
      <c r="F796" s="146" t="s">
        <v>1332</v>
      </c>
      <c r="I796" s="147"/>
      <c r="L796" s="31"/>
      <c r="M796" s="148"/>
      <c r="T796" s="55"/>
      <c r="AT796" s="16" t="s">
        <v>198</v>
      </c>
      <c r="AU796" s="16" t="s">
        <v>89</v>
      </c>
    </row>
    <row r="797" spans="2:65" s="1" customFormat="1" ht="44.25" customHeight="1">
      <c r="B797" s="31"/>
      <c r="C797" s="152" t="s">
        <v>1333</v>
      </c>
      <c r="D797" s="152" t="s">
        <v>426</v>
      </c>
      <c r="E797" s="153" t="s">
        <v>1334</v>
      </c>
      <c r="F797" s="154" t="s">
        <v>1335</v>
      </c>
      <c r="G797" s="155" t="s">
        <v>195</v>
      </c>
      <c r="H797" s="156">
        <v>1083.1880000000001</v>
      </c>
      <c r="I797" s="157"/>
      <c r="J797" s="158">
        <f>ROUND(I797*H797,2)</f>
        <v>0</v>
      </c>
      <c r="K797" s="154" t="s">
        <v>196</v>
      </c>
      <c r="L797" s="159"/>
      <c r="M797" s="160" t="s">
        <v>1</v>
      </c>
      <c r="N797" s="161" t="s">
        <v>44</v>
      </c>
      <c r="P797" s="141">
        <f>O797*H797</f>
        <v>0</v>
      </c>
      <c r="Q797" s="141">
        <v>4.4000000000000003E-3</v>
      </c>
      <c r="R797" s="141">
        <f>Q797*H797</f>
        <v>4.7660272000000008</v>
      </c>
      <c r="S797" s="141">
        <v>0</v>
      </c>
      <c r="T797" s="142">
        <f>S797*H797</f>
        <v>0</v>
      </c>
      <c r="AR797" s="143" t="s">
        <v>281</v>
      </c>
      <c r="AT797" s="143" t="s">
        <v>426</v>
      </c>
      <c r="AU797" s="143" t="s">
        <v>89</v>
      </c>
      <c r="AY797" s="16" t="s">
        <v>190</v>
      </c>
      <c r="BE797" s="144">
        <f>IF(N797="základní",J797,0)</f>
        <v>0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6" t="s">
        <v>87</v>
      </c>
      <c r="BK797" s="144">
        <f>ROUND(I797*H797,2)</f>
        <v>0</v>
      </c>
      <c r="BL797" s="16" t="s">
        <v>237</v>
      </c>
      <c r="BM797" s="143" t="s">
        <v>1336</v>
      </c>
    </row>
    <row r="798" spans="2:65" s="1" customFormat="1" ht="29.25">
      <c r="B798" s="31"/>
      <c r="D798" s="145" t="s">
        <v>198</v>
      </c>
      <c r="F798" s="146" t="s">
        <v>1335</v>
      </c>
      <c r="I798" s="147"/>
      <c r="L798" s="31"/>
      <c r="M798" s="148"/>
      <c r="T798" s="55"/>
      <c r="AT798" s="16" t="s">
        <v>198</v>
      </c>
      <c r="AU798" s="16" t="s">
        <v>89</v>
      </c>
    </row>
    <row r="799" spans="2:65" s="1" customFormat="1" ht="29.25">
      <c r="B799" s="31"/>
      <c r="D799" s="145" t="s">
        <v>403</v>
      </c>
      <c r="F799" s="151" t="s">
        <v>1337</v>
      </c>
      <c r="I799" s="147"/>
      <c r="L799" s="31"/>
      <c r="M799" s="148"/>
      <c r="T799" s="55"/>
      <c r="AT799" s="16" t="s">
        <v>403</v>
      </c>
      <c r="AU799" s="16" t="s">
        <v>89</v>
      </c>
    </row>
    <row r="800" spans="2:65" s="1" customFormat="1" ht="24.2" customHeight="1">
      <c r="B800" s="31"/>
      <c r="C800" s="132" t="s">
        <v>762</v>
      </c>
      <c r="D800" s="132" t="s">
        <v>192</v>
      </c>
      <c r="E800" s="133" t="s">
        <v>1338</v>
      </c>
      <c r="F800" s="134" t="s">
        <v>1339</v>
      </c>
      <c r="G800" s="135" t="s">
        <v>195</v>
      </c>
      <c r="H800" s="136">
        <v>751.19</v>
      </c>
      <c r="I800" s="137"/>
      <c r="J800" s="138">
        <f>ROUND(I800*H800,2)</f>
        <v>0</v>
      </c>
      <c r="K800" s="134" t="s">
        <v>196</v>
      </c>
      <c r="L800" s="31"/>
      <c r="M800" s="139" t="s">
        <v>1</v>
      </c>
      <c r="N800" s="140" t="s">
        <v>44</v>
      </c>
      <c r="P800" s="141">
        <f>O800*H800</f>
        <v>0</v>
      </c>
      <c r="Q800" s="141">
        <v>8.8312999999999998E-4</v>
      </c>
      <c r="R800" s="141">
        <f>Q800*H800</f>
        <v>0.66339842469999999</v>
      </c>
      <c r="S800" s="141">
        <v>0</v>
      </c>
      <c r="T800" s="142">
        <f>S800*H800</f>
        <v>0</v>
      </c>
      <c r="AR800" s="143" t="s">
        <v>237</v>
      </c>
      <c r="AT800" s="143" t="s">
        <v>192</v>
      </c>
      <c r="AU800" s="143" t="s">
        <v>89</v>
      </c>
      <c r="AY800" s="16" t="s">
        <v>190</v>
      </c>
      <c r="BE800" s="144">
        <f>IF(N800="základní",J800,0)</f>
        <v>0</v>
      </c>
      <c r="BF800" s="144">
        <f>IF(N800="snížená",J800,0)</f>
        <v>0</v>
      </c>
      <c r="BG800" s="144">
        <f>IF(N800="zákl. přenesená",J800,0)</f>
        <v>0</v>
      </c>
      <c r="BH800" s="144">
        <f>IF(N800="sníž. přenesená",J800,0)</f>
        <v>0</v>
      </c>
      <c r="BI800" s="144">
        <f>IF(N800="nulová",J800,0)</f>
        <v>0</v>
      </c>
      <c r="BJ800" s="16" t="s">
        <v>87</v>
      </c>
      <c r="BK800" s="144">
        <f>ROUND(I800*H800,2)</f>
        <v>0</v>
      </c>
      <c r="BL800" s="16" t="s">
        <v>237</v>
      </c>
      <c r="BM800" s="143" t="s">
        <v>1340</v>
      </c>
    </row>
    <row r="801" spans="2:65" s="1" customFormat="1" ht="19.5">
      <c r="B801" s="31"/>
      <c r="D801" s="145" t="s">
        <v>198</v>
      </c>
      <c r="F801" s="146" t="s">
        <v>1341</v>
      </c>
      <c r="I801" s="147"/>
      <c r="L801" s="31"/>
      <c r="M801" s="148"/>
      <c r="T801" s="55"/>
      <c r="AT801" s="16" t="s">
        <v>198</v>
      </c>
      <c r="AU801" s="16" t="s">
        <v>89</v>
      </c>
    </row>
    <row r="802" spans="2:65" s="1" customFormat="1">
      <c r="B802" s="31"/>
      <c r="D802" s="149" t="s">
        <v>200</v>
      </c>
      <c r="F802" s="150" t="s">
        <v>1342</v>
      </c>
      <c r="I802" s="147"/>
      <c r="L802" s="31"/>
      <c r="M802" s="148"/>
      <c r="T802" s="55"/>
      <c r="AT802" s="16" t="s">
        <v>200</v>
      </c>
      <c r="AU802" s="16" t="s">
        <v>89</v>
      </c>
    </row>
    <row r="803" spans="2:65" s="1" customFormat="1" ht="24.2" customHeight="1">
      <c r="B803" s="31"/>
      <c r="C803" s="132" t="s">
        <v>1343</v>
      </c>
      <c r="D803" s="132" t="s">
        <v>192</v>
      </c>
      <c r="E803" s="133" t="s">
        <v>1344</v>
      </c>
      <c r="F803" s="134" t="s">
        <v>1345</v>
      </c>
      <c r="G803" s="135" t="s">
        <v>195</v>
      </c>
      <c r="H803" s="136">
        <v>329.39</v>
      </c>
      <c r="I803" s="137"/>
      <c r="J803" s="138">
        <f>ROUND(I803*H803,2)</f>
        <v>0</v>
      </c>
      <c r="K803" s="134" t="s">
        <v>196</v>
      </c>
      <c r="L803" s="31"/>
      <c r="M803" s="139" t="s">
        <v>1</v>
      </c>
      <c r="N803" s="140" t="s">
        <v>44</v>
      </c>
      <c r="P803" s="141">
        <f>O803*H803</f>
        <v>0</v>
      </c>
      <c r="Q803" s="141">
        <v>9.4131E-4</v>
      </c>
      <c r="R803" s="141">
        <f>Q803*H803</f>
        <v>0.31005810089999997</v>
      </c>
      <c r="S803" s="141">
        <v>0</v>
      </c>
      <c r="T803" s="142">
        <f>S803*H803</f>
        <v>0</v>
      </c>
      <c r="AR803" s="143" t="s">
        <v>237</v>
      </c>
      <c r="AT803" s="143" t="s">
        <v>192</v>
      </c>
      <c r="AU803" s="143" t="s">
        <v>89</v>
      </c>
      <c r="AY803" s="16" t="s">
        <v>190</v>
      </c>
      <c r="BE803" s="144">
        <f>IF(N803="základní",J803,0)</f>
        <v>0</v>
      </c>
      <c r="BF803" s="144">
        <f>IF(N803="snížená",J803,0)</f>
        <v>0</v>
      </c>
      <c r="BG803" s="144">
        <f>IF(N803="zákl. přenesená",J803,0)</f>
        <v>0</v>
      </c>
      <c r="BH803" s="144">
        <f>IF(N803="sníž. přenesená",J803,0)</f>
        <v>0</v>
      </c>
      <c r="BI803" s="144">
        <f>IF(N803="nulová",J803,0)</f>
        <v>0</v>
      </c>
      <c r="BJ803" s="16" t="s">
        <v>87</v>
      </c>
      <c r="BK803" s="144">
        <f>ROUND(I803*H803,2)</f>
        <v>0</v>
      </c>
      <c r="BL803" s="16" t="s">
        <v>237</v>
      </c>
      <c r="BM803" s="143" t="s">
        <v>1346</v>
      </c>
    </row>
    <row r="804" spans="2:65" s="1" customFormat="1" ht="29.25">
      <c r="B804" s="31"/>
      <c r="D804" s="145" t="s">
        <v>198</v>
      </c>
      <c r="F804" s="146" t="s">
        <v>1347</v>
      </c>
      <c r="I804" s="147"/>
      <c r="L804" s="31"/>
      <c r="M804" s="148"/>
      <c r="T804" s="55"/>
      <c r="AT804" s="16" t="s">
        <v>198</v>
      </c>
      <c r="AU804" s="16" t="s">
        <v>89</v>
      </c>
    </row>
    <row r="805" spans="2:65" s="1" customFormat="1">
      <c r="B805" s="31"/>
      <c r="D805" s="149" t="s">
        <v>200</v>
      </c>
      <c r="F805" s="150" t="s">
        <v>1348</v>
      </c>
      <c r="I805" s="147"/>
      <c r="L805" s="31"/>
      <c r="M805" s="148"/>
      <c r="T805" s="55"/>
      <c r="AT805" s="16" t="s">
        <v>200</v>
      </c>
      <c r="AU805" s="16" t="s">
        <v>89</v>
      </c>
    </row>
    <row r="806" spans="2:65" s="1" customFormat="1" ht="49.15" customHeight="1">
      <c r="B806" s="31"/>
      <c r="C806" s="152" t="s">
        <v>767</v>
      </c>
      <c r="D806" s="152" t="s">
        <v>426</v>
      </c>
      <c r="E806" s="153" t="s">
        <v>1349</v>
      </c>
      <c r="F806" s="154" t="s">
        <v>1350</v>
      </c>
      <c r="G806" s="155" t="s">
        <v>195</v>
      </c>
      <c r="H806" s="156">
        <v>1259.1369999999999</v>
      </c>
      <c r="I806" s="157"/>
      <c r="J806" s="158">
        <f>ROUND(I806*H806,2)</f>
        <v>0</v>
      </c>
      <c r="K806" s="154" t="s">
        <v>196</v>
      </c>
      <c r="L806" s="159"/>
      <c r="M806" s="160" t="s">
        <v>1</v>
      </c>
      <c r="N806" s="161" t="s">
        <v>44</v>
      </c>
      <c r="P806" s="141">
        <f>O806*H806</f>
        <v>0</v>
      </c>
      <c r="Q806" s="141">
        <v>5.0000000000000001E-3</v>
      </c>
      <c r="R806" s="141">
        <f>Q806*H806</f>
        <v>6.2956849999999998</v>
      </c>
      <c r="S806" s="141">
        <v>0</v>
      </c>
      <c r="T806" s="142">
        <f>S806*H806</f>
        <v>0</v>
      </c>
      <c r="AR806" s="143" t="s">
        <v>281</v>
      </c>
      <c r="AT806" s="143" t="s">
        <v>426</v>
      </c>
      <c r="AU806" s="143" t="s">
        <v>89</v>
      </c>
      <c r="AY806" s="16" t="s">
        <v>190</v>
      </c>
      <c r="BE806" s="144">
        <f>IF(N806="základní",J806,0)</f>
        <v>0</v>
      </c>
      <c r="BF806" s="144">
        <f>IF(N806="snížená",J806,0)</f>
        <v>0</v>
      </c>
      <c r="BG806" s="144">
        <f>IF(N806="zákl. přenesená",J806,0)</f>
        <v>0</v>
      </c>
      <c r="BH806" s="144">
        <f>IF(N806="sníž. přenesená",J806,0)</f>
        <v>0</v>
      </c>
      <c r="BI806" s="144">
        <f>IF(N806="nulová",J806,0)</f>
        <v>0</v>
      </c>
      <c r="BJ806" s="16" t="s">
        <v>87</v>
      </c>
      <c r="BK806" s="144">
        <f>ROUND(I806*H806,2)</f>
        <v>0</v>
      </c>
      <c r="BL806" s="16" t="s">
        <v>237</v>
      </c>
      <c r="BM806" s="143" t="s">
        <v>1351</v>
      </c>
    </row>
    <row r="807" spans="2:65" s="1" customFormat="1" ht="29.25">
      <c r="B807" s="31"/>
      <c r="D807" s="145" t="s">
        <v>198</v>
      </c>
      <c r="F807" s="146" t="s">
        <v>1350</v>
      </c>
      <c r="I807" s="147"/>
      <c r="L807" s="31"/>
      <c r="M807" s="148"/>
      <c r="T807" s="55"/>
      <c r="AT807" s="16" t="s">
        <v>198</v>
      </c>
      <c r="AU807" s="16" t="s">
        <v>89</v>
      </c>
    </row>
    <row r="808" spans="2:65" s="1" customFormat="1" ht="48.75">
      <c r="B808" s="31"/>
      <c r="D808" s="145" t="s">
        <v>403</v>
      </c>
      <c r="F808" s="151" t="s">
        <v>1352</v>
      </c>
      <c r="I808" s="147"/>
      <c r="L808" s="31"/>
      <c r="M808" s="148"/>
      <c r="T808" s="55"/>
      <c r="AT808" s="16" t="s">
        <v>403</v>
      </c>
      <c r="AU808" s="16" t="s">
        <v>89</v>
      </c>
    </row>
    <row r="809" spans="2:65" s="1" customFormat="1" ht="24.2" customHeight="1">
      <c r="B809" s="31"/>
      <c r="C809" s="132" t="s">
        <v>1353</v>
      </c>
      <c r="D809" s="132" t="s">
        <v>192</v>
      </c>
      <c r="E809" s="133" t="s">
        <v>1354</v>
      </c>
      <c r="F809" s="134" t="s">
        <v>1355</v>
      </c>
      <c r="G809" s="135" t="s">
        <v>195</v>
      </c>
      <c r="H809" s="136">
        <v>35.200000000000003</v>
      </c>
      <c r="I809" s="137"/>
      <c r="J809" s="138">
        <f>ROUND(I809*H809,2)</f>
        <v>0</v>
      </c>
      <c r="K809" s="134" t="s">
        <v>196</v>
      </c>
      <c r="L809" s="31"/>
      <c r="M809" s="139" t="s">
        <v>1</v>
      </c>
      <c r="N809" s="140" t="s">
        <v>44</v>
      </c>
      <c r="P809" s="141">
        <f>O809*H809</f>
        <v>0</v>
      </c>
      <c r="Q809" s="141">
        <v>0</v>
      </c>
      <c r="R809" s="141">
        <f>Q809*H809</f>
        <v>0</v>
      </c>
      <c r="S809" s="141">
        <v>0</v>
      </c>
      <c r="T809" s="142">
        <f>S809*H809</f>
        <v>0</v>
      </c>
      <c r="AR809" s="143" t="s">
        <v>237</v>
      </c>
      <c r="AT809" s="143" t="s">
        <v>192</v>
      </c>
      <c r="AU809" s="143" t="s">
        <v>89</v>
      </c>
      <c r="AY809" s="16" t="s">
        <v>190</v>
      </c>
      <c r="BE809" s="144">
        <f>IF(N809="základní",J809,0)</f>
        <v>0</v>
      </c>
      <c r="BF809" s="144">
        <f>IF(N809="snížená",J809,0)</f>
        <v>0</v>
      </c>
      <c r="BG809" s="144">
        <f>IF(N809="zákl. přenesená",J809,0)</f>
        <v>0</v>
      </c>
      <c r="BH809" s="144">
        <f>IF(N809="sníž. přenesená",J809,0)</f>
        <v>0</v>
      </c>
      <c r="BI809" s="144">
        <f>IF(N809="nulová",J809,0)</f>
        <v>0</v>
      </c>
      <c r="BJ809" s="16" t="s">
        <v>87</v>
      </c>
      <c r="BK809" s="144">
        <f>ROUND(I809*H809,2)</f>
        <v>0</v>
      </c>
      <c r="BL809" s="16" t="s">
        <v>237</v>
      </c>
      <c r="BM809" s="143" t="s">
        <v>1356</v>
      </c>
    </row>
    <row r="810" spans="2:65" s="1" customFormat="1" ht="29.25">
      <c r="B810" s="31"/>
      <c r="D810" s="145" t="s">
        <v>198</v>
      </c>
      <c r="F810" s="146" t="s">
        <v>1357</v>
      </c>
      <c r="I810" s="147"/>
      <c r="L810" s="31"/>
      <c r="M810" s="148"/>
      <c r="T810" s="55"/>
      <c r="AT810" s="16" t="s">
        <v>198</v>
      </c>
      <c r="AU810" s="16" t="s">
        <v>89</v>
      </c>
    </row>
    <row r="811" spans="2:65" s="1" customFormat="1">
      <c r="B811" s="31"/>
      <c r="D811" s="149" t="s">
        <v>200</v>
      </c>
      <c r="F811" s="150" t="s">
        <v>1358</v>
      </c>
      <c r="I811" s="147"/>
      <c r="L811" s="31"/>
      <c r="M811" s="148"/>
      <c r="T811" s="55"/>
      <c r="AT811" s="16" t="s">
        <v>200</v>
      </c>
      <c r="AU811" s="16" t="s">
        <v>89</v>
      </c>
    </row>
    <row r="812" spans="2:65" s="1" customFormat="1" ht="16.5" customHeight="1">
      <c r="B812" s="31"/>
      <c r="C812" s="152" t="s">
        <v>771</v>
      </c>
      <c r="D812" s="152" t="s">
        <v>426</v>
      </c>
      <c r="E812" s="153" t="s">
        <v>1359</v>
      </c>
      <c r="F812" s="154" t="s">
        <v>1360</v>
      </c>
      <c r="G812" s="155" t="s">
        <v>265</v>
      </c>
      <c r="H812" s="156">
        <v>3.0859999999999999</v>
      </c>
      <c r="I812" s="157"/>
      <c r="J812" s="158">
        <f>ROUND(I812*H812,2)</f>
        <v>0</v>
      </c>
      <c r="K812" s="154" t="s">
        <v>196</v>
      </c>
      <c r="L812" s="159"/>
      <c r="M812" s="160" t="s">
        <v>1</v>
      </c>
      <c r="N812" s="161" t="s">
        <v>44</v>
      </c>
      <c r="P812" s="141">
        <f>O812*H812</f>
        <v>0</v>
      </c>
      <c r="Q812" s="141">
        <v>1</v>
      </c>
      <c r="R812" s="141">
        <f>Q812*H812</f>
        <v>3.0859999999999999</v>
      </c>
      <c r="S812" s="141">
        <v>0</v>
      </c>
      <c r="T812" s="142">
        <f>S812*H812</f>
        <v>0</v>
      </c>
      <c r="AR812" s="143" t="s">
        <v>281</v>
      </c>
      <c r="AT812" s="143" t="s">
        <v>426</v>
      </c>
      <c r="AU812" s="143" t="s">
        <v>89</v>
      </c>
      <c r="AY812" s="16" t="s">
        <v>190</v>
      </c>
      <c r="BE812" s="144">
        <f>IF(N812="základní",J812,0)</f>
        <v>0</v>
      </c>
      <c r="BF812" s="144">
        <f>IF(N812="snížená",J812,0)</f>
        <v>0</v>
      </c>
      <c r="BG812" s="144">
        <f>IF(N812="zákl. přenesená",J812,0)</f>
        <v>0</v>
      </c>
      <c r="BH812" s="144">
        <f>IF(N812="sníž. přenesená",J812,0)</f>
        <v>0</v>
      </c>
      <c r="BI812" s="144">
        <f>IF(N812="nulová",J812,0)</f>
        <v>0</v>
      </c>
      <c r="BJ812" s="16" t="s">
        <v>87</v>
      </c>
      <c r="BK812" s="144">
        <f>ROUND(I812*H812,2)</f>
        <v>0</v>
      </c>
      <c r="BL812" s="16" t="s">
        <v>237</v>
      </c>
      <c r="BM812" s="143" t="s">
        <v>1361</v>
      </c>
    </row>
    <row r="813" spans="2:65" s="1" customFormat="1">
      <c r="B813" s="31"/>
      <c r="D813" s="145" t="s">
        <v>198</v>
      </c>
      <c r="F813" s="146" t="s">
        <v>1360</v>
      </c>
      <c r="I813" s="147"/>
      <c r="L813" s="31"/>
      <c r="M813" s="148"/>
      <c r="T813" s="55"/>
      <c r="AT813" s="16" t="s">
        <v>198</v>
      </c>
      <c r="AU813" s="16" t="s">
        <v>89</v>
      </c>
    </row>
    <row r="814" spans="2:65" s="1" customFormat="1" ht="24.2" customHeight="1">
      <c r="B814" s="31"/>
      <c r="C814" s="132" t="s">
        <v>1362</v>
      </c>
      <c r="D814" s="132" t="s">
        <v>192</v>
      </c>
      <c r="E814" s="133" t="s">
        <v>1363</v>
      </c>
      <c r="F814" s="134" t="s">
        <v>1364</v>
      </c>
      <c r="G814" s="135" t="s">
        <v>265</v>
      </c>
      <c r="H814" s="136">
        <v>10.743</v>
      </c>
      <c r="I814" s="137"/>
      <c r="J814" s="138">
        <f>ROUND(I814*H814,2)</f>
        <v>0</v>
      </c>
      <c r="K814" s="134" t="s">
        <v>196</v>
      </c>
      <c r="L814" s="31"/>
      <c r="M814" s="139" t="s">
        <v>1</v>
      </c>
      <c r="N814" s="140" t="s">
        <v>44</v>
      </c>
      <c r="P814" s="141">
        <f>O814*H814</f>
        <v>0</v>
      </c>
      <c r="Q814" s="141">
        <v>0</v>
      </c>
      <c r="R814" s="141">
        <f>Q814*H814</f>
        <v>0</v>
      </c>
      <c r="S814" s="141">
        <v>0</v>
      </c>
      <c r="T814" s="142">
        <f>S814*H814</f>
        <v>0</v>
      </c>
      <c r="AR814" s="143" t="s">
        <v>237</v>
      </c>
      <c r="AT814" s="143" t="s">
        <v>192</v>
      </c>
      <c r="AU814" s="143" t="s">
        <v>89</v>
      </c>
      <c r="AY814" s="16" t="s">
        <v>190</v>
      </c>
      <c r="BE814" s="144">
        <f>IF(N814="základní",J814,0)</f>
        <v>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6" t="s">
        <v>87</v>
      </c>
      <c r="BK814" s="144">
        <f>ROUND(I814*H814,2)</f>
        <v>0</v>
      </c>
      <c r="BL814" s="16" t="s">
        <v>237</v>
      </c>
      <c r="BM814" s="143" t="s">
        <v>1365</v>
      </c>
    </row>
    <row r="815" spans="2:65" s="1" customFormat="1" ht="29.25">
      <c r="B815" s="31"/>
      <c r="D815" s="145" t="s">
        <v>198</v>
      </c>
      <c r="F815" s="146" t="s">
        <v>1366</v>
      </c>
      <c r="I815" s="147"/>
      <c r="L815" s="31"/>
      <c r="M815" s="148"/>
      <c r="T815" s="55"/>
      <c r="AT815" s="16" t="s">
        <v>198</v>
      </c>
      <c r="AU815" s="16" t="s">
        <v>89</v>
      </c>
    </row>
    <row r="816" spans="2:65" s="1" customFormat="1">
      <c r="B816" s="31"/>
      <c r="D816" s="149" t="s">
        <v>200</v>
      </c>
      <c r="F816" s="150" t="s">
        <v>1367</v>
      </c>
      <c r="I816" s="147"/>
      <c r="L816" s="31"/>
      <c r="M816" s="148"/>
      <c r="T816" s="55"/>
      <c r="AT816" s="16" t="s">
        <v>200</v>
      </c>
      <c r="AU816" s="16" t="s">
        <v>89</v>
      </c>
    </row>
    <row r="817" spans="2:65" s="1" customFormat="1" ht="24.2" customHeight="1">
      <c r="B817" s="31"/>
      <c r="C817" s="132" t="s">
        <v>776</v>
      </c>
      <c r="D817" s="132" t="s">
        <v>192</v>
      </c>
      <c r="E817" s="133" t="s">
        <v>1363</v>
      </c>
      <c r="F817" s="134" t="s">
        <v>1364</v>
      </c>
      <c r="G817" s="135" t="s">
        <v>265</v>
      </c>
      <c r="H817" s="136">
        <v>17.085999999999999</v>
      </c>
      <c r="I817" s="137"/>
      <c r="J817" s="138">
        <f>ROUND(I817*H817,2)</f>
        <v>0</v>
      </c>
      <c r="K817" s="134" t="s">
        <v>196</v>
      </c>
      <c r="L817" s="31"/>
      <c r="M817" s="139" t="s">
        <v>1</v>
      </c>
      <c r="N817" s="140" t="s">
        <v>44</v>
      </c>
      <c r="P817" s="141">
        <f>O817*H817</f>
        <v>0</v>
      </c>
      <c r="Q817" s="141">
        <v>0</v>
      </c>
      <c r="R817" s="141">
        <f>Q817*H817</f>
        <v>0</v>
      </c>
      <c r="S817" s="141">
        <v>0</v>
      </c>
      <c r="T817" s="142">
        <f>S817*H817</f>
        <v>0</v>
      </c>
      <c r="AR817" s="143" t="s">
        <v>237</v>
      </c>
      <c r="AT817" s="143" t="s">
        <v>192</v>
      </c>
      <c r="AU817" s="143" t="s">
        <v>89</v>
      </c>
      <c r="AY817" s="16" t="s">
        <v>190</v>
      </c>
      <c r="BE817" s="144">
        <f>IF(N817="základní",J817,0)</f>
        <v>0</v>
      </c>
      <c r="BF817" s="144">
        <f>IF(N817="snížená",J817,0)</f>
        <v>0</v>
      </c>
      <c r="BG817" s="144">
        <f>IF(N817="zákl. přenesená",J817,0)</f>
        <v>0</v>
      </c>
      <c r="BH817" s="144">
        <f>IF(N817="sníž. přenesená",J817,0)</f>
        <v>0</v>
      </c>
      <c r="BI817" s="144">
        <f>IF(N817="nulová",J817,0)</f>
        <v>0</v>
      </c>
      <c r="BJ817" s="16" t="s">
        <v>87</v>
      </c>
      <c r="BK817" s="144">
        <f>ROUND(I817*H817,2)</f>
        <v>0</v>
      </c>
      <c r="BL817" s="16" t="s">
        <v>237</v>
      </c>
      <c r="BM817" s="143" t="s">
        <v>1368</v>
      </c>
    </row>
    <row r="818" spans="2:65" s="1" customFormat="1" ht="29.25">
      <c r="B818" s="31"/>
      <c r="D818" s="145" t="s">
        <v>198</v>
      </c>
      <c r="F818" s="146" t="s">
        <v>1366</v>
      </c>
      <c r="I818" s="147"/>
      <c r="L818" s="31"/>
      <c r="M818" s="148"/>
      <c r="T818" s="55"/>
      <c r="AT818" s="16" t="s">
        <v>198</v>
      </c>
      <c r="AU818" s="16" t="s">
        <v>89</v>
      </c>
    </row>
    <row r="819" spans="2:65" s="1" customFormat="1">
      <c r="B819" s="31"/>
      <c r="D819" s="149" t="s">
        <v>200</v>
      </c>
      <c r="F819" s="150" t="s">
        <v>1367</v>
      </c>
      <c r="I819" s="147"/>
      <c r="L819" s="31"/>
      <c r="M819" s="148"/>
      <c r="T819" s="55"/>
      <c r="AT819" s="16" t="s">
        <v>200</v>
      </c>
      <c r="AU819" s="16" t="s">
        <v>89</v>
      </c>
    </row>
    <row r="820" spans="2:65" s="11" customFormat="1" ht="22.9" customHeight="1">
      <c r="B820" s="121"/>
      <c r="D820" s="122" t="s">
        <v>78</v>
      </c>
      <c r="E820" s="130" t="s">
        <v>1369</v>
      </c>
      <c r="F820" s="130" t="s">
        <v>1370</v>
      </c>
      <c r="I820" s="124"/>
      <c r="J820" s="131">
        <f>BK820</f>
        <v>0</v>
      </c>
      <c r="L820" s="121"/>
      <c r="M820" s="125"/>
      <c r="P820" s="126">
        <f>SUM(P821:P849)</f>
        <v>0</v>
      </c>
      <c r="R820" s="126">
        <f>SUM(R821:R849)</f>
        <v>10.781565118500001</v>
      </c>
      <c r="T820" s="127">
        <f>SUM(T821:T849)</f>
        <v>0</v>
      </c>
      <c r="AR820" s="122" t="s">
        <v>89</v>
      </c>
      <c r="AT820" s="128" t="s">
        <v>78</v>
      </c>
      <c r="AU820" s="128" t="s">
        <v>87</v>
      </c>
      <c r="AY820" s="122" t="s">
        <v>190</v>
      </c>
      <c r="BK820" s="129">
        <f>SUM(BK821:BK849)</f>
        <v>0</v>
      </c>
    </row>
    <row r="821" spans="2:65" s="1" customFormat="1" ht="33" customHeight="1">
      <c r="B821" s="31"/>
      <c r="C821" s="132" t="s">
        <v>1371</v>
      </c>
      <c r="D821" s="132" t="s">
        <v>192</v>
      </c>
      <c r="E821" s="133" t="s">
        <v>1372</v>
      </c>
      <c r="F821" s="134" t="s">
        <v>1373</v>
      </c>
      <c r="G821" s="135" t="s">
        <v>195</v>
      </c>
      <c r="H821" s="136">
        <v>70.263000000000005</v>
      </c>
      <c r="I821" s="137"/>
      <c r="J821" s="138">
        <f>ROUND(I821*H821,2)</f>
        <v>0</v>
      </c>
      <c r="K821" s="134" t="s">
        <v>196</v>
      </c>
      <c r="L821" s="31"/>
      <c r="M821" s="139" t="s">
        <v>1</v>
      </c>
      <c r="N821" s="140" t="s">
        <v>44</v>
      </c>
      <c r="P821" s="141">
        <f>O821*H821</f>
        <v>0</v>
      </c>
      <c r="Q821" s="141">
        <v>5.7950000000000005E-4</v>
      </c>
      <c r="R821" s="141">
        <f>Q821*H821</f>
        <v>4.0717408500000003E-2</v>
      </c>
      <c r="S821" s="141">
        <v>0</v>
      </c>
      <c r="T821" s="142">
        <f>S821*H821</f>
        <v>0</v>
      </c>
      <c r="AR821" s="143" t="s">
        <v>237</v>
      </c>
      <c r="AT821" s="143" t="s">
        <v>192</v>
      </c>
      <c r="AU821" s="143" t="s">
        <v>89</v>
      </c>
      <c r="AY821" s="16" t="s">
        <v>190</v>
      </c>
      <c r="BE821" s="144">
        <f>IF(N821="základní",J821,0)</f>
        <v>0</v>
      </c>
      <c r="BF821" s="144">
        <f>IF(N821="snížená",J821,0)</f>
        <v>0</v>
      </c>
      <c r="BG821" s="144">
        <f>IF(N821="zákl. přenesená",J821,0)</f>
        <v>0</v>
      </c>
      <c r="BH821" s="144">
        <f>IF(N821="sníž. přenesená",J821,0)</f>
        <v>0</v>
      </c>
      <c r="BI821" s="144">
        <f>IF(N821="nulová",J821,0)</f>
        <v>0</v>
      </c>
      <c r="BJ821" s="16" t="s">
        <v>87</v>
      </c>
      <c r="BK821" s="144">
        <f>ROUND(I821*H821,2)</f>
        <v>0</v>
      </c>
      <c r="BL821" s="16" t="s">
        <v>237</v>
      </c>
      <c r="BM821" s="143" t="s">
        <v>1374</v>
      </c>
    </row>
    <row r="822" spans="2:65" s="1" customFormat="1" ht="29.25">
      <c r="B822" s="31"/>
      <c r="D822" s="145" t="s">
        <v>198</v>
      </c>
      <c r="F822" s="146" t="s">
        <v>1375</v>
      </c>
      <c r="I822" s="147"/>
      <c r="L822" s="31"/>
      <c r="M822" s="148"/>
      <c r="T822" s="55"/>
      <c r="AT822" s="16" t="s">
        <v>198</v>
      </c>
      <c r="AU822" s="16" t="s">
        <v>89</v>
      </c>
    </row>
    <row r="823" spans="2:65" s="1" customFormat="1">
      <c r="B823" s="31"/>
      <c r="D823" s="149" t="s">
        <v>200</v>
      </c>
      <c r="F823" s="150" t="s">
        <v>1376</v>
      </c>
      <c r="I823" s="147"/>
      <c r="L823" s="31"/>
      <c r="M823" s="148"/>
      <c r="T823" s="55"/>
      <c r="AT823" s="16" t="s">
        <v>200</v>
      </c>
      <c r="AU823" s="16" t="s">
        <v>89</v>
      </c>
    </row>
    <row r="824" spans="2:65" s="1" customFormat="1" ht="24.2" customHeight="1">
      <c r="B824" s="31"/>
      <c r="C824" s="152" t="s">
        <v>781</v>
      </c>
      <c r="D824" s="152" t="s">
        <v>426</v>
      </c>
      <c r="E824" s="153" t="s">
        <v>1377</v>
      </c>
      <c r="F824" s="154" t="s">
        <v>1378</v>
      </c>
      <c r="G824" s="155" t="s">
        <v>195</v>
      </c>
      <c r="H824" s="156">
        <v>71.668000000000006</v>
      </c>
      <c r="I824" s="157"/>
      <c r="J824" s="158">
        <f>ROUND(I824*H824,2)</f>
        <v>0</v>
      </c>
      <c r="K824" s="154" t="s">
        <v>196</v>
      </c>
      <c r="L824" s="159"/>
      <c r="M824" s="160" t="s">
        <v>1</v>
      </c>
      <c r="N824" s="161" t="s">
        <v>44</v>
      </c>
      <c r="P824" s="141">
        <f>O824*H824</f>
        <v>0</v>
      </c>
      <c r="Q824" s="141">
        <v>1.75E-3</v>
      </c>
      <c r="R824" s="141">
        <f>Q824*H824</f>
        <v>0.125419</v>
      </c>
      <c r="S824" s="141">
        <v>0</v>
      </c>
      <c r="T824" s="142">
        <f>S824*H824</f>
        <v>0</v>
      </c>
      <c r="AR824" s="143" t="s">
        <v>281</v>
      </c>
      <c r="AT824" s="143" t="s">
        <v>426</v>
      </c>
      <c r="AU824" s="143" t="s">
        <v>89</v>
      </c>
      <c r="AY824" s="16" t="s">
        <v>190</v>
      </c>
      <c r="BE824" s="144">
        <f>IF(N824="základní",J824,0)</f>
        <v>0</v>
      </c>
      <c r="BF824" s="144">
        <f>IF(N824="snížená",J824,0)</f>
        <v>0</v>
      </c>
      <c r="BG824" s="144">
        <f>IF(N824="zákl. přenesená",J824,0)</f>
        <v>0</v>
      </c>
      <c r="BH824" s="144">
        <f>IF(N824="sníž. přenesená",J824,0)</f>
        <v>0</v>
      </c>
      <c r="BI824" s="144">
        <f>IF(N824="nulová",J824,0)</f>
        <v>0</v>
      </c>
      <c r="BJ824" s="16" t="s">
        <v>87</v>
      </c>
      <c r="BK824" s="144">
        <f>ROUND(I824*H824,2)</f>
        <v>0</v>
      </c>
      <c r="BL824" s="16" t="s">
        <v>237</v>
      </c>
      <c r="BM824" s="143" t="s">
        <v>1379</v>
      </c>
    </row>
    <row r="825" spans="2:65" s="1" customFormat="1" ht="19.5">
      <c r="B825" s="31"/>
      <c r="D825" s="145" t="s">
        <v>198</v>
      </c>
      <c r="F825" s="146" t="s">
        <v>1378</v>
      </c>
      <c r="I825" s="147"/>
      <c r="L825" s="31"/>
      <c r="M825" s="148"/>
      <c r="T825" s="55"/>
      <c r="AT825" s="16" t="s">
        <v>198</v>
      </c>
      <c r="AU825" s="16" t="s">
        <v>89</v>
      </c>
    </row>
    <row r="826" spans="2:65" s="1" customFormat="1" ht="24.2" customHeight="1">
      <c r="B826" s="31"/>
      <c r="C826" s="132" t="s">
        <v>1380</v>
      </c>
      <c r="D826" s="132" t="s">
        <v>192</v>
      </c>
      <c r="E826" s="133" t="s">
        <v>1381</v>
      </c>
      <c r="F826" s="134" t="s">
        <v>1382</v>
      </c>
      <c r="G826" s="135" t="s">
        <v>195</v>
      </c>
      <c r="H826" s="136">
        <v>177.02</v>
      </c>
      <c r="I826" s="137"/>
      <c r="J826" s="138">
        <f>ROUND(I826*H826,2)</f>
        <v>0</v>
      </c>
      <c r="K826" s="134" t="s">
        <v>196</v>
      </c>
      <c r="L826" s="31"/>
      <c r="M826" s="139" t="s">
        <v>1</v>
      </c>
      <c r="N826" s="140" t="s">
        <v>44</v>
      </c>
      <c r="P826" s="141">
        <f>O826*H826</f>
        <v>0</v>
      </c>
      <c r="Q826" s="141">
        <v>6.0000000000000001E-3</v>
      </c>
      <c r="R826" s="141">
        <f>Q826*H826</f>
        <v>1.0621200000000002</v>
      </c>
      <c r="S826" s="141">
        <v>0</v>
      </c>
      <c r="T826" s="142">
        <f>S826*H826</f>
        <v>0</v>
      </c>
      <c r="AR826" s="143" t="s">
        <v>237</v>
      </c>
      <c r="AT826" s="143" t="s">
        <v>192</v>
      </c>
      <c r="AU826" s="143" t="s">
        <v>89</v>
      </c>
      <c r="AY826" s="16" t="s">
        <v>190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6" t="s">
        <v>87</v>
      </c>
      <c r="BK826" s="144">
        <f>ROUND(I826*H826,2)</f>
        <v>0</v>
      </c>
      <c r="BL826" s="16" t="s">
        <v>237</v>
      </c>
      <c r="BM826" s="143" t="s">
        <v>1383</v>
      </c>
    </row>
    <row r="827" spans="2:65" s="1" customFormat="1" ht="19.5">
      <c r="B827" s="31"/>
      <c r="D827" s="145" t="s">
        <v>198</v>
      </c>
      <c r="F827" s="146" t="s">
        <v>1384</v>
      </c>
      <c r="I827" s="147"/>
      <c r="L827" s="31"/>
      <c r="M827" s="148"/>
      <c r="T827" s="55"/>
      <c r="AT827" s="16" t="s">
        <v>198</v>
      </c>
      <c r="AU827" s="16" t="s">
        <v>89</v>
      </c>
    </row>
    <row r="828" spans="2:65" s="1" customFormat="1">
      <c r="B828" s="31"/>
      <c r="D828" s="149" t="s">
        <v>200</v>
      </c>
      <c r="F828" s="150" t="s">
        <v>1385</v>
      </c>
      <c r="I828" s="147"/>
      <c r="L828" s="31"/>
      <c r="M828" s="148"/>
      <c r="T828" s="55"/>
      <c r="AT828" s="16" t="s">
        <v>200</v>
      </c>
      <c r="AU828" s="16" t="s">
        <v>89</v>
      </c>
    </row>
    <row r="829" spans="2:65" s="1" customFormat="1" ht="24.2" customHeight="1">
      <c r="B829" s="31"/>
      <c r="C829" s="152" t="s">
        <v>787</v>
      </c>
      <c r="D829" s="152" t="s">
        <v>426</v>
      </c>
      <c r="E829" s="153" t="s">
        <v>1386</v>
      </c>
      <c r="F829" s="154" t="s">
        <v>1387</v>
      </c>
      <c r="G829" s="155" t="s">
        <v>195</v>
      </c>
      <c r="H829" s="156">
        <v>180.56</v>
      </c>
      <c r="I829" s="157"/>
      <c r="J829" s="158">
        <f>ROUND(I829*H829,2)</f>
        <v>0</v>
      </c>
      <c r="K829" s="154" t="s">
        <v>196</v>
      </c>
      <c r="L829" s="159"/>
      <c r="M829" s="160" t="s">
        <v>1</v>
      </c>
      <c r="N829" s="161" t="s">
        <v>44</v>
      </c>
      <c r="P829" s="141">
        <f>O829*H829</f>
        <v>0</v>
      </c>
      <c r="Q829" s="141">
        <v>3.5000000000000001E-3</v>
      </c>
      <c r="R829" s="141">
        <f>Q829*H829</f>
        <v>0.63195999999999997</v>
      </c>
      <c r="S829" s="141">
        <v>0</v>
      </c>
      <c r="T829" s="142">
        <f>S829*H829</f>
        <v>0</v>
      </c>
      <c r="AR829" s="143" t="s">
        <v>281</v>
      </c>
      <c r="AT829" s="143" t="s">
        <v>426</v>
      </c>
      <c r="AU829" s="143" t="s">
        <v>89</v>
      </c>
      <c r="AY829" s="16" t="s">
        <v>190</v>
      </c>
      <c r="BE829" s="144">
        <f>IF(N829="základní",J829,0)</f>
        <v>0</v>
      </c>
      <c r="BF829" s="144">
        <f>IF(N829="snížená",J829,0)</f>
        <v>0</v>
      </c>
      <c r="BG829" s="144">
        <f>IF(N829="zákl. přenesená",J829,0)</f>
        <v>0</v>
      </c>
      <c r="BH829" s="144">
        <f>IF(N829="sníž. přenesená",J829,0)</f>
        <v>0</v>
      </c>
      <c r="BI829" s="144">
        <f>IF(N829="nulová",J829,0)</f>
        <v>0</v>
      </c>
      <c r="BJ829" s="16" t="s">
        <v>87</v>
      </c>
      <c r="BK829" s="144">
        <f>ROUND(I829*H829,2)</f>
        <v>0</v>
      </c>
      <c r="BL829" s="16" t="s">
        <v>237</v>
      </c>
      <c r="BM829" s="143" t="s">
        <v>1388</v>
      </c>
    </row>
    <row r="830" spans="2:65" s="1" customFormat="1" ht="19.5">
      <c r="B830" s="31"/>
      <c r="D830" s="145" t="s">
        <v>198</v>
      </c>
      <c r="F830" s="146" t="s">
        <v>1387</v>
      </c>
      <c r="I830" s="147"/>
      <c r="L830" s="31"/>
      <c r="M830" s="148"/>
      <c r="T830" s="55"/>
      <c r="AT830" s="16" t="s">
        <v>198</v>
      </c>
      <c r="AU830" s="16" t="s">
        <v>89</v>
      </c>
    </row>
    <row r="831" spans="2:65" s="1" customFormat="1" ht="24.2" customHeight="1">
      <c r="B831" s="31"/>
      <c r="C831" s="132" t="s">
        <v>1389</v>
      </c>
      <c r="D831" s="132" t="s">
        <v>192</v>
      </c>
      <c r="E831" s="133" t="s">
        <v>1390</v>
      </c>
      <c r="F831" s="134" t="s">
        <v>1391</v>
      </c>
      <c r="G831" s="135" t="s">
        <v>195</v>
      </c>
      <c r="H831" s="136">
        <v>751.19</v>
      </c>
      <c r="I831" s="137"/>
      <c r="J831" s="138">
        <f>ROUND(I831*H831,2)</f>
        <v>0</v>
      </c>
      <c r="K831" s="134" t="s">
        <v>1</v>
      </c>
      <c r="L831" s="31"/>
      <c r="M831" s="139" t="s">
        <v>1</v>
      </c>
      <c r="N831" s="140" t="s">
        <v>44</v>
      </c>
      <c r="P831" s="141">
        <f>O831*H831</f>
        <v>0</v>
      </c>
      <c r="Q831" s="141">
        <v>0</v>
      </c>
      <c r="R831" s="141">
        <f>Q831*H831</f>
        <v>0</v>
      </c>
      <c r="S831" s="141">
        <v>0</v>
      </c>
      <c r="T831" s="142">
        <f>S831*H831</f>
        <v>0</v>
      </c>
      <c r="AR831" s="143" t="s">
        <v>237</v>
      </c>
      <c r="AT831" s="143" t="s">
        <v>192</v>
      </c>
      <c r="AU831" s="143" t="s">
        <v>89</v>
      </c>
      <c r="AY831" s="16" t="s">
        <v>190</v>
      </c>
      <c r="BE831" s="144">
        <f>IF(N831="základní",J831,0)</f>
        <v>0</v>
      </c>
      <c r="BF831" s="144">
        <f>IF(N831="snížená",J831,0)</f>
        <v>0</v>
      </c>
      <c r="BG831" s="144">
        <f>IF(N831="zákl. přenesená",J831,0)</f>
        <v>0</v>
      </c>
      <c r="BH831" s="144">
        <f>IF(N831="sníž. přenesená",J831,0)</f>
        <v>0</v>
      </c>
      <c r="BI831" s="144">
        <f>IF(N831="nulová",J831,0)</f>
        <v>0</v>
      </c>
      <c r="BJ831" s="16" t="s">
        <v>87</v>
      </c>
      <c r="BK831" s="144">
        <f>ROUND(I831*H831,2)</f>
        <v>0</v>
      </c>
      <c r="BL831" s="16" t="s">
        <v>237</v>
      </c>
      <c r="BM831" s="143" t="s">
        <v>1392</v>
      </c>
    </row>
    <row r="832" spans="2:65" s="1" customFormat="1">
      <c r="B832" s="31"/>
      <c r="D832" s="145" t="s">
        <v>198</v>
      </c>
      <c r="F832" s="146" t="s">
        <v>1391</v>
      </c>
      <c r="I832" s="147"/>
      <c r="L832" s="31"/>
      <c r="M832" s="148"/>
      <c r="T832" s="55"/>
      <c r="AT832" s="16" t="s">
        <v>198</v>
      </c>
      <c r="AU832" s="16" t="s">
        <v>89</v>
      </c>
    </row>
    <row r="833" spans="2:65" s="1" customFormat="1" ht="19.5">
      <c r="B833" s="31"/>
      <c r="D833" s="145" t="s">
        <v>403</v>
      </c>
      <c r="F833" s="151" t="s">
        <v>1393</v>
      </c>
      <c r="I833" s="147"/>
      <c r="L833" s="31"/>
      <c r="M833" s="148"/>
      <c r="T833" s="55"/>
      <c r="AT833" s="16" t="s">
        <v>403</v>
      </c>
      <c r="AU833" s="16" t="s">
        <v>89</v>
      </c>
    </row>
    <row r="834" spans="2:65" s="1" customFormat="1" ht="33" customHeight="1">
      <c r="B834" s="31"/>
      <c r="C834" s="132" t="s">
        <v>792</v>
      </c>
      <c r="D834" s="132" t="s">
        <v>192</v>
      </c>
      <c r="E834" s="133" t="s">
        <v>1372</v>
      </c>
      <c r="F834" s="134" t="s">
        <v>1373</v>
      </c>
      <c r="G834" s="135" t="s">
        <v>195</v>
      </c>
      <c r="H834" s="136">
        <v>1502.38</v>
      </c>
      <c r="I834" s="137"/>
      <c r="J834" s="138">
        <f>ROUND(I834*H834,2)</f>
        <v>0</v>
      </c>
      <c r="K834" s="134" t="s">
        <v>196</v>
      </c>
      <c r="L834" s="31"/>
      <c r="M834" s="139" t="s">
        <v>1</v>
      </c>
      <c r="N834" s="140" t="s">
        <v>44</v>
      </c>
      <c r="P834" s="141">
        <f>O834*H834</f>
        <v>0</v>
      </c>
      <c r="Q834" s="141">
        <v>5.7950000000000005E-4</v>
      </c>
      <c r="R834" s="141">
        <f>Q834*H834</f>
        <v>0.87062921000000015</v>
      </c>
      <c r="S834" s="141">
        <v>0</v>
      </c>
      <c r="T834" s="142">
        <f>S834*H834</f>
        <v>0</v>
      </c>
      <c r="AR834" s="143" t="s">
        <v>237</v>
      </c>
      <c r="AT834" s="143" t="s">
        <v>192</v>
      </c>
      <c r="AU834" s="143" t="s">
        <v>89</v>
      </c>
      <c r="AY834" s="16" t="s">
        <v>190</v>
      </c>
      <c r="BE834" s="144">
        <f>IF(N834="základní",J834,0)</f>
        <v>0</v>
      </c>
      <c r="BF834" s="144">
        <f>IF(N834="snížená",J834,0)</f>
        <v>0</v>
      </c>
      <c r="BG834" s="144">
        <f>IF(N834="zákl. přenesená",J834,0)</f>
        <v>0</v>
      </c>
      <c r="BH834" s="144">
        <f>IF(N834="sníž. přenesená",J834,0)</f>
        <v>0</v>
      </c>
      <c r="BI834" s="144">
        <f>IF(N834="nulová",J834,0)</f>
        <v>0</v>
      </c>
      <c r="BJ834" s="16" t="s">
        <v>87</v>
      </c>
      <c r="BK834" s="144">
        <f>ROUND(I834*H834,2)</f>
        <v>0</v>
      </c>
      <c r="BL834" s="16" t="s">
        <v>237</v>
      </c>
      <c r="BM834" s="143" t="s">
        <v>1394</v>
      </c>
    </row>
    <row r="835" spans="2:65" s="1" customFormat="1" ht="29.25">
      <c r="B835" s="31"/>
      <c r="D835" s="145" t="s">
        <v>198</v>
      </c>
      <c r="F835" s="146" t="s">
        <v>1375</v>
      </c>
      <c r="I835" s="147"/>
      <c r="L835" s="31"/>
      <c r="M835" s="148"/>
      <c r="T835" s="55"/>
      <c r="AT835" s="16" t="s">
        <v>198</v>
      </c>
      <c r="AU835" s="16" t="s">
        <v>89</v>
      </c>
    </row>
    <row r="836" spans="2:65" s="1" customFormat="1">
      <c r="B836" s="31"/>
      <c r="D836" s="149" t="s">
        <v>200</v>
      </c>
      <c r="F836" s="150" t="s">
        <v>1376</v>
      </c>
      <c r="I836" s="147"/>
      <c r="L836" s="31"/>
      <c r="M836" s="148"/>
      <c r="T836" s="55"/>
      <c r="AT836" s="16" t="s">
        <v>200</v>
      </c>
      <c r="AU836" s="16" t="s">
        <v>89</v>
      </c>
    </row>
    <row r="837" spans="2:65" s="1" customFormat="1" ht="19.5">
      <c r="B837" s="31"/>
      <c r="D837" s="145" t="s">
        <v>403</v>
      </c>
      <c r="F837" s="151" t="s">
        <v>1395</v>
      </c>
      <c r="I837" s="147"/>
      <c r="L837" s="31"/>
      <c r="M837" s="148"/>
      <c r="T837" s="55"/>
      <c r="AT837" s="16" t="s">
        <v>403</v>
      </c>
      <c r="AU837" s="16" t="s">
        <v>89</v>
      </c>
    </row>
    <row r="838" spans="2:65" s="1" customFormat="1" ht="24.2" customHeight="1">
      <c r="B838" s="31"/>
      <c r="C838" s="152" t="s">
        <v>1396</v>
      </c>
      <c r="D838" s="152" t="s">
        <v>426</v>
      </c>
      <c r="E838" s="153" t="s">
        <v>1397</v>
      </c>
      <c r="F838" s="154" t="s">
        <v>1398</v>
      </c>
      <c r="G838" s="155" t="s">
        <v>195</v>
      </c>
      <c r="H838" s="156">
        <v>1532.4280000000001</v>
      </c>
      <c r="I838" s="157"/>
      <c r="J838" s="158">
        <f>ROUND(I838*H838,2)</f>
        <v>0</v>
      </c>
      <c r="K838" s="154" t="s">
        <v>196</v>
      </c>
      <c r="L838" s="159"/>
      <c r="M838" s="160" t="s">
        <v>1</v>
      </c>
      <c r="N838" s="161" t="s">
        <v>44</v>
      </c>
      <c r="P838" s="141">
        <f>O838*H838</f>
        <v>0</v>
      </c>
      <c r="Q838" s="141">
        <v>5.2500000000000003E-3</v>
      </c>
      <c r="R838" s="141">
        <f>Q838*H838</f>
        <v>8.0452470000000016</v>
      </c>
      <c r="S838" s="141">
        <v>0</v>
      </c>
      <c r="T838" s="142">
        <f>S838*H838</f>
        <v>0</v>
      </c>
      <c r="AR838" s="143" t="s">
        <v>281</v>
      </c>
      <c r="AT838" s="143" t="s">
        <v>426</v>
      </c>
      <c r="AU838" s="143" t="s">
        <v>89</v>
      </c>
      <c r="AY838" s="16" t="s">
        <v>190</v>
      </c>
      <c r="BE838" s="144">
        <f>IF(N838="základní",J838,0)</f>
        <v>0</v>
      </c>
      <c r="BF838" s="144">
        <f>IF(N838="snížená",J838,0)</f>
        <v>0</v>
      </c>
      <c r="BG838" s="144">
        <f>IF(N838="zákl. přenesená",J838,0)</f>
        <v>0</v>
      </c>
      <c r="BH838" s="144">
        <f>IF(N838="sníž. přenesená",J838,0)</f>
        <v>0</v>
      </c>
      <c r="BI838" s="144">
        <f>IF(N838="nulová",J838,0)</f>
        <v>0</v>
      </c>
      <c r="BJ838" s="16" t="s">
        <v>87</v>
      </c>
      <c r="BK838" s="144">
        <f>ROUND(I838*H838,2)</f>
        <v>0</v>
      </c>
      <c r="BL838" s="16" t="s">
        <v>237</v>
      </c>
      <c r="BM838" s="143" t="s">
        <v>1399</v>
      </c>
    </row>
    <row r="839" spans="2:65" s="1" customFormat="1" ht="19.5">
      <c r="B839" s="31"/>
      <c r="D839" s="145" t="s">
        <v>198</v>
      </c>
      <c r="F839" s="146" t="s">
        <v>1398</v>
      </c>
      <c r="I839" s="147"/>
      <c r="L839" s="31"/>
      <c r="M839" s="148"/>
      <c r="T839" s="55"/>
      <c r="AT839" s="16" t="s">
        <v>198</v>
      </c>
      <c r="AU839" s="16" t="s">
        <v>89</v>
      </c>
    </row>
    <row r="840" spans="2:65" s="1" customFormat="1" ht="24.2" customHeight="1">
      <c r="B840" s="31"/>
      <c r="C840" s="132" t="s">
        <v>798</v>
      </c>
      <c r="D840" s="132" t="s">
        <v>192</v>
      </c>
      <c r="E840" s="133" t="s">
        <v>1400</v>
      </c>
      <c r="F840" s="134" t="s">
        <v>1401</v>
      </c>
      <c r="G840" s="135" t="s">
        <v>368</v>
      </c>
      <c r="H840" s="136">
        <v>199</v>
      </c>
      <c r="I840" s="137"/>
      <c r="J840" s="138">
        <f>ROUND(I840*H840,2)</f>
        <v>0</v>
      </c>
      <c r="K840" s="134" t="s">
        <v>196</v>
      </c>
      <c r="L840" s="31"/>
      <c r="M840" s="139" t="s">
        <v>1</v>
      </c>
      <c r="N840" s="140" t="s">
        <v>44</v>
      </c>
      <c r="P840" s="141">
        <f>O840*H840</f>
        <v>0</v>
      </c>
      <c r="Q840" s="141">
        <v>2.7500000000000001E-5</v>
      </c>
      <c r="R840" s="141">
        <f>Q840*H840</f>
        <v>5.4724999999999999E-3</v>
      </c>
      <c r="S840" s="141">
        <v>0</v>
      </c>
      <c r="T840" s="142">
        <f>S840*H840</f>
        <v>0</v>
      </c>
      <c r="AR840" s="143" t="s">
        <v>237</v>
      </c>
      <c r="AT840" s="143" t="s">
        <v>192</v>
      </c>
      <c r="AU840" s="143" t="s">
        <v>89</v>
      </c>
      <c r="AY840" s="16" t="s">
        <v>190</v>
      </c>
      <c r="BE840" s="144">
        <f>IF(N840="základní",J840,0)</f>
        <v>0</v>
      </c>
      <c r="BF840" s="144">
        <f>IF(N840="snížená",J840,0)</f>
        <v>0</v>
      </c>
      <c r="BG840" s="144">
        <f>IF(N840="zákl. přenesená",J840,0)</f>
        <v>0</v>
      </c>
      <c r="BH840" s="144">
        <f>IF(N840="sníž. přenesená",J840,0)</f>
        <v>0</v>
      </c>
      <c r="BI840" s="144">
        <f>IF(N840="nulová",J840,0)</f>
        <v>0</v>
      </c>
      <c r="BJ840" s="16" t="s">
        <v>87</v>
      </c>
      <c r="BK840" s="144">
        <f>ROUND(I840*H840,2)</f>
        <v>0</v>
      </c>
      <c r="BL840" s="16" t="s">
        <v>237</v>
      </c>
      <c r="BM840" s="143" t="s">
        <v>1402</v>
      </c>
    </row>
    <row r="841" spans="2:65" s="1" customFormat="1" ht="19.5">
      <c r="B841" s="31"/>
      <c r="D841" s="145" t="s">
        <v>198</v>
      </c>
      <c r="F841" s="146" t="s">
        <v>1403</v>
      </c>
      <c r="I841" s="147"/>
      <c r="L841" s="31"/>
      <c r="M841" s="148"/>
      <c r="T841" s="55"/>
      <c r="AT841" s="16" t="s">
        <v>198</v>
      </c>
      <c r="AU841" s="16" t="s">
        <v>89</v>
      </c>
    </row>
    <row r="842" spans="2:65" s="1" customFormat="1">
      <c r="B842" s="31"/>
      <c r="D842" s="149" t="s">
        <v>200</v>
      </c>
      <c r="F842" s="150" t="s">
        <v>1404</v>
      </c>
      <c r="I842" s="147"/>
      <c r="L842" s="31"/>
      <c r="M842" s="148"/>
      <c r="T842" s="55"/>
      <c r="AT842" s="16" t="s">
        <v>200</v>
      </c>
      <c r="AU842" s="16" t="s">
        <v>89</v>
      </c>
    </row>
    <row r="843" spans="2:65" s="1" customFormat="1" ht="16.5" customHeight="1">
      <c r="B843" s="31"/>
      <c r="C843" s="152" t="s">
        <v>1405</v>
      </c>
      <c r="D843" s="152" t="s">
        <v>426</v>
      </c>
      <c r="E843" s="153" t="s">
        <v>1406</v>
      </c>
      <c r="F843" s="154" t="s">
        <v>1407</v>
      </c>
      <c r="G843" s="155" t="s">
        <v>204</v>
      </c>
      <c r="H843" s="156">
        <v>218.9</v>
      </c>
      <c r="I843" s="157"/>
      <c r="J843" s="158">
        <f>ROUND(I843*H843,2)</f>
        <v>0</v>
      </c>
      <c r="K843" s="154" t="s">
        <v>1</v>
      </c>
      <c r="L843" s="159"/>
      <c r="M843" s="160" t="s">
        <v>1</v>
      </c>
      <c r="N843" s="161" t="s">
        <v>44</v>
      </c>
      <c r="P843" s="141">
        <f>O843*H843</f>
        <v>0</v>
      </c>
      <c r="Q843" s="141">
        <v>0</v>
      </c>
      <c r="R843" s="141">
        <f>Q843*H843</f>
        <v>0</v>
      </c>
      <c r="S843" s="141">
        <v>0</v>
      </c>
      <c r="T843" s="142">
        <f>S843*H843</f>
        <v>0</v>
      </c>
      <c r="AR843" s="143" t="s">
        <v>281</v>
      </c>
      <c r="AT843" s="143" t="s">
        <v>426</v>
      </c>
      <c r="AU843" s="143" t="s">
        <v>89</v>
      </c>
      <c r="AY843" s="16" t="s">
        <v>190</v>
      </c>
      <c r="BE843" s="144">
        <f>IF(N843="základní",J843,0)</f>
        <v>0</v>
      </c>
      <c r="BF843" s="144">
        <f>IF(N843="snížená",J843,0)</f>
        <v>0</v>
      </c>
      <c r="BG843" s="144">
        <f>IF(N843="zákl. přenesená",J843,0)</f>
        <v>0</v>
      </c>
      <c r="BH843" s="144">
        <f>IF(N843="sníž. přenesená",J843,0)</f>
        <v>0</v>
      </c>
      <c r="BI843" s="144">
        <f>IF(N843="nulová",J843,0)</f>
        <v>0</v>
      </c>
      <c r="BJ843" s="16" t="s">
        <v>87</v>
      </c>
      <c r="BK843" s="144">
        <f>ROUND(I843*H843,2)</f>
        <v>0</v>
      </c>
      <c r="BL843" s="16" t="s">
        <v>237</v>
      </c>
      <c r="BM843" s="143" t="s">
        <v>1408</v>
      </c>
    </row>
    <row r="844" spans="2:65" s="1" customFormat="1" ht="48.75">
      <c r="B844" s="31"/>
      <c r="D844" s="145" t="s">
        <v>198</v>
      </c>
      <c r="F844" s="146" t="s">
        <v>1409</v>
      </c>
      <c r="I844" s="147"/>
      <c r="L844" s="31"/>
      <c r="M844" s="148"/>
      <c r="T844" s="55"/>
      <c r="AT844" s="16" t="s">
        <v>198</v>
      </c>
      <c r="AU844" s="16" t="s">
        <v>89</v>
      </c>
    </row>
    <row r="845" spans="2:65" s="1" customFormat="1" ht="16.5" customHeight="1">
      <c r="B845" s="31"/>
      <c r="C845" s="132" t="s">
        <v>803</v>
      </c>
      <c r="D845" s="132" t="s">
        <v>192</v>
      </c>
      <c r="E845" s="133" t="s">
        <v>1410</v>
      </c>
      <c r="F845" s="134" t="s">
        <v>1411</v>
      </c>
      <c r="G845" s="135" t="s">
        <v>210</v>
      </c>
      <c r="H845" s="136">
        <v>0.122</v>
      </c>
      <c r="I845" s="137"/>
      <c r="J845" s="138">
        <f>ROUND(I845*H845,2)</f>
        <v>0</v>
      </c>
      <c r="K845" s="134" t="s">
        <v>1</v>
      </c>
      <c r="L845" s="31"/>
      <c r="M845" s="139" t="s">
        <v>1</v>
      </c>
      <c r="N845" s="140" t="s">
        <v>44</v>
      </c>
      <c r="P845" s="141">
        <f>O845*H845</f>
        <v>0</v>
      </c>
      <c r="Q845" s="141">
        <v>0</v>
      </c>
      <c r="R845" s="141">
        <f>Q845*H845</f>
        <v>0</v>
      </c>
      <c r="S845" s="141">
        <v>0</v>
      </c>
      <c r="T845" s="142">
        <f>S845*H845</f>
        <v>0</v>
      </c>
      <c r="AR845" s="143" t="s">
        <v>237</v>
      </c>
      <c r="AT845" s="143" t="s">
        <v>192</v>
      </c>
      <c r="AU845" s="143" t="s">
        <v>89</v>
      </c>
      <c r="AY845" s="16" t="s">
        <v>190</v>
      </c>
      <c r="BE845" s="144">
        <f>IF(N845="základní",J845,0)</f>
        <v>0</v>
      </c>
      <c r="BF845" s="144">
        <f>IF(N845="snížená",J845,0)</f>
        <v>0</v>
      </c>
      <c r="BG845" s="144">
        <f>IF(N845="zákl. přenesená",J845,0)</f>
        <v>0</v>
      </c>
      <c r="BH845" s="144">
        <f>IF(N845="sníž. přenesená",J845,0)</f>
        <v>0</v>
      </c>
      <c r="BI845" s="144">
        <f>IF(N845="nulová",J845,0)</f>
        <v>0</v>
      </c>
      <c r="BJ845" s="16" t="s">
        <v>87</v>
      </c>
      <c r="BK845" s="144">
        <f>ROUND(I845*H845,2)</f>
        <v>0</v>
      </c>
      <c r="BL845" s="16" t="s">
        <v>237</v>
      </c>
      <c r="BM845" s="143" t="s">
        <v>1412</v>
      </c>
    </row>
    <row r="846" spans="2:65" s="1" customFormat="1">
      <c r="B846" s="31"/>
      <c r="D846" s="145" t="s">
        <v>198</v>
      </c>
      <c r="F846" s="146" t="s">
        <v>1411</v>
      </c>
      <c r="I846" s="147"/>
      <c r="L846" s="31"/>
      <c r="M846" s="148"/>
      <c r="T846" s="55"/>
      <c r="AT846" s="16" t="s">
        <v>198</v>
      </c>
      <c r="AU846" s="16" t="s">
        <v>89</v>
      </c>
    </row>
    <row r="847" spans="2:65" s="1" customFormat="1" ht="24.2" customHeight="1">
      <c r="B847" s="31"/>
      <c r="C847" s="132" t="s">
        <v>1413</v>
      </c>
      <c r="D847" s="132" t="s">
        <v>192</v>
      </c>
      <c r="E847" s="133" t="s">
        <v>1414</v>
      </c>
      <c r="F847" s="134" t="s">
        <v>1415</v>
      </c>
      <c r="G847" s="135" t="s">
        <v>265</v>
      </c>
      <c r="H847" s="136">
        <v>11.403</v>
      </c>
      <c r="I847" s="137"/>
      <c r="J847" s="138">
        <f>ROUND(I847*H847,2)</f>
        <v>0</v>
      </c>
      <c r="K847" s="134" t="s">
        <v>196</v>
      </c>
      <c r="L847" s="31"/>
      <c r="M847" s="139" t="s">
        <v>1</v>
      </c>
      <c r="N847" s="140" t="s">
        <v>44</v>
      </c>
      <c r="P847" s="141">
        <f>O847*H847</f>
        <v>0</v>
      </c>
      <c r="Q847" s="141">
        <v>0</v>
      </c>
      <c r="R847" s="141">
        <f>Q847*H847</f>
        <v>0</v>
      </c>
      <c r="S847" s="141">
        <v>0</v>
      </c>
      <c r="T847" s="142">
        <f>S847*H847</f>
        <v>0</v>
      </c>
      <c r="AR847" s="143" t="s">
        <v>237</v>
      </c>
      <c r="AT847" s="143" t="s">
        <v>192</v>
      </c>
      <c r="AU847" s="143" t="s">
        <v>89</v>
      </c>
      <c r="AY847" s="16" t="s">
        <v>190</v>
      </c>
      <c r="BE847" s="144">
        <f>IF(N847="základní",J847,0)</f>
        <v>0</v>
      </c>
      <c r="BF847" s="144">
        <f>IF(N847="snížená",J847,0)</f>
        <v>0</v>
      </c>
      <c r="BG847" s="144">
        <f>IF(N847="zákl. přenesená",J847,0)</f>
        <v>0</v>
      </c>
      <c r="BH847" s="144">
        <f>IF(N847="sníž. přenesená",J847,0)</f>
        <v>0</v>
      </c>
      <c r="BI847" s="144">
        <f>IF(N847="nulová",J847,0)</f>
        <v>0</v>
      </c>
      <c r="BJ847" s="16" t="s">
        <v>87</v>
      </c>
      <c r="BK847" s="144">
        <f>ROUND(I847*H847,2)</f>
        <v>0</v>
      </c>
      <c r="BL847" s="16" t="s">
        <v>237</v>
      </c>
      <c r="BM847" s="143" t="s">
        <v>1416</v>
      </c>
    </row>
    <row r="848" spans="2:65" s="1" customFormat="1" ht="29.25">
      <c r="B848" s="31"/>
      <c r="D848" s="145" t="s">
        <v>198</v>
      </c>
      <c r="F848" s="146" t="s">
        <v>1417</v>
      </c>
      <c r="I848" s="147"/>
      <c r="L848" s="31"/>
      <c r="M848" s="148"/>
      <c r="T848" s="55"/>
      <c r="AT848" s="16" t="s">
        <v>198</v>
      </c>
      <c r="AU848" s="16" t="s">
        <v>89</v>
      </c>
    </row>
    <row r="849" spans="2:65" s="1" customFormat="1">
      <c r="B849" s="31"/>
      <c r="D849" s="149" t="s">
        <v>200</v>
      </c>
      <c r="F849" s="150" t="s">
        <v>1418</v>
      </c>
      <c r="I849" s="147"/>
      <c r="L849" s="31"/>
      <c r="M849" s="148"/>
      <c r="T849" s="55"/>
      <c r="AT849" s="16" t="s">
        <v>200</v>
      </c>
      <c r="AU849" s="16" t="s">
        <v>89</v>
      </c>
    </row>
    <row r="850" spans="2:65" s="11" customFormat="1" ht="22.9" customHeight="1">
      <c r="B850" s="121"/>
      <c r="D850" s="122" t="s">
        <v>78</v>
      </c>
      <c r="E850" s="130" t="s">
        <v>1419</v>
      </c>
      <c r="F850" s="130" t="s">
        <v>1420</v>
      </c>
      <c r="I850" s="124"/>
      <c r="J850" s="131">
        <f>BK850</f>
        <v>0</v>
      </c>
      <c r="L850" s="121"/>
      <c r="M850" s="125"/>
      <c r="P850" s="126">
        <f>SUM(P851:P859)</f>
        <v>0</v>
      </c>
      <c r="R850" s="126">
        <f>SUM(R851:R859)</f>
        <v>0.52539839999999993</v>
      </c>
      <c r="T850" s="127">
        <f>SUM(T851:T859)</f>
        <v>0</v>
      </c>
      <c r="AR850" s="122" t="s">
        <v>89</v>
      </c>
      <c r="AT850" s="128" t="s">
        <v>78</v>
      </c>
      <c r="AU850" s="128" t="s">
        <v>87</v>
      </c>
      <c r="AY850" s="122" t="s">
        <v>190</v>
      </c>
      <c r="BK850" s="129">
        <f>SUM(BK851:BK859)</f>
        <v>0</v>
      </c>
    </row>
    <row r="851" spans="2:65" s="1" customFormat="1" ht="24.2" customHeight="1">
      <c r="B851" s="31"/>
      <c r="C851" s="132" t="s">
        <v>1421</v>
      </c>
      <c r="D851" s="132" t="s">
        <v>192</v>
      </c>
      <c r="E851" s="133" t="s">
        <v>1422</v>
      </c>
      <c r="F851" s="134" t="s">
        <v>1423</v>
      </c>
      <c r="G851" s="135" t="s">
        <v>195</v>
      </c>
      <c r="H851" s="136">
        <v>64.8</v>
      </c>
      <c r="I851" s="137"/>
      <c r="J851" s="138">
        <f>ROUND(I851*H851,2)</f>
        <v>0</v>
      </c>
      <c r="K851" s="134" t="s">
        <v>196</v>
      </c>
      <c r="L851" s="31"/>
      <c r="M851" s="139" t="s">
        <v>1</v>
      </c>
      <c r="N851" s="140" t="s">
        <v>44</v>
      </c>
      <c r="P851" s="141">
        <f>O851*H851</f>
        <v>0</v>
      </c>
      <c r="Q851" s="141">
        <v>8.0800000000000002E-4</v>
      </c>
      <c r="R851" s="141">
        <f>Q851*H851</f>
        <v>5.2358399999999999E-2</v>
      </c>
      <c r="S851" s="141">
        <v>0</v>
      </c>
      <c r="T851" s="142">
        <f>S851*H851</f>
        <v>0</v>
      </c>
      <c r="AR851" s="143" t="s">
        <v>237</v>
      </c>
      <c r="AT851" s="143" t="s">
        <v>192</v>
      </c>
      <c r="AU851" s="143" t="s">
        <v>89</v>
      </c>
      <c r="AY851" s="16" t="s">
        <v>190</v>
      </c>
      <c r="BE851" s="144">
        <f>IF(N851="základní",J851,0)</f>
        <v>0</v>
      </c>
      <c r="BF851" s="144">
        <f>IF(N851="snížená",J851,0)</f>
        <v>0</v>
      </c>
      <c r="BG851" s="144">
        <f>IF(N851="zákl. přenesená",J851,0)</f>
        <v>0</v>
      </c>
      <c r="BH851" s="144">
        <f>IF(N851="sníž. přenesená",J851,0)</f>
        <v>0</v>
      </c>
      <c r="BI851" s="144">
        <f>IF(N851="nulová",J851,0)</f>
        <v>0</v>
      </c>
      <c r="BJ851" s="16" t="s">
        <v>87</v>
      </c>
      <c r="BK851" s="144">
        <f>ROUND(I851*H851,2)</f>
        <v>0</v>
      </c>
      <c r="BL851" s="16" t="s">
        <v>237</v>
      </c>
      <c r="BM851" s="143" t="s">
        <v>1424</v>
      </c>
    </row>
    <row r="852" spans="2:65" s="1" customFormat="1" ht="19.5">
      <c r="B852" s="31"/>
      <c r="D852" s="145" t="s">
        <v>198</v>
      </c>
      <c r="F852" s="146" t="s">
        <v>1425</v>
      </c>
      <c r="I852" s="147"/>
      <c r="L852" s="31"/>
      <c r="M852" s="148"/>
      <c r="T852" s="55"/>
      <c r="AT852" s="16" t="s">
        <v>198</v>
      </c>
      <c r="AU852" s="16" t="s">
        <v>89</v>
      </c>
    </row>
    <row r="853" spans="2:65" s="1" customFormat="1">
      <c r="B853" s="31"/>
      <c r="D853" s="149" t="s">
        <v>200</v>
      </c>
      <c r="F853" s="150" t="s">
        <v>1426</v>
      </c>
      <c r="I853" s="147"/>
      <c r="L853" s="31"/>
      <c r="M853" s="148"/>
      <c r="T853" s="55"/>
      <c r="AT853" s="16" t="s">
        <v>200</v>
      </c>
      <c r="AU853" s="16" t="s">
        <v>89</v>
      </c>
    </row>
    <row r="854" spans="2:65" s="12" customFormat="1">
      <c r="B854" s="162"/>
      <c r="D854" s="145" t="s">
        <v>1427</v>
      </c>
      <c r="E854" s="163" t="s">
        <v>1</v>
      </c>
      <c r="F854" s="164" t="s">
        <v>1428</v>
      </c>
      <c r="H854" s="163" t="s">
        <v>1</v>
      </c>
      <c r="I854" s="165"/>
      <c r="L854" s="162"/>
      <c r="M854" s="166"/>
      <c r="T854" s="167"/>
      <c r="AT854" s="163" t="s">
        <v>1427</v>
      </c>
      <c r="AU854" s="163" t="s">
        <v>89</v>
      </c>
      <c r="AV854" s="12" t="s">
        <v>87</v>
      </c>
      <c r="AW854" s="12" t="s">
        <v>34</v>
      </c>
      <c r="AX854" s="12" t="s">
        <v>79</v>
      </c>
      <c r="AY854" s="163" t="s">
        <v>190</v>
      </c>
    </row>
    <row r="855" spans="2:65" s="12" customFormat="1">
      <c r="B855" s="162"/>
      <c r="D855" s="145" t="s">
        <v>1427</v>
      </c>
      <c r="E855" s="163" t="s">
        <v>1</v>
      </c>
      <c r="F855" s="164" t="s">
        <v>1429</v>
      </c>
      <c r="H855" s="163" t="s">
        <v>1</v>
      </c>
      <c r="I855" s="165"/>
      <c r="L855" s="162"/>
      <c r="M855" s="166"/>
      <c r="T855" s="167"/>
      <c r="AT855" s="163" t="s">
        <v>1427</v>
      </c>
      <c r="AU855" s="163" t="s">
        <v>89</v>
      </c>
      <c r="AV855" s="12" t="s">
        <v>87</v>
      </c>
      <c r="AW855" s="12" t="s">
        <v>34</v>
      </c>
      <c r="AX855" s="12" t="s">
        <v>79</v>
      </c>
      <c r="AY855" s="163" t="s">
        <v>190</v>
      </c>
    </row>
    <row r="856" spans="2:65" s="13" customFormat="1">
      <c r="B856" s="168"/>
      <c r="D856" s="145" t="s">
        <v>1427</v>
      </c>
      <c r="E856" s="169" t="s">
        <v>1</v>
      </c>
      <c r="F856" s="170" t="s">
        <v>1430</v>
      </c>
      <c r="H856" s="171">
        <v>64.8</v>
      </c>
      <c r="I856" s="172"/>
      <c r="L856" s="168"/>
      <c r="M856" s="173"/>
      <c r="T856" s="174"/>
      <c r="AT856" s="169" t="s">
        <v>1427</v>
      </c>
      <c r="AU856" s="169" t="s">
        <v>89</v>
      </c>
      <c r="AV856" s="13" t="s">
        <v>89</v>
      </c>
      <c r="AW856" s="13" t="s">
        <v>34</v>
      </c>
      <c r="AX856" s="13" t="s">
        <v>79</v>
      </c>
      <c r="AY856" s="169" t="s">
        <v>190</v>
      </c>
    </row>
    <row r="857" spans="2:65" s="14" customFormat="1">
      <c r="B857" s="175"/>
      <c r="D857" s="145" t="s">
        <v>1427</v>
      </c>
      <c r="E857" s="176" t="s">
        <v>1</v>
      </c>
      <c r="F857" s="177" t="s">
        <v>1431</v>
      </c>
      <c r="H857" s="178">
        <v>64.8</v>
      </c>
      <c r="I857" s="179"/>
      <c r="L857" s="175"/>
      <c r="M857" s="180"/>
      <c r="T857" s="181"/>
      <c r="AT857" s="176" t="s">
        <v>1427</v>
      </c>
      <c r="AU857" s="176" t="s">
        <v>89</v>
      </c>
      <c r="AV857" s="14" t="s">
        <v>197</v>
      </c>
      <c r="AW857" s="14" t="s">
        <v>34</v>
      </c>
      <c r="AX857" s="14" t="s">
        <v>87</v>
      </c>
      <c r="AY857" s="176" t="s">
        <v>190</v>
      </c>
    </row>
    <row r="858" spans="2:65" s="1" customFormat="1" ht="24.2" customHeight="1">
      <c r="B858" s="31"/>
      <c r="C858" s="152" t="s">
        <v>1023</v>
      </c>
      <c r="D858" s="152" t="s">
        <v>426</v>
      </c>
      <c r="E858" s="153" t="s">
        <v>1432</v>
      </c>
      <c r="F858" s="154" t="s">
        <v>1433</v>
      </c>
      <c r="G858" s="155" t="s">
        <v>195</v>
      </c>
      <c r="H858" s="156">
        <v>64.8</v>
      </c>
      <c r="I858" s="157"/>
      <c r="J858" s="158">
        <f>ROUND(I858*H858,2)</f>
        <v>0</v>
      </c>
      <c r="K858" s="154" t="s">
        <v>1</v>
      </c>
      <c r="L858" s="159"/>
      <c r="M858" s="160" t="s">
        <v>1</v>
      </c>
      <c r="N858" s="161" t="s">
        <v>44</v>
      </c>
      <c r="P858" s="141">
        <f>O858*H858</f>
        <v>0</v>
      </c>
      <c r="Q858" s="141">
        <v>7.3000000000000001E-3</v>
      </c>
      <c r="R858" s="141">
        <f>Q858*H858</f>
        <v>0.47303999999999996</v>
      </c>
      <c r="S858" s="141">
        <v>0</v>
      </c>
      <c r="T858" s="142">
        <f>S858*H858</f>
        <v>0</v>
      </c>
      <c r="AR858" s="143" t="s">
        <v>281</v>
      </c>
      <c r="AT858" s="143" t="s">
        <v>426</v>
      </c>
      <c r="AU858" s="143" t="s">
        <v>89</v>
      </c>
      <c r="AY858" s="16" t="s">
        <v>190</v>
      </c>
      <c r="BE858" s="144">
        <f>IF(N858="základní",J858,0)</f>
        <v>0</v>
      </c>
      <c r="BF858" s="144">
        <f>IF(N858="snížená",J858,0)</f>
        <v>0</v>
      </c>
      <c r="BG858" s="144">
        <f>IF(N858="zákl. přenesená",J858,0)</f>
        <v>0</v>
      </c>
      <c r="BH858" s="144">
        <f>IF(N858="sníž. přenesená",J858,0)</f>
        <v>0</v>
      </c>
      <c r="BI858" s="144">
        <f>IF(N858="nulová",J858,0)</f>
        <v>0</v>
      </c>
      <c r="BJ858" s="16" t="s">
        <v>87</v>
      </c>
      <c r="BK858" s="144">
        <f>ROUND(I858*H858,2)</f>
        <v>0</v>
      </c>
      <c r="BL858" s="16" t="s">
        <v>237</v>
      </c>
      <c r="BM858" s="143" t="s">
        <v>1434</v>
      </c>
    </row>
    <row r="859" spans="2:65" s="1" customFormat="1">
      <c r="B859" s="31"/>
      <c r="D859" s="145" t="s">
        <v>198</v>
      </c>
      <c r="F859" s="146" t="s">
        <v>1435</v>
      </c>
      <c r="I859" s="147"/>
      <c r="L859" s="31"/>
      <c r="M859" s="148"/>
      <c r="T859" s="55"/>
      <c r="AT859" s="16" t="s">
        <v>198</v>
      </c>
      <c r="AU859" s="16" t="s">
        <v>89</v>
      </c>
    </row>
    <row r="860" spans="2:65" s="11" customFormat="1" ht="22.9" customHeight="1">
      <c r="B860" s="121"/>
      <c r="D860" s="122" t="s">
        <v>78</v>
      </c>
      <c r="E860" s="130" t="s">
        <v>1436</v>
      </c>
      <c r="F860" s="130" t="s">
        <v>1437</v>
      </c>
      <c r="I860" s="124"/>
      <c r="J860" s="131">
        <f>BK860</f>
        <v>0</v>
      </c>
      <c r="L860" s="121"/>
      <c r="M860" s="125"/>
      <c r="P860" s="126">
        <f>SUM(P861:P877)</f>
        <v>0</v>
      </c>
      <c r="R860" s="126">
        <f>SUM(R861:R877)</f>
        <v>3.3278559999999999E-2</v>
      </c>
      <c r="T860" s="127">
        <f>SUM(T861:T877)</f>
        <v>0</v>
      </c>
      <c r="AR860" s="122" t="s">
        <v>89</v>
      </c>
      <c r="AT860" s="128" t="s">
        <v>78</v>
      </c>
      <c r="AU860" s="128" t="s">
        <v>87</v>
      </c>
      <c r="AY860" s="122" t="s">
        <v>190</v>
      </c>
      <c r="BK860" s="129">
        <f>SUM(BK861:BK877)</f>
        <v>0</v>
      </c>
    </row>
    <row r="861" spans="2:65" s="1" customFormat="1" ht="16.5" customHeight="1">
      <c r="B861" s="31"/>
      <c r="C861" s="132" t="s">
        <v>809</v>
      </c>
      <c r="D861" s="132" t="s">
        <v>192</v>
      </c>
      <c r="E861" s="133" t="s">
        <v>1438</v>
      </c>
      <c r="F861" s="134" t="s">
        <v>1439</v>
      </c>
      <c r="G861" s="135" t="s">
        <v>204</v>
      </c>
      <c r="H861" s="136">
        <v>12</v>
      </c>
      <c r="I861" s="137"/>
      <c r="J861" s="138">
        <f>ROUND(I861*H861,2)</f>
        <v>0</v>
      </c>
      <c r="K861" s="134" t="s">
        <v>196</v>
      </c>
      <c r="L861" s="31"/>
      <c r="M861" s="139" t="s">
        <v>1</v>
      </c>
      <c r="N861" s="140" t="s">
        <v>44</v>
      </c>
      <c r="P861" s="141">
        <f>O861*H861</f>
        <v>0</v>
      </c>
      <c r="Q861" s="141">
        <v>1.2906E-3</v>
      </c>
      <c r="R861" s="141">
        <f>Q861*H861</f>
        <v>1.54872E-2</v>
      </c>
      <c r="S861" s="141">
        <v>0</v>
      </c>
      <c r="T861" s="142">
        <f>S861*H861</f>
        <v>0</v>
      </c>
      <c r="AR861" s="143" t="s">
        <v>237</v>
      </c>
      <c r="AT861" s="143" t="s">
        <v>192</v>
      </c>
      <c r="AU861" s="143" t="s">
        <v>89</v>
      </c>
      <c r="AY861" s="16" t="s">
        <v>190</v>
      </c>
      <c r="BE861" s="144">
        <f>IF(N861="základní",J861,0)</f>
        <v>0</v>
      </c>
      <c r="BF861" s="144">
        <f>IF(N861="snížená",J861,0)</f>
        <v>0</v>
      </c>
      <c r="BG861" s="144">
        <f>IF(N861="zákl. přenesená",J861,0)</f>
        <v>0</v>
      </c>
      <c r="BH861" s="144">
        <f>IF(N861="sníž. přenesená",J861,0)</f>
        <v>0</v>
      </c>
      <c r="BI861" s="144">
        <f>IF(N861="nulová",J861,0)</f>
        <v>0</v>
      </c>
      <c r="BJ861" s="16" t="s">
        <v>87</v>
      </c>
      <c r="BK861" s="144">
        <f>ROUND(I861*H861,2)</f>
        <v>0</v>
      </c>
      <c r="BL861" s="16" t="s">
        <v>237</v>
      </c>
      <c r="BM861" s="143" t="s">
        <v>1440</v>
      </c>
    </row>
    <row r="862" spans="2:65" s="1" customFormat="1" ht="19.5">
      <c r="B862" s="31"/>
      <c r="D862" s="145" t="s">
        <v>198</v>
      </c>
      <c r="F862" s="146" t="s">
        <v>1441</v>
      </c>
      <c r="I862" s="147"/>
      <c r="L862" s="31"/>
      <c r="M862" s="148"/>
      <c r="T862" s="55"/>
      <c r="AT862" s="16" t="s">
        <v>198</v>
      </c>
      <c r="AU862" s="16" t="s">
        <v>89</v>
      </c>
    </row>
    <row r="863" spans="2:65" s="1" customFormat="1">
      <c r="B863" s="31"/>
      <c r="D863" s="149" t="s">
        <v>200</v>
      </c>
      <c r="F863" s="150" t="s">
        <v>1442</v>
      </c>
      <c r="I863" s="147"/>
      <c r="L863" s="31"/>
      <c r="M863" s="148"/>
      <c r="T863" s="55"/>
      <c r="AT863" s="16" t="s">
        <v>200</v>
      </c>
      <c r="AU863" s="16" t="s">
        <v>89</v>
      </c>
    </row>
    <row r="864" spans="2:65" s="1" customFormat="1" ht="21.75" customHeight="1">
      <c r="B864" s="31"/>
      <c r="C864" s="132" t="s">
        <v>1443</v>
      </c>
      <c r="D864" s="132" t="s">
        <v>192</v>
      </c>
      <c r="E864" s="133" t="s">
        <v>1444</v>
      </c>
      <c r="F864" s="134" t="s">
        <v>1445</v>
      </c>
      <c r="G864" s="135" t="s">
        <v>368</v>
      </c>
      <c r="H864" s="136">
        <v>2</v>
      </c>
      <c r="I864" s="137"/>
      <c r="J864" s="138">
        <f>ROUND(I864*H864,2)</f>
        <v>0</v>
      </c>
      <c r="K864" s="134" t="s">
        <v>196</v>
      </c>
      <c r="L864" s="31"/>
      <c r="M864" s="139" t="s">
        <v>1</v>
      </c>
      <c r="N864" s="140" t="s">
        <v>44</v>
      </c>
      <c r="P864" s="141">
        <f>O864*H864</f>
        <v>0</v>
      </c>
      <c r="Q864" s="141">
        <v>1.9056800000000001E-3</v>
      </c>
      <c r="R864" s="141">
        <f>Q864*H864</f>
        <v>3.8113600000000002E-3</v>
      </c>
      <c r="S864" s="141">
        <v>0</v>
      </c>
      <c r="T864" s="142">
        <f>S864*H864</f>
        <v>0</v>
      </c>
      <c r="AR864" s="143" t="s">
        <v>237</v>
      </c>
      <c r="AT864" s="143" t="s">
        <v>192</v>
      </c>
      <c r="AU864" s="143" t="s">
        <v>89</v>
      </c>
      <c r="AY864" s="16" t="s">
        <v>190</v>
      </c>
      <c r="BE864" s="144">
        <f>IF(N864="základní",J864,0)</f>
        <v>0</v>
      </c>
      <c r="BF864" s="144">
        <f>IF(N864="snížená",J864,0)</f>
        <v>0</v>
      </c>
      <c r="BG864" s="144">
        <f>IF(N864="zákl. přenesená",J864,0)</f>
        <v>0</v>
      </c>
      <c r="BH864" s="144">
        <f>IF(N864="sníž. přenesená",J864,0)</f>
        <v>0</v>
      </c>
      <c r="BI864" s="144">
        <f>IF(N864="nulová",J864,0)</f>
        <v>0</v>
      </c>
      <c r="BJ864" s="16" t="s">
        <v>87</v>
      </c>
      <c r="BK864" s="144">
        <f>ROUND(I864*H864,2)</f>
        <v>0</v>
      </c>
      <c r="BL864" s="16" t="s">
        <v>237</v>
      </c>
      <c r="BM864" s="143" t="s">
        <v>1446</v>
      </c>
    </row>
    <row r="865" spans="2:65" s="1" customFormat="1">
      <c r="B865" s="31"/>
      <c r="D865" s="145" t="s">
        <v>198</v>
      </c>
      <c r="F865" s="146" t="s">
        <v>1447</v>
      </c>
      <c r="I865" s="147"/>
      <c r="L865" s="31"/>
      <c r="M865" s="148"/>
      <c r="T865" s="55"/>
      <c r="AT865" s="16" t="s">
        <v>198</v>
      </c>
      <c r="AU865" s="16" t="s">
        <v>89</v>
      </c>
    </row>
    <row r="866" spans="2:65" s="1" customFormat="1">
      <c r="B866" s="31"/>
      <c r="D866" s="149" t="s">
        <v>200</v>
      </c>
      <c r="F866" s="150" t="s">
        <v>1448</v>
      </c>
      <c r="I866" s="147"/>
      <c r="L866" s="31"/>
      <c r="M866" s="148"/>
      <c r="T866" s="55"/>
      <c r="AT866" s="16" t="s">
        <v>200</v>
      </c>
      <c r="AU866" s="16" t="s">
        <v>89</v>
      </c>
    </row>
    <row r="867" spans="2:65" s="1" customFormat="1" ht="16.5" customHeight="1">
      <c r="B867" s="31"/>
      <c r="C867" s="132" t="s">
        <v>814</v>
      </c>
      <c r="D867" s="132" t="s">
        <v>192</v>
      </c>
      <c r="E867" s="133" t="s">
        <v>1449</v>
      </c>
      <c r="F867" s="134" t="s">
        <v>1450</v>
      </c>
      <c r="G867" s="135" t="s">
        <v>368</v>
      </c>
      <c r="H867" s="136">
        <v>4</v>
      </c>
      <c r="I867" s="137"/>
      <c r="J867" s="138">
        <f>ROUND(I867*H867,2)</f>
        <v>0</v>
      </c>
      <c r="K867" s="134" t="s">
        <v>196</v>
      </c>
      <c r="L867" s="31"/>
      <c r="M867" s="139" t="s">
        <v>1</v>
      </c>
      <c r="N867" s="140" t="s">
        <v>44</v>
      </c>
      <c r="P867" s="141">
        <f>O867*H867</f>
        <v>0</v>
      </c>
      <c r="Q867" s="141">
        <v>1.3649999999999999E-3</v>
      </c>
      <c r="R867" s="141">
        <f>Q867*H867</f>
        <v>5.4599999999999996E-3</v>
      </c>
      <c r="S867" s="141">
        <v>0</v>
      </c>
      <c r="T867" s="142">
        <f>S867*H867</f>
        <v>0</v>
      </c>
      <c r="AR867" s="143" t="s">
        <v>237</v>
      </c>
      <c r="AT867" s="143" t="s">
        <v>192</v>
      </c>
      <c r="AU867" s="143" t="s">
        <v>89</v>
      </c>
      <c r="AY867" s="16" t="s">
        <v>190</v>
      </c>
      <c r="BE867" s="144">
        <f>IF(N867="základní",J867,0)</f>
        <v>0</v>
      </c>
      <c r="BF867" s="144">
        <f>IF(N867="snížená",J867,0)</f>
        <v>0</v>
      </c>
      <c r="BG867" s="144">
        <f>IF(N867="zákl. přenesená",J867,0)</f>
        <v>0</v>
      </c>
      <c r="BH867" s="144">
        <f>IF(N867="sníž. přenesená",J867,0)</f>
        <v>0</v>
      </c>
      <c r="BI867" s="144">
        <f>IF(N867="nulová",J867,0)</f>
        <v>0</v>
      </c>
      <c r="BJ867" s="16" t="s">
        <v>87</v>
      </c>
      <c r="BK867" s="144">
        <f>ROUND(I867*H867,2)</f>
        <v>0</v>
      </c>
      <c r="BL867" s="16" t="s">
        <v>237</v>
      </c>
      <c r="BM867" s="143" t="s">
        <v>1451</v>
      </c>
    </row>
    <row r="868" spans="2:65" s="1" customFormat="1">
      <c r="B868" s="31"/>
      <c r="D868" s="145" t="s">
        <v>198</v>
      </c>
      <c r="F868" s="146" t="s">
        <v>1452</v>
      </c>
      <c r="I868" s="147"/>
      <c r="L868" s="31"/>
      <c r="M868" s="148"/>
      <c r="T868" s="55"/>
      <c r="AT868" s="16" t="s">
        <v>198</v>
      </c>
      <c r="AU868" s="16" t="s">
        <v>89</v>
      </c>
    </row>
    <row r="869" spans="2:65" s="1" customFormat="1">
      <c r="B869" s="31"/>
      <c r="D869" s="149" t="s">
        <v>200</v>
      </c>
      <c r="F869" s="150" t="s">
        <v>1453</v>
      </c>
      <c r="I869" s="147"/>
      <c r="L869" s="31"/>
      <c r="M869" s="148"/>
      <c r="T869" s="55"/>
      <c r="AT869" s="16" t="s">
        <v>200</v>
      </c>
      <c r="AU869" s="16" t="s">
        <v>89</v>
      </c>
    </row>
    <row r="870" spans="2:65" s="1" customFormat="1" ht="24.2" customHeight="1">
      <c r="B870" s="31"/>
      <c r="C870" s="132" t="s">
        <v>1454</v>
      </c>
      <c r="D870" s="132" t="s">
        <v>192</v>
      </c>
      <c r="E870" s="133" t="s">
        <v>1455</v>
      </c>
      <c r="F870" s="134" t="s">
        <v>1456</v>
      </c>
      <c r="G870" s="135" t="s">
        <v>204</v>
      </c>
      <c r="H870" s="136">
        <v>4</v>
      </c>
      <c r="I870" s="137"/>
      <c r="J870" s="138">
        <f>ROUND(I870*H870,2)</f>
        <v>0</v>
      </c>
      <c r="K870" s="134" t="s">
        <v>196</v>
      </c>
      <c r="L870" s="31"/>
      <c r="M870" s="139" t="s">
        <v>1</v>
      </c>
      <c r="N870" s="140" t="s">
        <v>44</v>
      </c>
      <c r="P870" s="141">
        <f>O870*H870</f>
        <v>0</v>
      </c>
      <c r="Q870" s="141">
        <v>2.1299999999999999E-3</v>
      </c>
      <c r="R870" s="141">
        <f>Q870*H870</f>
        <v>8.5199999999999998E-3</v>
      </c>
      <c r="S870" s="141">
        <v>0</v>
      </c>
      <c r="T870" s="142">
        <f>S870*H870</f>
        <v>0</v>
      </c>
      <c r="AR870" s="143" t="s">
        <v>237</v>
      </c>
      <c r="AT870" s="143" t="s">
        <v>192</v>
      </c>
      <c r="AU870" s="143" t="s">
        <v>89</v>
      </c>
      <c r="AY870" s="16" t="s">
        <v>190</v>
      </c>
      <c r="BE870" s="144">
        <f>IF(N870="základní",J870,0)</f>
        <v>0</v>
      </c>
      <c r="BF870" s="144">
        <f>IF(N870="snížená",J870,0)</f>
        <v>0</v>
      </c>
      <c r="BG870" s="144">
        <f>IF(N870="zákl. přenesená",J870,0)</f>
        <v>0</v>
      </c>
      <c r="BH870" s="144">
        <f>IF(N870="sníž. přenesená",J870,0)</f>
        <v>0</v>
      </c>
      <c r="BI870" s="144">
        <f>IF(N870="nulová",J870,0)</f>
        <v>0</v>
      </c>
      <c r="BJ870" s="16" t="s">
        <v>87</v>
      </c>
      <c r="BK870" s="144">
        <f>ROUND(I870*H870,2)</f>
        <v>0</v>
      </c>
      <c r="BL870" s="16" t="s">
        <v>237</v>
      </c>
      <c r="BM870" s="143" t="s">
        <v>1457</v>
      </c>
    </row>
    <row r="871" spans="2:65" s="1" customFormat="1" ht="19.5">
      <c r="B871" s="31"/>
      <c r="D871" s="145" t="s">
        <v>198</v>
      </c>
      <c r="F871" s="146" t="s">
        <v>1458</v>
      </c>
      <c r="I871" s="147"/>
      <c r="L871" s="31"/>
      <c r="M871" s="148"/>
      <c r="T871" s="55"/>
      <c r="AT871" s="16" t="s">
        <v>198</v>
      </c>
      <c r="AU871" s="16" t="s">
        <v>89</v>
      </c>
    </row>
    <row r="872" spans="2:65" s="1" customFormat="1">
      <c r="B872" s="31"/>
      <c r="D872" s="149" t="s">
        <v>200</v>
      </c>
      <c r="F872" s="150" t="s">
        <v>1459</v>
      </c>
      <c r="I872" s="147"/>
      <c r="L872" s="31"/>
      <c r="M872" s="148"/>
      <c r="T872" s="55"/>
      <c r="AT872" s="16" t="s">
        <v>200</v>
      </c>
      <c r="AU872" s="16" t="s">
        <v>89</v>
      </c>
    </row>
    <row r="873" spans="2:65" s="1" customFormat="1" ht="16.5" customHeight="1">
      <c r="B873" s="31"/>
      <c r="C873" s="132" t="s">
        <v>822</v>
      </c>
      <c r="D873" s="132" t="s">
        <v>192</v>
      </c>
      <c r="E873" s="133" t="s">
        <v>1460</v>
      </c>
      <c r="F873" s="134" t="s">
        <v>1461</v>
      </c>
      <c r="G873" s="135" t="s">
        <v>204</v>
      </c>
      <c r="H873" s="136">
        <v>8</v>
      </c>
      <c r="I873" s="137"/>
      <c r="J873" s="138">
        <f>ROUND(I873*H873,2)</f>
        <v>0</v>
      </c>
      <c r="K873" s="134" t="s">
        <v>1</v>
      </c>
      <c r="L873" s="31"/>
      <c r="M873" s="139" t="s">
        <v>1</v>
      </c>
      <c r="N873" s="140" t="s">
        <v>44</v>
      </c>
      <c r="P873" s="141">
        <f>O873*H873</f>
        <v>0</v>
      </c>
      <c r="Q873" s="141">
        <v>0</v>
      </c>
      <c r="R873" s="141">
        <f>Q873*H873</f>
        <v>0</v>
      </c>
      <c r="S873" s="141">
        <v>0</v>
      </c>
      <c r="T873" s="142">
        <f>S873*H873</f>
        <v>0</v>
      </c>
      <c r="AR873" s="143" t="s">
        <v>237</v>
      </c>
      <c r="AT873" s="143" t="s">
        <v>192</v>
      </c>
      <c r="AU873" s="143" t="s">
        <v>89</v>
      </c>
      <c r="AY873" s="16" t="s">
        <v>190</v>
      </c>
      <c r="BE873" s="144">
        <f>IF(N873="základní",J873,0)</f>
        <v>0</v>
      </c>
      <c r="BF873" s="144">
        <f>IF(N873="snížená",J873,0)</f>
        <v>0</v>
      </c>
      <c r="BG873" s="144">
        <f>IF(N873="zákl. přenesená",J873,0)</f>
        <v>0</v>
      </c>
      <c r="BH873" s="144">
        <f>IF(N873="sníž. přenesená",J873,0)</f>
        <v>0</v>
      </c>
      <c r="BI873" s="144">
        <f>IF(N873="nulová",J873,0)</f>
        <v>0</v>
      </c>
      <c r="BJ873" s="16" t="s">
        <v>87</v>
      </c>
      <c r="BK873" s="144">
        <f>ROUND(I873*H873,2)</f>
        <v>0</v>
      </c>
      <c r="BL873" s="16" t="s">
        <v>237</v>
      </c>
      <c r="BM873" s="143" t="s">
        <v>1462</v>
      </c>
    </row>
    <row r="874" spans="2:65" s="1" customFormat="1">
      <c r="B874" s="31"/>
      <c r="D874" s="145" t="s">
        <v>198</v>
      </c>
      <c r="F874" s="146" t="s">
        <v>1463</v>
      </c>
      <c r="I874" s="147"/>
      <c r="L874" s="31"/>
      <c r="M874" s="148"/>
      <c r="T874" s="55"/>
      <c r="AT874" s="16" t="s">
        <v>198</v>
      </c>
      <c r="AU874" s="16" t="s">
        <v>89</v>
      </c>
    </row>
    <row r="875" spans="2:65" s="1" customFormat="1" ht="24.2" customHeight="1">
      <c r="B875" s="31"/>
      <c r="C875" s="132" t="s">
        <v>1464</v>
      </c>
      <c r="D875" s="132" t="s">
        <v>192</v>
      </c>
      <c r="E875" s="133" t="s">
        <v>1465</v>
      </c>
      <c r="F875" s="134" t="s">
        <v>1466</v>
      </c>
      <c r="G875" s="135" t="s">
        <v>265</v>
      </c>
      <c r="H875" s="136">
        <v>0.04</v>
      </c>
      <c r="I875" s="137"/>
      <c r="J875" s="138">
        <f>ROUND(I875*H875,2)</f>
        <v>0</v>
      </c>
      <c r="K875" s="134" t="s">
        <v>196</v>
      </c>
      <c r="L875" s="31"/>
      <c r="M875" s="139" t="s">
        <v>1</v>
      </c>
      <c r="N875" s="140" t="s">
        <v>44</v>
      </c>
      <c r="P875" s="141">
        <f>O875*H875</f>
        <v>0</v>
      </c>
      <c r="Q875" s="141">
        <v>0</v>
      </c>
      <c r="R875" s="141">
        <f>Q875*H875</f>
        <v>0</v>
      </c>
      <c r="S875" s="141">
        <v>0</v>
      </c>
      <c r="T875" s="142">
        <f>S875*H875</f>
        <v>0</v>
      </c>
      <c r="AR875" s="143" t="s">
        <v>237</v>
      </c>
      <c r="AT875" s="143" t="s">
        <v>192</v>
      </c>
      <c r="AU875" s="143" t="s">
        <v>89</v>
      </c>
      <c r="AY875" s="16" t="s">
        <v>190</v>
      </c>
      <c r="BE875" s="144">
        <f>IF(N875="základní",J875,0)</f>
        <v>0</v>
      </c>
      <c r="BF875" s="144">
        <f>IF(N875="snížená",J875,0)</f>
        <v>0</v>
      </c>
      <c r="BG875" s="144">
        <f>IF(N875="zákl. přenesená",J875,0)</f>
        <v>0</v>
      </c>
      <c r="BH875" s="144">
        <f>IF(N875="sníž. přenesená",J875,0)</f>
        <v>0</v>
      </c>
      <c r="BI875" s="144">
        <f>IF(N875="nulová",J875,0)</f>
        <v>0</v>
      </c>
      <c r="BJ875" s="16" t="s">
        <v>87</v>
      </c>
      <c r="BK875" s="144">
        <f>ROUND(I875*H875,2)</f>
        <v>0</v>
      </c>
      <c r="BL875" s="16" t="s">
        <v>237</v>
      </c>
      <c r="BM875" s="143" t="s">
        <v>1467</v>
      </c>
    </row>
    <row r="876" spans="2:65" s="1" customFormat="1" ht="29.25">
      <c r="B876" s="31"/>
      <c r="D876" s="145" t="s">
        <v>198</v>
      </c>
      <c r="F876" s="146" t="s">
        <v>1468</v>
      </c>
      <c r="I876" s="147"/>
      <c r="L876" s="31"/>
      <c r="M876" s="148"/>
      <c r="T876" s="55"/>
      <c r="AT876" s="16" t="s">
        <v>198</v>
      </c>
      <c r="AU876" s="16" t="s">
        <v>89</v>
      </c>
    </row>
    <row r="877" spans="2:65" s="1" customFormat="1">
      <c r="B877" s="31"/>
      <c r="D877" s="149" t="s">
        <v>200</v>
      </c>
      <c r="F877" s="150" t="s">
        <v>1469</v>
      </c>
      <c r="I877" s="147"/>
      <c r="L877" s="31"/>
      <c r="M877" s="148"/>
      <c r="T877" s="55"/>
      <c r="AT877" s="16" t="s">
        <v>200</v>
      </c>
      <c r="AU877" s="16" t="s">
        <v>89</v>
      </c>
    </row>
    <row r="878" spans="2:65" s="11" customFormat="1" ht="22.9" customHeight="1">
      <c r="B878" s="121"/>
      <c r="D878" s="122" t="s">
        <v>78</v>
      </c>
      <c r="E878" s="130" t="s">
        <v>1470</v>
      </c>
      <c r="F878" s="130" t="s">
        <v>1471</v>
      </c>
      <c r="I878" s="124"/>
      <c r="J878" s="131">
        <f>BK878</f>
        <v>0</v>
      </c>
      <c r="L878" s="121"/>
      <c r="M878" s="125"/>
      <c r="P878" s="126">
        <f>SUM(P879:P896)</f>
        <v>0</v>
      </c>
      <c r="R878" s="126">
        <f>SUM(R879:R896)</f>
        <v>1.1711853E-2</v>
      </c>
      <c r="T878" s="127">
        <f>SUM(T879:T896)</f>
        <v>3.1049999999999998E-2</v>
      </c>
      <c r="AR878" s="122" t="s">
        <v>89</v>
      </c>
      <c r="AT878" s="128" t="s">
        <v>78</v>
      </c>
      <c r="AU878" s="128" t="s">
        <v>87</v>
      </c>
      <c r="AY878" s="122" t="s">
        <v>190</v>
      </c>
      <c r="BK878" s="129">
        <f>SUM(BK879:BK896)</f>
        <v>0</v>
      </c>
    </row>
    <row r="879" spans="2:65" s="1" customFormat="1" ht="24.2" customHeight="1">
      <c r="B879" s="31"/>
      <c r="C879" s="132" t="s">
        <v>827</v>
      </c>
      <c r="D879" s="132" t="s">
        <v>192</v>
      </c>
      <c r="E879" s="133" t="s">
        <v>1472</v>
      </c>
      <c r="F879" s="134" t="s">
        <v>1473</v>
      </c>
      <c r="G879" s="135" t="s">
        <v>204</v>
      </c>
      <c r="H879" s="136">
        <v>69</v>
      </c>
      <c r="I879" s="137"/>
      <c r="J879" s="138">
        <f>ROUND(I879*H879,2)</f>
        <v>0</v>
      </c>
      <c r="K879" s="134" t="s">
        <v>196</v>
      </c>
      <c r="L879" s="31"/>
      <c r="M879" s="139" t="s">
        <v>1</v>
      </c>
      <c r="N879" s="140" t="s">
        <v>44</v>
      </c>
      <c r="P879" s="141">
        <f>O879*H879</f>
        <v>0</v>
      </c>
      <c r="Q879" s="141">
        <v>9.1199999999999994E-5</v>
      </c>
      <c r="R879" s="141">
        <f>Q879*H879</f>
        <v>6.2927999999999994E-3</v>
      </c>
      <c r="S879" s="141">
        <v>4.4999999999999999E-4</v>
      </c>
      <c r="T879" s="142">
        <f>S879*H879</f>
        <v>3.1049999999999998E-2</v>
      </c>
      <c r="AR879" s="143" t="s">
        <v>237</v>
      </c>
      <c r="AT879" s="143" t="s">
        <v>192</v>
      </c>
      <c r="AU879" s="143" t="s">
        <v>89</v>
      </c>
      <c r="AY879" s="16" t="s">
        <v>190</v>
      </c>
      <c r="BE879" s="144">
        <f>IF(N879="základní",J879,0)</f>
        <v>0</v>
      </c>
      <c r="BF879" s="144">
        <f>IF(N879="snížená",J879,0)</f>
        <v>0</v>
      </c>
      <c r="BG879" s="144">
        <f>IF(N879="zákl. přenesená",J879,0)</f>
        <v>0</v>
      </c>
      <c r="BH879" s="144">
        <f>IF(N879="sníž. přenesená",J879,0)</f>
        <v>0</v>
      </c>
      <c r="BI879" s="144">
        <f>IF(N879="nulová",J879,0)</f>
        <v>0</v>
      </c>
      <c r="BJ879" s="16" t="s">
        <v>87</v>
      </c>
      <c r="BK879" s="144">
        <f>ROUND(I879*H879,2)</f>
        <v>0</v>
      </c>
      <c r="BL879" s="16" t="s">
        <v>237</v>
      </c>
      <c r="BM879" s="143" t="s">
        <v>1474</v>
      </c>
    </row>
    <row r="880" spans="2:65" s="1" customFormat="1">
      <c r="B880" s="31"/>
      <c r="D880" s="145" t="s">
        <v>198</v>
      </c>
      <c r="F880" s="146" t="s">
        <v>1475</v>
      </c>
      <c r="I880" s="147"/>
      <c r="L880" s="31"/>
      <c r="M880" s="148"/>
      <c r="T880" s="55"/>
      <c r="AT880" s="16" t="s">
        <v>198</v>
      </c>
      <c r="AU880" s="16" t="s">
        <v>89</v>
      </c>
    </row>
    <row r="881" spans="2:65" s="1" customFormat="1">
      <c r="B881" s="31"/>
      <c r="D881" s="149" t="s">
        <v>200</v>
      </c>
      <c r="F881" s="150" t="s">
        <v>1476</v>
      </c>
      <c r="I881" s="147"/>
      <c r="L881" s="31"/>
      <c r="M881" s="148"/>
      <c r="T881" s="55"/>
      <c r="AT881" s="16" t="s">
        <v>200</v>
      </c>
      <c r="AU881" s="16" t="s">
        <v>89</v>
      </c>
    </row>
    <row r="882" spans="2:65" s="1" customFormat="1" ht="24.2" customHeight="1">
      <c r="B882" s="31"/>
      <c r="C882" s="132" t="s">
        <v>1477</v>
      </c>
      <c r="D882" s="132" t="s">
        <v>192</v>
      </c>
      <c r="E882" s="133" t="s">
        <v>1478</v>
      </c>
      <c r="F882" s="134" t="s">
        <v>1479</v>
      </c>
      <c r="G882" s="135" t="s">
        <v>265</v>
      </c>
      <c r="H882" s="136">
        <v>3.1E-2</v>
      </c>
      <c r="I882" s="137"/>
      <c r="J882" s="138">
        <f>ROUND(I882*H882,2)</f>
        <v>0</v>
      </c>
      <c r="K882" s="134" t="s">
        <v>1</v>
      </c>
      <c r="L882" s="31"/>
      <c r="M882" s="139" t="s">
        <v>1</v>
      </c>
      <c r="N882" s="140" t="s">
        <v>44</v>
      </c>
      <c r="P882" s="141">
        <f>O882*H882</f>
        <v>0</v>
      </c>
      <c r="Q882" s="141">
        <v>0</v>
      </c>
      <c r="R882" s="141">
        <f>Q882*H882</f>
        <v>0</v>
      </c>
      <c r="S882" s="141">
        <v>0</v>
      </c>
      <c r="T882" s="142">
        <f>S882*H882</f>
        <v>0</v>
      </c>
      <c r="AR882" s="143" t="s">
        <v>237</v>
      </c>
      <c r="AT882" s="143" t="s">
        <v>192</v>
      </c>
      <c r="AU882" s="143" t="s">
        <v>89</v>
      </c>
      <c r="AY882" s="16" t="s">
        <v>190</v>
      </c>
      <c r="BE882" s="144">
        <f>IF(N882="základní",J882,0)</f>
        <v>0</v>
      </c>
      <c r="BF882" s="144">
        <f>IF(N882="snížená",J882,0)</f>
        <v>0</v>
      </c>
      <c r="BG882" s="144">
        <f>IF(N882="zákl. přenesená",J882,0)</f>
        <v>0</v>
      </c>
      <c r="BH882" s="144">
        <f>IF(N882="sníž. přenesená",J882,0)</f>
        <v>0</v>
      </c>
      <c r="BI882" s="144">
        <f>IF(N882="nulová",J882,0)</f>
        <v>0</v>
      </c>
      <c r="BJ882" s="16" t="s">
        <v>87</v>
      </c>
      <c r="BK882" s="144">
        <f>ROUND(I882*H882,2)</f>
        <v>0</v>
      </c>
      <c r="BL882" s="16" t="s">
        <v>237</v>
      </c>
      <c r="BM882" s="143" t="s">
        <v>1480</v>
      </c>
    </row>
    <row r="883" spans="2:65" s="1" customFormat="1" ht="19.5">
      <c r="B883" s="31"/>
      <c r="D883" s="145" t="s">
        <v>198</v>
      </c>
      <c r="F883" s="146" t="s">
        <v>1481</v>
      </c>
      <c r="I883" s="147"/>
      <c r="L883" s="31"/>
      <c r="M883" s="148"/>
      <c r="T883" s="55"/>
      <c r="AT883" s="16" t="s">
        <v>198</v>
      </c>
      <c r="AU883" s="16" t="s">
        <v>89</v>
      </c>
    </row>
    <row r="884" spans="2:65" s="1" customFormat="1" ht="16.5" customHeight="1">
      <c r="B884" s="31"/>
      <c r="C884" s="132" t="s">
        <v>834</v>
      </c>
      <c r="D884" s="132" t="s">
        <v>192</v>
      </c>
      <c r="E884" s="133" t="s">
        <v>1482</v>
      </c>
      <c r="F884" s="134" t="s">
        <v>1483</v>
      </c>
      <c r="G884" s="135" t="s">
        <v>204</v>
      </c>
      <c r="H884" s="136">
        <v>69</v>
      </c>
      <c r="I884" s="137"/>
      <c r="J884" s="138">
        <f>ROUND(I884*H884,2)</f>
        <v>0</v>
      </c>
      <c r="K884" s="134" t="s">
        <v>196</v>
      </c>
      <c r="L884" s="31"/>
      <c r="M884" s="139" t="s">
        <v>1</v>
      </c>
      <c r="N884" s="140" t="s">
        <v>44</v>
      </c>
      <c r="P884" s="141">
        <f>O884*H884</f>
        <v>0</v>
      </c>
      <c r="Q884" s="141">
        <v>7.8536999999999997E-5</v>
      </c>
      <c r="R884" s="141">
        <f>Q884*H884</f>
        <v>5.4190530000000001E-3</v>
      </c>
      <c r="S884" s="141">
        <v>0</v>
      </c>
      <c r="T884" s="142">
        <f>S884*H884</f>
        <v>0</v>
      </c>
      <c r="AR884" s="143" t="s">
        <v>237</v>
      </c>
      <c r="AT884" s="143" t="s">
        <v>192</v>
      </c>
      <c r="AU884" s="143" t="s">
        <v>89</v>
      </c>
      <c r="AY884" s="16" t="s">
        <v>190</v>
      </c>
      <c r="BE884" s="144">
        <f>IF(N884="základní",J884,0)</f>
        <v>0</v>
      </c>
      <c r="BF884" s="144">
        <f>IF(N884="snížená",J884,0)</f>
        <v>0</v>
      </c>
      <c r="BG884" s="144">
        <f>IF(N884="zákl. přenesená",J884,0)</f>
        <v>0</v>
      </c>
      <c r="BH884" s="144">
        <f>IF(N884="sníž. přenesená",J884,0)</f>
        <v>0</v>
      </c>
      <c r="BI884" s="144">
        <f>IF(N884="nulová",J884,0)</f>
        <v>0</v>
      </c>
      <c r="BJ884" s="16" t="s">
        <v>87</v>
      </c>
      <c r="BK884" s="144">
        <f>ROUND(I884*H884,2)</f>
        <v>0</v>
      </c>
      <c r="BL884" s="16" t="s">
        <v>237</v>
      </c>
      <c r="BM884" s="143" t="s">
        <v>1484</v>
      </c>
    </row>
    <row r="885" spans="2:65" s="1" customFormat="1">
      <c r="B885" s="31"/>
      <c r="D885" s="145" t="s">
        <v>198</v>
      </c>
      <c r="F885" s="146" t="s">
        <v>1485</v>
      </c>
      <c r="I885" s="147"/>
      <c r="L885" s="31"/>
      <c r="M885" s="148"/>
      <c r="T885" s="55"/>
      <c r="AT885" s="16" t="s">
        <v>198</v>
      </c>
      <c r="AU885" s="16" t="s">
        <v>89</v>
      </c>
    </row>
    <row r="886" spans="2:65" s="1" customFormat="1">
      <c r="B886" s="31"/>
      <c r="D886" s="149" t="s">
        <v>200</v>
      </c>
      <c r="F886" s="150" t="s">
        <v>1486</v>
      </c>
      <c r="I886" s="147"/>
      <c r="L886" s="31"/>
      <c r="M886" s="148"/>
      <c r="T886" s="55"/>
      <c r="AT886" s="16" t="s">
        <v>200</v>
      </c>
      <c r="AU886" s="16" t="s">
        <v>89</v>
      </c>
    </row>
    <row r="887" spans="2:65" s="1" customFormat="1" ht="21.75" customHeight="1">
      <c r="B887" s="31"/>
      <c r="C887" s="152" t="s">
        <v>1487</v>
      </c>
      <c r="D887" s="152" t="s">
        <v>426</v>
      </c>
      <c r="E887" s="153" t="s">
        <v>1488</v>
      </c>
      <c r="F887" s="154" t="s">
        <v>1489</v>
      </c>
      <c r="G887" s="155" t="s">
        <v>204</v>
      </c>
      <c r="H887" s="156">
        <v>69</v>
      </c>
      <c r="I887" s="157"/>
      <c r="J887" s="158">
        <f>ROUND(I887*H887,2)</f>
        <v>0</v>
      </c>
      <c r="K887" s="154" t="s">
        <v>1</v>
      </c>
      <c r="L887" s="159"/>
      <c r="M887" s="160" t="s">
        <v>1</v>
      </c>
      <c r="N887" s="161" t="s">
        <v>44</v>
      </c>
      <c r="P887" s="141">
        <f>O887*H887</f>
        <v>0</v>
      </c>
      <c r="Q887" s="141">
        <v>0</v>
      </c>
      <c r="R887" s="141">
        <f>Q887*H887</f>
        <v>0</v>
      </c>
      <c r="S887" s="141">
        <v>0</v>
      </c>
      <c r="T887" s="142">
        <f>S887*H887</f>
        <v>0</v>
      </c>
      <c r="AR887" s="143" t="s">
        <v>281</v>
      </c>
      <c r="AT887" s="143" t="s">
        <v>426</v>
      </c>
      <c r="AU887" s="143" t="s">
        <v>89</v>
      </c>
      <c r="AY887" s="16" t="s">
        <v>190</v>
      </c>
      <c r="BE887" s="144">
        <f>IF(N887="základní",J887,0)</f>
        <v>0</v>
      </c>
      <c r="BF887" s="144">
        <f>IF(N887="snížená",J887,0)</f>
        <v>0</v>
      </c>
      <c r="BG887" s="144">
        <f>IF(N887="zákl. přenesená",J887,0)</f>
        <v>0</v>
      </c>
      <c r="BH887" s="144">
        <f>IF(N887="sníž. přenesená",J887,0)</f>
        <v>0</v>
      </c>
      <c r="BI887" s="144">
        <f>IF(N887="nulová",J887,0)</f>
        <v>0</v>
      </c>
      <c r="BJ887" s="16" t="s">
        <v>87</v>
      </c>
      <c r="BK887" s="144">
        <f>ROUND(I887*H887,2)</f>
        <v>0</v>
      </c>
      <c r="BL887" s="16" t="s">
        <v>237</v>
      </c>
      <c r="BM887" s="143" t="s">
        <v>1490</v>
      </c>
    </row>
    <row r="888" spans="2:65" s="1" customFormat="1" ht="29.25">
      <c r="B888" s="31"/>
      <c r="D888" s="145" t="s">
        <v>198</v>
      </c>
      <c r="F888" s="146" t="s">
        <v>1491</v>
      </c>
      <c r="I888" s="147"/>
      <c r="L888" s="31"/>
      <c r="M888" s="148"/>
      <c r="T888" s="55"/>
      <c r="AT888" s="16" t="s">
        <v>198</v>
      </c>
      <c r="AU888" s="16" t="s">
        <v>89</v>
      </c>
    </row>
    <row r="889" spans="2:65" s="1" customFormat="1" ht="24.2" customHeight="1">
      <c r="B889" s="31"/>
      <c r="C889" s="132" t="s">
        <v>839</v>
      </c>
      <c r="D889" s="132" t="s">
        <v>192</v>
      </c>
      <c r="E889" s="133" t="s">
        <v>1492</v>
      </c>
      <c r="F889" s="134" t="s">
        <v>1493</v>
      </c>
      <c r="G889" s="135" t="s">
        <v>204</v>
      </c>
      <c r="H889" s="136">
        <v>69</v>
      </c>
      <c r="I889" s="137"/>
      <c r="J889" s="138">
        <f>ROUND(I889*H889,2)</f>
        <v>0</v>
      </c>
      <c r="K889" s="134" t="s">
        <v>196</v>
      </c>
      <c r="L889" s="31"/>
      <c r="M889" s="139" t="s">
        <v>1</v>
      </c>
      <c r="N889" s="140" t="s">
        <v>44</v>
      </c>
      <c r="P889" s="141">
        <f>O889*H889</f>
        <v>0</v>
      </c>
      <c r="Q889" s="141">
        <v>0</v>
      </c>
      <c r="R889" s="141">
        <f>Q889*H889</f>
        <v>0</v>
      </c>
      <c r="S889" s="141">
        <v>0</v>
      </c>
      <c r="T889" s="142">
        <f>S889*H889</f>
        <v>0</v>
      </c>
      <c r="AR889" s="143" t="s">
        <v>237</v>
      </c>
      <c r="AT889" s="143" t="s">
        <v>192</v>
      </c>
      <c r="AU889" s="143" t="s">
        <v>89</v>
      </c>
      <c r="AY889" s="16" t="s">
        <v>190</v>
      </c>
      <c r="BE889" s="144">
        <f>IF(N889="základní",J889,0)</f>
        <v>0</v>
      </c>
      <c r="BF889" s="144">
        <f>IF(N889="snížená",J889,0)</f>
        <v>0</v>
      </c>
      <c r="BG889" s="144">
        <f>IF(N889="zákl. přenesená",J889,0)</f>
        <v>0</v>
      </c>
      <c r="BH889" s="144">
        <f>IF(N889="sníž. přenesená",J889,0)</f>
        <v>0</v>
      </c>
      <c r="BI889" s="144">
        <f>IF(N889="nulová",J889,0)</f>
        <v>0</v>
      </c>
      <c r="BJ889" s="16" t="s">
        <v>87</v>
      </c>
      <c r="BK889" s="144">
        <f>ROUND(I889*H889,2)</f>
        <v>0</v>
      </c>
      <c r="BL889" s="16" t="s">
        <v>237</v>
      </c>
      <c r="BM889" s="143" t="s">
        <v>1494</v>
      </c>
    </row>
    <row r="890" spans="2:65" s="1" customFormat="1" ht="19.5">
      <c r="B890" s="31"/>
      <c r="D890" s="145" t="s">
        <v>198</v>
      </c>
      <c r="F890" s="146" t="s">
        <v>1495</v>
      </c>
      <c r="I890" s="147"/>
      <c r="L890" s="31"/>
      <c r="M890" s="148"/>
      <c r="T890" s="55"/>
      <c r="AT890" s="16" t="s">
        <v>198</v>
      </c>
      <c r="AU890" s="16" t="s">
        <v>89</v>
      </c>
    </row>
    <row r="891" spans="2:65" s="1" customFormat="1">
      <c r="B891" s="31"/>
      <c r="D891" s="149" t="s">
        <v>200</v>
      </c>
      <c r="F891" s="150" t="s">
        <v>1496</v>
      </c>
      <c r="I891" s="147"/>
      <c r="L891" s="31"/>
      <c r="M891" s="148"/>
      <c r="T891" s="55"/>
      <c r="AT891" s="16" t="s">
        <v>200</v>
      </c>
      <c r="AU891" s="16" t="s">
        <v>89</v>
      </c>
    </row>
    <row r="892" spans="2:65" s="1" customFormat="1" ht="16.5" customHeight="1">
      <c r="B892" s="31"/>
      <c r="C892" s="152" t="s">
        <v>1497</v>
      </c>
      <c r="D892" s="152" t="s">
        <v>426</v>
      </c>
      <c r="E892" s="153" t="s">
        <v>1498</v>
      </c>
      <c r="F892" s="154" t="s">
        <v>1499</v>
      </c>
      <c r="G892" s="155" t="s">
        <v>204</v>
      </c>
      <c r="H892" s="156">
        <v>69</v>
      </c>
      <c r="I892" s="157"/>
      <c r="J892" s="158">
        <f>ROUND(I892*H892,2)</f>
        <v>0</v>
      </c>
      <c r="K892" s="154" t="s">
        <v>1</v>
      </c>
      <c r="L892" s="159"/>
      <c r="M892" s="160" t="s">
        <v>1</v>
      </c>
      <c r="N892" s="161" t="s">
        <v>44</v>
      </c>
      <c r="P892" s="141">
        <f>O892*H892</f>
        <v>0</v>
      </c>
      <c r="Q892" s="141">
        <v>0</v>
      </c>
      <c r="R892" s="141">
        <f>Q892*H892</f>
        <v>0</v>
      </c>
      <c r="S892" s="141">
        <v>0</v>
      </c>
      <c r="T892" s="142">
        <f>S892*H892</f>
        <v>0</v>
      </c>
      <c r="AR892" s="143" t="s">
        <v>281</v>
      </c>
      <c r="AT892" s="143" t="s">
        <v>426</v>
      </c>
      <c r="AU892" s="143" t="s">
        <v>89</v>
      </c>
      <c r="AY892" s="16" t="s">
        <v>190</v>
      </c>
      <c r="BE892" s="144">
        <f>IF(N892="základní",J892,0)</f>
        <v>0</v>
      </c>
      <c r="BF892" s="144">
        <f>IF(N892="snížená",J892,0)</f>
        <v>0</v>
      </c>
      <c r="BG892" s="144">
        <f>IF(N892="zákl. přenesená",J892,0)</f>
        <v>0</v>
      </c>
      <c r="BH892" s="144">
        <f>IF(N892="sníž. přenesená",J892,0)</f>
        <v>0</v>
      </c>
      <c r="BI892" s="144">
        <f>IF(N892="nulová",J892,0)</f>
        <v>0</v>
      </c>
      <c r="BJ892" s="16" t="s">
        <v>87</v>
      </c>
      <c r="BK892" s="144">
        <f>ROUND(I892*H892,2)</f>
        <v>0</v>
      </c>
      <c r="BL892" s="16" t="s">
        <v>237</v>
      </c>
      <c r="BM892" s="143" t="s">
        <v>1500</v>
      </c>
    </row>
    <row r="893" spans="2:65" s="1" customFormat="1">
      <c r="B893" s="31"/>
      <c r="D893" s="145" t="s">
        <v>198</v>
      </c>
      <c r="F893" s="146" t="s">
        <v>1501</v>
      </c>
      <c r="I893" s="147"/>
      <c r="L893" s="31"/>
      <c r="M893" s="148"/>
      <c r="T893" s="55"/>
      <c r="AT893" s="16" t="s">
        <v>198</v>
      </c>
      <c r="AU893" s="16" t="s">
        <v>89</v>
      </c>
    </row>
    <row r="894" spans="2:65" s="1" customFormat="1" ht="24.2" customHeight="1">
      <c r="B894" s="31"/>
      <c r="C894" s="132" t="s">
        <v>845</v>
      </c>
      <c r="D894" s="132" t="s">
        <v>192</v>
      </c>
      <c r="E894" s="133" t="s">
        <v>1502</v>
      </c>
      <c r="F894" s="134" t="s">
        <v>1503</v>
      </c>
      <c r="G894" s="135" t="s">
        <v>265</v>
      </c>
      <c r="H894" s="136">
        <v>3.6999999999999998E-2</v>
      </c>
      <c r="I894" s="137"/>
      <c r="J894" s="138">
        <f>ROUND(I894*H894,2)</f>
        <v>0</v>
      </c>
      <c r="K894" s="134" t="s">
        <v>196</v>
      </c>
      <c r="L894" s="31"/>
      <c r="M894" s="139" t="s">
        <v>1</v>
      </c>
      <c r="N894" s="140" t="s">
        <v>44</v>
      </c>
      <c r="P894" s="141">
        <f>O894*H894</f>
        <v>0</v>
      </c>
      <c r="Q894" s="141">
        <v>0</v>
      </c>
      <c r="R894" s="141">
        <f>Q894*H894</f>
        <v>0</v>
      </c>
      <c r="S894" s="141">
        <v>0</v>
      </c>
      <c r="T894" s="142">
        <f>S894*H894</f>
        <v>0</v>
      </c>
      <c r="AR894" s="143" t="s">
        <v>237</v>
      </c>
      <c r="AT894" s="143" t="s">
        <v>192</v>
      </c>
      <c r="AU894" s="143" t="s">
        <v>89</v>
      </c>
      <c r="AY894" s="16" t="s">
        <v>190</v>
      </c>
      <c r="BE894" s="144">
        <f>IF(N894="základní",J894,0)</f>
        <v>0</v>
      </c>
      <c r="BF894" s="144">
        <f>IF(N894="snížená",J894,0)</f>
        <v>0</v>
      </c>
      <c r="BG894" s="144">
        <f>IF(N894="zákl. přenesená",J894,0)</f>
        <v>0</v>
      </c>
      <c r="BH894" s="144">
        <f>IF(N894="sníž. přenesená",J894,0)</f>
        <v>0</v>
      </c>
      <c r="BI894" s="144">
        <f>IF(N894="nulová",J894,0)</f>
        <v>0</v>
      </c>
      <c r="BJ894" s="16" t="s">
        <v>87</v>
      </c>
      <c r="BK894" s="144">
        <f>ROUND(I894*H894,2)</f>
        <v>0</v>
      </c>
      <c r="BL894" s="16" t="s">
        <v>237</v>
      </c>
      <c r="BM894" s="143" t="s">
        <v>1504</v>
      </c>
    </row>
    <row r="895" spans="2:65" s="1" customFormat="1" ht="29.25">
      <c r="B895" s="31"/>
      <c r="D895" s="145" t="s">
        <v>198</v>
      </c>
      <c r="F895" s="146" t="s">
        <v>1505</v>
      </c>
      <c r="I895" s="147"/>
      <c r="L895" s="31"/>
      <c r="M895" s="148"/>
      <c r="T895" s="55"/>
      <c r="AT895" s="16" t="s">
        <v>198</v>
      </c>
      <c r="AU895" s="16" t="s">
        <v>89</v>
      </c>
    </row>
    <row r="896" spans="2:65" s="1" customFormat="1">
      <c r="B896" s="31"/>
      <c r="D896" s="149" t="s">
        <v>200</v>
      </c>
      <c r="F896" s="150" t="s">
        <v>1506</v>
      </c>
      <c r="I896" s="147"/>
      <c r="L896" s="31"/>
      <c r="M896" s="148"/>
      <c r="T896" s="55"/>
      <c r="AT896" s="16" t="s">
        <v>200</v>
      </c>
      <c r="AU896" s="16" t="s">
        <v>89</v>
      </c>
    </row>
    <row r="897" spans="2:65" s="11" customFormat="1" ht="22.9" customHeight="1">
      <c r="B897" s="121"/>
      <c r="D897" s="122" t="s">
        <v>78</v>
      </c>
      <c r="E897" s="130" t="s">
        <v>1507</v>
      </c>
      <c r="F897" s="130" t="s">
        <v>1508</v>
      </c>
      <c r="I897" s="124"/>
      <c r="J897" s="131">
        <f>BK897</f>
        <v>0</v>
      </c>
      <c r="L897" s="121"/>
      <c r="M897" s="125"/>
      <c r="P897" s="126">
        <f>SUM(P898:P900)</f>
        <v>0</v>
      </c>
      <c r="R897" s="126">
        <f>SUM(R898:R900)</f>
        <v>0</v>
      </c>
      <c r="T897" s="127">
        <f>SUM(T898:T900)</f>
        <v>0</v>
      </c>
      <c r="AR897" s="122" t="s">
        <v>89</v>
      </c>
      <c r="AT897" s="128" t="s">
        <v>78</v>
      </c>
      <c r="AU897" s="128" t="s">
        <v>87</v>
      </c>
      <c r="AY897" s="122" t="s">
        <v>190</v>
      </c>
      <c r="BK897" s="129">
        <f>SUM(BK898:BK900)</f>
        <v>0</v>
      </c>
    </row>
    <row r="898" spans="2:65" s="1" customFormat="1" ht="24.2" customHeight="1">
      <c r="B898" s="31"/>
      <c r="C898" s="132" t="s">
        <v>1509</v>
      </c>
      <c r="D898" s="132" t="s">
        <v>192</v>
      </c>
      <c r="E898" s="133" t="s">
        <v>1510</v>
      </c>
      <c r="F898" s="134" t="s">
        <v>1511</v>
      </c>
      <c r="G898" s="135" t="s">
        <v>204</v>
      </c>
      <c r="H898" s="136">
        <v>69</v>
      </c>
      <c r="I898" s="137"/>
      <c r="J898" s="138">
        <f>ROUND(I898*H898,2)</f>
        <v>0</v>
      </c>
      <c r="K898" s="134" t="s">
        <v>196</v>
      </c>
      <c r="L898" s="31"/>
      <c r="M898" s="139" t="s">
        <v>1</v>
      </c>
      <c r="N898" s="140" t="s">
        <v>44</v>
      </c>
      <c r="P898" s="141">
        <f>O898*H898</f>
        <v>0</v>
      </c>
      <c r="Q898" s="141">
        <v>0</v>
      </c>
      <c r="R898" s="141">
        <f>Q898*H898</f>
        <v>0</v>
      </c>
      <c r="S898" s="141">
        <v>0</v>
      </c>
      <c r="T898" s="142">
        <f>S898*H898</f>
        <v>0</v>
      </c>
      <c r="AR898" s="143" t="s">
        <v>237</v>
      </c>
      <c r="AT898" s="143" t="s">
        <v>192</v>
      </c>
      <c r="AU898" s="143" t="s">
        <v>89</v>
      </c>
      <c r="AY898" s="16" t="s">
        <v>190</v>
      </c>
      <c r="BE898" s="144">
        <f>IF(N898="základní",J898,0)</f>
        <v>0</v>
      </c>
      <c r="BF898" s="144">
        <f>IF(N898="snížená",J898,0)</f>
        <v>0</v>
      </c>
      <c r="BG898" s="144">
        <f>IF(N898="zákl. přenesená",J898,0)</f>
        <v>0</v>
      </c>
      <c r="BH898" s="144">
        <f>IF(N898="sníž. přenesená",J898,0)</f>
        <v>0</v>
      </c>
      <c r="BI898" s="144">
        <f>IF(N898="nulová",J898,0)</f>
        <v>0</v>
      </c>
      <c r="BJ898" s="16" t="s">
        <v>87</v>
      </c>
      <c r="BK898" s="144">
        <f>ROUND(I898*H898,2)</f>
        <v>0</v>
      </c>
      <c r="BL898" s="16" t="s">
        <v>237</v>
      </c>
      <c r="BM898" s="143" t="s">
        <v>1512</v>
      </c>
    </row>
    <row r="899" spans="2:65" s="1" customFormat="1" ht="19.5">
      <c r="B899" s="31"/>
      <c r="D899" s="145" t="s">
        <v>198</v>
      </c>
      <c r="F899" s="146" t="s">
        <v>1513</v>
      </c>
      <c r="I899" s="147"/>
      <c r="L899" s="31"/>
      <c r="M899" s="148"/>
      <c r="T899" s="55"/>
      <c r="AT899" s="16" t="s">
        <v>198</v>
      </c>
      <c r="AU899" s="16" t="s">
        <v>89</v>
      </c>
    </row>
    <row r="900" spans="2:65" s="1" customFormat="1">
      <c r="B900" s="31"/>
      <c r="D900" s="149" t="s">
        <v>200</v>
      </c>
      <c r="F900" s="150" t="s">
        <v>1514</v>
      </c>
      <c r="I900" s="147"/>
      <c r="L900" s="31"/>
      <c r="M900" s="148"/>
      <c r="T900" s="55"/>
      <c r="AT900" s="16" t="s">
        <v>200</v>
      </c>
      <c r="AU900" s="16" t="s">
        <v>89</v>
      </c>
    </row>
    <row r="901" spans="2:65" s="11" customFormat="1" ht="22.9" customHeight="1">
      <c r="B901" s="121"/>
      <c r="D901" s="122" t="s">
        <v>78</v>
      </c>
      <c r="E901" s="130" t="s">
        <v>1515</v>
      </c>
      <c r="F901" s="130" t="s">
        <v>1516</v>
      </c>
      <c r="I901" s="124"/>
      <c r="J901" s="131">
        <f>BK901</f>
        <v>0</v>
      </c>
      <c r="L901" s="121"/>
      <c r="M901" s="125"/>
      <c r="P901" s="126">
        <f>SUM(P902:P925)</f>
        <v>0</v>
      </c>
      <c r="R901" s="126">
        <f>SUM(R902:R925)</f>
        <v>0.26213660000000005</v>
      </c>
      <c r="T901" s="127">
        <f>SUM(T902:T925)</f>
        <v>0</v>
      </c>
      <c r="AR901" s="122" t="s">
        <v>89</v>
      </c>
      <c r="AT901" s="128" t="s">
        <v>78</v>
      </c>
      <c r="AU901" s="128" t="s">
        <v>87</v>
      </c>
      <c r="AY901" s="122" t="s">
        <v>190</v>
      </c>
      <c r="BK901" s="129">
        <f>SUM(BK902:BK925)</f>
        <v>0</v>
      </c>
    </row>
    <row r="902" spans="2:65" s="1" customFormat="1" ht="24.2" customHeight="1">
      <c r="B902" s="31"/>
      <c r="C902" s="132" t="s">
        <v>850</v>
      </c>
      <c r="D902" s="132" t="s">
        <v>192</v>
      </c>
      <c r="E902" s="133" t="s">
        <v>1517</v>
      </c>
      <c r="F902" s="134" t="s">
        <v>1518</v>
      </c>
      <c r="G902" s="135" t="s">
        <v>204</v>
      </c>
      <c r="H902" s="136">
        <v>6</v>
      </c>
      <c r="I902" s="137"/>
      <c r="J902" s="138">
        <f>ROUND(I902*H902,2)</f>
        <v>0</v>
      </c>
      <c r="K902" s="134" t="s">
        <v>196</v>
      </c>
      <c r="L902" s="31"/>
      <c r="M902" s="139" t="s">
        <v>1</v>
      </c>
      <c r="N902" s="140" t="s">
        <v>44</v>
      </c>
      <c r="P902" s="141">
        <f>O902*H902</f>
        <v>0</v>
      </c>
      <c r="Q902" s="141">
        <v>5.52E-5</v>
      </c>
      <c r="R902" s="141">
        <f>Q902*H902</f>
        <v>3.3120000000000003E-4</v>
      </c>
      <c r="S902" s="141">
        <v>0</v>
      </c>
      <c r="T902" s="142">
        <f>S902*H902</f>
        <v>0</v>
      </c>
      <c r="AR902" s="143" t="s">
        <v>237</v>
      </c>
      <c r="AT902" s="143" t="s">
        <v>192</v>
      </c>
      <c r="AU902" s="143" t="s">
        <v>89</v>
      </c>
      <c r="AY902" s="16" t="s">
        <v>190</v>
      </c>
      <c r="BE902" s="144">
        <f>IF(N902="základní",J902,0)</f>
        <v>0</v>
      </c>
      <c r="BF902" s="144">
        <f>IF(N902="snížená",J902,0)</f>
        <v>0</v>
      </c>
      <c r="BG902" s="144">
        <f>IF(N902="zákl. přenesená",J902,0)</f>
        <v>0</v>
      </c>
      <c r="BH902" s="144">
        <f>IF(N902="sníž. přenesená",J902,0)</f>
        <v>0</v>
      </c>
      <c r="BI902" s="144">
        <f>IF(N902="nulová",J902,0)</f>
        <v>0</v>
      </c>
      <c r="BJ902" s="16" t="s">
        <v>87</v>
      </c>
      <c r="BK902" s="144">
        <f>ROUND(I902*H902,2)</f>
        <v>0</v>
      </c>
      <c r="BL902" s="16" t="s">
        <v>237</v>
      </c>
      <c r="BM902" s="143" t="s">
        <v>1519</v>
      </c>
    </row>
    <row r="903" spans="2:65" s="1" customFormat="1" ht="29.25">
      <c r="B903" s="31"/>
      <c r="D903" s="145" t="s">
        <v>198</v>
      </c>
      <c r="F903" s="146" t="s">
        <v>1520</v>
      </c>
      <c r="I903" s="147"/>
      <c r="L903" s="31"/>
      <c r="M903" s="148"/>
      <c r="T903" s="55"/>
      <c r="AT903" s="16" t="s">
        <v>198</v>
      </c>
      <c r="AU903" s="16" t="s">
        <v>89</v>
      </c>
    </row>
    <row r="904" spans="2:65" s="1" customFormat="1">
      <c r="B904" s="31"/>
      <c r="D904" s="149" t="s">
        <v>200</v>
      </c>
      <c r="F904" s="150" t="s">
        <v>1521</v>
      </c>
      <c r="I904" s="147"/>
      <c r="L904" s="31"/>
      <c r="M904" s="148"/>
      <c r="T904" s="55"/>
      <c r="AT904" s="16" t="s">
        <v>200</v>
      </c>
      <c r="AU904" s="16" t="s">
        <v>89</v>
      </c>
    </row>
    <row r="905" spans="2:65" s="1" customFormat="1" ht="37.9" customHeight="1">
      <c r="B905" s="31"/>
      <c r="C905" s="152" t="s">
        <v>1522</v>
      </c>
      <c r="D905" s="152" t="s">
        <v>426</v>
      </c>
      <c r="E905" s="153" t="s">
        <v>1523</v>
      </c>
      <c r="F905" s="154" t="s">
        <v>1524</v>
      </c>
      <c r="G905" s="155" t="s">
        <v>204</v>
      </c>
      <c r="H905" s="156">
        <v>6</v>
      </c>
      <c r="I905" s="157"/>
      <c r="J905" s="158">
        <f>ROUND(I905*H905,2)</f>
        <v>0</v>
      </c>
      <c r="K905" s="154" t="s">
        <v>196</v>
      </c>
      <c r="L905" s="159"/>
      <c r="M905" s="160" t="s">
        <v>1</v>
      </c>
      <c r="N905" s="161" t="s">
        <v>44</v>
      </c>
      <c r="P905" s="141">
        <f>O905*H905</f>
        <v>0</v>
      </c>
      <c r="Q905" s="141">
        <v>1.2500000000000001E-2</v>
      </c>
      <c r="R905" s="141">
        <f>Q905*H905</f>
        <v>7.5000000000000011E-2</v>
      </c>
      <c r="S905" s="141">
        <v>0</v>
      </c>
      <c r="T905" s="142">
        <f>S905*H905</f>
        <v>0</v>
      </c>
      <c r="AR905" s="143" t="s">
        <v>281</v>
      </c>
      <c r="AT905" s="143" t="s">
        <v>426</v>
      </c>
      <c r="AU905" s="143" t="s">
        <v>89</v>
      </c>
      <c r="AY905" s="16" t="s">
        <v>190</v>
      </c>
      <c r="BE905" s="144">
        <f>IF(N905="základní",J905,0)</f>
        <v>0</v>
      </c>
      <c r="BF905" s="144">
        <f>IF(N905="snížená",J905,0)</f>
        <v>0</v>
      </c>
      <c r="BG905" s="144">
        <f>IF(N905="zákl. přenesená",J905,0)</f>
        <v>0</v>
      </c>
      <c r="BH905" s="144">
        <f>IF(N905="sníž. přenesená",J905,0)</f>
        <v>0</v>
      </c>
      <c r="BI905" s="144">
        <f>IF(N905="nulová",J905,0)</f>
        <v>0</v>
      </c>
      <c r="BJ905" s="16" t="s">
        <v>87</v>
      </c>
      <c r="BK905" s="144">
        <f>ROUND(I905*H905,2)</f>
        <v>0</v>
      </c>
      <c r="BL905" s="16" t="s">
        <v>237</v>
      </c>
      <c r="BM905" s="143" t="s">
        <v>1525</v>
      </c>
    </row>
    <row r="906" spans="2:65" s="1" customFormat="1" ht="29.25">
      <c r="B906" s="31"/>
      <c r="D906" s="145" t="s">
        <v>198</v>
      </c>
      <c r="F906" s="146" t="s">
        <v>1524</v>
      </c>
      <c r="I906" s="147"/>
      <c r="L906" s="31"/>
      <c r="M906" s="148"/>
      <c r="T906" s="55"/>
      <c r="AT906" s="16" t="s">
        <v>198</v>
      </c>
      <c r="AU906" s="16" t="s">
        <v>89</v>
      </c>
    </row>
    <row r="907" spans="2:65" s="1" customFormat="1" ht="24.2" customHeight="1">
      <c r="B907" s="31"/>
      <c r="C907" s="132" t="s">
        <v>856</v>
      </c>
      <c r="D907" s="132" t="s">
        <v>192</v>
      </c>
      <c r="E907" s="133" t="s">
        <v>1526</v>
      </c>
      <c r="F907" s="134" t="s">
        <v>1527</v>
      </c>
      <c r="G907" s="135" t="s">
        <v>204</v>
      </c>
      <c r="H907" s="136">
        <v>10</v>
      </c>
      <c r="I907" s="137"/>
      <c r="J907" s="138">
        <f>ROUND(I907*H907,2)</f>
        <v>0</v>
      </c>
      <c r="K907" s="134" t="s">
        <v>196</v>
      </c>
      <c r="L907" s="31"/>
      <c r="M907" s="139" t="s">
        <v>1</v>
      </c>
      <c r="N907" s="140" t="s">
        <v>44</v>
      </c>
      <c r="P907" s="141">
        <f>O907*H907</f>
        <v>0</v>
      </c>
      <c r="Q907" s="141">
        <v>8.2799999999999993E-5</v>
      </c>
      <c r="R907" s="141">
        <f>Q907*H907</f>
        <v>8.2799999999999996E-4</v>
      </c>
      <c r="S907" s="141">
        <v>0</v>
      </c>
      <c r="T907" s="142">
        <f>S907*H907</f>
        <v>0</v>
      </c>
      <c r="AR907" s="143" t="s">
        <v>237</v>
      </c>
      <c r="AT907" s="143" t="s">
        <v>192</v>
      </c>
      <c r="AU907" s="143" t="s">
        <v>89</v>
      </c>
      <c r="AY907" s="16" t="s">
        <v>190</v>
      </c>
      <c r="BE907" s="144">
        <f>IF(N907="základní",J907,0)</f>
        <v>0</v>
      </c>
      <c r="BF907" s="144">
        <f>IF(N907="snížená",J907,0)</f>
        <v>0</v>
      </c>
      <c r="BG907" s="144">
        <f>IF(N907="zákl. přenesená",J907,0)</f>
        <v>0</v>
      </c>
      <c r="BH907" s="144">
        <f>IF(N907="sníž. přenesená",J907,0)</f>
        <v>0</v>
      </c>
      <c r="BI907" s="144">
        <f>IF(N907="nulová",J907,0)</f>
        <v>0</v>
      </c>
      <c r="BJ907" s="16" t="s">
        <v>87</v>
      </c>
      <c r="BK907" s="144">
        <f>ROUND(I907*H907,2)</f>
        <v>0</v>
      </c>
      <c r="BL907" s="16" t="s">
        <v>237</v>
      </c>
      <c r="BM907" s="143" t="s">
        <v>1528</v>
      </c>
    </row>
    <row r="908" spans="2:65" s="1" customFormat="1" ht="29.25">
      <c r="B908" s="31"/>
      <c r="D908" s="145" t="s">
        <v>198</v>
      </c>
      <c r="F908" s="146" t="s">
        <v>1529</v>
      </c>
      <c r="I908" s="147"/>
      <c r="L908" s="31"/>
      <c r="M908" s="148"/>
      <c r="T908" s="55"/>
      <c r="AT908" s="16" t="s">
        <v>198</v>
      </c>
      <c r="AU908" s="16" t="s">
        <v>89</v>
      </c>
    </row>
    <row r="909" spans="2:65" s="1" customFormat="1">
      <c r="B909" s="31"/>
      <c r="D909" s="149" t="s">
        <v>200</v>
      </c>
      <c r="F909" s="150" t="s">
        <v>1530</v>
      </c>
      <c r="I909" s="147"/>
      <c r="L909" s="31"/>
      <c r="M909" s="148"/>
      <c r="T909" s="55"/>
      <c r="AT909" s="16" t="s">
        <v>200</v>
      </c>
      <c r="AU909" s="16" t="s">
        <v>89</v>
      </c>
    </row>
    <row r="910" spans="2:65" s="1" customFormat="1" ht="37.9" customHeight="1">
      <c r="B910" s="31"/>
      <c r="C910" s="152" t="s">
        <v>1531</v>
      </c>
      <c r="D910" s="152" t="s">
        <v>426</v>
      </c>
      <c r="E910" s="153" t="s">
        <v>1532</v>
      </c>
      <c r="F910" s="154" t="s">
        <v>1533</v>
      </c>
      <c r="G910" s="155" t="s">
        <v>204</v>
      </c>
      <c r="H910" s="156">
        <v>10</v>
      </c>
      <c r="I910" s="157"/>
      <c r="J910" s="158">
        <f>ROUND(I910*H910,2)</f>
        <v>0</v>
      </c>
      <c r="K910" s="154" t="s">
        <v>196</v>
      </c>
      <c r="L910" s="159"/>
      <c r="M910" s="160" t="s">
        <v>1</v>
      </c>
      <c r="N910" s="161" t="s">
        <v>44</v>
      </c>
      <c r="P910" s="141">
        <f>O910*H910</f>
        <v>0</v>
      </c>
      <c r="Q910" s="141">
        <v>1.8499999999999999E-2</v>
      </c>
      <c r="R910" s="141">
        <f>Q910*H910</f>
        <v>0.185</v>
      </c>
      <c r="S910" s="141">
        <v>0</v>
      </c>
      <c r="T910" s="142">
        <f>S910*H910</f>
        <v>0</v>
      </c>
      <c r="AR910" s="143" t="s">
        <v>281</v>
      </c>
      <c r="AT910" s="143" t="s">
        <v>426</v>
      </c>
      <c r="AU910" s="143" t="s">
        <v>89</v>
      </c>
      <c r="AY910" s="16" t="s">
        <v>190</v>
      </c>
      <c r="BE910" s="144">
        <f>IF(N910="základní",J910,0)</f>
        <v>0</v>
      </c>
      <c r="BF910" s="144">
        <f>IF(N910="snížená",J910,0)</f>
        <v>0</v>
      </c>
      <c r="BG910" s="144">
        <f>IF(N910="zákl. přenesená",J910,0)</f>
        <v>0</v>
      </c>
      <c r="BH910" s="144">
        <f>IF(N910="sníž. přenesená",J910,0)</f>
        <v>0</v>
      </c>
      <c r="BI910" s="144">
        <f>IF(N910="nulová",J910,0)</f>
        <v>0</v>
      </c>
      <c r="BJ910" s="16" t="s">
        <v>87</v>
      </c>
      <c r="BK910" s="144">
        <f>ROUND(I910*H910,2)</f>
        <v>0</v>
      </c>
      <c r="BL910" s="16" t="s">
        <v>237</v>
      </c>
      <c r="BM910" s="143" t="s">
        <v>1534</v>
      </c>
    </row>
    <row r="911" spans="2:65" s="1" customFormat="1" ht="29.25">
      <c r="B911" s="31"/>
      <c r="D911" s="145" t="s">
        <v>198</v>
      </c>
      <c r="F911" s="146" t="s">
        <v>1533</v>
      </c>
      <c r="I911" s="147"/>
      <c r="L911" s="31"/>
      <c r="M911" s="148"/>
      <c r="T911" s="55"/>
      <c r="AT911" s="16" t="s">
        <v>198</v>
      </c>
      <c r="AU911" s="16" t="s">
        <v>89</v>
      </c>
    </row>
    <row r="912" spans="2:65" s="1" customFormat="1" ht="16.5" customHeight="1">
      <c r="B912" s="31"/>
      <c r="C912" s="132" t="s">
        <v>861</v>
      </c>
      <c r="D912" s="132" t="s">
        <v>192</v>
      </c>
      <c r="E912" s="133" t="s">
        <v>1535</v>
      </c>
      <c r="F912" s="134" t="s">
        <v>1536</v>
      </c>
      <c r="G912" s="135" t="s">
        <v>204</v>
      </c>
      <c r="H912" s="136">
        <v>10</v>
      </c>
      <c r="I912" s="137"/>
      <c r="J912" s="138">
        <f>ROUND(I912*H912,2)</f>
        <v>0</v>
      </c>
      <c r="K912" s="134" t="s">
        <v>196</v>
      </c>
      <c r="L912" s="31"/>
      <c r="M912" s="139" t="s">
        <v>1</v>
      </c>
      <c r="N912" s="140" t="s">
        <v>44</v>
      </c>
      <c r="P912" s="141">
        <f>O912*H912</f>
        <v>0</v>
      </c>
      <c r="Q912" s="141">
        <v>4.5000000000000001E-6</v>
      </c>
      <c r="R912" s="141">
        <f>Q912*H912</f>
        <v>4.5000000000000003E-5</v>
      </c>
      <c r="S912" s="141">
        <v>0</v>
      </c>
      <c r="T912" s="142">
        <f>S912*H912</f>
        <v>0</v>
      </c>
      <c r="AR912" s="143" t="s">
        <v>237</v>
      </c>
      <c r="AT912" s="143" t="s">
        <v>192</v>
      </c>
      <c r="AU912" s="143" t="s">
        <v>89</v>
      </c>
      <c r="AY912" s="16" t="s">
        <v>190</v>
      </c>
      <c r="BE912" s="144">
        <f>IF(N912="základní",J912,0)</f>
        <v>0</v>
      </c>
      <c r="BF912" s="144">
        <f>IF(N912="snížená",J912,0)</f>
        <v>0</v>
      </c>
      <c r="BG912" s="144">
        <f>IF(N912="zákl. přenesená",J912,0)</f>
        <v>0</v>
      </c>
      <c r="BH912" s="144">
        <f>IF(N912="sníž. přenesená",J912,0)</f>
        <v>0</v>
      </c>
      <c r="BI912" s="144">
        <f>IF(N912="nulová",J912,0)</f>
        <v>0</v>
      </c>
      <c r="BJ912" s="16" t="s">
        <v>87</v>
      </c>
      <c r="BK912" s="144">
        <f>ROUND(I912*H912,2)</f>
        <v>0</v>
      </c>
      <c r="BL912" s="16" t="s">
        <v>237</v>
      </c>
      <c r="BM912" s="143" t="s">
        <v>1537</v>
      </c>
    </row>
    <row r="913" spans="2:65" s="1" customFormat="1" ht="19.5">
      <c r="B913" s="31"/>
      <c r="D913" s="145" t="s">
        <v>198</v>
      </c>
      <c r="F913" s="146" t="s">
        <v>1538</v>
      </c>
      <c r="I913" s="147"/>
      <c r="L913" s="31"/>
      <c r="M913" s="148"/>
      <c r="T913" s="55"/>
      <c r="AT913" s="16" t="s">
        <v>198</v>
      </c>
      <c r="AU913" s="16" t="s">
        <v>89</v>
      </c>
    </row>
    <row r="914" spans="2:65" s="1" customFormat="1">
      <c r="B914" s="31"/>
      <c r="D914" s="149" t="s">
        <v>200</v>
      </c>
      <c r="F914" s="150" t="s">
        <v>1539</v>
      </c>
      <c r="I914" s="147"/>
      <c r="L914" s="31"/>
      <c r="M914" s="148"/>
      <c r="T914" s="55"/>
      <c r="AT914" s="16" t="s">
        <v>200</v>
      </c>
      <c r="AU914" s="16" t="s">
        <v>89</v>
      </c>
    </row>
    <row r="915" spans="2:65" s="1" customFormat="1" ht="16.5" customHeight="1">
      <c r="B915" s="31"/>
      <c r="C915" s="152" t="s">
        <v>1540</v>
      </c>
      <c r="D915" s="152" t="s">
        <v>426</v>
      </c>
      <c r="E915" s="153" t="s">
        <v>1541</v>
      </c>
      <c r="F915" s="154" t="s">
        <v>1542</v>
      </c>
      <c r="G915" s="155" t="s">
        <v>204</v>
      </c>
      <c r="H915" s="156">
        <v>10</v>
      </c>
      <c r="I915" s="157"/>
      <c r="J915" s="158">
        <f>ROUND(I915*H915,2)</f>
        <v>0</v>
      </c>
      <c r="K915" s="154" t="s">
        <v>1543</v>
      </c>
      <c r="L915" s="159"/>
      <c r="M915" s="160" t="s">
        <v>1</v>
      </c>
      <c r="N915" s="161" t="s">
        <v>44</v>
      </c>
      <c r="P915" s="141">
        <f>O915*H915</f>
        <v>0</v>
      </c>
      <c r="Q915" s="141">
        <v>0</v>
      </c>
      <c r="R915" s="141">
        <f>Q915*H915</f>
        <v>0</v>
      </c>
      <c r="S915" s="141">
        <v>0</v>
      </c>
      <c r="T915" s="142">
        <f>S915*H915</f>
        <v>0</v>
      </c>
      <c r="AR915" s="143" t="s">
        <v>281</v>
      </c>
      <c r="AT915" s="143" t="s">
        <v>426</v>
      </c>
      <c r="AU915" s="143" t="s">
        <v>89</v>
      </c>
      <c r="AY915" s="16" t="s">
        <v>190</v>
      </c>
      <c r="BE915" s="144">
        <f>IF(N915="základní",J915,0)</f>
        <v>0</v>
      </c>
      <c r="BF915" s="144">
        <f>IF(N915="snížená",J915,0)</f>
        <v>0</v>
      </c>
      <c r="BG915" s="144">
        <f>IF(N915="zákl. přenesená",J915,0)</f>
        <v>0</v>
      </c>
      <c r="BH915" s="144">
        <f>IF(N915="sníž. přenesená",J915,0)</f>
        <v>0</v>
      </c>
      <c r="BI915" s="144">
        <f>IF(N915="nulová",J915,0)</f>
        <v>0</v>
      </c>
      <c r="BJ915" s="16" t="s">
        <v>87</v>
      </c>
      <c r="BK915" s="144">
        <f>ROUND(I915*H915,2)</f>
        <v>0</v>
      </c>
      <c r="BL915" s="16" t="s">
        <v>237</v>
      </c>
      <c r="BM915" s="143" t="s">
        <v>1544</v>
      </c>
    </row>
    <row r="916" spans="2:65" s="1" customFormat="1" ht="29.25">
      <c r="B916" s="31"/>
      <c r="D916" s="145" t="s">
        <v>198</v>
      </c>
      <c r="F916" s="146" t="s">
        <v>1545</v>
      </c>
      <c r="I916" s="147"/>
      <c r="L916" s="31"/>
      <c r="M916" s="148"/>
      <c r="T916" s="55"/>
      <c r="AT916" s="16" t="s">
        <v>198</v>
      </c>
      <c r="AU916" s="16" t="s">
        <v>89</v>
      </c>
    </row>
    <row r="917" spans="2:65" s="1" customFormat="1" ht="24.2" customHeight="1">
      <c r="B917" s="31"/>
      <c r="C917" s="132" t="s">
        <v>867</v>
      </c>
      <c r="D917" s="132" t="s">
        <v>192</v>
      </c>
      <c r="E917" s="133" t="s">
        <v>1546</v>
      </c>
      <c r="F917" s="134" t="s">
        <v>1547</v>
      </c>
      <c r="G917" s="135" t="s">
        <v>204</v>
      </c>
      <c r="H917" s="136">
        <v>6</v>
      </c>
      <c r="I917" s="137"/>
      <c r="J917" s="138">
        <f>ROUND(I917*H917,2)</f>
        <v>0</v>
      </c>
      <c r="K917" s="134" t="s">
        <v>196</v>
      </c>
      <c r="L917" s="31"/>
      <c r="M917" s="139" t="s">
        <v>1</v>
      </c>
      <c r="N917" s="140" t="s">
        <v>44</v>
      </c>
      <c r="P917" s="141">
        <f>O917*H917</f>
        <v>0</v>
      </c>
      <c r="Q917" s="141">
        <v>5.1900000000000001E-5</v>
      </c>
      <c r="R917" s="141">
        <f>Q917*H917</f>
        <v>3.1139999999999998E-4</v>
      </c>
      <c r="S917" s="141">
        <v>0</v>
      </c>
      <c r="T917" s="142">
        <f>S917*H917</f>
        <v>0</v>
      </c>
      <c r="AR917" s="143" t="s">
        <v>237</v>
      </c>
      <c r="AT917" s="143" t="s">
        <v>192</v>
      </c>
      <c r="AU917" s="143" t="s">
        <v>89</v>
      </c>
      <c r="AY917" s="16" t="s">
        <v>190</v>
      </c>
      <c r="BE917" s="144">
        <f>IF(N917="základní",J917,0)</f>
        <v>0</v>
      </c>
      <c r="BF917" s="144">
        <f>IF(N917="snížená",J917,0)</f>
        <v>0</v>
      </c>
      <c r="BG917" s="144">
        <f>IF(N917="zákl. přenesená",J917,0)</f>
        <v>0</v>
      </c>
      <c r="BH917" s="144">
        <f>IF(N917="sníž. přenesená",J917,0)</f>
        <v>0</v>
      </c>
      <c r="BI917" s="144">
        <f>IF(N917="nulová",J917,0)</f>
        <v>0</v>
      </c>
      <c r="BJ917" s="16" t="s">
        <v>87</v>
      </c>
      <c r="BK917" s="144">
        <f>ROUND(I917*H917,2)</f>
        <v>0</v>
      </c>
      <c r="BL917" s="16" t="s">
        <v>237</v>
      </c>
      <c r="BM917" s="143" t="s">
        <v>1548</v>
      </c>
    </row>
    <row r="918" spans="2:65" s="1" customFormat="1" ht="29.25">
      <c r="B918" s="31"/>
      <c r="D918" s="145" t="s">
        <v>198</v>
      </c>
      <c r="F918" s="146" t="s">
        <v>1549</v>
      </c>
      <c r="I918" s="147"/>
      <c r="L918" s="31"/>
      <c r="M918" s="148"/>
      <c r="T918" s="55"/>
      <c r="AT918" s="16" t="s">
        <v>198</v>
      </c>
      <c r="AU918" s="16" t="s">
        <v>89</v>
      </c>
    </row>
    <row r="919" spans="2:65" s="1" customFormat="1">
      <c r="B919" s="31"/>
      <c r="D919" s="149" t="s">
        <v>200</v>
      </c>
      <c r="F919" s="150" t="s">
        <v>1550</v>
      </c>
      <c r="I919" s="147"/>
      <c r="L919" s="31"/>
      <c r="M919" s="148"/>
      <c r="T919" s="55"/>
      <c r="AT919" s="16" t="s">
        <v>200</v>
      </c>
      <c r="AU919" s="16" t="s">
        <v>89</v>
      </c>
    </row>
    <row r="920" spans="2:65" s="1" customFormat="1" ht="24.2" customHeight="1">
      <c r="B920" s="31"/>
      <c r="C920" s="132" t="s">
        <v>1551</v>
      </c>
      <c r="D920" s="132" t="s">
        <v>192</v>
      </c>
      <c r="E920" s="133" t="s">
        <v>1552</v>
      </c>
      <c r="F920" s="134" t="s">
        <v>1553</v>
      </c>
      <c r="G920" s="135" t="s">
        <v>204</v>
      </c>
      <c r="H920" s="136">
        <v>10</v>
      </c>
      <c r="I920" s="137"/>
      <c r="J920" s="138">
        <f>ROUND(I920*H920,2)</f>
        <v>0</v>
      </c>
      <c r="K920" s="134" t="s">
        <v>196</v>
      </c>
      <c r="L920" s="31"/>
      <c r="M920" s="139" t="s">
        <v>1</v>
      </c>
      <c r="N920" s="140" t="s">
        <v>44</v>
      </c>
      <c r="P920" s="141">
        <f>O920*H920</f>
        <v>0</v>
      </c>
      <c r="Q920" s="141">
        <v>6.2100000000000005E-5</v>
      </c>
      <c r="R920" s="141">
        <f>Q920*H920</f>
        <v>6.2100000000000002E-4</v>
      </c>
      <c r="S920" s="141">
        <v>0</v>
      </c>
      <c r="T920" s="142">
        <f>S920*H920</f>
        <v>0</v>
      </c>
      <c r="AR920" s="143" t="s">
        <v>237</v>
      </c>
      <c r="AT920" s="143" t="s">
        <v>192</v>
      </c>
      <c r="AU920" s="143" t="s">
        <v>89</v>
      </c>
      <c r="AY920" s="16" t="s">
        <v>190</v>
      </c>
      <c r="BE920" s="144">
        <f>IF(N920="základní",J920,0)</f>
        <v>0</v>
      </c>
      <c r="BF920" s="144">
        <f>IF(N920="snížená",J920,0)</f>
        <v>0</v>
      </c>
      <c r="BG920" s="144">
        <f>IF(N920="zákl. přenesená",J920,0)</f>
        <v>0</v>
      </c>
      <c r="BH920" s="144">
        <f>IF(N920="sníž. přenesená",J920,0)</f>
        <v>0</v>
      </c>
      <c r="BI920" s="144">
        <f>IF(N920="nulová",J920,0)</f>
        <v>0</v>
      </c>
      <c r="BJ920" s="16" t="s">
        <v>87</v>
      </c>
      <c r="BK920" s="144">
        <f>ROUND(I920*H920,2)</f>
        <v>0</v>
      </c>
      <c r="BL920" s="16" t="s">
        <v>237</v>
      </c>
      <c r="BM920" s="143" t="s">
        <v>1554</v>
      </c>
    </row>
    <row r="921" spans="2:65" s="1" customFormat="1" ht="29.25">
      <c r="B921" s="31"/>
      <c r="D921" s="145" t="s">
        <v>198</v>
      </c>
      <c r="F921" s="146" t="s">
        <v>1555</v>
      </c>
      <c r="I921" s="147"/>
      <c r="L921" s="31"/>
      <c r="M921" s="148"/>
      <c r="T921" s="55"/>
      <c r="AT921" s="16" t="s">
        <v>198</v>
      </c>
      <c r="AU921" s="16" t="s">
        <v>89</v>
      </c>
    </row>
    <row r="922" spans="2:65" s="1" customFormat="1">
      <c r="B922" s="31"/>
      <c r="D922" s="149" t="s">
        <v>200</v>
      </c>
      <c r="F922" s="150" t="s">
        <v>1556</v>
      </c>
      <c r="I922" s="147"/>
      <c r="L922" s="31"/>
      <c r="M922" s="148"/>
      <c r="T922" s="55"/>
      <c r="AT922" s="16" t="s">
        <v>200</v>
      </c>
      <c r="AU922" s="16" t="s">
        <v>89</v>
      </c>
    </row>
    <row r="923" spans="2:65" s="1" customFormat="1" ht="24.2" customHeight="1">
      <c r="B923" s="31"/>
      <c r="C923" s="132" t="s">
        <v>872</v>
      </c>
      <c r="D923" s="132" t="s">
        <v>192</v>
      </c>
      <c r="E923" s="133" t="s">
        <v>1557</v>
      </c>
      <c r="F923" s="134" t="s">
        <v>1558</v>
      </c>
      <c r="G923" s="135" t="s">
        <v>265</v>
      </c>
      <c r="H923" s="136">
        <v>0.34899999999999998</v>
      </c>
      <c r="I923" s="137"/>
      <c r="J923" s="138">
        <f>ROUND(I923*H923,2)</f>
        <v>0</v>
      </c>
      <c r="K923" s="134" t="s">
        <v>196</v>
      </c>
      <c r="L923" s="31"/>
      <c r="M923" s="139" t="s">
        <v>1</v>
      </c>
      <c r="N923" s="140" t="s">
        <v>44</v>
      </c>
      <c r="P923" s="141">
        <f>O923*H923</f>
        <v>0</v>
      </c>
      <c r="Q923" s="141">
        <v>0</v>
      </c>
      <c r="R923" s="141">
        <f>Q923*H923</f>
        <v>0</v>
      </c>
      <c r="S923" s="141">
        <v>0</v>
      </c>
      <c r="T923" s="142">
        <f>S923*H923</f>
        <v>0</v>
      </c>
      <c r="AR923" s="143" t="s">
        <v>237</v>
      </c>
      <c r="AT923" s="143" t="s">
        <v>192</v>
      </c>
      <c r="AU923" s="143" t="s">
        <v>89</v>
      </c>
      <c r="AY923" s="16" t="s">
        <v>190</v>
      </c>
      <c r="BE923" s="144">
        <f>IF(N923="základní",J923,0)</f>
        <v>0</v>
      </c>
      <c r="BF923" s="144">
        <f>IF(N923="snížená",J923,0)</f>
        <v>0</v>
      </c>
      <c r="BG923" s="144">
        <f>IF(N923="zákl. přenesená",J923,0)</f>
        <v>0</v>
      </c>
      <c r="BH923" s="144">
        <f>IF(N923="sníž. přenesená",J923,0)</f>
        <v>0</v>
      </c>
      <c r="BI923" s="144">
        <f>IF(N923="nulová",J923,0)</f>
        <v>0</v>
      </c>
      <c r="BJ923" s="16" t="s">
        <v>87</v>
      </c>
      <c r="BK923" s="144">
        <f>ROUND(I923*H923,2)</f>
        <v>0</v>
      </c>
      <c r="BL923" s="16" t="s">
        <v>237</v>
      </c>
      <c r="BM923" s="143" t="s">
        <v>1559</v>
      </c>
    </row>
    <row r="924" spans="2:65" s="1" customFormat="1" ht="29.25">
      <c r="B924" s="31"/>
      <c r="D924" s="145" t="s">
        <v>198</v>
      </c>
      <c r="F924" s="146" t="s">
        <v>1560</v>
      </c>
      <c r="I924" s="147"/>
      <c r="L924" s="31"/>
      <c r="M924" s="148"/>
      <c r="T924" s="55"/>
      <c r="AT924" s="16" t="s">
        <v>198</v>
      </c>
      <c r="AU924" s="16" t="s">
        <v>89</v>
      </c>
    </row>
    <row r="925" spans="2:65" s="1" customFormat="1">
      <c r="B925" s="31"/>
      <c r="D925" s="149" t="s">
        <v>200</v>
      </c>
      <c r="F925" s="150" t="s">
        <v>1561</v>
      </c>
      <c r="I925" s="147"/>
      <c r="L925" s="31"/>
      <c r="M925" s="148"/>
      <c r="T925" s="55"/>
      <c r="AT925" s="16" t="s">
        <v>200</v>
      </c>
      <c r="AU925" s="16" t="s">
        <v>89</v>
      </c>
    </row>
    <row r="926" spans="2:65" s="11" customFormat="1" ht="22.9" customHeight="1">
      <c r="B926" s="121"/>
      <c r="D926" s="122" t="s">
        <v>78</v>
      </c>
      <c r="E926" s="130" t="s">
        <v>1562</v>
      </c>
      <c r="F926" s="130" t="s">
        <v>1563</v>
      </c>
      <c r="I926" s="124"/>
      <c r="J926" s="131">
        <f>BK926</f>
        <v>0</v>
      </c>
      <c r="L926" s="121"/>
      <c r="M926" s="125"/>
      <c r="P926" s="126">
        <f>SUM(P927:P940)</f>
        <v>0</v>
      </c>
      <c r="R926" s="126">
        <f>SUM(R927:R940)</f>
        <v>1.3401702767960002</v>
      </c>
      <c r="T926" s="127">
        <f>SUM(T927:T940)</f>
        <v>0</v>
      </c>
      <c r="AR926" s="122" t="s">
        <v>89</v>
      </c>
      <c r="AT926" s="128" t="s">
        <v>78</v>
      </c>
      <c r="AU926" s="128" t="s">
        <v>87</v>
      </c>
      <c r="AY926" s="122" t="s">
        <v>190</v>
      </c>
      <c r="BK926" s="129">
        <f>SUM(BK927:BK940)</f>
        <v>0</v>
      </c>
    </row>
    <row r="927" spans="2:65" s="1" customFormat="1" ht="24.2" customHeight="1">
      <c r="B927" s="31"/>
      <c r="C927" s="132" t="s">
        <v>1564</v>
      </c>
      <c r="D927" s="132" t="s">
        <v>192</v>
      </c>
      <c r="E927" s="133" t="s">
        <v>1565</v>
      </c>
      <c r="F927" s="134" t="s">
        <v>1566</v>
      </c>
      <c r="G927" s="135" t="s">
        <v>195</v>
      </c>
      <c r="H927" s="136">
        <v>74.626000000000005</v>
      </c>
      <c r="I927" s="137"/>
      <c r="J927" s="138">
        <f>ROUND(I927*H927,2)</f>
        <v>0</v>
      </c>
      <c r="K927" s="134" t="s">
        <v>196</v>
      </c>
      <c r="L927" s="31"/>
      <c r="M927" s="139" t="s">
        <v>1</v>
      </c>
      <c r="N927" s="140" t="s">
        <v>44</v>
      </c>
      <c r="P927" s="141">
        <f>O927*H927</f>
        <v>0</v>
      </c>
      <c r="Q927" s="141">
        <v>1.6212600000000001E-2</v>
      </c>
      <c r="R927" s="141">
        <f>Q927*H927</f>
        <v>1.2098814876000001</v>
      </c>
      <c r="S927" s="141">
        <v>0</v>
      </c>
      <c r="T927" s="142">
        <f>S927*H927</f>
        <v>0</v>
      </c>
      <c r="AR927" s="143" t="s">
        <v>237</v>
      </c>
      <c r="AT927" s="143" t="s">
        <v>192</v>
      </c>
      <c r="AU927" s="143" t="s">
        <v>89</v>
      </c>
      <c r="AY927" s="16" t="s">
        <v>190</v>
      </c>
      <c r="BE927" s="144">
        <f>IF(N927="základní",J927,0)</f>
        <v>0</v>
      </c>
      <c r="BF927" s="144">
        <f>IF(N927="snížená",J927,0)</f>
        <v>0</v>
      </c>
      <c r="BG927" s="144">
        <f>IF(N927="zákl. přenesená",J927,0)</f>
        <v>0</v>
      </c>
      <c r="BH927" s="144">
        <f>IF(N927="sníž. přenesená",J927,0)</f>
        <v>0</v>
      </c>
      <c r="BI927" s="144">
        <f>IF(N927="nulová",J927,0)</f>
        <v>0</v>
      </c>
      <c r="BJ927" s="16" t="s">
        <v>87</v>
      </c>
      <c r="BK927" s="144">
        <f>ROUND(I927*H927,2)</f>
        <v>0</v>
      </c>
      <c r="BL927" s="16" t="s">
        <v>237</v>
      </c>
      <c r="BM927" s="143" t="s">
        <v>1567</v>
      </c>
    </row>
    <row r="928" spans="2:65" s="1" customFormat="1" ht="29.25">
      <c r="B928" s="31"/>
      <c r="D928" s="145" t="s">
        <v>198</v>
      </c>
      <c r="F928" s="146" t="s">
        <v>1568</v>
      </c>
      <c r="I928" s="147"/>
      <c r="L928" s="31"/>
      <c r="M928" s="148"/>
      <c r="T928" s="55"/>
      <c r="AT928" s="16" t="s">
        <v>198</v>
      </c>
      <c r="AU928" s="16" t="s">
        <v>89</v>
      </c>
    </row>
    <row r="929" spans="2:65" s="1" customFormat="1">
      <c r="B929" s="31"/>
      <c r="D929" s="149" t="s">
        <v>200</v>
      </c>
      <c r="F929" s="150" t="s">
        <v>1569</v>
      </c>
      <c r="I929" s="147"/>
      <c r="L929" s="31"/>
      <c r="M929" s="148"/>
      <c r="T929" s="55"/>
      <c r="AT929" s="16" t="s">
        <v>200</v>
      </c>
      <c r="AU929" s="16" t="s">
        <v>89</v>
      </c>
    </row>
    <row r="930" spans="2:65" s="1" customFormat="1" ht="24.2" customHeight="1">
      <c r="B930" s="31"/>
      <c r="C930" s="132" t="s">
        <v>878</v>
      </c>
      <c r="D930" s="132" t="s">
        <v>192</v>
      </c>
      <c r="E930" s="133" t="s">
        <v>1570</v>
      </c>
      <c r="F930" s="134" t="s">
        <v>1571</v>
      </c>
      <c r="G930" s="135" t="s">
        <v>368</v>
      </c>
      <c r="H930" s="136">
        <v>26.85</v>
      </c>
      <c r="I930" s="137"/>
      <c r="J930" s="138">
        <f>ROUND(I930*H930,2)</f>
        <v>0</v>
      </c>
      <c r="K930" s="134" t="s">
        <v>196</v>
      </c>
      <c r="L930" s="31"/>
      <c r="M930" s="139" t="s">
        <v>1</v>
      </c>
      <c r="N930" s="140" t="s">
        <v>44</v>
      </c>
      <c r="P930" s="141">
        <f>O930*H930</f>
        <v>0</v>
      </c>
      <c r="Q930" s="141">
        <v>0</v>
      </c>
      <c r="R930" s="141">
        <f>Q930*H930</f>
        <v>0</v>
      </c>
      <c r="S930" s="141">
        <v>0</v>
      </c>
      <c r="T930" s="142">
        <f>S930*H930</f>
        <v>0</v>
      </c>
      <c r="AR930" s="143" t="s">
        <v>237</v>
      </c>
      <c r="AT930" s="143" t="s">
        <v>192</v>
      </c>
      <c r="AU930" s="143" t="s">
        <v>89</v>
      </c>
      <c r="AY930" s="16" t="s">
        <v>190</v>
      </c>
      <c r="BE930" s="144">
        <f>IF(N930="základní",J930,0)</f>
        <v>0</v>
      </c>
      <c r="BF930" s="144">
        <f>IF(N930="snížená",J930,0)</f>
        <v>0</v>
      </c>
      <c r="BG930" s="144">
        <f>IF(N930="zákl. přenesená",J930,0)</f>
        <v>0</v>
      </c>
      <c r="BH930" s="144">
        <f>IF(N930="sníž. přenesená",J930,0)</f>
        <v>0</v>
      </c>
      <c r="BI930" s="144">
        <f>IF(N930="nulová",J930,0)</f>
        <v>0</v>
      </c>
      <c r="BJ930" s="16" t="s">
        <v>87</v>
      </c>
      <c r="BK930" s="144">
        <f>ROUND(I930*H930,2)</f>
        <v>0</v>
      </c>
      <c r="BL930" s="16" t="s">
        <v>237</v>
      </c>
      <c r="BM930" s="143" t="s">
        <v>1572</v>
      </c>
    </row>
    <row r="931" spans="2:65" s="1" customFormat="1" ht="19.5">
      <c r="B931" s="31"/>
      <c r="D931" s="145" t="s">
        <v>198</v>
      </c>
      <c r="F931" s="146" t="s">
        <v>1573</v>
      </c>
      <c r="I931" s="147"/>
      <c r="L931" s="31"/>
      <c r="M931" s="148"/>
      <c r="T931" s="55"/>
      <c r="AT931" s="16" t="s">
        <v>198</v>
      </c>
      <c r="AU931" s="16" t="s">
        <v>89</v>
      </c>
    </row>
    <row r="932" spans="2:65" s="1" customFormat="1">
      <c r="B932" s="31"/>
      <c r="D932" s="149" t="s">
        <v>200</v>
      </c>
      <c r="F932" s="150" t="s">
        <v>1574</v>
      </c>
      <c r="I932" s="147"/>
      <c r="L932" s="31"/>
      <c r="M932" s="148"/>
      <c r="T932" s="55"/>
      <c r="AT932" s="16" t="s">
        <v>200</v>
      </c>
      <c r="AU932" s="16" t="s">
        <v>89</v>
      </c>
    </row>
    <row r="933" spans="2:65" s="1" customFormat="1" ht="16.5" customHeight="1">
      <c r="B933" s="31"/>
      <c r="C933" s="152" t="s">
        <v>1575</v>
      </c>
      <c r="D933" s="152" t="s">
        <v>426</v>
      </c>
      <c r="E933" s="153" t="s">
        <v>1576</v>
      </c>
      <c r="F933" s="154" t="s">
        <v>1577</v>
      </c>
      <c r="G933" s="155" t="s">
        <v>210</v>
      </c>
      <c r="H933" s="156">
        <v>0.152</v>
      </c>
      <c r="I933" s="157"/>
      <c r="J933" s="158">
        <f>ROUND(I933*H933,2)</f>
        <v>0</v>
      </c>
      <c r="K933" s="154" t="s">
        <v>196</v>
      </c>
      <c r="L933" s="159"/>
      <c r="M933" s="160" t="s">
        <v>1</v>
      </c>
      <c r="N933" s="161" t="s">
        <v>44</v>
      </c>
      <c r="P933" s="141">
        <f>O933*H933</f>
        <v>0</v>
      </c>
      <c r="Q933" s="141">
        <v>0.55000000000000004</v>
      </c>
      <c r="R933" s="141">
        <f>Q933*H933</f>
        <v>8.3600000000000008E-2</v>
      </c>
      <c r="S933" s="141">
        <v>0</v>
      </c>
      <c r="T933" s="142">
        <f>S933*H933</f>
        <v>0</v>
      </c>
      <c r="AR933" s="143" t="s">
        <v>281</v>
      </c>
      <c r="AT933" s="143" t="s">
        <v>426</v>
      </c>
      <c r="AU933" s="143" t="s">
        <v>89</v>
      </c>
      <c r="AY933" s="16" t="s">
        <v>190</v>
      </c>
      <c r="BE933" s="144">
        <f>IF(N933="základní",J933,0)</f>
        <v>0</v>
      </c>
      <c r="BF933" s="144">
        <f>IF(N933="snížená",J933,0)</f>
        <v>0</v>
      </c>
      <c r="BG933" s="144">
        <f>IF(N933="zákl. přenesená",J933,0)</f>
        <v>0</v>
      </c>
      <c r="BH933" s="144">
        <f>IF(N933="sníž. přenesená",J933,0)</f>
        <v>0</v>
      </c>
      <c r="BI933" s="144">
        <f>IF(N933="nulová",J933,0)</f>
        <v>0</v>
      </c>
      <c r="BJ933" s="16" t="s">
        <v>87</v>
      </c>
      <c r="BK933" s="144">
        <f>ROUND(I933*H933,2)</f>
        <v>0</v>
      </c>
      <c r="BL933" s="16" t="s">
        <v>237</v>
      </c>
      <c r="BM933" s="143" t="s">
        <v>1578</v>
      </c>
    </row>
    <row r="934" spans="2:65" s="1" customFormat="1">
      <c r="B934" s="31"/>
      <c r="D934" s="145" t="s">
        <v>198</v>
      </c>
      <c r="F934" s="146" t="s">
        <v>1577</v>
      </c>
      <c r="I934" s="147"/>
      <c r="L934" s="31"/>
      <c r="M934" s="148"/>
      <c r="T934" s="55"/>
      <c r="AT934" s="16" t="s">
        <v>198</v>
      </c>
      <c r="AU934" s="16" t="s">
        <v>89</v>
      </c>
    </row>
    <row r="935" spans="2:65" s="1" customFormat="1" ht="24.2" customHeight="1">
      <c r="B935" s="31"/>
      <c r="C935" s="132" t="s">
        <v>883</v>
      </c>
      <c r="D935" s="132" t="s">
        <v>192</v>
      </c>
      <c r="E935" s="133" t="s">
        <v>1579</v>
      </c>
      <c r="F935" s="134" t="s">
        <v>1580</v>
      </c>
      <c r="G935" s="135" t="s">
        <v>210</v>
      </c>
      <c r="H935" s="136">
        <v>2.004</v>
      </c>
      <c r="I935" s="137"/>
      <c r="J935" s="138">
        <f>ROUND(I935*H935,2)</f>
        <v>0</v>
      </c>
      <c r="K935" s="134" t="s">
        <v>196</v>
      </c>
      <c r="L935" s="31"/>
      <c r="M935" s="139" t="s">
        <v>1</v>
      </c>
      <c r="N935" s="140" t="s">
        <v>44</v>
      </c>
      <c r="P935" s="141">
        <f>O935*H935</f>
        <v>0</v>
      </c>
      <c r="Q935" s="141">
        <v>2.3297799000000001E-2</v>
      </c>
      <c r="R935" s="141">
        <f>Q935*H935</f>
        <v>4.6688789196000002E-2</v>
      </c>
      <c r="S935" s="141">
        <v>0</v>
      </c>
      <c r="T935" s="142">
        <f>S935*H935</f>
        <v>0</v>
      </c>
      <c r="AR935" s="143" t="s">
        <v>237</v>
      </c>
      <c r="AT935" s="143" t="s">
        <v>192</v>
      </c>
      <c r="AU935" s="143" t="s">
        <v>89</v>
      </c>
      <c r="AY935" s="16" t="s">
        <v>190</v>
      </c>
      <c r="BE935" s="144">
        <f>IF(N935="základní",J935,0)</f>
        <v>0</v>
      </c>
      <c r="BF935" s="144">
        <f>IF(N935="snížená",J935,0)</f>
        <v>0</v>
      </c>
      <c r="BG935" s="144">
        <f>IF(N935="zákl. přenesená",J935,0)</f>
        <v>0</v>
      </c>
      <c r="BH935" s="144">
        <f>IF(N935="sníž. přenesená",J935,0)</f>
        <v>0</v>
      </c>
      <c r="BI935" s="144">
        <f>IF(N935="nulová",J935,0)</f>
        <v>0</v>
      </c>
      <c r="BJ935" s="16" t="s">
        <v>87</v>
      </c>
      <c r="BK935" s="144">
        <f>ROUND(I935*H935,2)</f>
        <v>0</v>
      </c>
      <c r="BL935" s="16" t="s">
        <v>237</v>
      </c>
      <c r="BM935" s="143" t="s">
        <v>1581</v>
      </c>
    </row>
    <row r="936" spans="2:65" s="1" customFormat="1" ht="19.5">
      <c r="B936" s="31"/>
      <c r="D936" s="145" t="s">
        <v>198</v>
      </c>
      <c r="F936" s="146" t="s">
        <v>1582</v>
      </c>
      <c r="I936" s="147"/>
      <c r="L936" s="31"/>
      <c r="M936" s="148"/>
      <c r="T936" s="55"/>
      <c r="AT936" s="16" t="s">
        <v>198</v>
      </c>
      <c r="AU936" s="16" t="s">
        <v>89</v>
      </c>
    </row>
    <row r="937" spans="2:65" s="1" customFormat="1">
      <c r="B937" s="31"/>
      <c r="D937" s="149" t="s">
        <v>200</v>
      </c>
      <c r="F937" s="150" t="s">
        <v>1583</v>
      </c>
      <c r="I937" s="147"/>
      <c r="L937" s="31"/>
      <c r="M937" s="148"/>
      <c r="T937" s="55"/>
      <c r="AT937" s="16" t="s">
        <v>200</v>
      </c>
      <c r="AU937" s="16" t="s">
        <v>89</v>
      </c>
    </row>
    <row r="938" spans="2:65" s="1" customFormat="1" ht="24.2" customHeight="1">
      <c r="B938" s="31"/>
      <c r="C938" s="132" t="s">
        <v>1584</v>
      </c>
      <c r="D938" s="132" t="s">
        <v>192</v>
      </c>
      <c r="E938" s="133" t="s">
        <v>1585</v>
      </c>
      <c r="F938" s="134" t="s">
        <v>1586</v>
      </c>
      <c r="G938" s="135" t="s">
        <v>265</v>
      </c>
      <c r="H938" s="136">
        <v>1.34</v>
      </c>
      <c r="I938" s="137"/>
      <c r="J938" s="138">
        <f>ROUND(I938*H938,2)</f>
        <v>0</v>
      </c>
      <c r="K938" s="134" t="s">
        <v>196</v>
      </c>
      <c r="L938" s="31"/>
      <c r="M938" s="139" t="s">
        <v>1</v>
      </c>
      <c r="N938" s="140" t="s">
        <v>44</v>
      </c>
      <c r="P938" s="141">
        <f>O938*H938</f>
        <v>0</v>
      </c>
      <c r="Q938" s="141">
        <v>0</v>
      </c>
      <c r="R938" s="141">
        <f>Q938*H938</f>
        <v>0</v>
      </c>
      <c r="S938" s="141">
        <v>0</v>
      </c>
      <c r="T938" s="142">
        <f>S938*H938</f>
        <v>0</v>
      </c>
      <c r="AR938" s="143" t="s">
        <v>237</v>
      </c>
      <c r="AT938" s="143" t="s">
        <v>192</v>
      </c>
      <c r="AU938" s="143" t="s">
        <v>89</v>
      </c>
      <c r="AY938" s="16" t="s">
        <v>190</v>
      </c>
      <c r="BE938" s="144">
        <f>IF(N938="základní",J938,0)</f>
        <v>0</v>
      </c>
      <c r="BF938" s="144">
        <f>IF(N938="snížená",J938,0)</f>
        <v>0</v>
      </c>
      <c r="BG938" s="144">
        <f>IF(N938="zákl. přenesená",J938,0)</f>
        <v>0</v>
      </c>
      <c r="BH938" s="144">
        <f>IF(N938="sníž. přenesená",J938,0)</f>
        <v>0</v>
      </c>
      <c r="BI938" s="144">
        <f>IF(N938="nulová",J938,0)</f>
        <v>0</v>
      </c>
      <c r="BJ938" s="16" t="s">
        <v>87</v>
      </c>
      <c r="BK938" s="144">
        <f>ROUND(I938*H938,2)</f>
        <v>0</v>
      </c>
      <c r="BL938" s="16" t="s">
        <v>237</v>
      </c>
      <c r="BM938" s="143" t="s">
        <v>1587</v>
      </c>
    </row>
    <row r="939" spans="2:65" s="1" customFormat="1" ht="29.25">
      <c r="B939" s="31"/>
      <c r="D939" s="145" t="s">
        <v>198</v>
      </c>
      <c r="F939" s="146" t="s">
        <v>1588</v>
      </c>
      <c r="I939" s="147"/>
      <c r="L939" s="31"/>
      <c r="M939" s="148"/>
      <c r="T939" s="55"/>
      <c r="AT939" s="16" t="s">
        <v>198</v>
      </c>
      <c r="AU939" s="16" t="s">
        <v>89</v>
      </c>
    </row>
    <row r="940" spans="2:65" s="1" customFormat="1">
      <c r="B940" s="31"/>
      <c r="D940" s="149" t="s">
        <v>200</v>
      </c>
      <c r="F940" s="150" t="s">
        <v>1589</v>
      </c>
      <c r="I940" s="147"/>
      <c r="L940" s="31"/>
      <c r="M940" s="148"/>
      <c r="T940" s="55"/>
      <c r="AT940" s="16" t="s">
        <v>200</v>
      </c>
      <c r="AU940" s="16" t="s">
        <v>89</v>
      </c>
    </row>
    <row r="941" spans="2:65" s="11" customFormat="1" ht="22.9" customHeight="1">
      <c r="B941" s="121"/>
      <c r="D941" s="122" t="s">
        <v>78</v>
      </c>
      <c r="E941" s="130" t="s">
        <v>1590</v>
      </c>
      <c r="F941" s="130" t="s">
        <v>1591</v>
      </c>
      <c r="I941" s="124"/>
      <c r="J941" s="131">
        <f>BK941</f>
        <v>0</v>
      </c>
      <c r="L941" s="121"/>
      <c r="M941" s="125"/>
      <c r="P941" s="126">
        <f>SUM(P942:P962)</f>
        <v>0</v>
      </c>
      <c r="R941" s="126">
        <f>SUM(R942:R962)</f>
        <v>1.7519529633766997</v>
      </c>
      <c r="T941" s="127">
        <f>SUM(T942:T962)</f>
        <v>0</v>
      </c>
      <c r="AR941" s="122" t="s">
        <v>89</v>
      </c>
      <c r="AT941" s="128" t="s">
        <v>78</v>
      </c>
      <c r="AU941" s="128" t="s">
        <v>87</v>
      </c>
      <c r="AY941" s="122" t="s">
        <v>190</v>
      </c>
      <c r="BK941" s="129">
        <f>SUM(BK942:BK962)</f>
        <v>0</v>
      </c>
    </row>
    <row r="942" spans="2:65" s="1" customFormat="1" ht="24.2" customHeight="1">
      <c r="B942" s="31"/>
      <c r="C942" s="132" t="s">
        <v>889</v>
      </c>
      <c r="D942" s="132" t="s">
        <v>192</v>
      </c>
      <c r="E942" s="133" t="s">
        <v>1592</v>
      </c>
      <c r="F942" s="134" t="s">
        <v>1593</v>
      </c>
      <c r="G942" s="135" t="s">
        <v>195</v>
      </c>
      <c r="H942" s="136">
        <v>75.143000000000001</v>
      </c>
      <c r="I942" s="137"/>
      <c r="J942" s="138">
        <f>ROUND(I942*H942,2)</f>
        <v>0</v>
      </c>
      <c r="K942" s="134" t="s">
        <v>1</v>
      </c>
      <c r="L942" s="31"/>
      <c r="M942" s="139" t="s">
        <v>1</v>
      </c>
      <c r="N942" s="140" t="s">
        <v>44</v>
      </c>
      <c r="P942" s="141">
        <f>O942*H942</f>
        <v>0</v>
      </c>
      <c r="Q942" s="141">
        <v>1.451E-2</v>
      </c>
      <c r="R942" s="141">
        <f>Q942*H942</f>
        <v>1.09032493</v>
      </c>
      <c r="S942" s="141">
        <v>0</v>
      </c>
      <c r="T942" s="142">
        <f>S942*H942</f>
        <v>0</v>
      </c>
      <c r="AR942" s="143" t="s">
        <v>237</v>
      </c>
      <c r="AT942" s="143" t="s">
        <v>192</v>
      </c>
      <c r="AU942" s="143" t="s">
        <v>89</v>
      </c>
      <c r="AY942" s="16" t="s">
        <v>190</v>
      </c>
      <c r="BE942" s="144">
        <f>IF(N942="základní",J942,0)</f>
        <v>0</v>
      </c>
      <c r="BF942" s="144">
        <f>IF(N942="snížená",J942,0)</f>
        <v>0</v>
      </c>
      <c r="BG942" s="144">
        <f>IF(N942="zákl. přenesená",J942,0)</f>
        <v>0</v>
      </c>
      <c r="BH942" s="144">
        <f>IF(N942="sníž. přenesená",J942,0)</f>
        <v>0</v>
      </c>
      <c r="BI942" s="144">
        <f>IF(N942="nulová",J942,0)</f>
        <v>0</v>
      </c>
      <c r="BJ942" s="16" t="s">
        <v>87</v>
      </c>
      <c r="BK942" s="144">
        <f>ROUND(I942*H942,2)</f>
        <v>0</v>
      </c>
      <c r="BL942" s="16" t="s">
        <v>237</v>
      </c>
      <c r="BM942" s="143" t="s">
        <v>1594</v>
      </c>
    </row>
    <row r="943" spans="2:65" s="1" customFormat="1">
      <c r="B943" s="31"/>
      <c r="D943" s="145" t="s">
        <v>198</v>
      </c>
      <c r="F943" s="146" t="s">
        <v>1593</v>
      </c>
      <c r="I943" s="147"/>
      <c r="L943" s="31"/>
      <c r="M943" s="148"/>
      <c r="T943" s="55"/>
      <c r="AT943" s="16" t="s">
        <v>198</v>
      </c>
      <c r="AU943" s="16" t="s">
        <v>89</v>
      </c>
    </row>
    <row r="944" spans="2:65" s="1" customFormat="1" ht="33" customHeight="1">
      <c r="B944" s="31"/>
      <c r="C944" s="132" t="s">
        <v>1595</v>
      </c>
      <c r="D944" s="132" t="s">
        <v>192</v>
      </c>
      <c r="E944" s="133" t="s">
        <v>1596</v>
      </c>
      <c r="F944" s="134" t="s">
        <v>1597</v>
      </c>
      <c r="G944" s="135" t="s">
        <v>195</v>
      </c>
      <c r="H944" s="136">
        <v>252.1</v>
      </c>
      <c r="I944" s="137"/>
      <c r="J944" s="138">
        <f>ROUND(I944*H944,2)</f>
        <v>0</v>
      </c>
      <c r="K944" s="134" t="s">
        <v>196</v>
      </c>
      <c r="L944" s="31"/>
      <c r="M944" s="139" t="s">
        <v>1</v>
      </c>
      <c r="N944" s="140" t="s">
        <v>44</v>
      </c>
      <c r="P944" s="141">
        <f>O944*H944</f>
        <v>0</v>
      </c>
      <c r="Q944" s="141">
        <v>1.25314E-3</v>
      </c>
      <c r="R944" s="141">
        <f>Q944*H944</f>
        <v>0.315916594</v>
      </c>
      <c r="S944" s="141">
        <v>0</v>
      </c>
      <c r="T944" s="142">
        <f>S944*H944</f>
        <v>0</v>
      </c>
      <c r="AR944" s="143" t="s">
        <v>237</v>
      </c>
      <c r="AT944" s="143" t="s">
        <v>192</v>
      </c>
      <c r="AU944" s="143" t="s">
        <v>89</v>
      </c>
      <c r="AY944" s="16" t="s">
        <v>190</v>
      </c>
      <c r="BE944" s="144">
        <f>IF(N944="základní",J944,0)</f>
        <v>0</v>
      </c>
      <c r="BF944" s="144">
        <f>IF(N944="snížená",J944,0)</f>
        <v>0</v>
      </c>
      <c r="BG944" s="144">
        <f>IF(N944="zákl. přenesená",J944,0)</f>
        <v>0</v>
      </c>
      <c r="BH944" s="144">
        <f>IF(N944="sníž. přenesená",J944,0)</f>
        <v>0</v>
      </c>
      <c r="BI944" s="144">
        <f>IF(N944="nulová",J944,0)</f>
        <v>0</v>
      </c>
      <c r="BJ944" s="16" t="s">
        <v>87</v>
      </c>
      <c r="BK944" s="144">
        <f>ROUND(I944*H944,2)</f>
        <v>0</v>
      </c>
      <c r="BL944" s="16" t="s">
        <v>237</v>
      </c>
      <c r="BM944" s="143" t="s">
        <v>1598</v>
      </c>
    </row>
    <row r="945" spans="2:65" s="1" customFormat="1" ht="29.25">
      <c r="B945" s="31"/>
      <c r="D945" s="145" t="s">
        <v>198</v>
      </c>
      <c r="F945" s="146" t="s">
        <v>1599</v>
      </c>
      <c r="I945" s="147"/>
      <c r="L945" s="31"/>
      <c r="M945" s="148"/>
      <c r="T945" s="55"/>
      <c r="AT945" s="16" t="s">
        <v>198</v>
      </c>
      <c r="AU945" s="16" t="s">
        <v>89</v>
      </c>
    </row>
    <row r="946" spans="2:65" s="1" customFormat="1">
      <c r="B946" s="31"/>
      <c r="D946" s="149" t="s">
        <v>200</v>
      </c>
      <c r="F946" s="150" t="s">
        <v>1600</v>
      </c>
      <c r="I946" s="147"/>
      <c r="L946" s="31"/>
      <c r="M946" s="148"/>
      <c r="T946" s="55"/>
      <c r="AT946" s="16" t="s">
        <v>200</v>
      </c>
      <c r="AU946" s="16" t="s">
        <v>89</v>
      </c>
    </row>
    <row r="947" spans="2:65" s="12" customFormat="1">
      <c r="B947" s="162"/>
      <c r="D947" s="145" t="s">
        <v>1427</v>
      </c>
      <c r="E947" s="163" t="s">
        <v>1</v>
      </c>
      <c r="F947" s="164" t="s">
        <v>1428</v>
      </c>
      <c r="H947" s="163" t="s">
        <v>1</v>
      </c>
      <c r="I947" s="165"/>
      <c r="L947" s="162"/>
      <c r="M947" s="166"/>
      <c r="T947" s="167"/>
      <c r="AT947" s="163" t="s">
        <v>1427</v>
      </c>
      <c r="AU947" s="163" t="s">
        <v>89</v>
      </c>
      <c r="AV947" s="12" t="s">
        <v>87</v>
      </c>
      <c r="AW947" s="12" t="s">
        <v>34</v>
      </c>
      <c r="AX947" s="12" t="s">
        <v>79</v>
      </c>
      <c r="AY947" s="163" t="s">
        <v>190</v>
      </c>
    </row>
    <row r="948" spans="2:65" s="12" customFormat="1">
      <c r="B948" s="162"/>
      <c r="D948" s="145" t="s">
        <v>1427</v>
      </c>
      <c r="E948" s="163" t="s">
        <v>1</v>
      </c>
      <c r="F948" s="164" t="s">
        <v>1601</v>
      </c>
      <c r="H948" s="163" t="s">
        <v>1</v>
      </c>
      <c r="I948" s="165"/>
      <c r="L948" s="162"/>
      <c r="M948" s="166"/>
      <c r="T948" s="167"/>
      <c r="AT948" s="163" t="s">
        <v>1427</v>
      </c>
      <c r="AU948" s="163" t="s">
        <v>89</v>
      </c>
      <c r="AV948" s="12" t="s">
        <v>87</v>
      </c>
      <c r="AW948" s="12" t="s">
        <v>34</v>
      </c>
      <c r="AX948" s="12" t="s">
        <v>79</v>
      </c>
      <c r="AY948" s="163" t="s">
        <v>190</v>
      </c>
    </row>
    <row r="949" spans="2:65" s="13" customFormat="1">
      <c r="B949" s="168"/>
      <c r="D949" s="145" t="s">
        <v>1427</v>
      </c>
      <c r="E949" s="169" t="s">
        <v>1</v>
      </c>
      <c r="F949" s="170" t="s">
        <v>1602</v>
      </c>
      <c r="H949" s="171">
        <v>252.1</v>
      </c>
      <c r="I949" s="172"/>
      <c r="L949" s="168"/>
      <c r="M949" s="173"/>
      <c r="T949" s="174"/>
      <c r="AT949" s="169" t="s">
        <v>1427</v>
      </c>
      <c r="AU949" s="169" t="s">
        <v>89</v>
      </c>
      <c r="AV949" s="13" t="s">
        <v>89</v>
      </c>
      <c r="AW949" s="13" t="s">
        <v>34</v>
      </c>
      <c r="AX949" s="13" t="s">
        <v>87</v>
      </c>
      <c r="AY949" s="169" t="s">
        <v>190</v>
      </c>
    </row>
    <row r="950" spans="2:65" s="1" customFormat="1" ht="24.2" customHeight="1">
      <c r="B950" s="31"/>
      <c r="C950" s="152" t="s">
        <v>1017</v>
      </c>
      <c r="D950" s="152" t="s">
        <v>426</v>
      </c>
      <c r="E950" s="153" t="s">
        <v>1603</v>
      </c>
      <c r="F950" s="154" t="s">
        <v>1604</v>
      </c>
      <c r="G950" s="155" t="s">
        <v>195</v>
      </c>
      <c r="H950" s="156">
        <v>252.1</v>
      </c>
      <c r="I950" s="157"/>
      <c r="J950" s="158">
        <f>ROUND(I950*H950,2)</f>
        <v>0</v>
      </c>
      <c r="K950" s="154" t="s">
        <v>1</v>
      </c>
      <c r="L950" s="159"/>
      <c r="M950" s="160" t="s">
        <v>1</v>
      </c>
      <c r="N950" s="161" t="s">
        <v>44</v>
      </c>
      <c r="P950" s="141">
        <f>O950*H950</f>
        <v>0</v>
      </c>
      <c r="Q950" s="141">
        <v>1.2999999999999999E-3</v>
      </c>
      <c r="R950" s="141">
        <f>Q950*H950</f>
        <v>0.32772999999999997</v>
      </c>
      <c r="S950" s="141">
        <v>0</v>
      </c>
      <c r="T950" s="142">
        <f>S950*H950</f>
        <v>0</v>
      </c>
      <c r="AR950" s="143" t="s">
        <v>281</v>
      </c>
      <c r="AT950" s="143" t="s">
        <v>426</v>
      </c>
      <c r="AU950" s="143" t="s">
        <v>89</v>
      </c>
      <c r="AY950" s="16" t="s">
        <v>190</v>
      </c>
      <c r="BE950" s="144">
        <f>IF(N950="základní",J950,0)</f>
        <v>0</v>
      </c>
      <c r="BF950" s="144">
        <f>IF(N950="snížená",J950,0)</f>
        <v>0</v>
      </c>
      <c r="BG950" s="144">
        <f>IF(N950="zákl. přenesená",J950,0)</f>
        <v>0</v>
      </c>
      <c r="BH950" s="144">
        <f>IF(N950="sníž. přenesená",J950,0)</f>
        <v>0</v>
      </c>
      <c r="BI950" s="144">
        <f>IF(N950="nulová",J950,0)</f>
        <v>0</v>
      </c>
      <c r="BJ950" s="16" t="s">
        <v>87</v>
      </c>
      <c r="BK950" s="144">
        <f>ROUND(I950*H950,2)</f>
        <v>0</v>
      </c>
      <c r="BL950" s="16" t="s">
        <v>237</v>
      </c>
      <c r="BM950" s="143" t="s">
        <v>1605</v>
      </c>
    </row>
    <row r="951" spans="2:65" s="1" customFormat="1">
      <c r="B951" s="31"/>
      <c r="D951" s="145" t="s">
        <v>198</v>
      </c>
      <c r="F951" s="146" t="s">
        <v>1606</v>
      </c>
      <c r="I951" s="147"/>
      <c r="L951" s="31"/>
      <c r="M951" s="148"/>
      <c r="T951" s="55"/>
      <c r="AT951" s="16" t="s">
        <v>198</v>
      </c>
      <c r="AU951" s="16" t="s">
        <v>89</v>
      </c>
    </row>
    <row r="952" spans="2:65" s="1" customFormat="1" ht="24.2" customHeight="1">
      <c r="B952" s="31"/>
      <c r="C952" s="132" t="s">
        <v>1607</v>
      </c>
      <c r="D952" s="132" t="s">
        <v>192</v>
      </c>
      <c r="E952" s="133" t="s">
        <v>1608</v>
      </c>
      <c r="F952" s="134" t="s">
        <v>1609</v>
      </c>
      <c r="G952" s="135" t="s">
        <v>204</v>
      </c>
      <c r="H952" s="136">
        <v>12</v>
      </c>
      <c r="I952" s="137"/>
      <c r="J952" s="138">
        <f>ROUND(I952*H952,2)</f>
        <v>0</v>
      </c>
      <c r="K952" s="134" t="s">
        <v>196</v>
      </c>
      <c r="L952" s="31"/>
      <c r="M952" s="139" t="s">
        <v>1</v>
      </c>
      <c r="N952" s="140" t="s">
        <v>44</v>
      </c>
      <c r="P952" s="141">
        <f>O952*H952</f>
        <v>0</v>
      </c>
      <c r="Q952" s="141">
        <v>2.5999999999999998E-5</v>
      </c>
      <c r="R952" s="141">
        <f>Q952*H952</f>
        <v>3.1199999999999999E-4</v>
      </c>
      <c r="S952" s="141">
        <v>0</v>
      </c>
      <c r="T952" s="142">
        <f>S952*H952</f>
        <v>0</v>
      </c>
      <c r="AR952" s="143" t="s">
        <v>237</v>
      </c>
      <c r="AT952" s="143" t="s">
        <v>192</v>
      </c>
      <c r="AU952" s="143" t="s">
        <v>89</v>
      </c>
      <c r="AY952" s="16" t="s">
        <v>190</v>
      </c>
      <c r="BE952" s="144">
        <f>IF(N952="základní",J952,0)</f>
        <v>0</v>
      </c>
      <c r="BF952" s="144">
        <f>IF(N952="snížená",J952,0)</f>
        <v>0</v>
      </c>
      <c r="BG952" s="144">
        <f>IF(N952="zákl. přenesená",J952,0)</f>
        <v>0</v>
      </c>
      <c r="BH952" s="144">
        <f>IF(N952="sníž. přenesená",J952,0)</f>
        <v>0</v>
      </c>
      <c r="BI952" s="144">
        <f>IF(N952="nulová",J952,0)</f>
        <v>0</v>
      </c>
      <c r="BJ952" s="16" t="s">
        <v>87</v>
      </c>
      <c r="BK952" s="144">
        <f>ROUND(I952*H952,2)</f>
        <v>0</v>
      </c>
      <c r="BL952" s="16" t="s">
        <v>237</v>
      </c>
      <c r="BM952" s="143" t="s">
        <v>1610</v>
      </c>
    </row>
    <row r="953" spans="2:65" s="1" customFormat="1" ht="19.5">
      <c r="B953" s="31"/>
      <c r="D953" s="145" t="s">
        <v>198</v>
      </c>
      <c r="F953" s="146" t="s">
        <v>1611</v>
      </c>
      <c r="I953" s="147"/>
      <c r="L953" s="31"/>
      <c r="M953" s="148"/>
      <c r="T953" s="55"/>
      <c r="AT953" s="16" t="s">
        <v>198</v>
      </c>
      <c r="AU953" s="16" t="s">
        <v>89</v>
      </c>
    </row>
    <row r="954" spans="2:65" s="1" customFormat="1">
      <c r="B954" s="31"/>
      <c r="D954" s="149" t="s">
        <v>200</v>
      </c>
      <c r="F954" s="150" t="s">
        <v>1612</v>
      </c>
      <c r="I954" s="147"/>
      <c r="L954" s="31"/>
      <c r="M954" s="148"/>
      <c r="T954" s="55"/>
      <c r="AT954" s="16" t="s">
        <v>200</v>
      </c>
      <c r="AU954" s="16" t="s">
        <v>89</v>
      </c>
    </row>
    <row r="955" spans="2:65" s="1" customFormat="1" ht="24.2" customHeight="1">
      <c r="B955" s="31"/>
      <c r="C955" s="152" t="s">
        <v>895</v>
      </c>
      <c r="D955" s="152" t="s">
        <v>426</v>
      </c>
      <c r="E955" s="153" t="s">
        <v>1613</v>
      </c>
      <c r="F955" s="154" t="s">
        <v>1614</v>
      </c>
      <c r="G955" s="155" t="s">
        <v>204</v>
      </c>
      <c r="H955" s="156">
        <v>12</v>
      </c>
      <c r="I955" s="157"/>
      <c r="J955" s="158">
        <f>ROUND(I955*H955,2)</f>
        <v>0</v>
      </c>
      <c r="K955" s="154" t="s">
        <v>196</v>
      </c>
      <c r="L955" s="159"/>
      <c r="M955" s="160" t="s">
        <v>1</v>
      </c>
      <c r="N955" s="161" t="s">
        <v>44</v>
      </c>
      <c r="P955" s="141">
        <f>O955*H955</f>
        <v>0</v>
      </c>
      <c r="Q955" s="141">
        <v>8.9999999999999998E-4</v>
      </c>
      <c r="R955" s="141">
        <f>Q955*H955</f>
        <v>1.0800000000000001E-2</v>
      </c>
      <c r="S955" s="141">
        <v>0</v>
      </c>
      <c r="T955" s="142">
        <f>S955*H955</f>
        <v>0</v>
      </c>
      <c r="AR955" s="143" t="s">
        <v>281</v>
      </c>
      <c r="AT955" s="143" t="s">
        <v>426</v>
      </c>
      <c r="AU955" s="143" t="s">
        <v>89</v>
      </c>
      <c r="AY955" s="16" t="s">
        <v>190</v>
      </c>
      <c r="BE955" s="144">
        <f>IF(N955="základní",J955,0)</f>
        <v>0</v>
      </c>
      <c r="BF955" s="144">
        <f>IF(N955="snížená",J955,0)</f>
        <v>0</v>
      </c>
      <c r="BG955" s="144">
        <f>IF(N955="zákl. přenesená",J955,0)</f>
        <v>0</v>
      </c>
      <c r="BH955" s="144">
        <f>IF(N955="sníž. přenesená",J955,0)</f>
        <v>0</v>
      </c>
      <c r="BI955" s="144">
        <f>IF(N955="nulová",J955,0)</f>
        <v>0</v>
      </c>
      <c r="BJ955" s="16" t="s">
        <v>87</v>
      </c>
      <c r="BK955" s="144">
        <f>ROUND(I955*H955,2)</f>
        <v>0</v>
      </c>
      <c r="BL955" s="16" t="s">
        <v>237</v>
      </c>
      <c r="BM955" s="143" t="s">
        <v>1615</v>
      </c>
    </row>
    <row r="956" spans="2:65" s="1" customFormat="1">
      <c r="B956" s="31"/>
      <c r="D956" s="145" t="s">
        <v>198</v>
      </c>
      <c r="F956" s="146" t="s">
        <v>1614</v>
      </c>
      <c r="I956" s="147"/>
      <c r="L956" s="31"/>
      <c r="M956" s="148"/>
      <c r="T956" s="55"/>
      <c r="AT956" s="16" t="s">
        <v>198</v>
      </c>
      <c r="AU956" s="16" t="s">
        <v>89</v>
      </c>
    </row>
    <row r="957" spans="2:65" s="1" customFormat="1" ht="24.2" customHeight="1">
      <c r="B957" s="31"/>
      <c r="C957" s="132" t="s">
        <v>1616</v>
      </c>
      <c r="D957" s="132" t="s">
        <v>192</v>
      </c>
      <c r="E957" s="133" t="s">
        <v>1617</v>
      </c>
      <c r="F957" s="134" t="s">
        <v>1618</v>
      </c>
      <c r="G957" s="135" t="s">
        <v>195</v>
      </c>
      <c r="H957" s="136">
        <v>0.56299999999999994</v>
      </c>
      <c r="I957" s="137"/>
      <c r="J957" s="138">
        <f>ROUND(I957*H957,2)</f>
        <v>0</v>
      </c>
      <c r="K957" s="134" t="s">
        <v>196</v>
      </c>
      <c r="L957" s="31"/>
      <c r="M957" s="139" t="s">
        <v>1</v>
      </c>
      <c r="N957" s="140" t="s">
        <v>44</v>
      </c>
      <c r="P957" s="141">
        <f>O957*H957</f>
        <v>0</v>
      </c>
      <c r="Q957" s="141">
        <v>1.22014909E-2</v>
      </c>
      <c r="R957" s="141">
        <f>Q957*H957</f>
        <v>6.8694393766999999E-3</v>
      </c>
      <c r="S957" s="141">
        <v>0</v>
      </c>
      <c r="T957" s="142">
        <f>S957*H957</f>
        <v>0</v>
      </c>
      <c r="AR957" s="143" t="s">
        <v>237</v>
      </c>
      <c r="AT957" s="143" t="s">
        <v>192</v>
      </c>
      <c r="AU957" s="143" t="s">
        <v>89</v>
      </c>
      <c r="AY957" s="16" t="s">
        <v>190</v>
      </c>
      <c r="BE957" s="144">
        <f>IF(N957="základní",J957,0)</f>
        <v>0</v>
      </c>
      <c r="BF957" s="144">
        <f>IF(N957="snížená",J957,0)</f>
        <v>0</v>
      </c>
      <c r="BG957" s="144">
        <f>IF(N957="zákl. přenesená",J957,0)</f>
        <v>0</v>
      </c>
      <c r="BH957" s="144">
        <f>IF(N957="sníž. přenesená",J957,0)</f>
        <v>0</v>
      </c>
      <c r="BI957" s="144">
        <f>IF(N957="nulová",J957,0)</f>
        <v>0</v>
      </c>
      <c r="BJ957" s="16" t="s">
        <v>87</v>
      </c>
      <c r="BK957" s="144">
        <f>ROUND(I957*H957,2)</f>
        <v>0</v>
      </c>
      <c r="BL957" s="16" t="s">
        <v>237</v>
      </c>
      <c r="BM957" s="143" t="s">
        <v>1619</v>
      </c>
    </row>
    <row r="958" spans="2:65" s="1" customFormat="1" ht="29.25">
      <c r="B958" s="31"/>
      <c r="D958" s="145" t="s">
        <v>198</v>
      </c>
      <c r="F958" s="146" t="s">
        <v>1620</v>
      </c>
      <c r="I958" s="147"/>
      <c r="L958" s="31"/>
      <c r="M958" s="148"/>
      <c r="T958" s="55"/>
      <c r="AT958" s="16" t="s">
        <v>198</v>
      </c>
      <c r="AU958" s="16" t="s">
        <v>89</v>
      </c>
    </row>
    <row r="959" spans="2:65" s="1" customFormat="1">
      <c r="B959" s="31"/>
      <c r="D959" s="149" t="s">
        <v>200</v>
      </c>
      <c r="F959" s="150" t="s">
        <v>1621</v>
      </c>
      <c r="I959" s="147"/>
      <c r="L959" s="31"/>
      <c r="M959" s="148"/>
      <c r="T959" s="55"/>
      <c r="AT959" s="16" t="s">
        <v>200</v>
      </c>
      <c r="AU959" s="16" t="s">
        <v>89</v>
      </c>
    </row>
    <row r="960" spans="2:65" s="1" customFormat="1" ht="24.2" customHeight="1">
      <c r="B960" s="31"/>
      <c r="C960" s="132" t="s">
        <v>901</v>
      </c>
      <c r="D960" s="132" t="s">
        <v>192</v>
      </c>
      <c r="E960" s="133" t="s">
        <v>1622</v>
      </c>
      <c r="F960" s="134" t="s">
        <v>1623</v>
      </c>
      <c r="G960" s="135" t="s">
        <v>265</v>
      </c>
      <c r="H960" s="136">
        <v>1.7509999999999999</v>
      </c>
      <c r="I960" s="137"/>
      <c r="J960" s="138">
        <f>ROUND(I960*H960,2)</f>
        <v>0</v>
      </c>
      <c r="K960" s="134" t="s">
        <v>196</v>
      </c>
      <c r="L960" s="31"/>
      <c r="M960" s="139" t="s">
        <v>1</v>
      </c>
      <c r="N960" s="140" t="s">
        <v>44</v>
      </c>
      <c r="P960" s="141">
        <f>O960*H960</f>
        <v>0</v>
      </c>
      <c r="Q960" s="141">
        <v>0</v>
      </c>
      <c r="R960" s="141">
        <f>Q960*H960</f>
        <v>0</v>
      </c>
      <c r="S960" s="141">
        <v>0</v>
      </c>
      <c r="T960" s="142">
        <f>S960*H960</f>
        <v>0</v>
      </c>
      <c r="AR960" s="143" t="s">
        <v>237</v>
      </c>
      <c r="AT960" s="143" t="s">
        <v>192</v>
      </c>
      <c r="AU960" s="143" t="s">
        <v>89</v>
      </c>
      <c r="AY960" s="16" t="s">
        <v>190</v>
      </c>
      <c r="BE960" s="144">
        <f>IF(N960="základní",J960,0)</f>
        <v>0</v>
      </c>
      <c r="BF960" s="144">
        <f>IF(N960="snížená",J960,0)</f>
        <v>0</v>
      </c>
      <c r="BG960" s="144">
        <f>IF(N960="zákl. přenesená",J960,0)</f>
        <v>0</v>
      </c>
      <c r="BH960" s="144">
        <f>IF(N960="sníž. přenesená",J960,0)</f>
        <v>0</v>
      </c>
      <c r="BI960" s="144">
        <f>IF(N960="nulová",J960,0)</f>
        <v>0</v>
      </c>
      <c r="BJ960" s="16" t="s">
        <v>87</v>
      </c>
      <c r="BK960" s="144">
        <f>ROUND(I960*H960,2)</f>
        <v>0</v>
      </c>
      <c r="BL960" s="16" t="s">
        <v>237</v>
      </c>
      <c r="BM960" s="143" t="s">
        <v>1624</v>
      </c>
    </row>
    <row r="961" spans="2:65" s="1" customFormat="1" ht="39">
      <c r="B961" s="31"/>
      <c r="D961" s="145" t="s">
        <v>198</v>
      </c>
      <c r="F961" s="146" t="s">
        <v>1625</v>
      </c>
      <c r="I961" s="147"/>
      <c r="L961" s="31"/>
      <c r="M961" s="148"/>
      <c r="T961" s="55"/>
      <c r="AT961" s="16" t="s">
        <v>198</v>
      </c>
      <c r="AU961" s="16" t="s">
        <v>89</v>
      </c>
    </row>
    <row r="962" spans="2:65" s="1" customFormat="1">
      <c r="B962" s="31"/>
      <c r="D962" s="149" t="s">
        <v>200</v>
      </c>
      <c r="F962" s="150" t="s">
        <v>1626</v>
      </c>
      <c r="I962" s="147"/>
      <c r="L962" s="31"/>
      <c r="M962" s="148"/>
      <c r="T962" s="55"/>
      <c r="AT962" s="16" t="s">
        <v>200</v>
      </c>
      <c r="AU962" s="16" t="s">
        <v>89</v>
      </c>
    </row>
    <row r="963" spans="2:65" s="11" customFormat="1" ht="22.9" customHeight="1">
      <c r="B963" s="121"/>
      <c r="D963" s="122" t="s">
        <v>78</v>
      </c>
      <c r="E963" s="130" t="s">
        <v>1627</v>
      </c>
      <c r="F963" s="130" t="s">
        <v>1628</v>
      </c>
      <c r="I963" s="124"/>
      <c r="J963" s="131">
        <f>BK963</f>
        <v>0</v>
      </c>
      <c r="L963" s="121"/>
      <c r="M963" s="125"/>
      <c r="P963" s="126">
        <f>SUM(P964:P999)</f>
        <v>0</v>
      </c>
      <c r="R963" s="126">
        <f>SUM(R964:R999)</f>
        <v>1.6974201409499998</v>
      </c>
      <c r="T963" s="127">
        <f>SUM(T964:T999)</f>
        <v>0</v>
      </c>
      <c r="AR963" s="122" t="s">
        <v>89</v>
      </c>
      <c r="AT963" s="128" t="s">
        <v>78</v>
      </c>
      <c r="AU963" s="128" t="s">
        <v>87</v>
      </c>
      <c r="AY963" s="122" t="s">
        <v>190</v>
      </c>
      <c r="BK963" s="129">
        <f>SUM(BK964:BK999)</f>
        <v>0</v>
      </c>
    </row>
    <row r="964" spans="2:65" s="1" customFormat="1" ht="24.2" customHeight="1">
      <c r="B964" s="31"/>
      <c r="C964" s="132" t="s">
        <v>1629</v>
      </c>
      <c r="D964" s="132" t="s">
        <v>192</v>
      </c>
      <c r="E964" s="133" t="s">
        <v>1630</v>
      </c>
      <c r="F964" s="134" t="s">
        <v>1631</v>
      </c>
      <c r="G964" s="135" t="s">
        <v>368</v>
      </c>
      <c r="H964" s="136">
        <v>35.85</v>
      </c>
      <c r="I964" s="137"/>
      <c r="J964" s="138">
        <f>ROUND(I964*H964,2)</f>
        <v>0</v>
      </c>
      <c r="K964" s="134" t="s">
        <v>196</v>
      </c>
      <c r="L964" s="31"/>
      <c r="M964" s="139" t="s">
        <v>1</v>
      </c>
      <c r="N964" s="140" t="s">
        <v>44</v>
      </c>
      <c r="P964" s="141">
        <f>O964*H964</f>
        <v>0</v>
      </c>
      <c r="Q964" s="141">
        <v>1.38375E-3</v>
      </c>
      <c r="R964" s="141">
        <f>Q964*H964</f>
        <v>4.9607437500000004E-2</v>
      </c>
      <c r="S964" s="141">
        <v>0</v>
      </c>
      <c r="T964" s="142">
        <f>S964*H964</f>
        <v>0</v>
      </c>
      <c r="AR964" s="143" t="s">
        <v>237</v>
      </c>
      <c r="AT964" s="143" t="s">
        <v>192</v>
      </c>
      <c r="AU964" s="143" t="s">
        <v>89</v>
      </c>
      <c r="AY964" s="16" t="s">
        <v>190</v>
      </c>
      <c r="BE964" s="144">
        <f>IF(N964="základní",J964,0)</f>
        <v>0</v>
      </c>
      <c r="BF964" s="144">
        <f>IF(N964="snížená",J964,0)</f>
        <v>0</v>
      </c>
      <c r="BG964" s="144">
        <f>IF(N964="zákl. přenesená",J964,0)</f>
        <v>0</v>
      </c>
      <c r="BH964" s="144">
        <f>IF(N964="sníž. přenesená",J964,0)</f>
        <v>0</v>
      </c>
      <c r="BI964" s="144">
        <f>IF(N964="nulová",J964,0)</f>
        <v>0</v>
      </c>
      <c r="BJ964" s="16" t="s">
        <v>87</v>
      </c>
      <c r="BK964" s="144">
        <f>ROUND(I964*H964,2)</f>
        <v>0</v>
      </c>
      <c r="BL964" s="16" t="s">
        <v>237</v>
      </c>
      <c r="BM964" s="143" t="s">
        <v>1632</v>
      </c>
    </row>
    <row r="965" spans="2:65" s="1" customFormat="1" ht="19.5">
      <c r="B965" s="31"/>
      <c r="D965" s="145" t="s">
        <v>198</v>
      </c>
      <c r="F965" s="146" t="s">
        <v>1633</v>
      </c>
      <c r="I965" s="147"/>
      <c r="L965" s="31"/>
      <c r="M965" s="148"/>
      <c r="T965" s="55"/>
      <c r="AT965" s="16" t="s">
        <v>198</v>
      </c>
      <c r="AU965" s="16" t="s">
        <v>89</v>
      </c>
    </row>
    <row r="966" spans="2:65" s="1" customFormat="1">
      <c r="B966" s="31"/>
      <c r="D966" s="149" t="s">
        <v>200</v>
      </c>
      <c r="F966" s="150" t="s">
        <v>1634</v>
      </c>
      <c r="I966" s="147"/>
      <c r="L966" s="31"/>
      <c r="M966" s="148"/>
      <c r="T966" s="55"/>
      <c r="AT966" s="16" t="s">
        <v>200</v>
      </c>
      <c r="AU966" s="16" t="s">
        <v>89</v>
      </c>
    </row>
    <row r="967" spans="2:65" s="1" customFormat="1" ht="33" customHeight="1">
      <c r="B967" s="31"/>
      <c r="C967" s="132" t="s">
        <v>906</v>
      </c>
      <c r="D967" s="132" t="s">
        <v>192</v>
      </c>
      <c r="E967" s="133" t="s">
        <v>1635</v>
      </c>
      <c r="F967" s="134" t="s">
        <v>1636</v>
      </c>
      <c r="G967" s="135" t="s">
        <v>195</v>
      </c>
      <c r="H967" s="136">
        <v>26.109000000000002</v>
      </c>
      <c r="I967" s="137"/>
      <c r="J967" s="138">
        <f>ROUND(I967*H967,2)</f>
        <v>0</v>
      </c>
      <c r="K967" s="134" t="s">
        <v>196</v>
      </c>
      <c r="L967" s="31"/>
      <c r="M967" s="139" t="s">
        <v>1</v>
      </c>
      <c r="N967" s="140" t="s">
        <v>44</v>
      </c>
      <c r="P967" s="141">
        <f>O967*H967</f>
        <v>0</v>
      </c>
      <c r="Q967" s="141">
        <v>6.6064000000000001E-3</v>
      </c>
      <c r="R967" s="141">
        <f>Q967*H967</f>
        <v>0.17248649760000001</v>
      </c>
      <c r="S967" s="141">
        <v>0</v>
      </c>
      <c r="T967" s="142">
        <f>S967*H967</f>
        <v>0</v>
      </c>
      <c r="AR967" s="143" t="s">
        <v>237</v>
      </c>
      <c r="AT967" s="143" t="s">
        <v>192</v>
      </c>
      <c r="AU967" s="143" t="s">
        <v>89</v>
      </c>
      <c r="AY967" s="16" t="s">
        <v>190</v>
      </c>
      <c r="BE967" s="144">
        <f>IF(N967="základní",J967,0)</f>
        <v>0</v>
      </c>
      <c r="BF967" s="144">
        <f>IF(N967="snížená",J967,0)</f>
        <v>0</v>
      </c>
      <c r="BG967" s="144">
        <f>IF(N967="zákl. přenesená",J967,0)</f>
        <v>0</v>
      </c>
      <c r="BH967" s="144">
        <f>IF(N967="sníž. přenesená",J967,0)</f>
        <v>0</v>
      </c>
      <c r="BI967" s="144">
        <f>IF(N967="nulová",J967,0)</f>
        <v>0</v>
      </c>
      <c r="BJ967" s="16" t="s">
        <v>87</v>
      </c>
      <c r="BK967" s="144">
        <f>ROUND(I967*H967,2)</f>
        <v>0</v>
      </c>
      <c r="BL967" s="16" t="s">
        <v>237</v>
      </c>
      <c r="BM967" s="143" t="s">
        <v>1637</v>
      </c>
    </row>
    <row r="968" spans="2:65" s="1" customFormat="1" ht="39">
      <c r="B968" s="31"/>
      <c r="D968" s="145" t="s">
        <v>198</v>
      </c>
      <c r="F968" s="146" t="s">
        <v>1638</v>
      </c>
      <c r="I968" s="147"/>
      <c r="L968" s="31"/>
      <c r="M968" s="148"/>
      <c r="T968" s="55"/>
      <c r="AT968" s="16" t="s">
        <v>198</v>
      </c>
      <c r="AU968" s="16" t="s">
        <v>89</v>
      </c>
    </row>
    <row r="969" spans="2:65" s="1" customFormat="1">
      <c r="B969" s="31"/>
      <c r="D969" s="149" t="s">
        <v>200</v>
      </c>
      <c r="F969" s="150" t="s">
        <v>1639</v>
      </c>
      <c r="I969" s="147"/>
      <c r="L969" s="31"/>
      <c r="M969" s="148"/>
      <c r="T969" s="55"/>
      <c r="AT969" s="16" t="s">
        <v>200</v>
      </c>
      <c r="AU969" s="16" t="s">
        <v>89</v>
      </c>
    </row>
    <row r="970" spans="2:65" s="1" customFormat="1" ht="24.2" customHeight="1">
      <c r="B970" s="31"/>
      <c r="C970" s="132" t="s">
        <v>1640</v>
      </c>
      <c r="D970" s="132" t="s">
        <v>192</v>
      </c>
      <c r="E970" s="133" t="s">
        <v>1641</v>
      </c>
      <c r="F970" s="134" t="s">
        <v>1642</v>
      </c>
      <c r="G970" s="135" t="s">
        <v>368</v>
      </c>
      <c r="H970" s="136">
        <v>2.5</v>
      </c>
      <c r="I970" s="137"/>
      <c r="J970" s="138">
        <f>ROUND(I970*H970,2)</f>
        <v>0</v>
      </c>
      <c r="K970" s="134" t="s">
        <v>196</v>
      </c>
      <c r="L970" s="31"/>
      <c r="M970" s="139" t="s">
        <v>1</v>
      </c>
      <c r="N970" s="140" t="s">
        <v>44</v>
      </c>
      <c r="P970" s="141">
        <f>O970*H970</f>
        <v>0</v>
      </c>
      <c r="Q970" s="141">
        <v>2.1768500000000001E-3</v>
      </c>
      <c r="R970" s="141">
        <f>Q970*H970</f>
        <v>5.4421250000000008E-3</v>
      </c>
      <c r="S970" s="141">
        <v>0</v>
      </c>
      <c r="T970" s="142">
        <f>S970*H970</f>
        <v>0</v>
      </c>
      <c r="AR970" s="143" t="s">
        <v>237</v>
      </c>
      <c r="AT970" s="143" t="s">
        <v>192</v>
      </c>
      <c r="AU970" s="143" t="s">
        <v>89</v>
      </c>
      <c r="AY970" s="16" t="s">
        <v>190</v>
      </c>
      <c r="BE970" s="144">
        <f>IF(N970="základní",J970,0)</f>
        <v>0</v>
      </c>
      <c r="BF970" s="144">
        <f>IF(N970="snížená",J970,0)</f>
        <v>0</v>
      </c>
      <c r="BG970" s="144">
        <f>IF(N970="zákl. přenesená",J970,0)</f>
        <v>0</v>
      </c>
      <c r="BH970" s="144">
        <f>IF(N970="sníž. přenesená",J970,0)</f>
        <v>0</v>
      </c>
      <c r="BI970" s="144">
        <f>IF(N970="nulová",J970,0)</f>
        <v>0</v>
      </c>
      <c r="BJ970" s="16" t="s">
        <v>87</v>
      </c>
      <c r="BK970" s="144">
        <f>ROUND(I970*H970,2)</f>
        <v>0</v>
      </c>
      <c r="BL970" s="16" t="s">
        <v>237</v>
      </c>
      <c r="BM970" s="143" t="s">
        <v>1643</v>
      </c>
    </row>
    <row r="971" spans="2:65" s="1" customFormat="1" ht="19.5">
      <c r="B971" s="31"/>
      <c r="D971" s="145" t="s">
        <v>198</v>
      </c>
      <c r="F971" s="146" t="s">
        <v>1644</v>
      </c>
      <c r="I971" s="147"/>
      <c r="L971" s="31"/>
      <c r="M971" s="148"/>
      <c r="T971" s="55"/>
      <c r="AT971" s="16" t="s">
        <v>198</v>
      </c>
      <c r="AU971" s="16" t="s">
        <v>89</v>
      </c>
    </row>
    <row r="972" spans="2:65" s="1" customFormat="1">
      <c r="B972" s="31"/>
      <c r="D972" s="149" t="s">
        <v>200</v>
      </c>
      <c r="F972" s="150" t="s">
        <v>1645</v>
      </c>
      <c r="I972" s="147"/>
      <c r="L972" s="31"/>
      <c r="M972" s="148"/>
      <c r="T972" s="55"/>
      <c r="AT972" s="16" t="s">
        <v>200</v>
      </c>
      <c r="AU972" s="16" t="s">
        <v>89</v>
      </c>
    </row>
    <row r="973" spans="2:65" s="1" customFormat="1" ht="24.2" customHeight="1">
      <c r="B973" s="31"/>
      <c r="C973" s="132" t="s">
        <v>912</v>
      </c>
      <c r="D973" s="132" t="s">
        <v>192</v>
      </c>
      <c r="E973" s="133" t="s">
        <v>1646</v>
      </c>
      <c r="F973" s="134" t="s">
        <v>1647</v>
      </c>
      <c r="G973" s="135" t="s">
        <v>368</v>
      </c>
      <c r="H973" s="136">
        <v>99.05</v>
      </c>
      <c r="I973" s="137"/>
      <c r="J973" s="138">
        <f>ROUND(I973*H973,2)</f>
        <v>0</v>
      </c>
      <c r="K973" s="134" t="s">
        <v>196</v>
      </c>
      <c r="L973" s="31"/>
      <c r="M973" s="139" t="s">
        <v>1</v>
      </c>
      <c r="N973" s="140" t="s">
        <v>44</v>
      </c>
      <c r="P973" s="141">
        <f>O973*H973</f>
        <v>0</v>
      </c>
      <c r="Q973" s="141">
        <v>2.2214660000000001E-3</v>
      </c>
      <c r="R973" s="141">
        <f>Q973*H973</f>
        <v>0.22003620730000001</v>
      </c>
      <c r="S973" s="141">
        <v>0</v>
      </c>
      <c r="T973" s="142">
        <f>S973*H973</f>
        <v>0</v>
      </c>
      <c r="AR973" s="143" t="s">
        <v>237</v>
      </c>
      <c r="AT973" s="143" t="s">
        <v>192</v>
      </c>
      <c r="AU973" s="143" t="s">
        <v>89</v>
      </c>
      <c r="AY973" s="16" t="s">
        <v>190</v>
      </c>
      <c r="BE973" s="144">
        <f>IF(N973="základní",J973,0)</f>
        <v>0</v>
      </c>
      <c r="BF973" s="144">
        <f>IF(N973="snížená",J973,0)</f>
        <v>0</v>
      </c>
      <c r="BG973" s="144">
        <f>IF(N973="zákl. přenesená",J973,0)</f>
        <v>0</v>
      </c>
      <c r="BH973" s="144">
        <f>IF(N973="sníž. přenesená",J973,0)</f>
        <v>0</v>
      </c>
      <c r="BI973" s="144">
        <f>IF(N973="nulová",J973,0)</f>
        <v>0</v>
      </c>
      <c r="BJ973" s="16" t="s">
        <v>87</v>
      </c>
      <c r="BK973" s="144">
        <f>ROUND(I973*H973,2)</f>
        <v>0</v>
      </c>
      <c r="BL973" s="16" t="s">
        <v>237</v>
      </c>
      <c r="BM973" s="143" t="s">
        <v>1648</v>
      </c>
    </row>
    <row r="974" spans="2:65" s="1" customFormat="1" ht="19.5">
      <c r="B974" s="31"/>
      <c r="D974" s="145" t="s">
        <v>198</v>
      </c>
      <c r="F974" s="146" t="s">
        <v>1649</v>
      </c>
      <c r="I974" s="147"/>
      <c r="L974" s="31"/>
      <c r="M974" s="148"/>
      <c r="T974" s="55"/>
      <c r="AT974" s="16" t="s">
        <v>198</v>
      </c>
      <c r="AU974" s="16" t="s">
        <v>89</v>
      </c>
    </row>
    <row r="975" spans="2:65" s="1" customFormat="1">
      <c r="B975" s="31"/>
      <c r="D975" s="149" t="s">
        <v>200</v>
      </c>
      <c r="F975" s="150" t="s">
        <v>1650</v>
      </c>
      <c r="I975" s="147"/>
      <c r="L975" s="31"/>
      <c r="M975" s="148"/>
      <c r="T975" s="55"/>
      <c r="AT975" s="16" t="s">
        <v>200</v>
      </c>
      <c r="AU975" s="16" t="s">
        <v>89</v>
      </c>
    </row>
    <row r="976" spans="2:65" s="1" customFormat="1" ht="33" customHeight="1">
      <c r="B976" s="31"/>
      <c r="C976" s="132" t="s">
        <v>1651</v>
      </c>
      <c r="D976" s="132" t="s">
        <v>192</v>
      </c>
      <c r="E976" s="133" t="s">
        <v>1652</v>
      </c>
      <c r="F976" s="134" t="s">
        <v>1653</v>
      </c>
      <c r="G976" s="135" t="s">
        <v>368</v>
      </c>
      <c r="H976" s="136">
        <v>35.85</v>
      </c>
      <c r="I976" s="137"/>
      <c r="J976" s="138">
        <f>ROUND(I976*H976,2)</f>
        <v>0</v>
      </c>
      <c r="K976" s="134" t="s">
        <v>196</v>
      </c>
      <c r="L976" s="31"/>
      <c r="M976" s="139" t="s">
        <v>1</v>
      </c>
      <c r="N976" s="140" t="s">
        <v>44</v>
      </c>
      <c r="P976" s="141">
        <f>O976*H976</f>
        <v>0</v>
      </c>
      <c r="Q976" s="141">
        <v>2.2012500000000001E-3</v>
      </c>
      <c r="R976" s="141">
        <f>Q976*H976</f>
        <v>7.8914812500000001E-2</v>
      </c>
      <c r="S976" s="141">
        <v>0</v>
      </c>
      <c r="T976" s="142">
        <f>S976*H976</f>
        <v>0</v>
      </c>
      <c r="AR976" s="143" t="s">
        <v>237</v>
      </c>
      <c r="AT976" s="143" t="s">
        <v>192</v>
      </c>
      <c r="AU976" s="143" t="s">
        <v>89</v>
      </c>
      <c r="AY976" s="16" t="s">
        <v>190</v>
      </c>
      <c r="BE976" s="144">
        <f>IF(N976="základní",J976,0)</f>
        <v>0</v>
      </c>
      <c r="BF976" s="144">
        <f>IF(N976="snížená",J976,0)</f>
        <v>0</v>
      </c>
      <c r="BG976" s="144">
        <f>IF(N976="zákl. přenesená",J976,0)</f>
        <v>0</v>
      </c>
      <c r="BH976" s="144">
        <f>IF(N976="sníž. přenesená",J976,0)</f>
        <v>0</v>
      </c>
      <c r="BI976" s="144">
        <f>IF(N976="nulová",J976,0)</f>
        <v>0</v>
      </c>
      <c r="BJ976" s="16" t="s">
        <v>87</v>
      </c>
      <c r="BK976" s="144">
        <f>ROUND(I976*H976,2)</f>
        <v>0</v>
      </c>
      <c r="BL976" s="16" t="s">
        <v>237</v>
      </c>
      <c r="BM976" s="143" t="s">
        <v>1654</v>
      </c>
    </row>
    <row r="977" spans="2:65" s="1" customFormat="1" ht="29.25">
      <c r="B977" s="31"/>
      <c r="D977" s="145" t="s">
        <v>198</v>
      </c>
      <c r="F977" s="146" t="s">
        <v>1655</v>
      </c>
      <c r="I977" s="147"/>
      <c r="L977" s="31"/>
      <c r="M977" s="148"/>
      <c r="T977" s="55"/>
      <c r="AT977" s="16" t="s">
        <v>198</v>
      </c>
      <c r="AU977" s="16" t="s">
        <v>89</v>
      </c>
    </row>
    <row r="978" spans="2:65" s="1" customFormat="1">
      <c r="B978" s="31"/>
      <c r="D978" s="149" t="s">
        <v>200</v>
      </c>
      <c r="F978" s="150" t="s">
        <v>1656</v>
      </c>
      <c r="I978" s="147"/>
      <c r="L978" s="31"/>
      <c r="M978" s="148"/>
      <c r="T978" s="55"/>
      <c r="AT978" s="16" t="s">
        <v>200</v>
      </c>
      <c r="AU978" s="16" t="s">
        <v>89</v>
      </c>
    </row>
    <row r="979" spans="2:65" s="1" customFormat="1" ht="33" customHeight="1">
      <c r="B979" s="31"/>
      <c r="C979" s="132" t="s">
        <v>917</v>
      </c>
      <c r="D979" s="132" t="s">
        <v>192</v>
      </c>
      <c r="E979" s="133" t="s">
        <v>1657</v>
      </c>
      <c r="F979" s="134" t="s">
        <v>1658</v>
      </c>
      <c r="G979" s="135" t="s">
        <v>368</v>
      </c>
      <c r="H979" s="136">
        <v>58.3</v>
      </c>
      <c r="I979" s="137"/>
      <c r="J979" s="138">
        <f>ROUND(I979*H979,2)</f>
        <v>0</v>
      </c>
      <c r="K979" s="134" t="s">
        <v>196</v>
      </c>
      <c r="L979" s="31"/>
      <c r="M979" s="139" t="s">
        <v>1</v>
      </c>
      <c r="N979" s="140" t="s">
        <v>44</v>
      </c>
      <c r="P979" s="141">
        <f>O979*H979</f>
        <v>0</v>
      </c>
      <c r="Q979" s="141">
        <v>3.4949999999999998E-3</v>
      </c>
      <c r="R979" s="141">
        <f>Q979*H979</f>
        <v>0.20375849999999998</v>
      </c>
      <c r="S979" s="141">
        <v>0</v>
      </c>
      <c r="T979" s="142">
        <f>S979*H979</f>
        <v>0</v>
      </c>
      <c r="AR979" s="143" t="s">
        <v>237</v>
      </c>
      <c r="AT979" s="143" t="s">
        <v>192</v>
      </c>
      <c r="AU979" s="143" t="s">
        <v>89</v>
      </c>
      <c r="AY979" s="16" t="s">
        <v>190</v>
      </c>
      <c r="BE979" s="144">
        <f>IF(N979="základní",J979,0)</f>
        <v>0</v>
      </c>
      <c r="BF979" s="144">
        <f>IF(N979="snížená",J979,0)</f>
        <v>0</v>
      </c>
      <c r="BG979" s="144">
        <f>IF(N979="zákl. přenesená",J979,0)</f>
        <v>0</v>
      </c>
      <c r="BH979" s="144">
        <f>IF(N979="sníž. přenesená",J979,0)</f>
        <v>0</v>
      </c>
      <c r="BI979" s="144">
        <f>IF(N979="nulová",J979,0)</f>
        <v>0</v>
      </c>
      <c r="BJ979" s="16" t="s">
        <v>87</v>
      </c>
      <c r="BK979" s="144">
        <f>ROUND(I979*H979,2)</f>
        <v>0</v>
      </c>
      <c r="BL979" s="16" t="s">
        <v>237</v>
      </c>
      <c r="BM979" s="143" t="s">
        <v>1659</v>
      </c>
    </row>
    <row r="980" spans="2:65" s="1" customFormat="1" ht="29.25">
      <c r="B980" s="31"/>
      <c r="D980" s="145" t="s">
        <v>198</v>
      </c>
      <c r="F980" s="146" t="s">
        <v>1660</v>
      </c>
      <c r="I980" s="147"/>
      <c r="L980" s="31"/>
      <c r="M980" s="148"/>
      <c r="T980" s="55"/>
      <c r="AT980" s="16" t="s">
        <v>198</v>
      </c>
      <c r="AU980" s="16" t="s">
        <v>89</v>
      </c>
    </row>
    <row r="981" spans="2:65" s="1" customFormat="1">
      <c r="B981" s="31"/>
      <c r="D981" s="149" t="s">
        <v>200</v>
      </c>
      <c r="F981" s="150" t="s">
        <v>1661</v>
      </c>
      <c r="I981" s="147"/>
      <c r="L981" s="31"/>
      <c r="M981" s="148"/>
      <c r="T981" s="55"/>
      <c r="AT981" s="16" t="s">
        <v>200</v>
      </c>
      <c r="AU981" s="16" t="s">
        <v>89</v>
      </c>
    </row>
    <row r="982" spans="2:65" s="1" customFormat="1" ht="33" customHeight="1">
      <c r="B982" s="31"/>
      <c r="C982" s="132" t="s">
        <v>1662</v>
      </c>
      <c r="D982" s="132" t="s">
        <v>192</v>
      </c>
      <c r="E982" s="133" t="s">
        <v>1663</v>
      </c>
      <c r="F982" s="134" t="s">
        <v>1664</v>
      </c>
      <c r="G982" s="135" t="s">
        <v>195</v>
      </c>
      <c r="H982" s="136">
        <v>1.1399999999999999</v>
      </c>
      <c r="I982" s="137"/>
      <c r="J982" s="138">
        <f>ROUND(I982*H982,2)</f>
        <v>0</v>
      </c>
      <c r="K982" s="134" t="s">
        <v>196</v>
      </c>
      <c r="L982" s="31"/>
      <c r="M982" s="139" t="s">
        <v>1</v>
      </c>
      <c r="N982" s="140" t="s">
        <v>44</v>
      </c>
      <c r="P982" s="141">
        <f>O982*H982</f>
        <v>0</v>
      </c>
      <c r="Q982" s="141">
        <v>1.0788600000000001E-2</v>
      </c>
      <c r="R982" s="141">
        <f>Q982*H982</f>
        <v>1.2299003999999999E-2</v>
      </c>
      <c r="S982" s="141">
        <v>0</v>
      </c>
      <c r="T982" s="142">
        <f>S982*H982</f>
        <v>0</v>
      </c>
      <c r="AR982" s="143" t="s">
        <v>237</v>
      </c>
      <c r="AT982" s="143" t="s">
        <v>192</v>
      </c>
      <c r="AU982" s="143" t="s">
        <v>89</v>
      </c>
      <c r="AY982" s="16" t="s">
        <v>190</v>
      </c>
      <c r="BE982" s="144">
        <f>IF(N982="základní",J982,0)</f>
        <v>0</v>
      </c>
      <c r="BF982" s="144">
        <f>IF(N982="snížená",J982,0)</f>
        <v>0</v>
      </c>
      <c r="BG982" s="144">
        <f>IF(N982="zákl. přenesená",J982,0)</f>
        <v>0</v>
      </c>
      <c r="BH982" s="144">
        <f>IF(N982="sníž. přenesená",J982,0)</f>
        <v>0</v>
      </c>
      <c r="BI982" s="144">
        <f>IF(N982="nulová",J982,0)</f>
        <v>0</v>
      </c>
      <c r="BJ982" s="16" t="s">
        <v>87</v>
      </c>
      <c r="BK982" s="144">
        <f>ROUND(I982*H982,2)</f>
        <v>0</v>
      </c>
      <c r="BL982" s="16" t="s">
        <v>237</v>
      </c>
      <c r="BM982" s="143" t="s">
        <v>1665</v>
      </c>
    </row>
    <row r="983" spans="2:65" s="1" customFormat="1" ht="19.5">
      <c r="B983" s="31"/>
      <c r="D983" s="145" t="s">
        <v>198</v>
      </c>
      <c r="F983" s="146" t="s">
        <v>1666</v>
      </c>
      <c r="I983" s="147"/>
      <c r="L983" s="31"/>
      <c r="M983" s="148"/>
      <c r="T983" s="55"/>
      <c r="AT983" s="16" t="s">
        <v>198</v>
      </c>
      <c r="AU983" s="16" t="s">
        <v>89</v>
      </c>
    </row>
    <row r="984" spans="2:65" s="1" customFormat="1">
      <c r="B984" s="31"/>
      <c r="D984" s="149" t="s">
        <v>200</v>
      </c>
      <c r="F984" s="150" t="s">
        <v>1667</v>
      </c>
      <c r="I984" s="147"/>
      <c r="L984" s="31"/>
      <c r="M984" s="148"/>
      <c r="T984" s="55"/>
      <c r="AT984" s="16" t="s">
        <v>200</v>
      </c>
      <c r="AU984" s="16" t="s">
        <v>89</v>
      </c>
    </row>
    <row r="985" spans="2:65" s="1" customFormat="1" ht="24.2" customHeight="1">
      <c r="B985" s="31"/>
      <c r="C985" s="132" t="s">
        <v>921</v>
      </c>
      <c r="D985" s="132" t="s">
        <v>192</v>
      </c>
      <c r="E985" s="133" t="s">
        <v>1668</v>
      </c>
      <c r="F985" s="134" t="s">
        <v>1669</v>
      </c>
      <c r="G985" s="135" t="s">
        <v>368</v>
      </c>
      <c r="H985" s="136">
        <v>35.85</v>
      </c>
      <c r="I985" s="137"/>
      <c r="J985" s="138">
        <f>ROUND(I985*H985,2)</f>
        <v>0</v>
      </c>
      <c r="K985" s="134" t="s">
        <v>196</v>
      </c>
      <c r="L985" s="31"/>
      <c r="M985" s="139" t="s">
        <v>1</v>
      </c>
      <c r="N985" s="140" t="s">
        <v>44</v>
      </c>
      <c r="P985" s="141">
        <f>O985*H985</f>
        <v>0</v>
      </c>
      <c r="Q985" s="141">
        <v>8.9952000000000001E-4</v>
      </c>
      <c r="R985" s="141">
        <f>Q985*H985</f>
        <v>3.2247792000000004E-2</v>
      </c>
      <c r="S985" s="141">
        <v>0</v>
      </c>
      <c r="T985" s="142">
        <f>S985*H985</f>
        <v>0</v>
      </c>
      <c r="AR985" s="143" t="s">
        <v>237</v>
      </c>
      <c r="AT985" s="143" t="s">
        <v>192</v>
      </c>
      <c r="AU985" s="143" t="s">
        <v>89</v>
      </c>
      <c r="AY985" s="16" t="s">
        <v>190</v>
      </c>
      <c r="BE985" s="144">
        <f>IF(N985="základní",J985,0)</f>
        <v>0</v>
      </c>
      <c r="BF985" s="144">
        <f>IF(N985="snížená",J985,0)</f>
        <v>0</v>
      </c>
      <c r="BG985" s="144">
        <f>IF(N985="zákl. přenesená",J985,0)</f>
        <v>0</v>
      </c>
      <c r="BH985" s="144">
        <f>IF(N985="sníž. přenesená",J985,0)</f>
        <v>0</v>
      </c>
      <c r="BI985" s="144">
        <f>IF(N985="nulová",J985,0)</f>
        <v>0</v>
      </c>
      <c r="BJ985" s="16" t="s">
        <v>87</v>
      </c>
      <c r="BK985" s="144">
        <f>ROUND(I985*H985,2)</f>
        <v>0</v>
      </c>
      <c r="BL985" s="16" t="s">
        <v>237</v>
      </c>
      <c r="BM985" s="143" t="s">
        <v>1670</v>
      </c>
    </row>
    <row r="986" spans="2:65" s="1" customFormat="1" ht="19.5">
      <c r="B986" s="31"/>
      <c r="D986" s="145" t="s">
        <v>198</v>
      </c>
      <c r="F986" s="146" t="s">
        <v>1671</v>
      </c>
      <c r="I986" s="147"/>
      <c r="L986" s="31"/>
      <c r="M986" s="148"/>
      <c r="T986" s="55"/>
      <c r="AT986" s="16" t="s">
        <v>198</v>
      </c>
      <c r="AU986" s="16" t="s">
        <v>89</v>
      </c>
    </row>
    <row r="987" spans="2:65" s="1" customFormat="1">
      <c r="B987" s="31"/>
      <c r="D987" s="149" t="s">
        <v>200</v>
      </c>
      <c r="F987" s="150" t="s">
        <v>1672</v>
      </c>
      <c r="I987" s="147"/>
      <c r="L987" s="31"/>
      <c r="M987" s="148"/>
      <c r="T987" s="55"/>
      <c r="AT987" s="16" t="s">
        <v>200</v>
      </c>
      <c r="AU987" s="16" t="s">
        <v>89</v>
      </c>
    </row>
    <row r="988" spans="2:65" s="1" customFormat="1" ht="24.2" customHeight="1">
      <c r="B988" s="31"/>
      <c r="C988" s="132" t="s">
        <v>1673</v>
      </c>
      <c r="D988" s="132" t="s">
        <v>192</v>
      </c>
      <c r="E988" s="133" t="s">
        <v>1674</v>
      </c>
      <c r="F988" s="134" t="s">
        <v>1675</v>
      </c>
      <c r="G988" s="135" t="s">
        <v>368</v>
      </c>
      <c r="H988" s="136">
        <v>82.424999999999997</v>
      </c>
      <c r="I988" s="137"/>
      <c r="J988" s="138">
        <f>ROUND(I988*H988,2)</f>
        <v>0</v>
      </c>
      <c r="K988" s="134" t="s">
        <v>196</v>
      </c>
      <c r="L988" s="31"/>
      <c r="M988" s="139" t="s">
        <v>1</v>
      </c>
      <c r="N988" s="140" t="s">
        <v>44</v>
      </c>
      <c r="P988" s="141">
        <f>O988*H988</f>
        <v>0</v>
      </c>
      <c r="Q988" s="141">
        <v>3.5814660000000002E-3</v>
      </c>
      <c r="R988" s="141">
        <f>Q988*H988</f>
        <v>0.29520233504999999</v>
      </c>
      <c r="S988" s="141">
        <v>0</v>
      </c>
      <c r="T988" s="142">
        <f>S988*H988</f>
        <v>0</v>
      </c>
      <c r="AR988" s="143" t="s">
        <v>237</v>
      </c>
      <c r="AT988" s="143" t="s">
        <v>192</v>
      </c>
      <c r="AU988" s="143" t="s">
        <v>89</v>
      </c>
      <c r="AY988" s="16" t="s">
        <v>190</v>
      </c>
      <c r="BE988" s="144">
        <f>IF(N988="základní",J988,0)</f>
        <v>0</v>
      </c>
      <c r="BF988" s="144">
        <f>IF(N988="snížená",J988,0)</f>
        <v>0</v>
      </c>
      <c r="BG988" s="144">
        <f>IF(N988="zákl. přenesená",J988,0)</f>
        <v>0</v>
      </c>
      <c r="BH988" s="144">
        <f>IF(N988="sníž. přenesená",J988,0)</f>
        <v>0</v>
      </c>
      <c r="BI988" s="144">
        <f>IF(N988="nulová",J988,0)</f>
        <v>0</v>
      </c>
      <c r="BJ988" s="16" t="s">
        <v>87</v>
      </c>
      <c r="BK988" s="144">
        <f>ROUND(I988*H988,2)</f>
        <v>0</v>
      </c>
      <c r="BL988" s="16" t="s">
        <v>237</v>
      </c>
      <c r="BM988" s="143" t="s">
        <v>1676</v>
      </c>
    </row>
    <row r="989" spans="2:65" s="1" customFormat="1" ht="19.5">
      <c r="B989" s="31"/>
      <c r="D989" s="145" t="s">
        <v>198</v>
      </c>
      <c r="F989" s="146" t="s">
        <v>1677</v>
      </c>
      <c r="I989" s="147"/>
      <c r="L989" s="31"/>
      <c r="M989" s="148"/>
      <c r="T989" s="55"/>
      <c r="AT989" s="16" t="s">
        <v>198</v>
      </c>
      <c r="AU989" s="16" t="s">
        <v>89</v>
      </c>
    </row>
    <row r="990" spans="2:65" s="1" customFormat="1">
      <c r="B990" s="31"/>
      <c r="D990" s="149" t="s">
        <v>200</v>
      </c>
      <c r="F990" s="150" t="s">
        <v>1678</v>
      </c>
      <c r="I990" s="147"/>
      <c r="L990" s="31"/>
      <c r="M990" s="148"/>
      <c r="T990" s="55"/>
      <c r="AT990" s="16" t="s">
        <v>200</v>
      </c>
      <c r="AU990" s="16" t="s">
        <v>89</v>
      </c>
    </row>
    <row r="991" spans="2:65" s="1" customFormat="1" ht="24.2" customHeight="1">
      <c r="B991" s="31"/>
      <c r="C991" s="152" t="s">
        <v>927</v>
      </c>
      <c r="D991" s="152" t="s">
        <v>426</v>
      </c>
      <c r="E991" s="153" t="s">
        <v>1679</v>
      </c>
      <c r="F991" s="154" t="s">
        <v>1680</v>
      </c>
      <c r="G991" s="155" t="s">
        <v>204</v>
      </c>
      <c r="H991" s="156">
        <v>33</v>
      </c>
      <c r="I991" s="157"/>
      <c r="J991" s="158">
        <f>ROUND(I991*H991,2)</f>
        <v>0</v>
      </c>
      <c r="K991" s="154" t="s">
        <v>1</v>
      </c>
      <c r="L991" s="159"/>
      <c r="M991" s="160" t="s">
        <v>1</v>
      </c>
      <c r="N991" s="161" t="s">
        <v>44</v>
      </c>
      <c r="P991" s="141">
        <f>O991*H991</f>
        <v>0</v>
      </c>
      <c r="Q991" s="141">
        <v>0</v>
      </c>
      <c r="R991" s="141">
        <f>Q991*H991</f>
        <v>0</v>
      </c>
      <c r="S991" s="141">
        <v>0</v>
      </c>
      <c r="T991" s="142">
        <f>S991*H991</f>
        <v>0</v>
      </c>
      <c r="AR991" s="143" t="s">
        <v>281</v>
      </c>
      <c r="AT991" s="143" t="s">
        <v>426</v>
      </c>
      <c r="AU991" s="143" t="s">
        <v>89</v>
      </c>
      <c r="AY991" s="16" t="s">
        <v>190</v>
      </c>
      <c r="BE991" s="144">
        <f>IF(N991="základní",J991,0)</f>
        <v>0</v>
      </c>
      <c r="BF991" s="144">
        <f>IF(N991="snížená",J991,0)</f>
        <v>0</v>
      </c>
      <c r="BG991" s="144">
        <f>IF(N991="zákl. přenesená",J991,0)</f>
        <v>0</v>
      </c>
      <c r="BH991" s="144">
        <f>IF(N991="sníž. přenesená",J991,0)</f>
        <v>0</v>
      </c>
      <c r="BI991" s="144">
        <f>IF(N991="nulová",J991,0)</f>
        <v>0</v>
      </c>
      <c r="BJ991" s="16" t="s">
        <v>87</v>
      </c>
      <c r="BK991" s="144">
        <f>ROUND(I991*H991,2)</f>
        <v>0</v>
      </c>
      <c r="BL991" s="16" t="s">
        <v>237</v>
      </c>
      <c r="BM991" s="143" t="s">
        <v>1681</v>
      </c>
    </row>
    <row r="992" spans="2:65" s="1" customFormat="1" ht="19.5">
      <c r="B992" s="31"/>
      <c r="D992" s="145" t="s">
        <v>198</v>
      </c>
      <c r="F992" s="146" t="s">
        <v>1682</v>
      </c>
      <c r="I992" s="147"/>
      <c r="L992" s="31"/>
      <c r="M992" s="148"/>
      <c r="T992" s="55"/>
      <c r="AT992" s="16" t="s">
        <v>198</v>
      </c>
      <c r="AU992" s="16" t="s">
        <v>89</v>
      </c>
    </row>
    <row r="993" spans="2:65" s="1" customFormat="1" ht="19.5">
      <c r="B993" s="31"/>
      <c r="D993" s="145" t="s">
        <v>403</v>
      </c>
      <c r="F993" s="151" t="s">
        <v>753</v>
      </c>
      <c r="I993" s="147"/>
      <c r="L993" s="31"/>
      <c r="M993" s="148"/>
      <c r="T993" s="55"/>
      <c r="AT993" s="16" t="s">
        <v>403</v>
      </c>
      <c r="AU993" s="16" t="s">
        <v>89</v>
      </c>
    </row>
    <row r="994" spans="2:65" s="1" customFormat="1" ht="33" customHeight="1">
      <c r="B994" s="31"/>
      <c r="C994" s="132" t="s">
        <v>1683</v>
      </c>
      <c r="D994" s="132" t="s">
        <v>192</v>
      </c>
      <c r="E994" s="133" t="s">
        <v>1684</v>
      </c>
      <c r="F994" s="134" t="s">
        <v>1685</v>
      </c>
      <c r="G994" s="135" t="s">
        <v>368</v>
      </c>
      <c r="H994" s="136">
        <v>107.4</v>
      </c>
      <c r="I994" s="137"/>
      <c r="J994" s="138">
        <f>ROUND(I994*H994,2)</f>
        <v>0</v>
      </c>
      <c r="K994" s="134" t="s">
        <v>196</v>
      </c>
      <c r="L994" s="31"/>
      <c r="M994" s="139" t="s">
        <v>1</v>
      </c>
      <c r="N994" s="140" t="s">
        <v>44</v>
      </c>
      <c r="P994" s="141">
        <f>O994*H994</f>
        <v>0</v>
      </c>
      <c r="Q994" s="141">
        <v>5.8419500000000003E-3</v>
      </c>
      <c r="R994" s="141">
        <f>Q994*H994</f>
        <v>0.62742543000000006</v>
      </c>
      <c r="S994" s="141">
        <v>0</v>
      </c>
      <c r="T994" s="142">
        <f>S994*H994</f>
        <v>0</v>
      </c>
      <c r="AR994" s="143" t="s">
        <v>237</v>
      </c>
      <c r="AT994" s="143" t="s">
        <v>192</v>
      </c>
      <c r="AU994" s="143" t="s">
        <v>89</v>
      </c>
      <c r="AY994" s="16" t="s">
        <v>190</v>
      </c>
      <c r="BE994" s="144">
        <f>IF(N994="základní",J994,0)</f>
        <v>0</v>
      </c>
      <c r="BF994" s="144">
        <f>IF(N994="snížená",J994,0)</f>
        <v>0</v>
      </c>
      <c r="BG994" s="144">
        <f>IF(N994="zákl. přenesená",J994,0)</f>
        <v>0</v>
      </c>
      <c r="BH994" s="144">
        <f>IF(N994="sníž. přenesená",J994,0)</f>
        <v>0</v>
      </c>
      <c r="BI994" s="144">
        <f>IF(N994="nulová",J994,0)</f>
        <v>0</v>
      </c>
      <c r="BJ994" s="16" t="s">
        <v>87</v>
      </c>
      <c r="BK994" s="144">
        <f>ROUND(I994*H994,2)</f>
        <v>0</v>
      </c>
      <c r="BL994" s="16" t="s">
        <v>237</v>
      </c>
      <c r="BM994" s="143" t="s">
        <v>1686</v>
      </c>
    </row>
    <row r="995" spans="2:65" s="1" customFormat="1" ht="19.5">
      <c r="B995" s="31"/>
      <c r="D995" s="145" t="s">
        <v>198</v>
      </c>
      <c r="F995" s="146" t="s">
        <v>1687</v>
      </c>
      <c r="I995" s="147"/>
      <c r="L995" s="31"/>
      <c r="M995" s="148"/>
      <c r="T995" s="55"/>
      <c r="AT995" s="16" t="s">
        <v>198</v>
      </c>
      <c r="AU995" s="16" t="s">
        <v>89</v>
      </c>
    </row>
    <row r="996" spans="2:65" s="1" customFormat="1">
      <c r="B996" s="31"/>
      <c r="D996" s="149" t="s">
        <v>200</v>
      </c>
      <c r="F996" s="150" t="s">
        <v>1688</v>
      </c>
      <c r="I996" s="147"/>
      <c r="L996" s="31"/>
      <c r="M996" s="148"/>
      <c r="T996" s="55"/>
      <c r="AT996" s="16" t="s">
        <v>200</v>
      </c>
      <c r="AU996" s="16" t="s">
        <v>89</v>
      </c>
    </row>
    <row r="997" spans="2:65" s="1" customFormat="1" ht="24.2" customHeight="1">
      <c r="B997" s="31"/>
      <c r="C997" s="132" t="s">
        <v>933</v>
      </c>
      <c r="D997" s="132" t="s">
        <v>192</v>
      </c>
      <c r="E997" s="133" t="s">
        <v>1689</v>
      </c>
      <c r="F997" s="134" t="s">
        <v>1690</v>
      </c>
      <c r="G997" s="135" t="s">
        <v>265</v>
      </c>
      <c r="H997" s="136">
        <v>1.71</v>
      </c>
      <c r="I997" s="137"/>
      <c r="J997" s="138">
        <f>ROUND(I997*H997,2)</f>
        <v>0</v>
      </c>
      <c r="K997" s="134" t="s">
        <v>196</v>
      </c>
      <c r="L997" s="31"/>
      <c r="M997" s="139" t="s">
        <v>1</v>
      </c>
      <c r="N997" s="140" t="s">
        <v>44</v>
      </c>
      <c r="P997" s="141">
        <f>O997*H997</f>
        <v>0</v>
      </c>
      <c r="Q997" s="141">
        <v>0</v>
      </c>
      <c r="R997" s="141">
        <f>Q997*H997</f>
        <v>0</v>
      </c>
      <c r="S997" s="141">
        <v>0</v>
      </c>
      <c r="T997" s="142">
        <f>S997*H997</f>
        <v>0</v>
      </c>
      <c r="AR997" s="143" t="s">
        <v>237</v>
      </c>
      <c r="AT997" s="143" t="s">
        <v>192</v>
      </c>
      <c r="AU997" s="143" t="s">
        <v>89</v>
      </c>
      <c r="AY997" s="16" t="s">
        <v>190</v>
      </c>
      <c r="BE997" s="144">
        <f>IF(N997="základní",J997,0)</f>
        <v>0</v>
      </c>
      <c r="BF997" s="144">
        <f>IF(N997="snížená",J997,0)</f>
        <v>0</v>
      </c>
      <c r="BG997" s="144">
        <f>IF(N997="zákl. přenesená",J997,0)</f>
        <v>0</v>
      </c>
      <c r="BH997" s="144">
        <f>IF(N997="sníž. přenesená",J997,0)</f>
        <v>0</v>
      </c>
      <c r="BI997" s="144">
        <f>IF(N997="nulová",J997,0)</f>
        <v>0</v>
      </c>
      <c r="BJ997" s="16" t="s">
        <v>87</v>
      </c>
      <c r="BK997" s="144">
        <f>ROUND(I997*H997,2)</f>
        <v>0</v>
      </c>
      <c r="BL997" s="16" t="s">
        <v>237</v>
      </c>
      <c r="BM997" s="143" t="s">
        <v>1691</v>
      </c>
    </row>
    <row r="998" spans="2:65" s="1" customFormat="1" ht="29.25">
      <c r="B998" s="31"/>
      <c r="D998" s="145" t="s">
        <v>198</v>
      </c>
      <c r="F998" s="146" t="s">
        <v>1692</v>
      </c>
      <c r="I998" s="147"/>
      <c r="L998" s="31"/>
      <c r="M998" s="148"/>
      <c r="T998" s="55"/>
      <c r="AT998" s="16" t="s">
        <v>198</v>
      </c>
      <c r="AU998" s="16" t="s">
        <v>89</v>
      </c>
    </row>
    <row r="999" spans="2:65" s="1" customFormat="1">
      <c r="B999" s="31"/>
      <c r="D999" s="149" t="s">
        <v>200</v>
      </c>
      <c r="F999" s="150" t="s">
        <v>1693</v>
      </c>
      <c r="I999" s="147"/>
      <c r="L999" s="31"/>
      <c r="M999" s="148"/>
      <c r="T999" s="55"/>
      <c r="AT999" s="16" t="s">
        <v>200</v>
      </c>
      <c r="AU999" s="16" t="s">
        <v>89</v>
      </c>
    </row>
    <row r="1000" spans="2:65" s="11" customFormat="1" ht="22.9" customHeight="1">
      <c r="B1000" s="121"/>
      <c r="D1000" s="122" t="s">
        <v>78</v>
      </c>
      <c r="E1000" s="130" t="s">
        <v>1694</v>
      </c>
      <c r="F1000" s="130" t="s">
        <v>1695</v>
      </c>
      <c r="I1000" s="124"/>
      <c r="J1000" s="131">
        <f>BK1000</f>
        <v>0</v>
      </c>
      <c r="L1000" s="121"/>
      <c r="M1000" s="125"/>
      <c r="P1000" s="126">
        <f>SUM(P1001:P1011)</f>
        <v>0</v>
      </c>
      <c r="R1000" s="126">
        <f>SUM(R1001:R1011)</f>
        <v>0.12300533344000003</v>
      </c>
      <c r="T1000" s="127">
        <f>SUM(T1001:T1011)</f>
        <v>0</v>
      </c>
      <c r="AR1000" s="122" t="s">
        <v>89</v>
      </c>
      <c r="AT1000" s="128" t="s">
        <v>78</v>
      </c>
      <c r="AU1000" s="128" t="s">
        <v>87</v>
      </c>
      <c r="AY1000" s="122" t="s">
        <v>190</v>
      </c>
      <c r="BK1000" s="129">
        <f>SUM(BK1001:BK1011)</f>
        <v>0</v>
      </c>
    </row>
    <row r="1001" spans="2:65" s="1" customFormat="1" ht="16.5" customHeight="1">
      <c r="B1001" s="31"/>
      <c r="C1001" s="132" t="s">
        <v>1696</v>
      </c>
      <c r="D1001" s="132" t="s">
        <v>192</v>
      </c>
      <c r="E1001" s="133" t="s">
        <v>1697</v>
      </c>
      <c r="F1001" s="134" t="s">
        <v>1698</v>
      </c>
      <c r="G1001" s="135" t="s">
        <v>195</v>
      </c>
      <c r="H1001" s="136">
        <v>751.19</v>
      </c>
      <c r="I1001" s="137"/>
      <c r="J1001" s="138">
        <f>ROUND(I1001*H1001,2)</f>
        <v>0</v>
      </c>
      <c r="K1001" s="134" t="s">
        <v>196</v>
      </c>
      <c r="L1001" s="31"/>
      <c r="M1001" s="139" t="s">
        <v>1</v>
      </c>
      <c r="N1001" s="140" t="s">
        <v>44</v>
      </c>
      <c r="P1001" s="141">
        <f>O1001*H1001</f>
        <v>0</v>
      </c>
      <c r="Q1001" s="141">
        <v>1.3977600000000001E-4</v>
      </c>
      <c r="R1001" s="141">
        <f>Q1001*H1001</f>
        <v>0.10499833344000002</v>
      </c>
      <c r="S1001" s="141">
        <v>0</v>
      </c>
      <c r="T1001" s="142">
        <f>S1001*H1001</f>
        <v>0</v>
      </c>
      <c r="AR1001" s="143" t="s">
        <v>237</v>
      </c>
      <c r="AT1001" s="143" t="s">
        <v>192</v>
      </c>
      <c r="AU1001" s="143" t="s">
        <v>89</v>
      </c>
      <c r="AY1001" s="16" t="s">
        <v>190</v>
      </c>
      <c r="BE1001" s="144">
        <f>IF(N1001="základní",J1001,0)</f>
        <v>0</v>
      </c>
      <c r="BF1001" s="144">
        <f>IF(N1001="snížená",J1001,0)</f>
        <v>0</v>
      </c>
      <c r="BG1001" s="144">
        <f>IF(N1001="zákl. přenesená",J1001,0)</f>
        <v>0</v>
      </c>
      <c r="BH1001" s="144">
        <f>IF(N1001="sníž. přenesená",J1001,0)</f>
        <v>0</v>
      </c>
      <c r="BI1001" s="144">
        <f>IF(N1001="nulová",J1001,0)</f>
        <v>0</v>
      </c>
      <c r="BJ1001" s="16" t="s">
        <v>87</v>
      </c>
      <c r="BK1001" s="144">
        <f>ROUND(I1001*H1001,2)</f>
        <v>0</v>
      </c>
      <c r="BL1001" s="16" t="s">
        <v>237</v>
      </c>
      <c r="BM1001" s="143" t="s">
        <v>1699</v>
      </c>
    </row>
    <row r="1002" spans="2:65" s="1" customFormat="1">
      <c r="B1002" s="31"/>
      <c r="D1002" s="145" t="s">
        <v>198</v>
      </c>
      <c r="F1002" s="146" t="s">
        <v>1700</v>
      </c>
      <c r="I1002" s="147"/>
      <c r="L1002" s="31"/>
      <c r="M1002" s="148"/>
      <c r="T1002" s="55"/>
      <c r="AT1002" s="16" t="s">
        <v>198</v>
      </c>
      <c r="AU1002" s="16" t="s">
        <v>89</v>
      </c>
    </row>
    <row r="1003" spans="2:65" s="1" customFormat="1">
      <c r="B1003" s="31"/>
      <c r="D1003" s="149" t="s">
        <v>200</v>
      </c>
      <c r="F1003" s="150" t="s">
        <v>1701</v>
      </c>
      <c r="I1003" s="147"/>
      <c r="L1003" s="31"/>
      <c r="M1003" s="148"/>
      <c r="T1003" s="55"/>
      <c r="AT1003" s="16" t="s">
        <v>200</v>
      </c>
      <c r="AU1003" s="16" t="s">
        <v>89</v>
      </c>
    </row>
    <row r="1004" spans="2:65" s="1" customFormat="1" ht="16.5" customHeight="1">
      <c r="B1004" s="31"/>
      <c r="C1004" s="132" t="s">
        <v>937</v>
      </c>
      <c r="D1004" s="132" t="s">
        <v>192</v>
      </c>
      <c r="E1004" s="133" t="s">
        <v>1702</v>
      </c>
      <c r="F1004" s="134" t="s">
        <v>1703</v>
      </c>
      <c r="G1004" s="135" t="s">
        <v>195</v>
      </c>
      <c r="H1004" s="136">
        <v>32.74</v>
      </c>
      <c r="I1004" s="137"/>
      <c r="J1004" s="138">
        <f>ROUND(I1004*H1004,2)</f>
        <v>0</v>
      </c>
      <c r="K1004" s="134" t="s">
        <v>196</v>
      </c>
      <c r="L1004" s="31"/>
      <c r="M1004" s="139" t="s">
        <v>1</v>
      </c>
      <c r="N1004" s="140" t="s">
        <v>44</v>
      </c>
      <c r="P1004" s="141">
        <f>O1004*H1004</f>
        <v>0</v>
      </c>
      <c r="Q1004" s="141">
        <v>0</v>
      </c>
      <c r="R1004" s="141">
        <f>Q1004*H1004</f>
        <v>0</v>
      </c>
      <c r="S1004" s="141">
        <v>0</v>
      </c>
      <c r="T1004" s="142">
        <f>S1004*H1004</f>
        <v>0</v>
      </c>
      <c r="AR1004" s="143" t="s">
        <v>237</v>
      </c>
      <c r="AT1004" s="143" t="s">
        <v>192</v>
      </c>
      <c r="AU1004" s="143" t="s">
        <v>89</v>
      </c>
      <c r="AY1004" s="16" t="s">
        <v>190</v>
      </c>
      <c r="BE1004" s="144">
        <f>IF(N1004="základní",J1004,0)</f>
        <v>0</v>
      </c>
      <c r="BF1004" s="144">
        <f>IF(N1004="snížená",J1004,0)</f>
        <v>0</v>
      </c>
      <c r="BG1004" s="144">
        <f>IF(N1004="zákl. přenesená",J1004,0)</f>
        <v>0</v>
      </c>
      <c r="BH1004" s="144">
        <f>IF(N1004="sníž. přenesená",J1004,0)</f>
        <v>0</v>
      </c>
      <c r="BI1004" s="144">
        <f>IF(N1004="nulová",J1004,0)</f>
        <v>0</v>
      </c>
      <c r="BJ1004" s="16" t="s">
        <v>87</v>
      </c>
      <c r="BK1004" s="144">
        <f>ROUND(I1004*H1004,2)</f>
        <v>0</v>
      </c>
      <c r="BL1004" s="16" t="s">
        <v>237</v>
      </c>
      <c r="BM1004" s="143" t="s">
        <v>1704</v>
      </c>
    </row>
    <row r="1005" spans="2:65" s="1" customFormat="1">
      <c r="B1005" s="31"/>
      <c r="D1005" s="145" t="s">
        <v>198</v>
      </c>
      <c r="F1005" s="146" t="s">
        <v>1705</v>
      </c>
      <c r="I1005" s="147"/>
      <c r="L1005" s="31"/>
      <c r="M1005" s="148"/>
      <c r="T1005" s="55"/>
      <c r="AT1005" s="16" t="s">
        <v>198</v>
      </c>
      <c r="AU1005" s="16" t="s">
        <v>89</v>
      </c>
    </row>
    <row r="1006" spans="2:65" s="1" customFormat="1">
      <c r="B1006" s="31"/>
      <c r="D1006" s="149" t="s">
        <v>200</v>
      </c>
      <c r="F1006" s="150" t="s">
        <v>1706</v>
      </c>
      <c r="I1006" s="147"/>
      <c r="L1006" s="31"/>
      <c r="M1006" s="148"/>
      <c r="T1006" s="55"/>
      <c r="AT1006" s="16" t="s">
        <v>200</v>
      </c>
      <c r="AU1006" s="16" t="s">
        <v>89</v>
      </c>
    </row>
    <row r="1007" spans="2:65" s="1" customFormat="1" ht="33" customHeight="1">
      <c r="B1007" s="31"/>
      <c r="C1007" s="152" t="s">
        <v>1707</v>
      </c>
      <c r="D1007" s="152" t="s">
        <v>426</v>
      </c>
      <c r="E1007" s="153" t="s">
        <v>1708</v>
      </c>
      <c r="F1007" s="154" t="s">
        <v>1709</v>
      </c>
      <c r="G1007" s="155" t="s">
        <v>195</v>
      </c>
      <c r="H1007" s="156">
        <v>36.014000000000003</v>
      </c>
      <c r="I1007" s="157"/>
      <c r="J1007" s="158">
        <f>ROUND(I1007*H1007,2)</f>
        <v>0</v>
      </c>
      <c r="K1007" s="154" t="s">
        <v>196</v>
      </c>
      <c r="L1007" s="159"/>
      <c r="M1007" s="160" t="s">
        <v>1</v>
      </c>
      <c r="N1007" s="161" t="s">
        <v>44</v>
      </c>
      <c r="P1007" s="141">
        <f>O1007*H1007</f>
        <v>0</v>
      </c>
      <c r="Q1007" s="141">
        <v>5.0000000000000001E-4</v>
      </c>
      <c r="R1007" s="141">
        <f>Q1007*H1007</f>
        <v>1.8007000000000002E-2</v>
      </c>
      <c r="S1007" s="141">
        <v>0</v>
      </c>
      <c r="T1007" s="142">
        <f>S1007*H1007</f>
        <v>0</v>
      </c>
      <c r="AR1007" s="143" t="s">
        <v>281</v>
      </c>
      <c r="AT1007" s="143" t="s">
        <v>426</v>
      </c>
      <c r="AU1007" s="143" t="s">
        <v>89</v>
      </c>
      <c r="AY1007" s="16" t="s">
        <v>190</v>
      </c>
      <c r="BE1007" s="144">
        <f>IF(N1007="základní",J1007,0)</f>
        <v>0</v>
      </c>
      <c r="BF1007" s="144">
        <f>IF(N1007="snížená",J1007,0)</f>
        <v>0</v>
      </c>
      <c r="BG1007" s="144">
        <f>IF(N1007="zákl. přenesená",J1007,0)</f>
        <v>0</v>
      </c>
      <c r="BH1007" s="144">
        <f>IF(N1007="sníž. přenesená",J1007,0)</f>
        <v>0</v>
      </c>
      <c r="BI1007" s="144">
        <f>IF(N1007="nulová",J1007,0)</f>
        <v>0</v>
      </c>
      <c r="BJ1007" s="16" t="s">
        <v>87</v>
      </c>
      <c r="BK1007" s="144">
        <f>ROUND(I1007*H1007,2)</f>
        <v>0</v>
      </c>
      <c r="BL1007" s="16" t="s">
        <v>237</v>
      </c>
      <c r="BM1007" s="143" t="s">
        <v>1710</v>
      </c>
    </row>
    <row r="1008" spans="2:65" s="1" customFormat="1" ht="19.5">
      <c r="B1008" s="31"/>
      <c r="D1008" s="145" t="s">
        <v>198</v>
      </c>
      <c r="F1008" s="146" t="s">
        <v>1709</v>
      </c>
      <c r="I1008" s="147"/>
      <c r="L1008" s="31"/>
      <c r="M1008" s="148"/>
      <c r="T1008" s="55"/>
      <c r="AT1008" s="16" t="s">
        <v>198</v>
      </c>
      <c r="AU1008" s="16" t="s">
        <v>89</v>
      </c>
    </row>
    <row r="1009" spans="2:65" s="1" customFormat="1" ht="24.2" customHeight="1">
      <c r="B1009" s="31"/>
      <c r="C1009" s="132" t="s">
        <v>941</v>
      </c>
      <c r="D1009" s="132" t="s">
        <v>192</v>
      </c>
      <c r="E1009" s="133" t="s">
        <v>1711</v>
      </c>
      <c r="F1009" s="134" t="s">
        <v>1712</v>
      </c>
      <c r="G1009" s="135" t="s">
        <v>265</v>
      </c>
      <c r="H1009" s="136">
        <v>0.123</v>
      </c>
      <c r="I1009" s="137"/>
      <c r="J1009" s="138">
        <f>ROUND(I1009*H1009,2)</f>
        <v>0</v>
      </c>
      <c r="K1009" s="134" t="s">
        <v>196</v>
      </c>
      <c r="L1009" s="31"/>
      <c r="M1009" s="139" t="s">
        <v>1</v>
      </c>
      <c r="N1009" s="140" t="s">
        <v>44</v>
      </c>
      <c r="P1009" s="141">
        <f>O1009*H1009</f>
        <v>0</v>
      </c>
      <c r="Q1009" s="141">
        <v>0</v>
      </c>
      <c r="R1009" s="141">
        <f>Q1009*H1009</f>
        <v>0</v>
      </c>
      <c r="S1009" s="141">
        <v>0</v>
      </c>
      <c r="T1009" s="142">
        <f>S1009*H1009</f>
        <v>0</v>
      </c>
      <c r="AR1009" s="143" t="s">
        <v>237</v>
      </c>
      <c r="AT1009" s="143" t="s">
        <v>192</v>
      </c>
      <c r="AU1009" s="143" t="s">
        <v>89</v>
      </c>
      <c r="AY1009" s="16" t="s">
        <v>190</v>
      </c>
      <c r="BE1009" s="144">
        <f>IF(N1009="základní",J1009,0)</f>
        <v>0</v>
      </c>
      <c r="BF1009" s="144">
        <f>IF(N1009="snížená",J1009,0)</f>
        <v>0</v>
      </c>
      <c r="BG1009" s="144">
        <f>IF(N1009="zákl. přenesená",J1009,0)</f>
        <v>0</v>
      </c>
      <c r="BH1009" s="144">
        <f>IF(N1009="sníž. přenesená",J1009,0)</f>
        <v>0</v>
      </c>
      <c r="BI1009" s="144">
        <f>IF(N1009="nulová",J1009,0)</f>
        <v>0</v>
      </c>
      <c r="BJ1009" s="16" t="s">
        <v>87</v>
      </c>
      <c r="BK1009" s="144">
        <f>ROUND(I1009*H1009,2)</f>
        <v>0</v>
      </c>
      <c r="BL1009" s="16" t="s">
        <v>237</v>
      </c>
      <c r="BM1009" s="143" t="s">
        <v>1713</v>
      </c>
    </row>
    <row r="1010" spans="2:65" s="1" customFormat="1" ht="29.25">
      <c r="B1010" s="31"/>
      <c r="D1010" s="145" t="s">
        <v>198</v>
      </c>
      <c r="F1010" s="146" t="s">
        <v>1714</v>
      </c>
      <c r="I1010" s="147"/>
      <c r="L1010" s="31"/>
      <c r="M1010" s="148"/>
      <c r="T1010" s="55"/>
      <c r="AT1010" s="16" t="s">
        <v>198</v>
      </c>
      <c r="AU1010" s="16" t="s">
        <v>89</v>
      </c>
    </row>
    <row r="1011" spans="2:65" s="1" customFormat="1">
      <c r="B1011" s="31"/>
      <c r="D1011" s="149" t="s">
        <v>200</v>
      </c>
      <c r="F1011" s="150" t="s">
        <v>1715</v>
      </c>
      <c r="I1011" s="147"/>
      <c r="L1011" s="31"/>
      <c r="M1011" s="148"/>
      <c r="T1011" s="55"/>
      <c r="AT1011" s="16" t="s">
        <v>200</v>
      </c>
      <c r="AU1011" s="16" t="s">
        <v>89</v>
      </c>
    </row>
    <row r="1012" spans="2:65" s="11" customFormat="1" ht="22.9" customHeight="1">
      <c r="B1012" s="121"/>
      <c r="D1012" s="122" t="s">
        <v>78</v>
      </c>
      <c r="E1012" s="130" t="s">
        <v>1716</v>
      </c>
      <c r="F1012" s="130" t="s">
        <v>1717</v>
      </c>
      <c r="I1012" s="124"/>
      <c r="J1012" s="131">
        <f>BK1012</f>
        <v>0</v>
      </c>
      <c r="L1012" s="121"/>
      <c r="M1012" s="125"/>
      <c r="P1012" s="126">
        <f>SUM(P1013:P1057)</f>
        <v>0</v>
      </c>
      <c r="R1012" s="126">
        <f>SUM(R1013:R1057)</f>
        <v>2.1721114516999998</v>
      </c>
      <c r="T1012" s="127">
        <f>SUM(T1013:T1057)</f>
        <v>0</v>
      </c>
      <c r="AR1012" s="122" t="s">
        <v>89</v>
      </c>
      <c r="AT1012" s="128" t="s">
        <v>78</v>
      </c>
      <c r="AU1012" s="128" t="s">
        <v>87</v>
      </c>
      <c r="AY1012" s="122" t="s">
        <v>190</v>
      </c>
      <c r="BK1012" s="129">
        <f>SUM(BK1013:BK1057)</f>
        <v>0</v>
      </c>
    </row>
    <row r="1013" spans="2:65" s="1" customFormat="1" ht="24.2" customHeight="1">
      <c r="B1013" s="31"/>
      <c r="C1013" s="132" t="s">
        <v>1718</v>
      </c>
      <c r="D1013" s="132" t="s">
        <v>192</v>
      </c>
      <c r="E1013" s="133" t="s">
        <v>1719</v>
      </c>
      <c r="F1013" s="134" t="s">
        <v>1720</v>
      </c>
      <c r="G1013" s="135" t="s">
        <v>926</v>
      </c>
      <c r="H1013" s="136">
        <v>22.24</v>
      </c>
      <c r="I1013" s="137"/>
      <c r="J1013" s="138">
        <f>ROUND(I1013*H1013,2)</f>
        <v>0</v>
      </c>
      <c r="K1013" s="134" t="s">
        <v>196</v>
      </c>
      <c r="L1013" s="31"/>
      <c r="M1013" s="139" t="s">
        <v>1</v>
      </c>
      <c r="N1013" s="140" t="s">
        <v>44</v>
      </c>
      <c r="P1013" s="141">
        <f>O1013*H1013</f>
        <v>0</v>
      </c>
      <c r="Q1013" s="141">
        <v>6.0612500000000003E-5</v>
      </c>
      <c r="R1013" s="141">
        <f>Q1013*H1013</f>
        <v>1.3480219999999999E-3</v>
      </c>
      <c r="S1013" s="141">
        <v>0</v>
      </c>
      <c r="T1013" s="142">
        <f>S1013*H1013</f>
        <v>0</v>
      </c>
      <c r="AR1013" s="143" t="s">
        <v>237</v>
      </c>
      <c r="AT1013" s="143" t="s">
        <v>192</v>
      </c>
      <c r="AU1013" s="143" t="s">
        <v>89</v>
      </c>
      <c r="AY1013" s="16" t="s">
        <v>190</v>
      </c>
      <c r="BE1013" s="144">
        <f>IF(N1013="základní",J1013,0)</f>
        <v>0</v>
      </c>
      <c r="BF1013" s="144">
        <f>IF(N1013="snížená",J1013,0)</f>
        <v>0</v>
      </c>
      <c r="BG1013" s="144">
        <f>IF(N1013="zákl. přenesená",J1013,0)</f>
        <v>0</v>
      </c>
      <c r="BH1013" s="144">
        <f>IF(N1013="sníž. přenesená",J1013,0)</f>
        <v>0</v>
      </c>
      <c r="BI1013" s="144">
        <f>IF(N1013="nulová",J1013,0)</f>
        <v>0</v>
      </c>
      <c r="BJ1013" s="16" t="s">
        <v>87</v>
      </c>
      <c r="BK1013" s="144">
        <f>ROUND(I1013*H1013,2)</f>
        <v>0</v>
      </c>
      <c r="BL1013" s="16" t="s">
        <v>237</v>
      </c>
      <c r="BM1013" s="143" t="s">
        <v>1721</v>
      </c>
    </row>
    <row r="1014" spans="2:65" s="1" customFormat="1" ht="19.5">
      <c r="B1014" s="31"/>
      <c r="D1014" s="145" t="s">
        <v>198</v>
      </c>
      <c r="F1014" s="146" t="s">
        <v>1722</v>
      </c>
      <c r="I1014" s="147"/>
      <c r="L1014" s="31"/>
      <c r="M1014" s="148"/>
      <c r="T1014" s="55"/>
      <c r="AT1014" s="16" t="s">
        <v>198</v>
      </c>
      <c r="AU1014" s="16" t="s">
        <v>89</v>
      </c>
    </row>
    <row r="1015" spans="2:65" s="1" customFormat="1">
      <c r="B1015" s="31"/>
      <c r="D1015" s="149" t="s">
        <v>200</v>
      </c>
      <c r="F1015" s="150" t="s">
        <v>1723</v>
      </c>
      <c r="I1015" s="147"/>
      <c r="L1015" s="31"/>
      <c r="M1015" s="148"/>
      <c r="T1015" s="55"/>
      <c r="AT1015" s="16" t="s">
        <v>200</v>
      </c>
      <c r="AU1015" s="16" t="s">
        <v>89</v>
      </c>
    </row>
    <row r="1016" spans="2:65" s="1" customFormat="1" ht="19.5">
      <c r="B1016" s="31"/>
      <c r="D1016" s="145" t="s">
        <v>403</v>
      </c>
      <c r="F1016" s="151" t="s">
        <v>1724</v>
      </c>
      <c r="I1016" s="147"/>
      <c r="L1016" s="31"/>
      <c r="M1016" s="148"/>
      <c r="T1016" s="55"/>
      <c r="AT1016" s="16" t="s">
        <v>403</v>
      </c>
      <c r="AU1016" s="16" t="s">
        <v>89</v>
      </c>
    </row>
    <row r="1017" spans="2:65" s="1" customFormat="1" ht="16.5" customHeight="1">
      <c r="B1017" s="31"/>
      <c r="C1017" s="152" t="s">
        <v>944</v>
      </c>
      <c r="D1017" s="152" t="s">
        <v>426</v>
      </c>
      <c r="E1017" s="153" t="s">
        <v>924</v>
      </c>
      <c r="F1017" s="154" t="s">
        <v>925</v>
      </c>
      <c r="G1017" s="155" t="s">
        <v>926</v>
      </c>
      <c r="H1017" s="156">
        <v>22.24</v>
      </c>
      <c r="I1017" s="157"/>
      <c r="J1017" s="158">
        <f>ROUND(I1017*H1017,2)</f>
        <v>0</v>
      </c>
      <c r="K1017" s="154" t="s">
        <v>1</v>
      </c>
      <c r="L1017" s="159"/>
      <c r="M1017" s="160" t="s">
        <v>1</v>
      </c>
      <c r="N1017" s="161" t="s">
        <v>44</v>
      </c>
      <c r="P1017" s="141">
        <f>O1017*H1017</f>
        <v>0</v>
      </c>
      <c r="Q1017" s="141">
        <v>0</v>
      </c>
      <c r="R1017" s="141">
        <f>Q1017*H1017</f>
        <v>0</v>
      </c>
      <c r="S1017" s="141">
        <v>0</v>
      </c>
      <c r="T1017" s="142">
        <f>S1017*H1017</f>
        <v>0</v>
      </c>
      <c r="AR1017" s="143" t="s">
        <v>281</v>
      </c>
      <c r="AT1017" s="143" t="s">
        <v>426</v>
      </c>
      <c r="AU1017" s="143" t="s">
        <v>89</v>
      </c>
      <c r="AY1017" s="16" t="s">
        <v>190</v>
      </c>
      <c r="BE1017" s="144">
        <f>IF(N1017="základní",J1017,0)</f>
        <v>0</v>
      </c>
      <c r="BF1017" s="144">
        <f>IF(N1017="snížená",J1017,0)</f>
        <v>0</v>
      </c>
      <c r="BG1017" s="144">
        <f>IF(N1017="zákl. přenesená",J1017,0)</f>
        <v>0</v>
      </c>
      <c r="BH1017" s="144">
        <f>IF(N1017="sníž. přenesená",J1017,0)</f>
        <v>0</v>
      </c>
      <c r="BI1017" s="144">
        <f>IF(N1017="nulová",J1017,0)</f>
        <v>0</v>
      </c>
      <c r="BJ1017" s="16" t="s">
        <v>87</v>
      </c>
      <c r="BK1017" s="144">
        <f>ROUND(I1017*H1017,2)</f>
        <v>0</v>
      </c>
      <c r="BL1017" s="16" t="s">
        <v>237</v>
      </c>
      <c r="BM1017" s="143" t="s">
        <v>1725</v>
      </c>
    </row>
    <row r="1018" spans="2:65" s="1" customFormat="1">
      <c r="B1018" s="31"/>
      <c r="D1018" s="145" t="s">
        <v>198</v>
      </c>
      <c r="F1018" s="146" t="s">
        <v>928</v>
      </c>
      <c r="I1018" s="147"/>
      <c r="L1018" s="31"/>
      <c r="M1018" s="148"/>
      <c r="T1018" s="55"/>
      <c r="AT1018" s="16" t="s">
        <v>198</v>
      </c>
      <c r="AU1018" s="16" t="s">
        <v>89</v>
      </c>
    </row>
    <row r="1019" spans="2:65" s="1" customFormat="1" ht="19.5">
      <c r="B1019" s="31"/>
      <c r="D1019" s="145" t="s">
        <v>403</v>
      </c>
      <c r="F1019" s="151" t="s">
        <v>1726</v>
      </c>
      <c r="I1019" s="147"/>
      <c r="L1019" s="31"/>
      <c r="M1019" s="148"/>
      <c r="T1019" s="55"/>
      <c r="AT1019" s="16" t="s">
        <v>403</v>
      </c>
      <c r="AU1019" s="16" t="s">
        <v>89</v>
      </c>
    </row>
    <row r="1020" spans="2:65" s="1" customFormat="1" ht="24.2" customHeight="1">
      <c r="B1020" s="31"/>
      <c r="C1020" s="132" t="s">
        <v>1727</v>
      </c>
      <c r="D1020" s="132" t="s">
        <v>192</v>
      </c>
      <c r="E1020" s="133" t="s">
        <v>1728</v>
      </c>
      <c r="F1020" s="134" t="s">
        <v>1729</v>
      </c>
      <c r="G1020" s="135" t="s">
        <v>204</v>
      </c>
      <c r="H1020" s="136">
        <v>8</v>
      </c>
      <c r="I1020" s="137"/>
      <c r="J1020" s="138">
        <f>ROUND(I1020*H1020,2)</f>
        <v>0</v>
      </c>
      <c r="K1020" s="134" t="s">
        <v>196</v>
      </c>
      <c r="L1020" s="31"/>
      <c r="M1020" s="139" t="s">
        <v>1</v>
      </c>
      <c r="N1020" s="140" t="s">
        <v>44</v>
      </c>
      <c r="P1020" s="141">
        <f>O1020*H1020</f>
        <v>0</v>
      </c>
      <c r="Q1020" s="141">
        <v>1.42788E-5</v>
      </c>
      <c r="R1020" s="141">
        <f>Q1020*H1020</f>
        <v>1.142304E-4</v>
      </c>
      <c r="S1020" s="141">
        <v>0</v>
      </c>
      <c r="T1020" s="142">
        <f>S1020*H1020</f>
        <v>0</v>
      </c>
      <c r="AR1020" s="143" t="s">
        <v>237</v>
      </c>
      <c r="AT1020" s="143" t="s">
        <v>192</v>
      </c>
      <c r="AU1020" s="143" t="s">
        <v>89</v>
      </c>
      <c r="AY1020" s="16" t="s">
        <v>190</v>
      </c>
      <c r="BE1020" s="144">
        <f>IF(N1020="základní",J1020,0)</f>
        <v>0</v>
      </c>
      <c r="BF1020" s="144">
        <f>IF(N1020="snížená",J1020,0)</f>
        <v>0</v>
      </c>
      <c r="BG1020" s="144">
        <f>IF(N1020="zákl. přenesená",J1020,0)</f>
        <v>0</v>
      </c>
      <c r="BH1020" s="144">
        <f>IF(N1020="sníž. přenesená",J1020,0)</f>
        <v>0</v>
      </c>
      <c r="BI1020" s="144">
        <f>IF(N1020="nulová",J1020,0)</f>
        <v>0</v>
      </c>
      <c r="BJ1020" s="16" t="s">
        <v>87</v>
      </c>
      <c r="BK1020" s="144">
        <f>ROUND(I1020*H1020,2)</f>
        <v>0</v>
      </c>
      <c r="BL1020" s="16" t="s">
        <v>237</v>
      </c>
      <c r="BM1020" s="143" t="s">
        <v>1730</v>
      </c>
    </row>
    <row r="1021" spans="2:65" s="1" customFormat="1" ht="19.5">
      <c r="B1021" s="31"/>
      <c r="D1021" s="145" t="s">
        <v>198</v>
      </c>
      <c r="F1021" s="146" t="s">
        <v>1731</v>
      </c>
      <c r="I1021" s="147"/>
      <c r="L1021" s="31"/>
      <c r="M1021" s="148"/>
      <c r="T1021" s="55"/>
      <c r="AT1021" s="16" t="s">
        <v>198</v>
      </c>
      <c r="AU1021" s="16" t="s">
        <v>89</v>
      </c>
    </row>
    <row r="1022" spans="2:65" s="1" customFormat="1">
      <c r="B1022" s="31"/>
      <c r="D1022" s="149" t="s">
        <v>200</v>
      </c>
      <c r="F1022" s="150" t="s">
        <v>1732</v>
      </c>
      <c r="I1022" s="147"/>
      <c r="L1022" s="31"/>
      <c r="M1022" s="148"/>
      <c r="T1022" s="55"/>
      <c r="AT1022" s="16" t="s">
        <v>200</v>
      </c>
      <c r="AU1022" s="16" t="s">
        <v>89</v>
      </c>
    </row>
    <row r="1023" spans="2:65" s="1" customFormat="1" ht="19.5">
      <c r="B1023" s="31"/>
      <c r="D1023" s="145" t="s">
        <v>403</v>
      </c>
      <c r="F1023" s="151" t="s">
        <v>1733</v>
      </c>
      <c r="I1023" s="147"/>
      <c r="L1023" s="31"/>
      <c r="M1023" s="148"/>
      <c r="T1023" s="55"/>
      <c r="AT1023" s="16" t="s">
        <v>403</v>
      </c>
      <c r="AU1023" s="16" t="s">
        <v>89</v>
      </c>
    </row>
    <row r="1024" spans="2:65" s="1" customFormat="1" ht="24.2" customHeight="1">
      <c r="B1024" s="31"/>
      <c r="C1024" s="132" t="s">
        <v>948</v>
      </c>
      <c r="D1024" s="132" t="s">
        <v>192</v>
      </c>
      <c r="E1024" s="133" t="s">
        <v>1734</v>
      </c>
      <c r="F1024" s="134" t="s">
        <v>1735</v>
      </c>
      <c r="G1024" s="135" t="s">
        <v>926</v>
      </c>
      <c r="H1024" s="136">
        <v>506.85700000000003</v>
      </c>
      <c r="I1024" s="137"/>
      <c r="J1024" s="138">
        <f>ROUND(I1024*H1024,2)</f>
        <v>0</v>
      </c>
      <c r="K1024" s="134" t="s">
        <v>196</v>
      </c>
      <c r="L1024" s="31"/>
      <c r="M1024" s="139" t="s">
        <v>1</v>
      </c>
      <c r="N1024" s="140" t="s">
        <v>44</v>
      </c>
      <c r="P1024" s="141">
        <f>O1024*H1024</f>
        <v>0</v>
      </c>
      <c r="Q1024" s="141">
        <v>5.8275E-5</v>
      </c>
      <c r="R1024" s="141">
        <f>Q1024*H1024</f>
        <v>2.9537091675000002E-2</v>
      </c>
      <c r="S1024" s="141">
        <v>0</v>
      </c>
      <c r="T1024" s="142">
        <f>S1024*H1024</f>
        <v>0</v>
      </c>
      <c r="AR1024" s="143" t="s">
        <v>237</v>
      </c>
      <c r="AT1024" s="143" t="s">
        <v>192</v>
      </c>
      <c r="AU1024" s="143" t="s">
        <v>89</v>
      </c>
      <c r="AY1024" s="16" t="s">
        <v>190</v>
      </c>
      <c r="BE1024" s="144">
        <f>IF(N1024="základní",J1024,0)</f>
        <v>0</v>
      </c>
      <c r="BF1024" s="144">
        <f>IF(N1024="snížená",J1024,0)</f>
        <v>0</v>
      </c>
      <c r="BG1024" s="144">
        <f>IF(N1024="zákl. přenesená",J1024,0)</f>
        <v>0</v>
      </c>
      <c r="BH1024" s="144">
        <f>IF(N1024="sníž. přenesená",J1024,0)</f>
        <v>0</v>
      </c>
      <c r="BI1024" s="144">
        <f>IF(N1024="nulová",J1024,0)</f>
        <v>0</v>
      </c>
      <c r="BJ1024" s="16" t="s">
        <v>87</v>
      </c>
      <c r="BK1024" s="144">
        <f>ROUND(I1024*H1024,2)</f>
        <v>0</v>
      </c>
      <c r="BL1024" s="16" t="s">
        <v>237</v>
      </c>
      <c r="BM1024" s="143" t="s">
        <v>1736</v>
      </c>
    </row>
    <row r="1025" spans="2:65" s="1" customFormat="1" ht="19.5">
      <c r="B1025" s="31"/>
      <c r="D1025" s="145" t="s">
        <v>198</v>
      </c>
      <c r="F1025" s="146" t="s">
        <v>1737</v>
      </c>
      <c r="I1025" s="147"/>
      <c r="L1025" s="31"/>
      <c r="M1025" s="148"/>
      <c r="T1025" s="55"/>
      <c r="AT1025" s="16" t="s">
        <v>198</v>
      </c>
      <c r="AU1025" s="16" t="s">
        <v>89</v>
      </c>
    </row>
    <row r="1026" spans="2:65" s="1" customFormat="1">
      <c r="B1026" s="31"/>
      <c r="D1026" s="149" t="s">
        <v>200</v>
      </c>
      <c r="F1026" s="150" t="s">
        <v>1738</v>
      </c>
      <c r="I1026" s="147"/>
      <c r="L1026" s="31"/>
      <c r="M1026" s="148"/>
      <c r="T1026" s="55"/>
      <c r="AT1026" s="16" t="s">
        <v>200</v>
      </c>
      <c r="AU1026" s="16" t="s">
        <v>89</v>
      </c>
    </row>
    <row r="1027" spans="2:65" s="1" customFormat="1" ht="19.5">
      <c r="B1027" s="31"/>
      <c r="D1027" s="145" t="s">
        <v>403</v>
      </c>
      <c r="F1027" s="151" t="s">
        <v>1739</v>
      </c>
      <c r="I1027" s="147"/>
      <c r="L1027" s="31"/>
      <c r="M1027" s="148"/>
      <c r="T1027" s="55"/>
      <c r="AT1027" s="16" t="s">
        <v>403</v>
      </c>
      <c r="AU1027" s="16" t="s">
        <v>89</v>
      </c>
    </row>
    <row r="1028" spans="2:65" s="1" customFormat="1" ht="16.5" customHeight="1">
      <c r="B1028" s="31"/>
      <c r="C1028" s="152" t="s">
        <v>1740</v>
      </c>
      <c r="D1028" s="152" t="s">
        <v>426</v>
      </c>
      <c r="E1028" s="153" t="s">
        <v>924</v>
      </c>
      <c r="F1028" s="154" t="s">
        <v>925</v>
      </c>
      <c r="G1028" s="155" t="s">
        <v>926</v>
      </c>
      <c r="H1028" s="156">
        <v>506.85700000000003</v>
      </c>
      <c r="I1028" s="157"/>
      <c r="J1028" s="158">
        <f>ROUND(I1028*H1028,2)</f>
        <v>0</v>
      </c>
      <c r="K1028" s="154" t="s">
        <v>1</v>
      </c>
      <c r="L1028" s="159"/>
      <c r="M1028" s="160" t="s">
        <v>1</v>
      </c>
      <c r="N1028" s="161" t="s">
        <v>44</v>
      </c>
      <c r="P1028" s="141">
        <f>O1028*H1028</f>
        <v>0</v>
      </c>
      <c r="Q1028" s="141">
        <v>0</v>
      </c>
      <c r="R1028" s="141">
        <f>Q1028*H1028</f>
        <v>0</v>
      </c>
      <c r="S1028" s="141">
        <v>0</v>
      </c>
      <c r="T1028" s="142">
        <f>S1028*H1028</f>
        <v>0</v>
      </c>
      <c r="AR1028" s="143" t="s">
        <v>281</v>
      </c>
      <c r="AT1028" s="143" t="s">
        <v>426</v>
      </c>
      <c r="AU1028" s="143" t="s">
        <v>89</v>
      </c>
      <c r="AY1028" s="16" t="s">
        <v>190</v>
      </c>
      <c r="BE1028" s="144">
        <f>IF(N1028="základní",J1028,0)</f>
        <v>0</v>
      </c>
      <c r="BF1028" s="144">
        <f>IF(N1028="snížená",J1028,0)</f>
        <v>0</v>
      </c>
      <c r="BG1028" s="144">
        <f>IF(N1028="zákl. přenesená",J1028,0)</f>
        <v>0</v>
      </c>
      <c r="BH1028" s="144">
        <f>IF(N1028="sníž. přenesená",J1028,0)</f>
        <v>0</v>
      </c>
      <c r="BI1028" s="144">
        <f>IF(N1028="nulová",J1028,0)</f>
        <v>0</v>
      </c>
      <c r="BJ1028" s="16" t="s">
        <v>87</v>
      </c>
      <c r="BK1028" s="144">
        <f>ROUND(I1028*H1028,2)</f>
        <v>0</v>
      </c>
      <c r="BL1028" s="16" t="s">
        <v>237</v>
      </c>
      <c r="BM1028" s="143" t="s">
        <v>1741</v>
      </c>
    </row>
    <row r="1029" spans="2:65" s="1" customFormat="1">
      <c r="B1029" s="31"/>
      <c r="D1029" s="145" t="s">
        <v>198</v>
      </c>
      <c r="F1029" s="146" t="s">
        <v>928</v>
      </c>
      <c r="I1029" s="147"/>
      <c r="L1029" s="31"/>
      <c r="M1029" s="148"/>
      <c r="T1029" s="55"/>
      <c r="AT1029" s="16" t="s">
        <v>198</v>
      </c>
      <c r="AU1029" s="16" t="s">
        <v>89</v>
      </c>
    </row>
    <row r="1030" spans="2:65" s="1" customFormat="1" ht="21.75" customHeight="1">
      <c r="B1030" s="31"/>
      <c r="C1030" s="132" t="s">
        <v>951</v>
      </c>
      <c r="D1030" s="132" t="s">
        <v>192</v>
      </c>
      <c r="E1030" s="133" t="s">
        <v>1742</v>
      </c>
      <c r="F1030" s="134" t="s">
        <v>1743</v>
      </c>
      <c r="G1030" s="135" t="s">
        <v>926</v>
      </c>
      <c r="H1030" s="136">
        <v>22.37</v>
      </c>
      <c r="I1030" s="137"/>
      <c r="J1030" s="138">
        <f>ROUND(I1030*H1030,2)</f>
        <v>0</v>
      </c>
      <c r="K1030" s="134" t="s">
        <v>196</v>
      </c>
      <c r="L1030" s="31"/>
      <c r="M1030" s="139" t="s">
        <v>1</v>
      </c>
      <c r="N1030" s="140" t="s">
        <v>44</v>
      </c>
      <c r="P1030" s="141">
        <f>O1030*H1030</f>
        <v>0</v>
      </c>
      <c r="Q1030" s="141">
        <v>6.7487499999999994E-5</v>
      </c>
      <c r="R1030" s="141">
        <f>Q1030*H1030</f>
        <v>1.5096953749999999E-3</v>
      </c>
      <c r="S1030" s="141">
        <v>0</v>
      </c>
      <c r="T1030" s="142">
        <f>S1030*H1030</f>
        <v>0</v>
      </c>
      <c r="AR1030" s="143" t="s">
        <v>237</v>
      </c>
      <c r="AT1030" s="143" t="s">
        <v>192</v>
      </c>
      <c r="AU1030" s="143" t="s">
        <v>89</v>
      </c>
      <c r="AY1030" s="16" t="s">
        <v>190</v>
      </c>
      <c r="BE1030" s="144">
        <f>IF(N1030="základní",J1030,0)</f>
        <v>0</v>
      </c>
      <c r="BF1030" s="144">
        <f>IF(N1030="snížená",J1030,0)</f>
        <v>0</v>
      </c>
      <c r="BG1030" s="144">
        <f>IF(N1030="zákl. přenesená",J1030,0)</f>
        <v>0</v>
      </c>
      <c r="BH1030" s="144">
        <f>IF(N1030="sníž. přenesená",J1030,0)</f>
        <v>0</v>
      </c>
      <c r="BI1030" s="144">
        <f>IF(N1030="nulová",J1030,0)</f>
        <v>0</v>
      </c>
      <c r="BJ1030" s="16" t="s">
        <v>87</v>
      </c>
      <c r="BK1030" s="144">
        <f>ROUND(I1030*H1030,2)</f>
        <v>0</v>
      </c>
      <c r="BL1030" s="16" t="s">
        <v>237</v>
      </c>
      <c r="BM1030" s="143" t="s">
        <v>1744</v>
      </c>
    </row>
    <row r="1031" spans="2:65" s="1" customFormat="1" ht="19.5">
      <c r="B1031" s="31"/>
      <c r="D1031" s="145" t="s">
        <v>198</v>
      </c>
      <c r="F1031" s="146" t="s">
        <v>1745</v>
      </c>
      <c r="I1031" s="147"/>
      <c r="L1031" s="31"/>
      <c r="M1031" s="148"/>
      <c r="T1031" s="55"/>
      <c r="AT1031" s="16" t="s">
        <v>198</v>
      </c>
      <c r="AU1031" s="16" t="s">
        <v>89</v>
      </c>
    </row>
    <row r="1032" spans="2:65" s="1" customFormat="1">
      <c r="B1032" s="31"/>
      <c r="D1032" s="149" t="s">
        <v>200</v>
      </c>
      <c r="F1032" s="150" t="s">
        <v>1746</v>
      </c>
      <c r="I1032" s="147"/>
      <c r="L1032" s="31"/>
      <c r="M1032" s="148"/>
      <c r="T1032" s="55"/>
      <c r="AT1032" s="16" t="s">
        <v>200</v>
      </c>
      <c r="AU1032" s="16" t="s">
        <v>89</v>
      </c>
    </row>
    <row r="1033" spans="2:65" s="1" customFormat="1" ht="24.2" customHeight="1">
      <c r="B1033" s="31"/>
      <c r="C1033" s="132" t="s">
        <v>1747</v>
      </c>
      <c r="D1033" s="132" t="s">
        <v>192</v>
      </c>
      <c r="E1033" s="133" t="s">
        <v>1719</v>
      </c>
      <c r="F1033" s="134" t="s">
        <v>1720</v>
      </c>
      <c r="G1033" s="135" t="s">
        <v>926</v>
      </c>
      <c r="H1033" s="136">
        <v>25.9</v>
      </c>
      <c r="I1033" s="137"/>
      <c r="J1033" s="138">
        <f>ROUND(I1033*H1033,2)</f>
        <v>0</v>
      </c>
      <c r="K1033" s="134" t="s">
        <v>196</v>
      </c>
      <c r="L1033" s="31"/>
      <c r="M1033" s="139" t="s">
        <v>1</v>
      </c>
      <c r="N1033" s="140" t="s">
        <v>44</v>
      </c>
      <c r="P1033" s="141">
        <f>O1033*H1033</f>
        <v>0</v>
      </c>
      <c r="Q1033" s="141">
        <v>6.0612500000000003E-5</v>
      </c>
      <c r="R1033" s="141">
        <f>Q1033*H1033</f>
        <v>1.5698637499999999E-3</v>
      </c>
      <c r="S1033" s="141">
        <v>0</v>
      </c>
      <c r="T1033" s="142">
        <f>S1033*H1033</f>
        <v>0</v>
      </c>
      <c r="AR1033" s="143" t="s">
        <v>237</v>
      </c>
      <c r="AT1033" s="143" t="s">
        <v>192</v>
      </c>
      <c r="AU1033" s="143" t="s">
        <v>89</v>
      </c>
      <c r="AY1033" s="16" t="s">
        <v>190</v>
      </c>
      <c r="BE1033" s="144">
        <f>IF(N1033="základní",J1033,0)</f>
        <v>0</v>
      </c>
      <c r="BF1033" s="144">
        <f>IF(N1033="snížená",J1033,0)</f>
        <v>0</v>
      </c>
      <c r="BG1033" s="144">
        <f>IF(N1033="zákl. přenesená",J1033,0)</f>
        <v>0</v>
      </c>
      <c r="BH1033" s="144">
        <f>IF(N1033="sníž. přenesená",J1033,0)</f>
        <v>0</v>
      </c>
      <c r="BI1033" s="144">
        <f>IF(N1033="nulová",J1033,0)</f>
        <v>0</v>
      </c>
      <c r="BJ1033" s="16" t="s">
        <v>87</v>
      </c>
      <c r="BK1033" s="144">
        <f>ROUND(I1033*H1033,2)</f>
        <v>0</v>
      </c>
      <c r="BL1033" s="16" t="s">
        <v>237</v>
      </c>
      <c r="BM1033" s="143" t="s">
        <v>1748</v>
      </c>
    </row>
    <row r="1034" spans="2:65" s="1" customFormat="1" ht="19.5">
      <c r="B1034" s="31"/>
      <c r="D1034" s="145" t="s">
        <v>198</v>
      </c>
      <c r="F1034" s="146" t="s">
        <v>1722</v>
      </c>
      <c r="I1034" s="147"/>
      <c r="L1034" s="31"/>
      <c r="M1034" s="148"/>
      <c r="T1034" s="55"/>
      <c r="AT1034" s="16" t="s">
        <v>198</v>
      </c>
      <c r="AU1034" s="16" t="s">
        <v>89</v>
      </c>
    </row>
    <row r="1035" spans="2:65" s="1" customFormat="1">
      <c r="B1035" s="31"/>
      <c r="D1035" s="149" t="s">
        <v>200</v>
      </c>
      <c r="F1035" s="150" t="s">
        <v>1723</v>
      </c>
      <c r="I1035" s="147"/>
      <c r="L1035" s="31"/>
      <c r="M1035" s="148"/>
      <c r="T1035" s="55"/>
      <c r="AT1035" s="16" t="s">
        <v>200</v>
      </c>
      <c r="AU1035" s="16" t="s">
        <v>89</v>
      </c>
    </row>
    <row r="1036" spans="2:65" s="1" customFormat="1" ht="24.2" customHeight="1">
      <c r="B1036" s="31"/>
      <c r="C1036" s="152" t="s">
        <v>956</v>
      </c>
      <c r="D1036" s="152" t="s">
        <v>426</v>
      </c>
      <c r="E1036" s="153" t="s">
        <v>1749</v>
      </c>
      <c r="F1036" s="154" t="s">
        <v>1750</v>
      </c>
      <c r="G1036" s="155" t="s">
        <v>265</v>
      </c>
      <c r="H1036" s="156">
        <v>2.5999999999999999E-2</v>
      </c>
      <c r="I1036" s="157"/>
      <c r="J1036" s="158">
        <f>ROUND(I1036*H1036,2)</f>
        <v>0</v>
      </c>
      <c r="K1036" s="154" t="s">
        <v>196</v>
      </c>
      <c r="L1036" s="159"/>
      <c r="M1036" s="160" t="s">
        <v>1</v>
      </c>
      <c r="N1036" s="161" t="s">
        <v>44</v>
      </c>
      <c r="P1036" s="141">
        <f>O1036*H1036</f>
        <v>0</v>
      </c>
      <c r="Q1036" s="141">
        <v>1</v>
      </c>
      <c r="R1036" s="141">
        <f>Q1036*H1036</f>
        <v>2.5999999999999999E-2</v>
      </c>
      <c r="S1036" s="141">
        <v>0</v>
      </c>
      <c r="T1036" s="142">
        <f>S1036*H1036</f>
        <v>0</v>
      </c>
      <c r="AR1036" s="143" t="s">
        <v>281</v>
      </c>
      <c r="AT1036" s="143" t="s">
        <v>426</v>
      </c>
      <c r="AU1036" s="143" t="s">
        <v>89</v>
      </c>
      <c r="AY1036" s="16" t="s">
        <v>190</v>
      </c>
      <c r="BE1036" s="144">
        <f>IF(N1036="základní",J1036,0)</f>
        <v>0</v>
      </c>
      <c r="BF1036" s="144">
        <f>IF(N1036="snížená",J1036,0)</f>
        <v>0</v>
      </c>
      <c r="BG1036" s="144">
        <f>IF(N1036="zákl. přenesená",J1036,0)</f>
        <v>0</v>
      </c>
      <c r="BH1036" s="144">
        <f>IF(N1036="sníž. přenesená",J1036,0)</f>
        <v>0</v>
      </c>
      <c r="BI1036" s="144">
        <f>IF(N1036="nulová",J1036,0)</f>
        <v>0</v>
      </c>
      <c r="BJ1036" s="16" t="s">
        <v>87</v>
      </c>
      <c r="BK1036" s="144">
        <f>ROUND(I1036*H1036,2)</f>
        <v>0</v>
      </c>
      <c r="BL1036" s="16" t="s">
        <v>237</v>
      </c>
      <c r="BM1036" s="143" t="s">
        <v>1751</v>
      </c>
    </row>
    <row r="1037" spans="2:65" s="1" customFormat="1">
      <c r="B1037" s="31"/>
      <c r="D1037" s="145" t="s">
        <v>198</v>
      </c>
      <c r="F1037" s="146" t="s">
        <v>1750</v>
      </c>
      <c r="I1037" s="147"/>
      <c r="L1037" s="31"/>
      <c r="M1037" s="148"/>
      <c r="T1037" s="55"/>
      <c r="AT1037" s="16" t="s">
        <v>198</v>
      </c>
      <c r="AU1037" s="16" t="s">
        <v>89</v>
      </c>
    </row>
    <row r="1038" spans="2:65" s="1" customFormat="1" ht="24.2" customHeight="1">
      <c r="B1038" s="31"/>
      <c r="C1038" s="132" t="s">
        <v>1752</v>
      </c>
      <c r="D1038" s="132" t="s">
        <v>192</v>
      </c>
      <c r="E1038" s="133" t="s">
        <v>1734</v>
      </c>
      <c r="F1038" s="134" t="s">
        <v>1735</v>
      </c>
      <c r="G1038" s="135" t="s">
        <v>926</v>
      </c>
      <c r="H1038" s="136">
        <v>101.53</v>
      </c>
      <c r="I1038" s="137"/>
      <c r="J1038" s="138">
        <f>ROUND(I1038*H1038,2)</f>
        <v>0</v>
      </c>
      <c r="K1038" s="134" t="s">
        <v>196</v>
      </c>
      <c r="L1038" s="31"/>
      <c r="M1038" s="139" t="s">
        <v>1</v>
      </c>
      <c r="N1038" s="140" t="s">
        <v>44</v>
      </c>
      <c r="P1038" s="141">
        <f>O1038*H1038</f>
        <v>0</v>
      </c>
      <c r="Q1038" s="141">
        <v>5.8275E-5</v>
      </c>
      <c r="R1038" s="141">
        <f>Q1038*H1038</f>
        <v>5.9166607500000003E-3</v>
      </c>
      <c r="S1038" s="141">
        <v>0</v>
      </c>
      <c r="T1038" s="142">
        <f>S1038*H1038</f>
        <v>0</v>
      </c>
      <c r="AR1038" s="143" t="s">
        <v>237</v>
      </c>
      <c r="AT1038" s="143" t="s">
        <v>192</v>
      </c>
      <c r="AU1038" s="143" t="s">
        <v>89</v>
      </c>
      <c r="AY1038" s="16" t="s">
        <v>190</v>
      </c>
      <c r="BE1038" s="144">
        <f>IF(N1038="základní",J1038,0)</f>
        <v>0</v>
      </c>
      <c r="BF1038" s="144">
        <f>IF(N1038="snížená",J1038,0)</f>
        <v>0</v>
      </c>
      <c r="BG1038" s="144">
        <f>IF(N1038="zákl. přenesená",J1038,0)</f>
        <v>0</v>
      </c>
      <c r="BH1038" s="144">
        <f>IF(N1038="sníž. přenesená",J1038,0)</f>
        <v>0</v>
      </c>
      <c r="BI1038" s="144">
        <f>IF(N1038="nulová",J1038,0)</f>
        <v>0</v>
      </c>
      <c r="BJ1038" s="16" t="s">
        <v>87</v>
      </c>
      <c r="BK1038" s="144">
        <f>ROUND(I1038*H1038,2)</f>
        <v>0</v>
      </c>
      <c r="BL1038" s="16" t="s">
        <v>237</v>
      </c>
      <c r="BM1038" s="143" t="s">
        <v>1753</v>
      </c>
    </row>
    <row r="1039" spans="2:65" s="1" customFormat="1" ht="19.5">
      <c r="B1039" s="31"/>
      <c r="D1039" s="145" t="s">
        <v>198</v>
      </c>
      <c r="F1039" s="146" t="s">
        <v>1737</v>
      </c>
      <c r="I1039" s="147"/>
      <c r="L1039" s="31"/>
      <c r="M1039" s="148"/>
      <c r="T1039" s="55"/>
      <c r="AT1039" s="16" t="s">
        <v>198</v>
      </c>
      <c r="AU1039" s="16" t="s">
        <v>89</v>
      </c>
    </row>
    <row r="1040" spans="2:65" s="1" customFormat="1">
      <c r="B1040" s="31"/>
      <c r="D1040" s="149" t="s">
        <v>200</v>
      </c>
      <c r="F1040" s="150" t="s">
        <v>1738</v>
      </c>
      <c r="I1040" s="147"/>
      <c r="L1040" s="31"/>
      <c r="M1040" s="148"/>
      <c r="T1040" s="55"/>
      <c r="AT1040" s="16" t="s">
        <v>200</v>
      </c>
      <c r="AU1040" s="16" t="s">
        <v>89</v>
      </c>
    </row>
    <row r="1041" spans="2:65" s="1" customFormat="1" ht="24.2" customHeight="1">
      <c r="B1041" s="31"/>
      <c r="C1041" s="152" t="s">
        <v>961</v>
      </c>
      <c r="D1041" s="152" t="s">
        <v>426</v>
      </c>
      <c r="E1041" s="153" t="s">
        <v>1754</v>
      </c>
      <c r="F1041" s="154" t="s">
        <v>1755</v>
      </c>
      <c r="G1041" s="155" t="s">
        <v>265</v>
      </c>
      <c r="H1041" s="156">
        <v>0.124</v>
      </c>
      <c r="I1041" s="157"/>
      <c r="J1041" s="158">
        <f>ROUND(I1041*H1041,2)</f>
        <v>0</v>
      </c>
      <c r="K1041" s="154" t="s">
        <v>196</v>
      </c>
      <c r="L1041" s="159"/>
      <c r="M1041" s="160" t="s">
        <v>1</v>
      </c>
      <c r="N1041" s="161" t="s">
        <v>44</v>
      </c>
      <c r="P1041" s="141">
        <f>O1041*H1041</f>
        <v>0</v>
      </c>
      <c r="Q1041" s="141">
        <v>1</v>
      </c>
      <c r="R1041" s="141">
        <f>Q1041*H1041</f>
        <v>0.124</v>
      </c>
      <c r="S1041" s="141">
        <v>0</v>
      </c>
      <c r="T1041" s="142">
        <f>S1041*H1041</f>
        <v>0</v>
      </c>
      <c r="AR1041" s="143" t="s">
        <v>281</v>
      </c>
      <c r="AT1041" s="143" t="s">
        <v>426</v>
      </c>
      <c r="AU1041" s="143" t="s">
        <v>89</v>
      </c>
      <c r="AY1041" s="16" t="s">
        <v>190</v>
      </c>
      <c r="BE1041" s="144">
        <f>IF(N1041="základní",J1041,0)</f>
        <v>0</v>
      </c>
      <c r="BF1041" s="144">
        <f>IF(N1041="snížená",J1041,0)</f>
        <v>0</v>
      </c>
      <c r="BG1041" s="144">
        <f>IF(N1041="zákl. přenesená",J1041,0)</f>
        <v>0</v>
      </c>
      <c r="BH1041" s="144">
        <f>IF(N1041="sníž. přenesená",J1041,0)</f>
        <v>0</v>
      </c>
      <c r="BI1041" s="144">
        <f>IF(N1041="nulová",J1041,0)</f>
        <v>0</v>
      </c>
      <c r="BJ1041" s="16" t="s">
        <v>87</v>
      </c>
      <c r="BK1041" s="144">
        <f>ROUND(I1041*H1041,2)</f>
        <v>0</v>
      </c>
      <c r="BL1041" s="16" t="s">
        <v>237</v>
      </c>
      <c r="BM1041" s="143" t="s">
        <v>1756</v>
      </c>
    </row>
    <row r="1042" spans="2:65" s="1" customFormat="1" ht="19.5">
      <c r="B1042" s="31"/>
      <c r="D1042" s="145" t="s">
        <v>198</v>
      </c>
      <c r="F1042" s="146" t="s">
        <v>1755</v>
      </c>
      <c r="I1042" s="147"/>
      <c r="L1042" s="31"/>
      <c r="M1042" s="148"/>
      <c r="T1042" s="55"/>
      <c r="AT1042" s="16" t="s">
        <v>198</v>
      </c>
      <c r="AU1042" s="16" t="s">
        <v>89</v>
      </c>
    </row>
    <row r="1043" spans="2:65" s="1" customFormat="1" ht="24.2" customHeight="1">
      <c r="B1043" s="31"/>
      <c r="C1043" s="132" t="s">
        <v>1757</v>
      </c>
      <c r="D1043" s="132" t="s">
        <v>192</v>
      </c>
      <c r="E1043" s="133" t="s">
        <v>1758</v>
      </c>
      <c r="F1043" s="134" t="s">
        <v>1759</v>
      </c>
      <c r="G1043" s="135" t="s">
        <v>926</v>
      </c>
      <c r="H1043" s="136">
        <v>502.66</v>
      </c>
      <c r="I1043" s="137"/>
      <c r="J1043" s="138">
        <f>ROUND(I1043*H1043,2)</f>
        <v>0</v>
      </c>
      <c r="K1043" s="134" t="s">
        <v>196</v>
      </c>
      <c r="L1043" s="31"/>
      <c r="M1043" s="139" t="s">
        <v>1</v>
      </c>
      <c r="N1043" s="140" t="s">
        <v>44</v>
      </c>
      <c r="P1043" s="141">
        <f>O1043*H1043</f>
        <v>0</v>
      </c>
      <c r="Q1043" s="141">
        <v>4.93375E-5</v>
      </c>
      <c r="R1043" s="141">
        <f>Q1043*H1043</f>
        <v>2.4799987750000002E-2</v>
      </c>
      <c r="S1043" s="141">
        <v>0</v>
      </c>
      <c r="T1043" s="142">
        <f>S1043*H1043</f>
        <v>0</v>
      </c>
      <c r="AR1043" s="143" t="s">
        <v>237</v>
      </c>
      <c r="AT1043" s="143" t="s">
        <v>192</v>
      </c>
      <c r="AU1043" s="143" t="s">
        <v>89</v>
      </c>
      <c r="AY1043" s="16" t="s">
        <v>190</v>
      </c>
      <c r="BE1043" s="144">
        <f>IF(N1043="základní",J1043,0)</f>
        <v>0</v>
      </c>
      <c r="BF1043" s="144">
        <f>IF(N1043="snížená",J1043,0)</f>
        <v>0</v>
      </c>
      <c r="BG1043" s="144">
        <f>IF(N1043="zákl. přenesená",J1043,0)</f>
        <v>0</v>
      </c>
      <c r="BH1043" s="144">
        <f>IF(N1043="sníž. přenesená",J1043,0)</f>
        <v>0</v>
      </c>
      <c r="BI1043" s="144">
        <f>IF(N1043="nulová",J1043,0)</f>
        <v>0</v>
      </c>
      <c r="BJ1043" s="16" t="s">
        <v>87</v>
      </c>
      <c r="BK1043" s="144">
        <f>ROUND(I1043*H1043,2)</f>
        <v>0</v>
      </c>
      <c r="BL1043" s="16" t="s">
        <v>237</v>
      </c>
      <c r="BM1043" s="143" t="s">
        <v>1760</v>
      </c>
    </row>
    <row r="1044" spans="2:65" s="1" customFormat="1" ht="19.5">
      <c r="B1044" s="31"/>
      <c r="D1044" s="145" t="s">
        <v>198</v>
      </c>
      <c r="F1044" s="146" t="s">
        <v>1761</v>
      </c>
      <c r="I1044" s="147"/>
      <c r="L1044" s="31"/>
      <c r="M1044" s="148"/>
      <c r="T1044" s="55"/>
      <c r="AT1044" s="16" t="s">
        <v>198</v>
      </c>
      <c r="AU1044" s="16" t="s">
        <v>89</v>
      </c>
    </row>
    <row r="1045" spans="2:65" s="1" customFormat="1">
      <c r="B1045" s="31"/>
      <c r="D1045" s="149" t="s">
        <v>200</v>
      </c>
      <c r="F1045" s="150" t="s">
        <v>1762</v>
      </c>
      <c r="I1045" s="147"/>
      <c r="L1045" s="31"/>
      <c r="M1045" s="148"/>
      <c r="T1045" s="55"/>
      <c r="AT1045" s="16" t="s">
        <v>200</v>
      </c>
      <c r="AU1045" s="16" t="s">
        <v>89</v>
      </c>
    </row>
    <row r="1046" spans="2:65" s="1" customFormat="1" ht="24.2" customHeight="1">
      <c r="B1046" s="31"/>
      <c r="C1046" s="132" t="s">
        <v>967</v>
      </c>
      <c r="D1046" s="132" t="s">
        <v>192</v>
      </c>
      <c r="E1046" s="133" t="s">
        <v>1763</v>
      </c>
      <c r="F1046" s="134" t="s">
        <v>1764</v>
      </c>
      <c r="G1046" s="135" t="s">
        <v>926</v>
      </c>
      <c r="H1046" s="136">
        <v>1389.7</v>
      </c>
      <c r="I1046" s="137"/>
      <c r="J1046" s="138">
        <f>ROUND(I1046*H1046,2)</f>
        <v>0</v>
      </c>
      <c r="K1046" s="134" t="s">
        <v>196</v>
      </c>
      <c r="L1046" s="31"/>
      <c r="M1046" s="139" t="s">
        <v>1</v>
      </c>
      <c r="N1046" s="140" t="s">
        <v>44</v>
      </c>
      <c r="P1046" s="141">
        <f>O1046*H1046</f>
        <v>0</v>
      </c>
      <c r="Q1046" s="141">
        <v>4.6999999999999997E-5</v>
      </c>
      <c r="R1046" s="141">
        <f>Q1046*H1046</f>
        <v>6.5315899999999996E-2</v>
      </c>
      <c r="S1046" s="141">
        <v>0</v>
      </c>
      <c r="T1046" s="142">
        <f>S1046*H1046</f>
        <v>0</v>
      </c>
      <c r="AR1046" s="143" t="s">
        <v>237</v>
      </c>
      <c r="AT1046" s="143" t="s">
        <v>192</v>
      </c>
      <c r="AU1046" s="143" t="s">
        <v>89</v>
      </c>
      <c r="AY1046" s="16" t="s">
        <v>190</v>
      </c>
      <c r="BE1046" s="144">
        <f>IF(N1046="základní",J1046,0)</f>
        <v>0</v>
      </c>
      <c r="BF1046" s="144">
        <f>IF(N1046="snížená",J1046,0)</f>
        <v>0</v>
      </c>
      <c r="BG1046" s="144">
        <f>IF(N1046="zákl. přenesená",J1046,0)</f>
        <v>0</v>
      </c>
      <c r="BH1046" s="144">
        <f>IF(N1046="sníž. přenesená",J1046,0)</f>
        <v>0</v>
      </c>
      <c r="BI1046" s="144">
        <f>IF(N1046="nulová",J1046,0)</f>
        <v>0</v>
      </c>
      <c r="BJ1046" s="16" t="s">
        <v>87</v>
      </c>
      <c r="BK1046" s="144">
        <f>ROUND(I1046*H1046,2)</f>
        <v>0</v>
      </c>
      <c r="BL1046" s="16" t="s">
        <v>237</v>
      </c>
      <c r="BM1046" s="143" t="s">
        <v>1765</v>
      </c>
    </row>
    <row r="1047" spans="2:65" s="1" customFormat="1" ht="19.5">
      <c r="B1047" s="31"/>
      <c r="D1047" s="145" t="s">
        <v>198</v>
      </c>
      <c r="F1047" s="146" t="s">
        <v>1766</v>
      </c>
      <c r="I1047" s="147"/>
      <c r="L1047" s="31"/>
      <c r="M1047" s="148"/>
      <c r="T1047" s="55"/>
      <c r="AT1047" s="16" t="s">
        <v>198</v>
      </c>
      <c r="AU1047" s="16" t="s">
        <v>89</v>
      </c>
    </row>
    <row r="1048" spans="2:65" s="1" customFormat="1">
      <c r="B1048" s="31"/>
      <c r="D1048" s="149" t="s">
        <v>200</v>
      </c>
      <c r="F1048" s="150" t="s">
        <v>1767</v>
      </c>
      <c r="I1048" s="147"/>
      <c r="L1048" s="31"/>
      <c r="M1048" s="148"/>
      <c r="T1048" s="55"/>
      <c r="AT1048" s="16" t="s">
        <v>200</v>
      </c>
      <c r="AU1048" s="16" t="s">
        <v>89</v>
      </c>
    </row>
    <row r="1049" spans="2:65" s="1" customFormat="1" ht="21.75" customHeight="1">
      <c r="B1049" s="31"/>
      <c r="C1049" s="152" t="s">
        <v>1768</v>
      </c>
      <c r="D1049" s="152" t="s">
        <v>426</v>
      </c>
      <c r="E1049" s="153" t="s">
        <v>1769</v>
      </c>
      <c r="F1049" s="154" t="s">
        <v>1770</v>
      </c>
      <c r="G1049" s="155" t="s">
        <v>265</v>
      </c>
      <c r="H1049" s="156">
        <v>1.8919999999999999</v>
      </c>
      <c r="I1049" s="157"/>
      <c r="J1049" s="158">
        <f>ROUND(I1049*H1049,2)</f>
        <v>0</v>
      </c>
      <c r="K1049" s="154" t="s">
        <v>196</v>
      </c>
      <c r="L1049" s="159"/>
      <c r="M1049" s="160" t="s">
        <v>1</v>
      </c>
      <c r="N1049" s="161" t="s">
        <v>44</v>
      </c>
      <c r="P1049" s="141">
        <f>O1049*H1049</f>
        <v>0</v>
      </c>
      <c r="Q1049" s="141">
        <v>1</v>
      </c>
      <c r="R1049" s="141">
        <f>Q1049*H1049</f>
        <v>1.8919999999999999</v>
      </c>
      <c r="S1049" s="141">
        <v>0</v>
      </c>
      <c r="T1049" s="142">
        <f>S1049*H1049</f>
        <v>0</v>
      </c>
      <c r="AR1049" s="143" t="s">
        <v>281</v>
      </c>
      <c r="AT1049" s="143" t="s">
        <v>426</v>
      </c>
      <c r="AU1049" s="143" t="s">
        <v>89</v>
      </c>
      <c r="AY1049" s="16" t="s">
        <v>190</v>
      </c>
      <c r="BE1049" s="144">
        <f>IF(N1049="základní",J1049,0)</f>
        <v>0</v>
      </c>
      <c r="BF1049" s="144">
        <f>IF(N1049="snížená",J1049,0)</f>
        <v>0</v>
      </c>
      <c r="BG1049" s="144">
        <f>IF(N1049="zákl. přenesená",J1049,0)</f>
        <v>0</v>
      </c>
      <c r="BH1049" s="144">
        <f>IF(N1049="sníž. přenesená",J1049,0)</f>
        <v>0</v>
      </c>
      <c r="BI1049" s="144">
        <f>IF(N1049="nulová",J1049,0)</f>
        <v>0</v>
      </c>
      <c r="BJ1049" s="16" t="s">
        <v>87</v>
      </c>
      <c r="BK1049" s="144">
        <f>ROUND(I1049*H1049,2)</f>
        <v>0</v>
      </c>
      <c r="BL1049" s="16" t="s">
        <v>237</v>
      </c>
      <c r="BM1049" s="143" t="s">
        <v>1771</v>
      </c>
    </row>
    <row r="1050" spans="2:65" s="1" customFormat="1" ht="29.25">
      <c r="B1050" s="31"/>
      <c r="D1050" s="145" t="s">
        <v>198</v>
      </c>
      <c r="F1050" s="146" t="s">
        <v>1772</v>
      </c>
      <c r="I1050" s="147"/>
      <c r="L1050" s="31"/>
      <c r="M1050" s="148"/>
      <c r="T1050" s="55"/>
      <c r="AT1050" s="16" t="s">
        <v>198</v>
      </c>
      <c r="AU1050" s="16" t="s">
        <v>89</v>
      </c>
    </row>
    <row r="1051" spans="2:65" s="1" customFormat="1" ht="24.2" customHeight="1">
      <c r="B1051" s="31"/>
      <c r="C1051" s="132" t="s">
        <v>1773</v>
      </c>
      <c r="D1051" s="132" t="s">
        <v>192</v>
      </c>
      <c r="E1051" s="133" t="s">
        <v>1774</v>
      </c>
      <c r="F1051" s="134" t="s">
        <v>1775</v>
      </c>
      <c r="G1051" s="135" t="s">
        <v>926</v>
      </c>
      <c r="H1051" s="136">
        <v>4570.6000000000004</v>
      </c>
      <c r="I1051" s="137"/>
      <c r="J1051" s="138">
        <f>ROUND(I1051*H1051,2)</f>
        <v>0</v>
      </c>
      <c r="K1051" s="134" t="s">
        <v>1</v>
      </c>
      <c r="L1051" s="31"/>
      <c r="M1051" s="139" t="s">
        <v>1</v>
      </c>
      <c r="N1051" s="140" t="s">
        <v>44</v>
      </c>
      <c r="P1051" s="141">
        <f>O1051*H1051</f>
        <v>0</v>
      </c>
      <c r="Q1051" s="141">
        <v>0</v>
      </c>
      <c r="R1051" s="141">
        <f>Q1051*H1051</f>
        <v>0</v>
      </c>
      <c r="S1051" s="141">
        <v>0</v>
      </c>
      <c r="T1051" s="142">
        <f>S1051*H1051</f>
        <v>0</v>
      </c>
      <c r="AR1051" s="143" t="s">
        <v>237</v>
      </c>
      <c r="AT1051" s="143" t="s">
        <v>192</v>
      </c>
      <c r="AU1051" s="143" t="s">
        <v>89</v>
      </c>
      <c r="AY1051" s="16" t="s">
        <v>190</v>
      </c>
      <c r="BE1051" s="144">
        <f>IF(N1051="základní",J1051,0)</f>
        <v>0</v>
      </c>
      <c r="BF1051" s="144">
        <f>IF(N1051="snížená",J1051,0)</f>
        <v>0</v>
      </c>
      <c r="BG1051" s="144">
        <f>IF(N1051="zákl. přenesená",J1051,0)</f>
        <v>0</v>
      </c>
      <c r="BH1051" s="144">
        <f>IF(N1051="sníž. přenesená",J1051,0)</f>
        <v>0</v>
      </c>
      <c r="BI1051" s="144">
        <f>IF(N1051="nulová",J1051,0)</f>
        <v>0</v>
      </c>
      <c r="BJ1051" s="16" t="s">
        <v>87</v>
      </c>
      <c r="BK1051" s="144">
        <f>ROUND(I1051*H1051,2)</f>
        <v>0</v>
      </c>
      <c r="BL1051" s="16" t="s">
        <v>237</v>
      </c>
      <c r="BM1051" s="143" t="s">
        <v>1776</v>
      </c>
    </row>
    <row r="1052" spans="2:65" s="1" customFormat="1">
      <c r="B1052" s="31"/>
      <c r="D1052" s="145" t="s">
        <v>198</v>
      </c>
      <c r="F1052" s="146" t="s">
        <v>1777</v>
      </c>
      <c r="I1052" s="147"/>
      <c r="L1052" s="31"/>
      <c r="M1052" s="148"/>
      <c r="T1052" s="55"/>
      <c r="AT1052" s="16" t="s">
        <v>198</v>
      </c>
      <c r="AU1052" s="16" t="s">
        <v>89</v>
      </c>
    </row>
    <row r="1053" spans="2:65" s="1" customFormat="1" ht="24.2" customHeight="1">
      <c r="B1053" s="31"/>
      <c r="C1053" s="132" t="s">
        <v>978</v>
      </c>
      <c r="D1053" s="132" t="s">
        <v>192</v>
      </c>
      <c r="E1053" s="133" t="s">
        <v>1778</v>
      </c>
      <c r="F1053" s="134" t="s">
        <v>1779</v>
      </c>
      <c r="G1053" s="135" t="s">
        <v>926</v>
      </c>
      <c r="H1053" s="136">
        <v>4570.6000000000004</v>
      </c>
      <c r="I1053" s="137"/>
      <c r="J1053" s="138">
        <f>ROUND(I1053*H1053,2)</f>
        <v>0</v>
      </c>
      <c r="K1053" s="134" t="s">
        <v>1</v>
      </c>
      <c r="L1053" s="31"/>
      <c r="M1053" s="139" t="s">
        <v>1</v>
      </c>
      <c r="N1053" s="140" t="s">
        <v>44</v>
      </c>
      <c r="P1053" s="141">
        <f>O1053*H1053</f>
        <v>0</v>
      </c>
      <c r="Q1053" s="141">
        <v>0</v>
      </c>
      <c r="R1053" s="141">
        <f>Q1053*H1053</f>
        <v>0</v>
      </c>
      <c r="S1053" s="141">
        <v>0</v>
      </c>
      <c r="T1053" s="142">
        <f>S1053*H1053</f>
        <v>0</v>
      </c>
      <c r="AR1053" s="143" t="s">
        <v>237</v>
      </c>
      <c r="AT1053" s="143" t="s">
        <v>192</v>
      </c>
      <c r="AU1053" s="143" t="s">
        <v>89</v>
      </c>
      <c r="AY1053" s="16" t="s">
        <v>190</v>
      </c>
      <c r="BE1053" s="144">
        <f>IF(N1053="základní",J1053,0)</f>
        <v>0</v>
      </c>
      <c r="BF1053" s="144">
        <f>IF(N1053="snížená",J1053,0)</f>
        <v>0</v>
      </c>
      <c r="BG1053" s="144">
        <f>IF(N1053="zákl. přenesená",J1053,0)</f>
        <v>0</v>
      </c>
      <c r="BH1053" s="144">
        <f>IF(N1053="sníž. přenesená",J1053,0)</f>
        <v>0</v>
      </c>
      <c r="BI1053" s="144">
        <f>IF(N1053="nulová",J1053,0)</f>
        <v>0</v>
      </c>
      <c r="BJ1053" s="16" t="s">
        <v>87</v>
      </c>
      <c r="BK1053" s="144">
        <f>ROUND(I1053*H1053,2)</f>
        <v>0</v>
      </c>
      <c r="BL1053" s="16" t="s">
        <v>237</v>
      </c>
      <c r="BM1053" s="143" t="s">
        <v>1780</v>
      </c>
    </row>
    <row r="1054" spans="2:65" s="1" customFormat="1" ht="19.5">
      <c r="B1054" s="31"/>
      <c r="D1054" s="145" t="s">
        <v>198</v>
      </c>
      <c r="F1054" s="146" t="s">
        <v>1779</v>
      </c>
      <c r="I1054" s="147"/>
      <c r="L1054" s="31"/>
      <c r="M1054" s="148"/>
      <c r="T1054" s="55"/>
      <c r="AT1054" s="16" t="s">
        <v>198</v>
      </c>
      <c r="AU1054" s="16" t="s">
        <v>89</v>
      </c>
    </row>
    <row r="1055" spans="2:65" s="1" customFormat="1" ht="24.2" customHeight="1">
      <c r="B1055" s="31"/>
      <c r="C1055" s="132" t="s">
        <v>1781</v>
      </c>
      <c r="D1055" s="132" t="s">
        <v>192</v>
      </c>
      <c r="E1055" s="133" t="s">
        <v>1782</v>
      </c>
      <c r="F1055" s="134" t="s">
        <v>1783</v>
      </c>
      <c r="G1055" s="135" t="s">
        <v>265</v>
      </c>
      <c r="H1055" s="136">
        <v>7.2770000000000001</v>
      </c>
      <c r="I1055" s="137"/>
      <c r="J1055" s="138">
        <f>ROUND(I1055*H1055,2)</f>
        <v>0</v>
      </c>
      <c r="K1055" s="134" t="s">
        <v>196</v>
      </c>
      <c r="L1055" s="31"/>
      <c r="M1055" s="139" t="s">
        <v>1</v>
      </c>
      <c r="N1055" s="140" t="s">
        <v>44</v>
      </c>
      <c r="P1055" s="141">
        <f>O1055*H1055</f>
        <v>0</v>
      </c>
      <c r="Q1055" s="141">
        <v>0</v>
      </c>
      <c r="R1055" s="141">
        <f>Q1055*H1055</f>
        <v>0</v>
      </c>
      <c r="S1055" s="141">
        <v>0</v>
      </c>
      <c r="T1055" s="142">
        <f>S1055*H1055</f>
        <v>0</v>
      </c>
      <c r="AR1055" s="143" t="s">
        <v>237</v>
      </c>
      <c r="AT1055" s="143" t="s">
        <v>192</v>
      </c>
      <c r="AU1055" s="143" t="s">
        <v>89</v>
      </c>
      <c r="AY1055" s="16" t="s">
        <v>190</v>
      </c>
      <c r="BE1055" s="144">
        <f>IF(N1055="základní",J1055,0)</f>
        <v>0</v>
      </c>
      <c r="BF1055" s="144">
        <f>IF(N1055="snížená",J1055,0)</f>
        <v>0</v>
      </c>
      <c r="BG1055" s="144">
        <f>IF(N1055="zákl. přenesená",J1055,0)</f>
        <v>0</v>
      </c>
      <c r="BH1055" s="144">
        <f>IF(N1055="sníž. přenesená",J1055,0)</f>
        <v>0</v>
      </c>
      <c r="BI1055" s="144">
        <f>IF(N1055="nulová",J1055,0)</f>
        <v>0</v>
      </c>
      <c r="BJ1055" s="16" t="s">
        <v>87</v>
      </c>
      <c r="BK1055" s="144">
        <f>ROUND(I1055*H1055,2)</f>
        <v>0</v>
      </c>
      <c r="BL1055" s="16" t="s">
        <v>237</v>
      </c>
      <c r="BM1055" s="143" t="s">
        <v>1784</v>
      </c>
    </row>
    <row r="1056" spans="2:65" s="1" customFormat="1" ht="29.25">
      <c r="B1056" s="31"/>
      <c r="D1056" s="145" t="s">
        <v>198</v>
      </c>
      <c r="F1056" s="146" t="s">
        <v>1785</v>
      </c>
      <c r="I1056" s="147"/>
      <c r="L1056" s="31"/>
      <c r="M1056" s="148"/>
      <c r="T1056" s="55"/>
      <c r="AT1056" s="16" t="s">
        <v>198</v>
      </c>
      <c r="AU1056" s="16" t="s">
        <v>89</v>
      </c>
    </row>
    <row r="1057" spans="2:65" s="1" customFormat="1">
      <c r="B1057" s="31"/>
      <c r="D1057" s="149" t="s">
        <v>200</v>
      </c>
      <c r="F1057" s="150" t="s">
        <v>1786</v>
      </c>
      <c r="I1057" s="147"/>
      <c r="L1057" s="31"/>
      <c r="M1057" s="148"/>
      <c r="T1057" s="55"/>
      <c r="AT1057" s="16" t="s">
        <v>200</v>
      </c>
      <c r="AU1057" s="16" t="s">
        <v>89</v>
      </c>
    </row>
    <row r="1058" spans="2:65" s="11" customFormat="1" ht="22.9" customHeight="1">
      <c r="B1058" s="121"/>
      <c r="D1058" s="122" t="s">
        <v>78</v>
      </c>
      <c r="E1058" s="130" t="s">
        <v>1787</v>
      </c>
      <c r="F1058" s="130" t="s">
        <v>1788</v>
      </c>
      <c r="I1058" s="124"/>
      <c r="J1058" s="131">
        <f>BK1058</f>
        <v>0</v>
      </c>
      <c r="L1058" s="121"/>
      <c r="M1058" s="125"/>
      <c r="P1058" s="126">
        <f>SUM(P1059:P1079)</f>
        <v>0</v>
      </c>
      <c r="R1058" s="126">
        <f>SUM(R1059:R1079)</f>
        <v>0.96360240000000008</v>
      </c>
      <c r="T1058" s="127">
        <f>SUM(T1059:T1079)</f>
        <v>0</v>
      </c>
      <c r="AR1058" s="122" t="s">
        <v>89</v>
      </c>
      <c r="AT1058" s="128" t="s">
        <v>78</v>
      </c>
      <c r="AU1058" s="128" t="s">
        <v>87</v>
      </c>
      <c r="AY1058" s="122" t="s">
        <v>190</v>
      </c>
      <c r="BK1058" s="129">
        <f>SUM(BK1059:BK1079)</f>
        <v>0</v>
      </c>
    </row>
    <row r="1059" spans="2:65" s="1" customFormat="1" ht="16.5" customHeight="1">
      <c r="B1059" s="31"/>
      <c r="C1059" s="132" t="s">
        <v>983</v>
      </c>
      <c r="D1059" s="132" t="s">
        <v>192</v>
      </c>
      <c r="E1059" s="133" t="s">
        <v>1789</v>
      </c>
      <c r="F1059" s="134" t="s">
        <v>1790</v>
      </c>
      <c r="G1059" s="135" t="s">
        <v>195</v>
      </c>
      <c r="H1059" s="136">
        <v>37.408000000000001</v>
      </c>
      <c r="I1059" s="137"/>
      <c r="J1059" s="138">
        <f>ROUND(I1059*H1059,2)</f>
        <v>0</v>
      </c>
      <c r="K1059" s="134" t="s">
        <v>196</v>
      </c>
      <c r="L1059" s="31"/>
      <c r="M1059" s="139" t="s">
        <v>1</v>
      </c>
      <c r="N1059" s="140" t="s">
        <v>44</v>
      </c>
      <c r="P1059" s="141">
        <f>O1059*H1059</f>
        <v>0</v>
      </c>
      <c r="Q1059" s="141">
        <v>2.9999999999999997E-4</v>
      </c>
      <c r="R1059" s="141">
        <f>Q1059*H1059</f>
        <v>1.1222399999999999E-2</v>
      </c>
      <c r="S1059" s="141">
        <v>0</v>
      </c>
      <c r="T1059" s="142">
        <f>S1059*H1059</f>
        <v>0</v>
      </c>
      <c r="AR1059" s="143" t="s">
        <v>237</v>
      </c>
      <c r="AT1059" s="143" t="s">
        <v>192</v>
      </c>
      <c r="AU1059" s="143" t="s">
        <v>89</v>
      </c>
      <c r="AY1059" s="16" t="s">
        <v>190</v>
      </c>
      <c r="BE1059" s="144">
        <f>IF(N1059="základní",J1059,0)</f>
        <v>0</v>
      </c>
      <c r="BF1059" s="144">
        <f>IF(N1059="snížená",J1059,0)</f>
        <v>0</v>
      </c>
      <c r="BG1059" s="144">
        <f>IF(N1059="zákl. přenesená",J1059,0)</f>
        <v>0</v>
      </c>
      <c r="BH1059" s="144">
        <f>IF(N1059="sníž. přenesená",J1059,0)</f>
        <v>0</v>
      </c>
      <c r="BI1059" s="144">
        <f>IF(N1059="nulová",J1059,0)</f>
        <v>0</v>
      </c>
      <c r="BJ1059" s="16" t="s">
        <v>87</v>
      </c>
      <c r="BK1059" s="144">
        <f>ROUND(I1059*H1059,2)</f>
        <v>0</v>
      </c>
      <c r="BL1059" s="16" t="s">
        <v>237</v>
      </c>
      <c r="BM1059" s="143" t="s">
        <v>1791</v>
      </c>
    </row>
    <row r="1060" spans="2:65" s="1" customFormat="1" ht="19.5">
      <c r="B1060" s="31"/>
      <c r="D1060" s="145" t="s">
        <v>198</v>
      </c>
      <c r="F1060" s="146" t="s">
        <v>1792</v>
      </c>
      <c r="I1060" s="147"/>
      <c r="L1060" s="31"/>
      <c r="M1060" s="148"/>
      <c r="T1060" s="55"/>
      <c r="AT1060" s="16" t="s">
        <v>198</v>
      </c>
      <c r="AU1060" s="16" t="s">
        <v>89</v>
      </c>
    </row>
    <row r="1061" spans="2:65" s="1" customFormat="1">
      <c r="B1061" s="31"/>
      <c r="D1061" s="149" t="s">
        <v>200</v>
      </c>
      <c r="F1061" s="150" t="s">
        <v>1793</v>
      </c>
      <c r="I1061" s="147"/>
      <c r="L1061" s="31"/>
      <c r="M1061" s="148"/>
      <c r="T1061" s="55"/>
      <c r="AT1061" s="16" t="s">
        <v>200</v>
      </c>
      <c r="AU1061" s="16" t="s">
        <v>89</v>
      </c>
    </row>
    <row r="1062" spans="2:65" s="1" customFormat="1" ht="24.2" customHeight="1">
      <c r="B1062" s="31"/>
      <c r="C1062" s="132" t="s">
        <v>1794</v>
      </c>
      <c r="D1062" s="132" t="s">
        <v>192</v>
      </c>
      <c r="E1062" s="133" t="s">
        <v>1795</v>
      </c>
      <c r="F1062" s="134" t="s">
        <v>1796</v>
      </c>
      <c r="G1062" s="135" t="s">
        <v>195</v>
      </c>
      <c r="H1062" s="136">
        <v>37.408000000000001</v>
      </c>
      <c r="I1062" s="137"/>
      <c r="J1062" s="138">
        <f>ROUND(I1062*H1062,2)</f>
        <v>0</v>
      </c>
      <c r="K1062" s="134" t="s">
        <v>196</v>
      </c>
      <c r="L1062" s="31"/>
      <c r="M1062" s="139" t="s">
        <v>1</v>
      </c>
      <c r="N1062" s="140" t="s">
        <v>44</v>
      </c>
      <c r="P1062" s="141">
        <f>O1062*H1062</f>
        <v>0</v>
      </c>
      <c r="Q1062" s="141">
        <v>7.4999999999999997E-3</v>
      </c>
      <c r="R1062" s="141">
        <f>Q1062*H1062</f>
        <v>0.28055999999999998</v>
      </c>
      <c r="S1062" s="141">
        <v>0</v>
      </c>
      <c r="T1062" s="142">
        <f>S1062*H1062</f>
        <v>0</v>
      </c>
      <c r="AR1062" s="143" t="s">
        <v>237</v>
      </c>
      <c r="AT1062" s="143" t="s">
        <v>192</v>
      </c>
      <c r="AU1062" s="143" t="s">
        <v>89</v>
      </c>
      <c r="AY1062" s="16" t="s">
        <v>190</v>
      </c>
      <c r="BE1062" s="144">
        <f>IF(N1062="základní",J1062,0)</f>
        <v>0</v>
      </c>
      <c r="BF1062" s="144">
        <f>IF(N1062="snížená",J1062,0)</f>
        <v>0</v>
      </c>
      <c r="BG1062" s="144">
        <f>IF(N1062="zákl. přenesená",J1062,0)</f>
        <v>0</v>
      </c>
      <c r="BH1062" s="144">
        <f>IF(N1062="sníž. přenesená",J1062,0)</f>
        <v>0</v>
      </c>
      <c r="BI1062" s="144">
        <f>IF(N1062="nulová",J1062,0)</f>
        <v>0</v>
      </c>
      <c r="BJ1062" s="16" t="s">
        <v>87</v>
      </c>
      <c r="BK1062" s="144">
        <f>ROUND(I1062*H1062,2)</f>
        <v>0</v>
      </c>
      <c r="BL1062" s="16" t="s">
        <v>237</v>
      </c>
      <c r="BM1062" s="143" t="s">
        <v>1797</v>
      </c>
    </row>
    <row r="1063" spans="2:65" s="1" customFormat="1" ht="19.5">
      <c r="B1063" s="31"/>
      <c r="D1063" s="145" t="s">
        <v>198</v>
      </c>
      <c r="F1063" s="146" t="s">
        <v>1798</v>
      </c>
      <c r="I1063" s="147"/>
      <c r="L1063" s="31"/>
      <c r="M1063" s="148"/>
      <c r="T1063" s="55"/>
      <c r="AT1063" s="16" t="s">
        <v>198</v>
      </c>
      <c r="AU1063" s="16" t="s">
        <v>89</v>
      </c>
    </row>
    <row r="1064" spans="2:65" s="1" customFormat="1">
      <c r="B1064" s="31"/>
      <c r="D1064" s="149" t="s">
        <v>200</v>
      </c>
      <c r="F1064" s="150" t="s">
        <v>1799</v>
      </c>
      <c r="I1064" s="147"/>
      <c r="L1064" s="31"/>
      <c r="M1064" s="148"/>
      <c r="T1064" s="55"/>
      <c r="AT1064" s="16" t="s">
        <v>200</v>
      </c>
      <c r="AU1064" s="16" t="s">
        <v>89</v>
      </c>
    </row>
    <row r="1065" spans="2:65" s="1" customFormat="1" ht="24.2" customHeight="1">
      <c r="B1065" s="31"/>
      <c r="C1065" s="132" t="s">
        <v>989</v>
      </c>
      <c r="D1065" s="132" t="s">
        <v>192</v>
      </c>
      <c r="E1065" s="133" t="s">
        <v>1800</v>
      </c>
      <c r="F1065" s="134" t="s">
        <v>1801</v>
      </c>
      <c r="G1065" s="135" t="s">
        <v>368</v>
      </c>
      <c r="H1065" s="136">
        <v>10.5</v>
      </c>
      <c r="I1065" s="137"/>
      <c r="J1065" s="138">
        <f>ROUND(I1065*H1065,2)</f>
        <v>0</v>
      </c>
      <c r="K1065" s="134" t="s">
        <v>196</v>
      </c>
      <c r="L1065" s="31"/>
      <c r="M1065" s="139" t="s">
        <v>1</v>
      </c>
      <c r="N1065" s="140" t="s">
        <v>44</v>
      </c>
      <c r="P1065" s="141">
        <f>O1065*H1065</f>
        <v>0</v>
      </c>
      <c r="Q1065" s="141">
        <v>1.2120000000000001E-2</v>
      </c>
      <c r="R1065" s="141">
        <f>Q1065*H1065</f>
        <v>0.12726000000000001</v>
      </c>
      <c r="S1065" s="141">
        <v>0</v>
      </c>
      <c r="T1065" s="142">
        <f>S1065*H1065</f>
        <v>0</v>
      </c>
      <c r="AR1065" s="143" t="s">
        <v>237</v>
      </c>
      <c r="AT1065" s="143" t="s">
        <v>192</v>
      </c>
      <c r="AU1065" s="143" t="s">
        <v>89</v>
      </c>
      <c r="AY1065" s="16" t="s">
        <v>190</v>
      </c>
      <c r="BE1065" s="144">
        <f>IF(N1065="základní",J1065,0)</f>
        <v>0</v>
      </c>
      <c r="BF1065" s="144">
        <f>IF(N1065="snížená",J1065,0)</f>
        <v>0</v>
      </c>
      <c r="BG1065" s="144">
        <f>IF(N1065="zákl. přenesená",J1065,0)</f>
        <v>0</v>
      </c>
      <c r="BH1065" s="144">
        <f>IF(N1065="sníž. přenesená",J1065,0)</f>
        <v>0</v>
      </c>
      <c r="BI1065" s="144">
        <f>IF(N1065="nulová",J1065,0)</f>
        <v>0</v>
      </c>
      <c r="BJ1065" s="16" t="s">
        <v>87</v>
      </c>
      <c r="BK1065" s="144">
        <f>ROUND(I1065*H1065,2)</f>
        <v>0</v>
      </c>
      <c r="BL1065" s="16" t="s">
        <v>237</v>
      </c>
      <c r="BM1065" s="143" t="s">
        <v>1802</v>
      </c>
    </row>
    <row r="1066" spans="2:65" s="1" customFormat="1" ht="19.5">
      <c r="B1066" s="31"/>
      <c r="D1066" s="145" t="s">
        <v>198</v>
      </c>
      <c r="F1066" s="146" t="s">
        <v>1803</v>
      </c>
      <c r="I1066" s="147"/>
      <c r="L1066" s="31"/>
      <c r="M1066" s="148"/>
      <c r="T1066" s="55"/>
      <c r="AT1066" s="16" t="s">
        <v>198</v>
      </c>
      <c r="AU1066" s="16" t="s">
        <v>89</v>
      </c>
    </row>
    <row r="1067" spans="2:65" s="1" customFormat="1">
      <c r="B1067" s="31"/>
      <c r="D1067" s="149" t="s">
        <v>200</v>
      </c>
      <c r="F1067" s="150" t="s">
        <v>1804</v>
      </c>
      <c r="I1067" s="147"/>
      <c r="L1067" s="31"/>
      <c r="M1067" s="148"/>
      <c r="T1067" s="55"/>
      <c r="AT1067" s="16" t="s">
        <v>200</v>
      </c>
      <c r="AU1067" s="16" t="s">
        <v>89</v>
      </c>
    </row>
    <row r="1068" spans="2:65" s="1" customFormat="1" ht="24.2" customHeight="1">
      <c r="B1068" s="31"/>
      <c r="C1068" s="132" t="s">
        <v>1805</v>
      </c>
      <c r="D1068" s="132" t="s">
        <v>192</v>
      </c>
      <c r="E1068" s="133" t="s">
        <v>1806</v>
      </c>
      <c r="F1068" s="134" t="s">
        <v>1807</v>
      </c>
      <c r="G1068" s="135" t="s">
        <v>368</v>
      </c>
      <c r="H1068" s="136">
        <v>10.5</v>
      </c>
      <c r="I1068" s="137"/>
      <c r="J1068" s="138">
        <f>ROUND(I1068*H1068,2)</f>
        <v>0</v>
      </c>
      <c r="K1068" s="134" t="s">
        <v>196</v>
      </c>
      <c r="L1068" s="31"/>
      <c r="M1068" s="139" t="s">
        <v>1</v>
      </c>
      <c r="N1068" s="140" t="s">
        <v>44</v>
      </c>
      <c r="P1068" s="141">
        <f>O1068*H1068</f>
        <v>0</v>
      </c>
      <c r="Q1068" s="141">
        <v>5.62E-3</v>
      </c>
      <c r="R1068" s="141">
        <f>Q1068*H1068</f>
        <v>5.901E-2</v>
      </c>
      <c r="S1068" s="141">
        <v>0</v>
      </c>
      <c r="T1068" s="142">
        <f>S1068*H1068</f>
        <v>0</v>
      </c>
      <c r="AR1068" s="143" t="s">
        <v>237</v>
      </c>
      <c r="AT1068" s="143" t="s">
        <v>192</v>
      </c>
      <c r="AU1068" s="143" t="s">
        <v>89</v>
      </c>
      <c r="AY1068" s="16" t="s">
        <v>190</v>
      </c>
      <c r="BE1068" s="144">
        <f>IF(N1068="základní",J1068,0)</f>
        <v>0</v>
      </c>
      <c r="BF1068" s="144">
        <f>IF(N1068="snížená",J1068,0)</f>
        <v>0</v>
      </c>
      <c r="BG1068" s="144">
        <f>IF(N1068="zákl. přenesená",J1068,0)</f>
        <v>0</v>
      </c>
      <c r="BH1068" s="144">
        <f>IF(N1068="sníž. přenesená",J1068,0)</f>
        <v>0</v>
      </c>
      <c r="BI1068" s="144">
        <f>IF(N1068="nulová",J1068,0)</f>
        <v>0</v>
      </c>
      <c r="BJ1068" s="16" t="s">
        <v>87</v>
      </c>
      <c r="BK1068" s="144">
        <f>ROUND(I1068*H1068,2)</f>
        <v>0</v>
      </c>
      <c r="BL1068" s="16" t="s">
        <v>237</v>
      </c>
      <c r="BM1068" s="143" t="s">
        <v>1808</v>
      </c>
    </row>
    <row r="1069" spans="2:65" s="1" customFormat="1" ht="19.5">
      <c r="B1069" s="31"/>
      <c r="D1069" s="145" t="s">
        <v>198</v>
      </c>
      <c r="F1069" s="146" t="s">
        <v>1809</v>
      </c>
      <c r="I1069" s="147"/>
      <c r="L1069" s="31"/>
      <c r="M1069" s="148"/>
      <c r="T1069" s="55"/>
      <c r="AT1069" s="16" t="s">
        <v>198</v>
      </c>
      <c r="AU1069" s="16" t="s">
        <v>89</v>
      </c>
    </row>
    <row r="1070" spans="2:65" s="1" customFormat="1">
      <c r="B1070" s="31"/>
      <c r="D1070" s="149" t="s">
        <v>200</v>
      </c>
      <c r="F1070" s="150" t="s">
        <v>1810</v>
      </c>
      <c r="I1070" s="147"/>
      <c r="L1070" s="31"/>
      <c r="M1070" s="148"/>
      <c r="T1070" s="55"/>
      <c r="AT1070" s="16" t="s">
        <v>200</v>
      </c>
      <c r="AU1070" s="16" t="s">
        <v>89</v>
      </c>
    </row>
    <row r="1071" spans="2:65" s="1" customFormat="1" ht="24.2" customHeight="1">
      <c r="B1071" s="31"/>
      <c r="C1071" s="132" t="s">
        <v>994</v>
      </c>
      <c r="D1071" s="132" t="s">
        <v>192</v>
      </c>
      <c r="E1071" s="133" t="s">
        <v>1811</v>
      </c>
      <c r="F1071" s="134" t="s">
        <v>1812</v>
      </c>
      <c r="G1071" s="135" t="s">
        <v>195</v>
      </c>
      <c r="H1071" s="136">
        <v>11.7</v>
      </c>
      <c r="I1071" s="137"/>
      <c r="J1071" s="138">
        <f>ROUND(I1071*H1071,2)</f>
        <v>0</v>
      </c>
      <c r="K1071" s="134" t="s">
        <v>196</v>
      </c>
      <c r="L1071" s="31"/>
      <c r="M1071" s="139" t="s">
        <v>1</v>
      </c>
      <c r="N1071" s="140" t="s">
        <v>44</v>
      </c>
      <c r="P1071" s="141">
        <f>O1071*H1071</f>
        <v>0</v>
      </c>
      <c r="Q1071" s="141">
        <v>4.1500000000000002E-2</v>
      </c>
      <c r="R1071" s="141">
        <f>Q1071*H1071</f>
        <v>0.48554999999999998</v>
      </c>
      <c r="S1071" s="141">
        <v>0</v>
      </c>
      <c r="T1071" s="142">
        <f>S1071*H1071</f>
        <v>0</v>
      </c>
      <c r="AR1071" s="143" t="s">
        <v>237</v>
      </c>
      <c r="AT1071" s="143" t="s">
        <v>192</v>
      </c>
      <c r="AU1071" s="143" t="s">
        <v>89</v>
      </c>
      <c r="AY1071" s="16" t="s">
        <v>190</v>
      </c>
      <c r="BE1071" s="144">
        <f>IF(N1071="základní",J1071,0)</f>
        <v>0</v>
      </c>
      <c r="BF1071" s="144">
        <f>IF(N1071="snížená",J1071,0)</f>
        <v>0</v>
      </c>
      <c r="BG1071" s="144">
        <f>IF(N1071="zákl. přenesená",J1071,0)</f>
        <v>0</v>
      </c>
      <c r="BH1071" s="144">
        <f>IF(N1071="sníž. přenesená",J1071,0)</f>
        <v>0</v>
      </c>
      <c r="BI1071" s="144">
        <f>IF(N1071="nulová",J1071,0)</f>
        <v>0</v>
      </c>
      <c r="BJ1071" s="16" t="s">
        <v>87</v>
      </c>
      <c r="BK1071" s="144">
        <f>ROUND(I1071*H1071,2)</f>
        <v>0</v>
      </c>
      <c r="BL1071" s="16" t="s">
        <v>237</v>
      </c>
      <c r="BM1071" s="143" t="s">
        <v>1813</v>
      </c>
    </row>
    <row r="1072" spans="2:65" s="1" customFormat="1" ht="19.5">
      <c r="B1072" s="31"/>
      <c r="D1072" s="145" t="s">
        <v>198</v>
      </c>
      <c r="F1072" s="146" t="s">
        <v>1814</v>
      </c>
      <c r="I1072" s="147"/>
      <c r="L1072" s="31"/>
      <c r="M1072" s="148"/>
      <c r="T1072" s="55"/>
      <c r="AT1072" s="16" t="s">
        <v>198</v>
      </c>
      <c r="AU1072" s="16" t="s">
        <v>89</v>
      </c>
    </row>
    <row r="1073" spans="2:65" s="1" customFormat="1">
      <c r="B1073" s="31"/>
      <c r="D1073" s="149" t="s">
        <v>200</v>
      </c>
      <c r="F1073" s="150" t="s">
        <v>1815</v>
      </c>
      <c r="I1073" s="147"/>
      <c r="L1073" s="31"/>
      <c r="M1073" s="148"/>
      <c r="T1073" s="55"/>
      <c r="AT1073" s="16" t="s">
        <v>200</v>
      </c>
      <c r="AU1073" s="16" t="s">
        <v>89</v>
      </c>
    </row>
    <row r="1074" spans="2:65" s="1" customFormat="1" ht="33" customHeight="1">
      <c r="B1074" s="31"/>
      <c r="C1074" s="152" t="s">
        <v>1816</v>
      </c>
      <c r="D1074" s="152" t="s">
        <v>426</v>
      </c>
      <c r="E1074" s="153" t="s">
        <v>1817</v>
      </c>
      <c r="F1074" s="154" t="s">
        <v>1818</v>
      </c>
      <c r="G1074" s="155" t="s">
        <v>195</v>
      </c>
      <c r="H1074" s="156">
        <v>17.826000000000001</v>
      </c>
      <c r="I1074" s="157"/>
      <c r="J1074" s="158">
        <f>ROUND(I1074*H1074,2)</f>
        <v>0</v>
      </c>
      <c r="K1074" s="154" t="s">
        <v>1</v>
      </c>
      <c r="L1074" s="159"/>
      <c r="M1074" s="160" t="s">
        <v>1</v>
      </c>
      <c r="N1074" s="161" t="s">
        <v>44</v>
      </c>
      <c r="P1074" s="141">
        <f>O1074*H1074</f>
        <v>0</v>
      </c>
      <c r="Q1074" s="141">
        <v>0</v>
      </c>
      <c r="R1074" s="141">
        <f>Q1074*H1074</f>
        <v>0</v>
      </c>
      <c r="S1074" s="141">
        <v>0</v>
      </c>
      <c r="T1074" s="142">
        <f>S1074*H1074</f>
        <v>0</v>
      </c>
      <c r="AR1074" s="143" t="s">
        <v>281</v>
      </c>
      <c r="AT1074" s="143" t="s">
        <v>426</v>
      </c>
      <c r="AU1074" s="143" t="s">
        <v>89</v>
      </c>
      <c r="AY1074" s="16" t="s">
        <v>190</v>
      </c>
      <c r="BE1074" s="144">
        <f>IF(N1074="základní",J1074,0)</f>
        <v>0</v>
      </c>
      <c r="BF1074" s="144">
        <f>IF(N1074="snížená",J1074,0)</f>
        <v>0</v>
      </c>
      <c r="BG1074" s="144">
        <f>IF(N1074="zákl. přenesená",J1074,0)</f>
        <v>0</v>
      </c>
      <c r="BH1074" s="144">
        <f>IF(N1074="sníž. přenesená",J1074,0)</f>
        <v>0</v>
      </c>
      <c r="BI1074" s="144">
        <f>IF(N1074="nulová",J1074,0)</f>
        <v>0</v>
      </c>
      <c r="BJ1074" s="16" t="s">
        <v>87</v>
      </c>
      <c r="BK1074" s="144">
        <f>ROUND(I1074*H1074,2)</f>
        <v>0</v>
      </c>
      <c r="BL1074" s="16" t="s">
        <v>237</v>
      </c>
      <c r="BM1074" s="143" t="s">
        <v>1819</v>
      </c>
    </row>
    <row r="1075" spans="2:65" s="1" customFormat="1" ht="19.5">
      <c r="B1075" s="31"/>
      <c r="D1075" s="145" t="s">
        <v>198</v>
      </c>
      <c r="F1075" s="146" t="s">
        <v>1818</v>
      </c>
      <c r="I1075" s="147"/>
      <c r="L1075" s="31"/>
      <c r="M1075" s="148"/>
      <c r="T1075" s="55"/>
      <c r="AT1075" s="16" t="s">
        <v>198</v>
      </c>
      <c r="AU1075" s="16" t="s">
        <v>89</v>
      </c>
    </row>
    <row r="1076" spans="2:65" s="1" customFormat="1" ht="19.5">
      <c r="B1076" s="31"/>
      <c r="D1076" s="145" t="s">
        <v>403</v>
      </c>
      <c r="F1076" s="151" t="s">
        <v>1820</v>
      </c>
      <c r="I1076" s="147"/>
      <c r="L1076" s="31"/>
      <c r="M1076" s="148"/>
      <c r="T1076" s="55"/>
      <c r="AT1076" s="16" t="s">
        <v>403</v>
      </c>
      <c r="AU1076" s="16" t="s">
        <v>89</v>
      </c>
    </row>
    <row r="1077" spans="2:65" s="1" customFormat="1" ht="24.2" customHeight="1">
      <c r="B1077" s="31"/>
      <c r="C1077" s="132" t="s">
        <v>1000</v>
      </c>
      <c r="D1077" s="132" t="s">
        <v>192</v>
      </c>
      <c r="E1077" s="133" t="s">
        <v>1821</v>
      </c>
      <c r="F1077" s="134" t="s">
        <v>1822</v>
      </c>
      <c r="G1077" s="135" t="s">
        <v>265</v>
      </c>
      <c r="H1077" s="136">
        <v>2.1579999999999999</v>
      </c>
      <c r="I1077" s="137"/>
      <c r="J1077" s="138">
        <f>ROUND(I1077*H1077,2)</f>
        <v>0</v>
      </c>
      <c r="K1077" s="134" t="s">
        <v>196</v>
      </c>
      <c r="L1077" s="31"/>
      <c r="M1077" s="139" t="s">
        <v>1</v>
      </c>
      <c r="N1077" s="140" t="s">
        <v>44</v>
      </c>
      <c r="P1077" s="141">
        <f>O1077*H1077</f>
        <v>0</v>
      </c>
      <c r="Q1077" s="141">
        <v>0</v>
      </c>
      <c r="R1077" s="141">
        <f>Q1077*H1077</f>
        <v>0</v>
      </c>
      <c r="S1077" s="141">
        <v>0</v>
      </c>
      <c r="T1077" s="142">
        <f>S1077*H1077</f>
        <v>0</v>
      </c>
      <c r="AR1077" s="143" t="s">
        <v>237</v>
      </c>
      <c r="AT1077" s="143" t="s">
        <v>192</v>
      </c>
      <c r="AU1077" s="143" t="s">
        <v>89</v>
      </c>
      <c r="AY1077" s="16" t="s">
        <v>190</v>
      </c>
      <c r="BE1077" s="144">
        <f>IF(N1077="základní",J1077,0)</f>
        <v>0</v>
      </c>
      <c r="BF1077" s="144">
        <f>IF(N1077="snížená",J1077,0)</f>
        <v>0</v>
      </c>
      <c r="BG1077" s="144">
        <f>IF(N1077="zákl. přenesená",J1077,0)</f>
        <v>0</v>
      </c>
      <c r="BH1077" s="144">
        <f>IF(N1077="sníž. přenesená",J1077,0)</f>
        <v>0</v>
      </c>
      <c r="BI1077" s="144">
        <f>IF(N1077="nulová",J1077,0)</f>
        <v>0</v>
      </c>
      <c r="BJ1077" s="16" t="s">
        <v>87</v>
      </c>
      <c r="BK1077" s="144">
        <f>ROUND(I1077*H1077,2)</f>
        <v>0</v>
      </c>
      <c r="BL1077" s="16" t="s">
        <v>237</v>
      </c>
      <c r="BM1077" s="143" t="s">
        <v>1823</v>
      </c>
    </row>
    <row r="1078" spans="2:65" s="1" customFormat="1" ht="29.25">
      <c r="B1078" s="31"/>
      <c r="D1078" s="145" t="s">
        <v>198</v>
      </c>
      <c r="F1078" s="146" t="s">
        <v>1824</v>
      </c>
      <c r="I1078" s="147"/>
      <c r="L1078" s="31"/>
      <c r="M1078" s="148"/>
      <c r="T1078" s="55"/>
      <c r="AT1078" s="16" t="s">
        <v>198</v>
      </c>
      <c r="AU1078" s="16" t="s">
        <v>89</v>
      </c>
    </row>
    <row r="1079" spans="2:65" s="1" customFormat="1">
      <c r="B1079" s="31"/>
      <c r="D1079" s="149" t="s">
        <v>200</v>
      </c>
      <c r="F1079" s="150" t="s">
        <v>1825</v>
      </c>
      <c r="I1079" s="147"/>
      <c r="L1079" s="31"/>
      <c r="M1079" s="148"/>
      <c r="T1079" s="55"/>
      <c r="AT1079" s="16" t="s">
        <v>200</v>
      </c>
      <c r="AU1079" s="16" t="s">
        <v>89</v>
      </c>
    </row>
    <row r="1080" spans="2:65" s="11" customFormat="1" ht="22.9" customHeight="1">
      <c r="B1080" s="121"/>
      <c r="D1080" s="122" t="s">
        <v>78</v>
      </c>
      <c r="E1080" s="130" t="s">
        <v>1826</v>
      </c>
      <c r="F1080" s="130" t="s">
        <v>1827</v>
      </c>
      <c r="I1080" s="124"/>
      <c r="J1080" s="131">
        <f>BK1080</f>
        <v>0</v>
      </c>
      <c r="L1080" s="121"/>
      <c r="M1080" s="125"/>
      <c r="P1080" s="126">
        <f>SUM(P1081:P1084)</f>
        <v>0</v>
      </c>
      <c r="R1080" s="126">
        <f>SUM(R1081:R1084)</f>
        <v>1.6569739999999999E-2</v>
      </c>
      <c r="T1080" s="127">
        <f>SUM(T1081:T1084)</f>
        <v>0</v>
      </c>
      <c r="AR1080" s="122" t="s">
        <v>89</v>
      </c>
      <c r="AT1080" s="128" t="s">
        <v>78</v>
      </c>
      <c r="AU1080" s="128" t="s">
        <v>87</v>
      </c>
      <c r="AY1080" s="122" t="s">
        <v>190</v>
      </c>
      <c r="BK1080" s="129">
        <f>SUM(BK1081:BK1084)</f>
        <v>0</v>
      </c>
    </row>
    <row r="1081" spans="2:65" s="1" customFormat="1" ht="24.2" customHeight="1">
      <c r="B1081" s="31"/>
      <c r="C1081" s="132" t="s">
        <v>1828</v>
      </c>
      <c r="D1081" s="132" t="s">
        <v>192</v>
      </c>
      <c r="E1081" s="133" t="s">
        <v>1829</v>
      </c>
      <c r="F1081" s="134" t="s">
        <v>1830</v>
      </c>
      <c r="G1081" s="135" t="s">
        <v>195</v>
      </c>
      <c r="H1081" s="136">
        <v>99.22</v>
      </c>
      <c r="I1081" s="137"/>
      <c r="J1081" s="138">
        <f>ROUND(I1081*H1081,2)</f>
        <v>0</v>
      </c>
      <c r="K1081" s="134" t="s">
        <v>196</v>
      </c>
      <c r="L1081" s="31"/>
      <c r="M1081" s="139" t="s">
        <v>1</v>
      </c>
      <c r="N1081" s="140" t="s">
        <v>44</v>
      </c>
      <c r="P1081" s="141">
        <f>O1081*H1081</f>
        <v>0</v>
      </c>
      <c r="Q1081" s="141">
        <v>1.6699999999999999E-4</v>
      </c>
      <c r="R1081" s="141">
        <f>Q1081*H1081</f>
        <v>1.6569739999999999E-2</v>
      </c>
      <c r="S1081" s="141">
        <v>0</v>
      </c>
      <c r="T1081" s="142">
        <f>S1081*H1081</f>
        <v>0</v>
      </c>
      <c r="AR1081" s="143" t="s">
        <v>237</v>
      </c>
      <c r="AT1081" s="143" t="s">
        <v>192</v>
      </c>
      <c r="AU1081" s="143" t="s">
        <v>89</v>
      </c>
      <c r="AY1081" s="16" t="s">
        <v>190</v>
      </c>
      <c r="BE1081" s="144">
        <f>IF(N1081="základní",J1081,0)</f>
        <v>0</v>
      </c>
      <c r="BF1081" s="144">
        <f>IF(N1081="snížená",J1081,0)</f>
        <v>0</v>
      </c>
      <c r="BG1081" s="144">
        <f>IF(N1081="zákl. přenesená",J1081,0)</f>
        <v>0</v>
      </c>
      <c r="BH1081" s="144">
        <f>IF(N1081="sníž. přenesená",J1081,0)</f>
        <v>0</v>
      </c>
      <c r="BI1081" s="144">
        <f>IF(N1081="nulová",J1081,0)</f>
        <v>0</v>
      </c>
      <c r="BJ1081" s="16" t="s">
        <v>87</v>
      </c>
      <c r="BK1081" s="144">
        <f>ROUND(I1081*H1081,2)</f>
        <v>0</v>
      </c>
      <c r="BL1081" s="16" t="s">
        <v>237</v>
      </c>
      <c r="BM1081" s="143" t="s">
        <v>1831</v>
      </c>
    </row>
    <row r="1082" spans="2:65" s="1" customFormat="1" ht="19.5">
      <c r="B1082" s="31"/>
      <c r="D1082" s="145" t="s">
        <v>198</v>
      </c>
      <c r="F1082" s="146" t="s">
        <v>1832</v>
      </c>
      <c r="I1082" s="147"/>
      <c r="L1082" s="31"/>
      <c r="M1082" s="148"/>
      <c r="T1082" s="55"/>
      <c r="AT1082" s="16" t="s">
        <v>198</v>
      </c>
      <c r="AU1082" s="16" t="s">
        <v>89</v>
      </c>
    </row>
    <row r="1083" spans="2:65" s="1" customFormat="1">
      <c r="B1083" s="31"/>
      <c r="D1083" s="149" t="s">
        <v>200</v>
      </c>
      <c r="F1083" s="150" t="s">
        <v>1833</v>
      </c>
      <c r="I1083" s="147"/>
      <c r="L1083" s="31"/>
      <c r="M1083" s="148"/>
      <c r="T1083" s="55"/>
      <c r="AT1083" s="16" t="s">
        <v>200</v>
      </c>
      <c r="AU1083" s="16" t="s">
        <v>89</v>
      </c>
    </row>
    <row r="1084" spans="2:65" s="1" customFormat="1" ht="19.5">
      <c r="B1084" s="31"/>
      <c r="D1084" s="145" t="s">
        <v>403</v>
      </c>
      <c r="F1084" s="151" t="s">
        <v>1834</v>
      </c>
      <c r="I1084" s="147"/>
      <c r="L1084" s="31"/>
      <c r="M1084" s="148"/>
      <c r="T1084" s="55"/>
      <c r="AT1084" s="16" t="s">
        <v>403</v>
      </c>
      <c r="AU1084" s="16" t="s">
        <v>89</v>
      </c>
    </row>
    <row r="1085" spans="2:65" s="11" customFormat="1" ht="22.9" customHeight="1">
      <c r="B1085" s="121"/>
      <c r="D1085" s="122" t="s">
        <v>78</v>
      </c>
      <c r="E1085" s="130" t="s">
        <v>1835</v>
      </c>
      <c r="F1085" s="130" t="s">
        <v>1836</v>
      </c>
      <c r="I1085" s="124"/>
      <c r="J1085" s="131">
        <f>BK1085</f>
        <v>0</v>
      </c>
      <c r="L1085" s="121"/>
      <c r="M1085" s="125"/>
      <c r="P1085" s="126">
        <f>SUM(P1086:P1094)</f>
        <v>0</v>
      </c>
      <c r="R1085" s="126">
        <f>SUM(R1086:R1094)</f>
        <v>2.0729226000000001</v>
      </c>
      <c r="T1085" s="127">
        <f>SUM(T1086:T1094)</f>
        <v>0.28943924999999998</v>
      </c>
      <c r="AR1085" s="122" t="s">
        <v>89</v>
      </c>
      <c r="AT1085" s="128" t="s">
        <v>78</v>
      </c>
      <c r="AU1085" s="128" t="s">
        <v>87</v>
      </c>
      <c r="AY1085" s="122" t="s">
        <v>190</v>
      </c>
      <c r="BK1085" s="129">
        <f>SUM(BK1086:BK1094)</f>
        <v>0</v>
      </c>
    </row>
    <row r="1086" spans="2:65" s="1" customFormat="1" ht="16.5" customHeight="1">
      <c r="B1086" s="31"/>
      <c r="C1086" s="132" t="s">
        <v>1005</v>
      </c>
      <c r="D1086" s="132" t="s">
        <v>192</v>
      </c>
      <c r="E1086" s="133" t="s">
        <v>1837</v>
      </c>
      <c r="F1086" s="134" t="s">
        <v>1838</v>
      </c>
      <c r="G1086" s="135" t="s">
        <v>195</v>
      </c>
      <c r="H1086" s="136">
        <v>933.67499999999995</v>
      </c>
      <c r="I1086" s="137"/>
      <c r="J1086" s="138">
        <f>ROUND(I1086*H1086,2)</f>
        <v>0</v>
      </c>
      <c r="K1086" s="134" t="s">
        <v>196</v>
      </c>
      <c r="L1086" s="31"/>
      <c r="M1086" s="139" t="s">
        <v>1</v>
      </c>
      <c r="N1086" s="140" t="s">
        <v>44</v>
      </c>
      <c r="P1086" s="141">
        <f>O1086*H1086</f>
        <v>0</v>
      </c>
      <c r="Q1086" s="141">
        <v>1E-3</v>
      </c>
      <c r="R1086" s="141">
        <f>Q1086*H1086</f>
        <v>0.93367499999999992</v>
      </c>
      <c r="S1086" s="141">
        <v>3.1E-4</v>
      </c>
      <c r="T1086" s="142">
        <f>S1086*H1086</f>
        <v>0.28943924999999998</v>
      </c>
      <c r="AR1086" s="143" t="s">
        <v>237</v>
      </c>
      <c r="AT1086" s="143" t="s">
        <v>192</v>
      </c>
      <c r="AU1086" s="143" t="s">
        <v>89</v>
      </c>
      <c r="AY1086" s="16" t="s">
        <v>190</v>
      </c>
      <c r="BE1086" s="144">
        <f>IF(N1086="základní",J1086,0)</f>
        <v>0</v>
      </c>
      <c r="BF1086" s="144">
        <f>IF(N1086="snížená",J1086,0)</f>
        <v>0</v>
      </c>
      <c r="BG1086" s="144">
        <f>IF(N1086="zákl. přenesená",J1086,0)</f>
        <v>0</v>
      </c>
      <c r="BH1086" s="144">
        <f>IF(N1086="sníž. přenesená",J1086,0)</f>
        <v>0</v>
      </c>
      <c r="BI1086" s="144">
        <f>IF(N1086="nulová",J1086,0)</f>
        <v>0</v>
      </c>
      <c r="BJ1086" s="16" t="s">
        <v>87</v>
      </c>
      <c r="BK1086" s="144">
        <f>ROUND(I1086*H1086,2)</f>
        <v>0</v>
      </c>
      <c r="BL1086" s="16" t="s">
        <v>237</v>
      </c>
      <c r="BM1086" s="143" t="s">
        <v>1839</v>
      </c>
    </row>
    <row r="1087" spans="2:65" s="1" customFormat="1">
      <c r="B1087" s="31"/>
      <c r="D1087" s="145" t="s">
        <v>198</v>
      </c>
      <c r="F1087" s="146" t="s">
        <v>1840</v>
      </c>
      <c r="I1087" s="147"/>
      <c r="L1087" s="31"/>
      <c r="M1087" s="148"/>
      <c r="T1087" s="55"/>
      <c r="AT1087" s="16" t="s">
        <v>198</v>
      </c>
      <c r="AU1087" s="16" t="s">
        <v>89</v>
      </c>
    </row>
    <row r="1088" spans="2:65" s="1" customFormat="1">
      <c r="B1088" s="31"/>
      <c r="D1088" s="149" t="s">
        <v>200</v>
      </c>
      <c r="F1088" s="150" t="s">
        <v>1841</v>
      </c>
      <c r="I1088" s="147"/>
      <c r="L1088" s="31"/>
      <c r="M1088" s="148"/>
      <c r="T1088" s="55"/>
      <c r="AT1088" s="16" t="s">
        <v>200</v>
      </c>
      <c r="AU1088" s="16" t="s">
        <v>89</v>
      </c>
    </row>
    <row r="1089" spans="2:65" s="1" customFormat="1" ht="24.2" customHeight="1">
      <c r="B1089" s="31"/>
      <c r="C1089" s="132" t="s">
        <v>1842</v>
      </c>
      <c r="D1089" s="132" t="s">
        <v>192</v>
      </c>
      <c r="E1089" s="133" t="s">
        <v>1843</v>
      </c>
      <c r="F1089" s="134" t="s">
        <v>1844</v>
      </c>
      <c r="G1089" s="135" t="s">
        <v>195</v>
      </c>
      <c r="H1089" s="136">
        <v>949.37300000000005</v>
      </c>
      <c r="I1089" s="137"/>
      <c r="J1089" s="138">
        <f>ROUND(I1089*H1089,2)</f>
        <v>0</v>
      </c>
      <c r="K1089" s="134" t="s">
        <v>196</v>
      </c>
      <c r="L1089" s="31"/>
      <c r="M1089" s="139" t="s">
        <v>1</v>
      </c>
      <c r="N1089" s="140" t="s">
        <v>44</v>
      </c>
      <c r="P1089" s="141">
        <f>O1089*H1089</f>
        <v>0</v>
      </c>
      <c r="Q1089" s="141">
        <v>2.0000000000000001E-4</v>
      </c>
      <c r="R1089" s="141">
        <f>Q1089*H1089</f>
        <v>0.18987460000000003</v>
      </c>
      <c r="S1089" s="141">
        <v>0</v>
      </c>
      <c r="T1089" s="142">
        <f>S1089*H1089</f>
        <v>0</v>
      </c>
      <c r="AR1089" s="143" t="s">
        <v>237</v>
      </c>
      <c r="AT1089" s="143" t="s">
        <v>192</v>
      </c>
      <c r="AU1089" s="143" t="s">
        <v>89</v>
      </c>
      <c r="AY1089" s="16" t="s">
        <v>190</v>
      </c>
      <c r="BE1089" s="144">
        <f>IF(N1089="základní",J1089,0)</f>
        <v>0</v>
      </c>
      <c r="BF1089" s="144">
        <f>IF(N1089="snížená",J1089,0)</f>
        <v>0</v>
      </c>
      <c r="BG1089" s="144">
        <f>IF(N1089="zákl. přenesená",J1089,0)</f>
        <v>0</v>
      </c>
      <c r="BH1089" s="144">
        <f>IF(N1089="sníž. přenesená",J1089,0)</f>
        <v>0</v>
      </c>
      <c r="BI1089" s="144">
        <f>IF(N1089="nulová",J1089,0)</f>
        <v>0</v>
      </c>
      <c r="BJ1089" s="16" t="s">
        <v>87</v>
      </c>
      <c r="BK1089" s="144">
        <f>ROUND(I1089*H1089,2)</f>
        <v>0</v>
      </c>
      <c r="BL1089" s="16" t="s">
        <v>237</v>
      </c>
      <c r="BM1089" s="143" t="s">
        <v>1845</v>
      </c>
    </row>
    <row r="1090" spans="2:65" s="1" customFormat="1" ht="19.5">
      <c r="B1090" s="31"/>
      <c r="D1090" s="145" t="s">
        <v>198</v>
      </c>
      <c r="F1090" s="146" t="s">
        <v>1846</v>
      </c>
      <c r="I1090" s="147"/>
      <c r="L1090" s="31"/>
      <c r="M1090" s="148"/>
      <c r="T1090" s="55"/>
      <c r="AT1090" s="16" t="s">
        <v>198</v>
      </c>
      <c r="AU1090" s="16" t="s">
        <v>89</v>
      </c>
    </row>
    <row r="1091" spans="2:65" s="1" customFormat="1">
      <c r="B1091" s="31"/>
      <c r="D1091" s="149" t="s">
        <v>200</v>
      </c>
      <c r="F1091" s="150" t="s">
        <v>1847</v>
      </c>
      <c r="I1091" s="147"/>
      <c r="L1091" s="31"/>
      <c r="M1091" s="148"/>
      <c r="T1091" s="55"/>
      <c r="AT1091" s="16" t="s">
        <v>200</v>
      </c>
      <c r="AU1091" s="16" t="s">
        <v>89</v>
      </c>
    </row>
    <row r="1092" spans="2:65" s="1" customFormat="1" ht="24.2" customHeight="1">
      <c r="B1092" s="31"/>
      <c r="C1092" s="132" t="s">
        <v>1012</v>
      </c>
      <c r="D1092" s="132" t="s">
        <v>192</v>
      </c>
      <c r="E1092" s="133" t="s">
        <v>1848</v>
      </c>
      <c r="F1092" s="134" t="s">
        <v>1849</v>
      </c>
      <c r="G1092" s="135" t="s">
        <v>195</v>
      </c>
      <c r="H1092" s="136">
        <v>949.37300000000005</v>
      </c>
      <c r="I1092" s="137"/>
      <c r="J1092" s="138">
        <f>ROUND(I1092*H1092,2)</f>
        <v>0</v>
      </c>
      <c r="K1092" s="134" t="s">
        <v>196</v>
      </c>
      <c r="L1092" s="31"/>
      <c r="M1092" s="139" t="s">
        <v>1</v>
      </c>
      <c r="N1092" s="140" t="s">
        <v>44</v>
      </c>
      <c r="P1092" s="141">
        <f>O1092*H1092</f>
        <v>0</v>
      </c>
      <c r="Q1092" s="141">
        <v>1E-3</v>
      </c>
      <c r="R1092" s="141">
        <f>Q1092*H1092</f>
        <v>0.94937300000000002</v>
      </c>
      <c r="S1092" s="141">
        <v>0</v>
      </c>
      <c r="T1092" s="142">
        <f>S1092*H1092</f>
        <v>0</v>
      </c>
      <c r="AR1092" s="143" t="s">
        <v>237</v>
      </c>
      <c r="AT1092" s="143" t="s">
        <v>192</v>
      </c>
      <c r="AU1092" s="143" t="s">
        <v>89</v>
      </c>
      <c r="AY1092" s="16" t="s">
        <v>190</v>
      </c>
      <c r="BE1092" s="144">
        <f>IF(N1092="základní",J1092,0)</f>
        <v>0</v>
      </c>
      <c r="BF1092" s="144">
        <f>IF(N1092="snížená",J1092,0)</f>
        <v>0</v>
      </c>
      <c r="BG1092" s="144">
        <f>IF(N1092="zákl. přenesená",J1092,0)</f>
        <v>0</v>
      </c>
      <c r="BH1092" s="144">
        <f>IF(N1092="sníž. přenesená",J1092,0)</f>
        <v>0</v>
      </c>
      <c r="BI1092" s="144">
        <f>IF(N1092="nulová",J1092,0)</f>
        <v>0</v>
      </c>
      <c r="BJ1092" s="16" t="s">
        <v>87</v>
      </c>
      <c r="BK1092" s="144">
        <f>ROUND(I1092*H1092,2)</f>
        <v>0</v>
      </c>
      <c r="BL1092" s="16" t="s">
        <v>237</v>
      </c>
      <c r="BM1092" s="143" t="s">
        <v>1850</v>
      </c>
    </row>
    <row r="1093" spans="2:65" s="1" customFormat="1" ht="19.5">
      <c r="B1093" s="31"/>
      <c r="D1093" s="145" t="s">
        <v>198</v>
      </c>
      <c r="F1093" s="146" t="s">
        <v>1851</v>
      </c>
      <c r="I1093" s="147"/>
      <c r="L1093" s="31"/>
      <c r="M1093" s="148"/>
      <c r="T1093" s="55"/>
      <c r="AT1093" s="16" t="s">
        <v>198</v>
      </c>
      <c r="AU1093" s="16" t="s">
        <v>89</v>
      </c>
    </row>
    <row r="1094" spans="2:65" s="1" customFormat="1">
      <c r="B1094" s="31"/>
      <c r="D1094" s="149" t="s">
        <v>200</v>
      </c>
      <c r="F1094" s="150" t="s">
        <v>1852</v>
      </c>
      <c r="I1094" s="147"/>
      <c r="L1094" s="31"/>
      <c r="M1094" s="148"/>
      <c r="T1094" s="55"/>
      <c r="AT1094" s="16" t="s">
        <v>200</v>
      </c>
      <c r="AU1094" s="16" t="s">
        <v>89</v>
      </c>
    </row>
    <row r="1095" spans="2:65" s="1" customFormat="1" ht="49.9" customHeight="1">
      <c r="B1095" s="31"/>
      <c r="E1095" s="123" t="s">
        <v>1853</v>
      </c>
      <c r="F1095" s="123" t="s">
        <v>1854</v>
      </c>
      <c r="J1095" s="112">
        <f t="shared" ref="J1095:J1105" si="0">BK1095</f>
        <v>0</v>
      </c>
      <c r="L1095" s="31"/>
      <c r="M1095" s="148"/>
      <c r="T1095" s="55"/>
      <c r="AT1095" s="16" t="s">
        <v>78</v>
      </c>
      <c r="AU1095" s="16" t="s">
        <v>79</v>
      </c>
      <c r="AY1095" s="16" t="s">
        <v>1855</v>
      </c>
      <c r="BK1095" s="144">
        <f>SUM(BK1096:BK1105)</f>
        <v>0</v>
      </c>
    </row>
    <row r="1096" spans="2:65" s="1" customFormat="1" ht="16.350000000000001" customHeight="1">
      <c r="B1096" s="31"/>
      <c r="C1096" s="182" t="s">
        <v>1</v>
      </c>
      <c r="D1096" s="182" t="s">
        <v>192</v>
      </c>
      <c r="E1096" s="183" t="s">
        <v>1</v>
      </c>
      <c r="F1096" s="184" t="s">
        <v>1</v>
      </c>
      <c r="G1096" s="185" t="s">
        <v>1</v>
      </c>
      <c r="H1096" s="186"/>
      <c r="I1096" s="187"/>
      <c r="J1096" s="188">
        <f t="shared" si="0"/>
        <v>0</v>
      </c>
      <c r="K1096" s="189"/>
      <c r="L1096" s="31"/>
      <c r="M1096" s="190" t="s">
        <v>1</v>
      </c>
      <c r="N1096" s="191" t="s">
        <v>44</v>
      </c>
      <c r="T1096" s="55"/>
      <c r="AT1096" s="16" t="s">
        <v>1855</v>
      </c>
      <c r="AU1096" s="16" t="s">
        <v>87</v>
      </c>
      <c r="AY1096" s="16" t="s">
        <v>1855</v>
      </c>
      <c r="BE1096" s="144">
        <f t="shared" ref="BE1096:BE1105" si="1">IF(N1096="základní",J1096,0)</f>
        <v>0</v>
      </c>
      <c r="BF1096" s="144">
        <f t="shared" ref="BF1096:BF1105" si="2">IF(N1096="snížená",J1096,0)</f>
        <v>0</v>
      </c>
      <c r="BG1096" s="144">
        <f t="shared" ref="BG1096:BG1105" si="3">IF(N1096="zákl. přenesená",J1096,0)</f>
        <v>0</v>
      </c>
      <c r="BH1096" s="144">
        <f t="shared" ref="BH1096:BH1105" si="4">IF(N1096="sníž. přenesená",J1096,0)</f>
        <v>0</v>
      </c>
      <c r="BI1096" s="144">
        <f t="shared" ref="BI1096:BI1105" si="5">IF(N1096="nulová",J1096,0)</f>
        <v>0</v>
      </c>
      <c r="BJ1096" s="16" t="s">
        <v>87</v>
      </c>
      <c r="BK1096" s="144">
        <f t="shared" ref="BK1096:BK1105" si="6">I1096*H1096</f>
        <v>0</v>
      </c>
    </row>
    <row r="1097" spans="2:65" s="1" customFormat="1" ht="16.350000000000001" customHeight="1">
      <c r="B1097" s="31"/>
      <c r="C1097" s="182" t="s">
        <v>1</v>
      </c>
      <c r="D1097" s="182" t="s">
        <v>192</v>
      </c>
      <c r="E1097" s="183" t="s">
        <v>1</v>
      </c>
      <c r="F1097" s="184" t="s">
        <v>1</v>
      </c>
      <c r="G1097" s="185" t="s">
        <v>1</v>
      </c>
      <c r="H1097" s="186"/>
      <c r="I1097" s="187"/>
      <c r="J1097" s="188">
        <f t="shared" si="0"/>
        <v>0</v>
      </c>
      <c r="K1097" s="189"/>
      <c r="L1097" s="31"/>
      <c r="M1097" s="190" t="s">
        <v>1</v>
      </c>
      <c r="N1097" s="191" t="s">
        <v>44</v>
      </c>
      <c r="T1097" s="55"/>
      <c r="AT1097" s="16" t="s">
        <v>1855</v>
      </c>
      <c r="AU1097" s="16" t="s">
        <v>87</v>
      </c>
      <c r="AY1097" s="16" t="s">
        <v>1855</v>
      </c>
      <c r="BE1097" s="144">
        <f t="shared" si="1"/>
        <v>0</v>
      </c>
      <c r="BF1097" s="144">
        <f t="shared" si="2"/>
        <v>0</v>
      </c>
      <c r="BG1097" s="144">
        <f t="shared" si="3"/>
        <v>0</v>
      </c>
      <c r="BH1097" s="144">
        <f t="shared" si="4"/>
        <v>0</v>
      </c>
      <c r="BI1097" s="144">
        <f t="shared" si="5"/>
        <v>0</v>
      </c>
      <c r="BJ1097" s="16" t="s">
        <v>87</v>
      </c>
      <c r="BK1097" s="144">
        <f t="shared" si="6"/>
        <v>0</v>
      </c>
    </row>
    <row r="1098" spans="2:65" s="1" customFormat="1" ht="16.350000000000001" customHeight="1">
      <c r="B1098" s="31"/>
      <c r="C1098" s="182" t="s">
        <v>1</v>
      </c>
      <c r="D1098" s="182" t="s">
        <v>192</v>
      </c>
      <c r="E1098" s="183" t="s">
        <v>1</v>
      </c>
      <c r="F1098" s="184" t="s">
        <v>1</v>
      </c>
      <c r="G1098" s="185" t="s">
        <v>1</v>
      </c>
      <c r="H1098" s="186"/>
      <c r="I1098" s="187"/>
      <c r="J1098" s="188">
        <f t="shared" si="0"/>
        <v>0</v>
      </c>
      <c r="K1098" s="189"/>
      <c r="L1098" s="31"/>
      <c r="M1098" s="190" t="s">
        <v>1</v>
      </c>
      <c r="N1098" s="191" t="s">
        <v>44</v>
      </c>
      <c r="T1098" s="55"/>
      <c r="AT1098" s="16" t="s">
        <v>1855</v>
      </c>
      <c r="AU1098" s="16" t="s">
        <v>87</v>
      </c>
      <c r="AY1098" s="16" t="s">
        <v>1855</v>
      </c>
      <c r="BE1098" s="144">
        <f t="shared" si="1"/>
        <v>0</v>
      </c>
      <c r="BF1098" s="144">
        <f t="shared" si="2"/>
        <v>0</v>
      </c>
      <c r="BG1098" s="144">
        <f t="shared" si="3"/>
        <v>0</v>
      </c>
      <c r="BH1098" s="144">
        <f t="shared" si="4"/>
        <v>0</v>
      </c>
      <c r="BI1098" s="144">
        <f t="shared" si="5"/>
        <v>0</v>
      </c>
      <c r="BJ1098" s="16" t="s">
        <v>87</v>
      </c>
      <c r="BK1098" s="144">
        <f t="shared" si="6"/>
        <v>0</v>
      </c>
    </row>
    <row r="1099" spans="2:65" s="1" customFormat="1" ht="16.350000000000001" customHeight="1">
      <c r="B1099" s="31"/>
      <c r="C1099" s="182" t="s">
        <v>1</v>
      </c>
      <c r="D1099" s="182" t="s">
        <v>192</v>
      </c>
      <c r="E1099" s="183" t="s">
        <v>1</v>
      </c>
      <c r="F1099" s="184" t="s">
        <v>1</v>
      </c>
      <c r="G1099" s="185" t="s">
        <v>1</v>
      </c>
      <c r="H1099" s="186"/>
      <c r="I1099" s="187"/>
      <c r="J1099" s="188">
        <f t="shared" si="0"/>
        <v>0</v>
      </c>
      <c r="K1099" s="189"/>
      <c r="L1099" s="31"/>
      <c r="M1099" s="190" t="s">
        <v>1</v>
      </c>
      <c r="N1099" s="191" t="s">
        <v>44</v>
      </c>
      <c r="T1099" s="55"/>
      <c r="AT1099" s="16" t="s">
        <v>1855</v>
      </c>
      <c r="AU1099" s="16" t="s">
        <v>87</v>
      </c>
      <c r="AY1099" s="16" t="s">
        <v>1855</v>
      </c>
      <c r="BE1099" s="144">
        <f t="shared" si="1"/>
        <v>0</v>
      </c>
      <c r="BF1099" s="144">
        <f t="shared" si="2"/>
        <v>0</v>
      </c>
      <c r="BG1099" s="144">
        <f t="shared" si="3"/>
        <v>0</v>
      </c>
      <c r="BH1099" s="144">
        <f t="shared" si="4"/>
        <v>0</v>
      </c>
      <c r="BI1099" s="144">
        <f t="shared" si="5"/>
        <v>0</v>
      </c>
      <c r="BJ1099" s="16" t="s">
        <v>87</v>
      </c>
      <c r="BK1099" s="144">
        <f t="shared" si="6"/>
        <v>0</v>
      </c>
    </row>
    <row r="1100" spans="2:65" s="1" customFormat="1" ht="16.350000000000001" customHeight="1">
      <c r="B1100" s="31"/>
      <c r="C1100" s="182" t="s">
        <v>1</v>
      </c>
      <c r="D1100" s="182" t="s">
        <v>192</v>
      </c>
      <c r="E1100" s="183" t="s">
        <v>1</v>
      </c>
      <c r="F1100" s="184" t="s">
        <v>1</v>
      </c>
      <c r="G1100" s="185" t="s">
        <v>1</v>
      </c>
      <c r="H1100" s="186"/>
      <c r="I1100" s="187"/>
      <c r="J1100" s="188">
        <f t="shared" si="0"/>
        <v>0</v>
      </c>
      <c r="K1100" s="189"/>
      <c r="L1100" s="31"/>
      <c r="M1100" s="190" t="s">
        <v>1</v>
      </c>
      <c r="N1100" s="191" t="s">
        <v>44</v>
      </c>
      <c r="T1100" s="55"/>
      <c r="AT1100" s="16" t="s">
        <v>1855</v>
      </c>
      <c r="AU1100" s="16" t="s">
        <v>87</v>
      </c>
      <c r="AY1100" s="16" t="s">
        <v>1855</v>
      </c>
      <c r="BE1100" s="144">
        <f t="shared" si="1"/>
        <v>0</v>
      </c>
      <c r="BF1100" s="144">
        <f t="shared" si="2"/>
        <v>0</v>
      </c>
      <c r="BG1100" s="144">
        <f t="shared" si="3"/>
        <v>0</v>
      </c>
      <c r="BH1100" s="144">
        <f t="shared" si="4"/>
        <v>0</v>
      </c>
      <c r="BI1100" s="144">
        <f t="shared" si="5"/>
        <v>0</v>
      </c>
      <c r="BJ1100" s="16" t="s">
        <v>87</v>
      </c>
      <c r="BK1100" s="144">
        <f t="shared" si="6"/>
        <v>0</v>
      </c>
    </row>
    <row r="1101" spans="2:65" s="1" customFormat="1" ht="16.350000000000001" customHeight="1">
      <c r="B1101" s="31"/>
      <c r="C1101" s="182" t="s">
        <v>1</v>
      </c>
      <c r="D1101" s="182" t="s">
        <v>192</v>
      </c>
      <c r="E1101" s="183" t="s">
        <v>1</v>
      </c>
      <c r="F1101" s="184" t="s">
        <v>1</v>
      </c>
      <c r="G1101" s="185" t="s">
        <v>1</v>
      </c>
      <c r="H1101" s="186"/>
      <c r="I1101" s="187"/>
      <c r="J1101" s="188">
        <f t="shared" si="0"/>
        <v>0</v>
      </c>
      <c r="K1101" s="189"/>
      <c r="L1101" s="31"/>
      <c r="M1101" s="190" t="s">
        <v>1</v>
      </c>
      <c r="N1101" s="191" t="s">
        <v>44</v>
      </c>
      <c r="T1101" s="55"/>
      <c r="AT1101" s="16" t="s">
        <v>1855</v>
      </c>
      <c r="AU1101" s="16" t="s">
        <v>87</v>
      </c>
      <c r="AY1101" s="16" t="s">
        <v>1855</v>
      </c>
      <c r="BE1101" s="144">
        <f t="shared" si="1"/>
        <v>0</v>
      </c>
      <c r="BF1101" s="144">
        <f t="shared" si="2"/>
        <v>0</v>
      </c>
      <c r="BG1101" s="144">
        <f t="shared" si="3"/>
        <v>0</v>
      </c>
      <c r="BH1101" s="144">
        <f t="shared" si="4"/>
        <v>0</v>
      </c>
      <c r="BI1101" s="144">
        <f t="shared" si="5"/>
        <v>0</v>
      </c>
      <c r="BJ1101" s="16" t="s">
        <v>87</v>
      </c>
      <c r="BK1101" s="144">
        <f t="shared" si="6"/>
        <v>0</v>
      </c>
    </row>
    <row r="1102" spans="2:65" s="1" customFormat="1" ht="16.350000000000001" customHeight="1">
      <c r="B1102" s="31"/>
      <c r="C1102" s="182" t="s">
        <v>1</v>
      </c>
      <c r="D1102" s="182" t="s">
        <v>192</v>
      </c>
      <c r="E1102" s="183" t="s">
        <v>1</v>
      </c>
      <c r="F1102" s="184" t="s">
        <v>1</v>
      </c>
      <c r="G1102" s="185" t="s">
        <v>1</v>
      </c>
      <c r="H1102" s="186"/>
      <c r="I1102" s="187"/>
      <c r="J1102" s="188">
        <f t="shared" si="0"/>
        <v>0</v>
      </c>
      <c r="K1102" s="189"/>
      <c r="L1102" s="31"/>
      <c r="M1102" s="190" t="s">
        <v>1</v>
      </c>
      <c r="N1102" s="191" t="s">
        <v>44</v>
      </c>
      <c r="T1102" s="55"/>
      <c r="AT1102" s="16" t="s">
        <v>1855</v>
      </c>
      <c r="AU1102" s="16" t="s">
        <v>87</v>
      </c>
      <c r="AY1102" s="16" t="s">
        <v>1855</v>
      </c>
      <c r="BE1102" s="144">
        <f t="shared" si="1"/>
        <v>0</v>
      </c>
      <c r="BF1102" s="144">
        <f t="shared" si="2"/>
        <v>0</v>
      </c>
      <c r="BG1102" s="144">
        <f t="shared" si="3"/>
        <v>0</v>
      </c>
      <c r="BH1102" s="144">
        <f t="shared" si="4"/>
        <v>0</v>
      </c>
      <c r="BI1102" s="144">
        <f t="shared" si="5"/>
        <v>0</v>
      </c>
      <c r="BJ1102" s="16" t="s">
        <v>87</v>
      </c>
      <c r="BK1102" s="144">
        <f t="shared" si="6"/>
        <v>0</v>
      </c>
    </row>
    <row r="1103" spans="2:65" s="1" customFormat="1" ht="16.350000000000001" customHeight="1">
      <c r="B1103" s="31"/>
      <c r="C1103" s="182" t="s">
        <v>1</v>
      </c>
      <c r="D1103" s="182" t="s">
        <v>192</v>
      </c>
      <c r="E1103" s="183" t="s">
        <v>1</v>
      </c>
      <c r="F1103" s="184" t="s">
        <v>1</v>
      </c>
      <c r="G1103" s="185" t="s">
        <v>1</v>
      </c>
      <c r="H1103" s="186"/>
      <c r="I1103" s="187"/>
      <c r="J1103" s="188">
        <f t="shared" si="0"/>
        <v>0</v>
      </c>
      <c r="K1103" s="189"/>
      <c r="L1103" s="31"/>
      <c r="M1103" s="190" t="s">
        <v>1</v>
      </c>
      <c r="N1103" s="191" t="s">
        <v>44</v>
      </c>
      <c r="T1103" s="55"/>
      <c r="AT1103" s="16" t="s">
        <v>1855</v>
      </c>
      <c r="AU1103" s="16" t="s">
        <v>87</v>
      </c>
      <c r="AY1103" s="16" t="s">
        <v>1855</v>
      </c>
      <c r="BE1103" s="144">
        <f t="shared" si="1"/>
        <v>0</v>
      </c>
      <c r="BF1103" s="144">
        <f t="shared" si="2"/>
        <v>0</v>
      </c>
      <c r="BG1103" s="144">
        <f t="shared" si="3"/>
        <v>0</v>
      </c>
      <c r="BH1103" s="144">
        <f t="shared" si="4"/>
        <v>0</v>
      </c>
      <c r="BI1103" s="144">
        <f t="shared" si="5"/>
        <v>0</v>
      </c>
      <c r="BJ1103" s="16" t="s">
        <v>87</v>
      </c>
      <c r="BK1103" s="144">
        <f t="shared" si="6"/>
        <v>0</v>
      </c>
    </row>
    <row r="1104" spans="2:65" s="1" customFormat="1" ht="16.350000000000001" customHeight="1">
      <c r="B1104" s="31"/>
      <c r="C1104" s="182" t="s">
        <v>1</v>
      </c>
      <c r="D1104" s="182" t="s">
        <v>192</v>
      </c>
      <c r="E1104" s="183" t="s">
        <v>1</v>
      </c>
      <c r="F1104" s="184" t="s">
        <v>1</v>
      </c>
      <c r="G1104" s="185" t="s">
        <v>1</v>
      </c>
      <c r="H1104" s="186"/>
      <c r="I1104" s="187"/>
      <c r="J1104" s="188">
        <f t="shared" si="0"/>
        <v>0</v>
      </c>
      <c r="K1104" s="189"/>
      <c r="L1104" s="31"/>
      <c r="M1104" s="190" t="s">
        <v>1</v>
      </c>
      <c r="N1104" s="191" t="s">
        <v>44</v>
      </c>
      <c r="T1104" s="55"/>
      <c r="AT1104" s="16" t="s">
        <v>1855</v>
      </c>
      <c r="AU1104" s="16" t="s">
        <v>87</v>
      </c>
      <c r="AY1104" s="16" t="s">
        <v>1855</v>
      </c>
      <c r="BE1104" s="144">
        <f t="shared" si="1"/>
        <v>0</v>
      </c>
      <c r="BF1104" s="144">
        <f t="shared" si="2"/>
        <v>0</v>
      </c>
      <c r="BG1104" s="144">
        <f t="shared" si="3"/>
        <v>0</v>
      </c>
      <c r="BH1104" s="144">
        <f t="shared" si="4"/>
        <v>0</v>
      </c>
      <c r="BI1104" s="144">
        <f t="shared" si="5"/>
        <v>0</v>
      </c>
      <c r="BJ1104" s="16" t="s">
        <v>87</v>
      </c>
      <c r="BK1104" s="144">
        <f t="shared" si="6"/>
        <v>0</v>
      </c>
    </row>
    <row r="1105" spans="2:63" s="1" customFormat="1" ht="16.350000000000001" customHeight="1">
      <c r="B1105" s="31"/>
      <c r="C1105" s="182" t="s">
        <v>1</v>
      </c>
      <c r="D1105" s="182" t="s">
        <v>192</v>
      </c>
      <c r="E1105" s="183" t="s">
        <v>1</v>
      </c>
      <c r="F1105" s="184" t="s">
        <v>1</v>
      </c>
      <c r="G1105" s="185" t="s">
        <v>1</v>
      </c>
      <c r="H1105" s="186"/>
      <c r="I1105" s="187"/>
      <c r="J1105" s="188">
        <f t="shared" si="0"/>
        <v>0</v>
      </c>
      <c r="K1105" s="189"/>
      <c r="L1105" s="31"/>
      <c r="M1105" s="190" t="s">
        <v>1</v>
      </c>
      <c r="N1105" s="191" t="s">
        <v>44</v>
      </c>
      <c r="O1105" s="192"/>
      <c r="P1105" s="192"/>
      <c r="Q1105" s="192"/>
      <c r="R1105" s="192"/>
      <c r="S1105" s="192"/>
      <c r="T1105" s="193"/>
      <c r="AT1105" s="16" t="s">
        <v>1855</v>
      </c>
      <c r="AU1105" s="16" t="s">
        <v>87</v>
      </c>
      <c r="AY1105" s="16" t="s">
        <v>1855</v>
      </c>
      <c r="BE1105" s="144">
        <f t="shared" si="1"/>
        <v>0</v>
      </c>
      <c r="BF1105" s="144">
        <f t="shared" si="2"/>
        <v>0</v>
      </c>
      <c r="BG1105" s="144">
        <f t="shared" si="3"/>
        <v>0</v>
      </c>
      <c r="BH1105" s="144">
        <f t="shared" si="4"/>
        <v>0</v>
      </c>
      <c r="BI1105" s="144">
        <f t="shared" si="5"/>
        <v>0</v>
      </c>
      <c r="BJ1105" s="16" t="s">
        <v>87</v>
      </c>
      <c r="BK1105" s="144">
        <f t="shared" si="6"/>
        <v>0</v>
      </c>
    </row>
    <row r="1106" spans="2:63" s="1" customFormat="1" ht="6.95" customHeight="1">
      <c r="B1106" s="43"/>
      <c r="C1106" s="44"/>
      <c r="D1106" s="44"/>
      <c r="E1106" s="44"/>
      <c r="F1106" s="44"/>
      <c r="G1106" s="44"/>
      <c r="H1106" s="44"/>
      <c r="I1106" s="44"/>
      <c r="J1106" s="44"/>
      <c r="K1106" s="44"/>
      <c r="L1106" s="31"/>
    </row>
  </sheetData>
  <sheetProtection algorithmName="SHA-512" hashValue="hlCZgRcsoIxDG2e+2cz1Xygi7/ejoERTC122MpXI9J00sb35KHk9Sbs+GrlnZXY2JoRIcOSyO9dfDzihaVcVHA==" saltValue="wqSnHv4O4yFCJapJabP0nSf8V+JT2k6ohC/3s8J7pfRR33tvJw2REbQol6EFj1lXcUWZcdwVEiWq4pE0/ErvYQ==" spinCount="100000" sheet="1" objects="1" scenarios="1" formatColumns="0" formatRows="0" autoFilter="0"/>
  <autoFilter ref="C152:K1105"/>
  <mergeCells count="9">
    <mergeCell ref="E87:H87"/>
    <mergeCell ref="E143:H143"/>
    <mergeCell ref="E145:H14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096:D1106">
      <formula1>"K, M"</formula1>
    </dataValidation>
    <dataValidation type="list" allowBlank="1" showInputMessage="1" showErrorMessage="1" error="Povoleny jsou hodnoty základní, snížená, zákl. přenesená, sníž. přenesená, nulová." sqref="N1096:N1106">
      <formula1>"základní, snížená, zákl. přenesená, sníž. přenesená, nulová"</formula1>
    </dataValidation>
  </dataValidations>
  <hyperlinks>
    <hyperlink ref="F158" r:id="rId1"/>
    <hyperlink ref="F161" r:id="rId2"/>
    <hyperlink ref="F164" r:id="rId3"/>
    <hyperlink ref="F167" r:id="rId4"/>
    <hyperlink ref="F170" r:id="rId5"/>
    <hyperlink ref="F173" r:id="rId6"/>
    <hyperlink ref="F176" r:id="rId7"/>
    <hyperlink ref="F179" r:id="rId8"/>
    <hyperlink ref="F182" r:id="rId9"/>
    <hyperlink ref="F185" r:id="rId10"/>
    <hyperlink ref="F188" r:id="rId11"/>
    <hyperlink ref="F191" r:id="rId12"/>
    <hyperlink ref="F194" r:id="rId13"/>
    <hyperlink ref="F197" r:id="rId14"/>
    <hyperlink ref="F205" r:id="rId15"/>
    <hyperlink ref="F208" r:id="rId16"/>
    <hyperlink ref="F211" r:id="rId17"/>
    <hyperlink ref="F214" r:id="rId18"/>
    <hyperlink ref="F217" r:id="rId19"/>
    <hyperlink ref="F220" r:id="rId20"/>
    <hyperlink ref="F223" r:id="rId21"/>
    <hyperlink ref="F226" r:id="rId22"/>
    <hyperlink ref="F231" r:id="rId23"/>
    <hyperlink ref="F234" r:id="rId24"/>
    <hyperlink ref="F237" r:id="rId25"/>
    <hyperlink ref="F240" r:id="rId26"/>
    <hyperlink ref="F243" r:id="rId27"/>
    <hyperlink ref="F246" r:id="rId28"/>
    <hyperlink ref="F249" r:id="rId29"/>
    <hyperlink ref="F253" r:id="rId30"/>
    <hyperlink ref="F256" r:id="rId31"/>
    <hyperlink ref="F259" r:id="rId32"/>
    <hyperlink ref="F263" r:id="rId33"/>
    <hyperlink ref="F266" r:id="rId34"/>
    <hyperlink ref="F274" r:id="rId35"/>
    <hyperlink ref="F277" r:id="rId36"/>
    <hyperlink ref="F280" r:id="rId37"/>
    <hyperlink ref="F283" r:id="rId38"/>
    <hyperlink ref="F290" r:id="rId39"/>
    <hyperlink ref="F293" r:id="rId40"/>
    <hyperlink ref="F298" r:id="rId41"/>
    <hyperlink ref="F304" r:id="rId42"/>
    <hyperlink ref="F309" r:id="rId43"/>
    <hyperlink ref="F314" r:id="rId44"/>
    <hyperlink ref="F319" r:id="rId45"/>
    <hyperlink ref="F325" r:id="rId46"/>
    <hyperlink ref="F328" r:id="rId47"/>
    <hyperlink ref="F331" r:id="rId48"/>
    <hyperlink ref="F334" r:id="rId49"/>
    <hyperlink ref="F337" r:id="rId50"/>
    <hyperlink ref="F341" r:id="rId51"/>
    <hyperlink ref="F344" r:id="rId52"/>
    <hyperlink ref="F347" r:id="rId53"/>
    <hyperlink ref="F354" r:id="rId54"/>
    <hyperlink ref="F359" r:id="rId55"/>
    <hyperlink ref="F365" r:id="rId56"/>
    <hyperlink ref="F371" r:id="rId57"/>
    <hyperlink ref="F376" r:id="rId58"/>
    <hyperlink ref="F385" r:id="rId59"/>
    <hyperlink ref="F399" r:id="rId60"/>
    <hyperlink ref="F402" r:id="rId61"/>
    <hyperlink ref="F405" r:id="rId62"/>
    <hyperlink ref="F408" r:id="rId63"/>
    <hyperlink ref="F411" r:id="rId64"/>
    <hyperlink ref="F414" r:id="rId65"/>
    <hyperlink ref="F417" r:id="rId66"/>
    <hyperlink ref="F421" r:id="rId67"/>
    <hyperlink ref="F425" r:id="rId68"/>
    <hyperlink ref="F429" r:id="rId69"/>
    <hyperlink ref="F441" r:id="rId70"/>
    <hyperlink ref="F447" r:id="rId71"/>
    <hyperlink ref="F456" r:id="rId72"/>
    <hyperlink ref="F476" r:id="rId73"/>
    <hyperlink ref="F486" r:id="rId74"/>
    <hyperlink ref="F495" r:id="rId75"/>
    <hyperlink ref="F501" r:id="rId76"/>
    <hyperlink ref="F512" r:id="rId77"/>
    <hyperlink ref="F515" r:id="rId78"/>
    <hyperlink ref="F519" r:id="rId79"/>
    <hyperlink ref="F522" r:id="rId80"/>
    <hyperlink ref="F525" r:id="rId81"/>
    <hyperlink ref="F528" r:id="rId82"/>
    <hyperlink ref="F531" r:id="rId83"/>
    <hyperlink ref="F534" r:id="rId84"/>
    <hyperlink ref="F537" r:id="rId85"/>
    <hyperlink ref="F540" r:id="rId86"/>
    <hyperlink ref="F543" r:id="rId87"/>
    <hyperlink ref="F546" r:id="rId88"/>
    <hyperlink ref="F549" r:id="rId89"/>
    <hyperlink ref="F553" r:id="rId90"/>
    <hyperlink ref="F556" r:id="rId91"/>
    <hyperlink ref="F559" r:id="rId92"/>
    <hyperlink ref="F562" r:id="rId93"/>
    <hyperlink ref="F567" r:id="rId94"/>
    <hyperlink ref="F585" r:id="rId95"/>
    <hyperlink ref="F588" r:id="rId96"/>
    <hyperlink ref="F591" r:id="rId97"/>
    <hyperlink ref="F594" r:id="rId98"/>
    <hyperlink ref="F597" r:id="rId99"/>
    <hyperlink ref="F600" r:id="rId100"/>
    <hyperlink ref="F603" r:id="rId101"/>
    <hyperlink ref="F606" r:id="rId102"/>
    <hyperlink ref="F609" r:id="rId103"/>
    <hyperlink ref="F612" r:id="rId104"/>
    <hyperlink ref="F616" r:id="rId105"/>
    <hyperlink ref="F619" r:id="rId106"/>
    <hyperlink ref="F622" r:id="rId107"/>
    <hyperlink ref="F625" r:id="rId108"/>
    <hyperlink ref="F630" r:id="rId109"/>
    <hyperlink ref="F633" r:id="rId110"/>
    <hyperlink ref="F636" r:id="rId111"/>
    <hyperlink ref="F639" r:id="rId112"/>
    <hyperlink ref="F642" r:id="rId113"/>
    <hyperlink ref="F645" r:id="rId114"/>
    <hyperlink ref="F648" r:id="rId115"/>
    <hyperlink ref="F651" r:id="rId116"/>
    <hyperlink ref="F654" r:id="rId117"/>
    <hyperlink ref="F657" r:id="rId118"/>
    <hyperlink ref="F664" r:id="rId119"/>
    <hyperlink ref="F667" r:id="rId120"/>
    <hyperlink ref="F670" r:id="rId121"/>
    <hyperlink ref="F673" r:id="rId122"/>
    <hyperlink ref="F676" r:id="rId123"/>
    <hyperlink ref="F679" r:id="rId124"/>
    <hyperlink ref="F682" r:id="rId125"/>
    <hyperlink ref="F685" r:id="rId126"/>
    <hyperlink ref="F689" r:id="rId127"/>
    <hyperlink ref="F692" r:id="rId128"/>
    <hyperlink ref="F695" r:id="rId129"/>
    <hyperlink ref="F698" r:id="rId130"/>
    <hyperlink ref="F701" r:id="rId131"/>
    <hyperlink ref="F704" r:id="rId132"/>
    <hyperlink ref="F707" r:id="rId133"/>
    <hyperlink ref="F710" r:id="rId134"/>
    <hyperlink ref="F713" r:id="rId135"/>
    <hyperlink ref="F716" r:id="rId136"/>
    <hyperlink ref="F719" r:id="rId137"/>
    <hyperlink ref="F723" r:id="rId138"/>
    <hyperlink ref="F726" r:id="rId139"/>
    <hyperlink ref="F729" r:id="rId140"/>
    <hyperlink ref="F733" r:id="rId141"/>
    <hyperlink ref="F736" r:id="rId142"/>
    <hyperlink ref="F739" r:id="rId143"/>
    <hyperlink ref="F742" r:id="rId144"/>
    <hyperlink ref="F752" r:id="rId145"/>
    <hyperlink ref="F755" r:id="rId146"/>
    <hyperlink ref="F760" r:id="rId147"/>
    <hyperlink ref="F766" r:id="rId148"/>
    <hyperlink ref="F774" r:id="rId149"/>
    <hyperlink ref="F777" r:id="rId150"/>
    <hyperlink ref="F781" r:id="rId151"/>
    <hyperlink ref="F784" r:id="rId152"/>
    <hyperlink ref="F789" r:id="rId153"/>
    <hyperlink ref="F794" r:id="rId154"/>
    <hyperlink ref="F802" r:id="rId155"/>
    <hyperlink ref="F805" r:id="rId156"/>
    <hyperlink ref="F811" r:id="rId157"/>
    <hyperlink ref="F816" r:id="rId158"/>
    <hyperlink ref="F819" r:id="rId159"/>
    <hyperlink ref="F823" r:id="rId160"/>
    <hyperlink ref="F828" r:id="rId161"/>
    <hyperlink ref="F836" r:id="rId162"/>
    <hyperlink ref="F842" r:id="rId163"/>
    <hyperlink ref="F849" r:id="rId164"/>
    <hyperlink ref="F853" r:id="rId165"/>
    <hyperlink ref="F863" r:id="rId166"/>
    <hyperlink ref="F866" r:id="rId167"/>
    <hyperlink ref="F869" r:id="rId168"/>
    <hyperlink ref="F872" r:id="rId169"/>
    <hyperlink ref="F877" r:id="rId170"/>
    <hyperlink ref="F881" r:id="rId171"/>
    <hyperlink ref="F886" r:id="rId172"/>
    <hyperlink ref="F891" r:id="rId173"/>
    <hyperlink ref="F896" r:id="rId174"/>
    <hyperlink ref="F900" r:id="rId175"/>
    <hyperlink ref="F904" r:id="rId176"/>
    <hyperlink ref="F909" r:id="rId177"/>
    <hyperlink ref="F914" r:id="rId178"/>
    <hyperlink ref="F919" r:id="rId179"/>
    <hyperlink ref="F922" r:id="rId180"/>
    <hyperlink ref="F925" r:id="rId181"/>
    <hyperlink ref="F929" r:id="rId182"/>
    <hyperlink ref="F932" r:id="rId183"/>
    <hyperlink ref="F937" r:id="rId184"/>
    <hyperlink ref="F940" r:id="rId185"/>
    <hyperlink ref="F946" r:id="rId186"/>
    <hyperlink ref="F954" r:id="rId187"/>
    <hyperlink ref="F959" r:id="rId188"/>
    <hyperlink ref="F962" r:id="rId189"/>
    <hyperlink ref="F966" r:id="rId190"/>
    <hyperlink ref="F969" r:id="rId191"/>
    <hyperlink ref="F972" r:id="rId192"/>
    <hyperlink ref="F975" r:id="rId193"/>
    <hyperlink ref="F978" r:id="rId194"/>
    <hyperlink ref="F981" r:id="rId195"/>
    <hyperlink ref="F984" r:id="rId196"/>
    <hyperlink ref="F987" r:id="rId197"/>
    <hyperlink ref="F990" r:id="rId198"/>
    <hyperlink ref="F996" r:id="rId199"/>
    <hyperlink ref="F999" r:id="rId200"/>
    <hyperlink ref="F1003" r:id="rId201"/>
    <hyperlink ref="F1006" r:id="rId202"/>
    <hyperlink ref="F1011" r:id="rId203"/>
    <hyperlink ref="F1015" r:id="rId204"/>
    <hyperlink ref="F1022" r:id="rId205"/>
    <hyperlink ref="F1026" r:id="rId206"/>
    <hyperlink ref="F1032" r:id="rId207"/>
    <hyperlink ref="F1035" r:id="rId208"/>
    <hyperlink ref="F1040" r:id="rId209"/>
    <hyperlink ref="F1045" r:id="rId210"/>
    <hyperlink ref="F1048" r:id="rId211"/>
    <hyperlink ref="F1057" r:id="rId212"/>
    <hyperlink ref="F1061" r:id="rId213"/>
    <hyperlink ref="F1064" r:id="rId214"/>
    <hyperlink ref="F1067" r:id="rId215"/>
    <hyperlink ref="F1070" r:id="rId216"/>
    <hyperlink ref="F1073" r:id="rId217"/>
    <hyperlink ref="F1079" r:id="rId218"/>
    <hyperlink ref="F1083" r:id="rId219"/>
    <hyperlink ref="F1088" r:id="rId220"/>
    <hyperlink ref="F1091" r:id="rId221"/>
    <hyperlink ref="F1094" r:id="rId22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898"/>
  <sheetViews>
    <sheetView showGridLines="0" topLeftCell="A846" workbookViewId="0">
      <selection activeCell="F873" sqref="F8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1856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ROUND(J149,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ROUND((ROUND((SUM(BE149:BE886)),  2) + SUM(BE888:BE897)), 2)</f>
        <v>0</v>
      </c>
      <c r="I33" s="91">
        <v>0.21</v>
      </c>
      <c r="J33" s="90">
        <f>ROUND((ROUND(((SUM(BE149:BE886))*I33),  2) + (SUM(BE888:BE897)*I33)),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ROUND((ROUND((SUM(BF149:BF886)),  2) + SUM(BF888:BF897)), 2)</f>
        <v>0</v>
      </c>
      <c r="I34" s="91">
        <v>0.12</v>
      </c>
      <c r="J34" s="90">
        <f>ROUND((ROUND(((SUM(BF149:BF886))*I34),  2) + (SUM(BF888:BF897)*I34)),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ROUND((ROUND((SUM(BG149:BG886)),  2) + SUM(BG888:BG897)),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ROUND((ROUND((SUM(BH149:BH886)),  2) + SUM(BH888:BH897)),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ROUND((ROUND((SUM(BI149:BI886)),  2) + SUM(BI888:BI897)),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(B) -  Architektonicko - stavební řešení, Pavilon B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J149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J150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J151</f>
        <v>0</v>
      </c>
      <c r="L98" s="107"/>
    </row>
    <row r="99" spans="2:12" s="9" customFormat="1" ht="19.899999999999999" customHeight="1">
      <c r="B99" s="107"/>
      <c r="D99" s="108" t="s">
        <v>140</v>
      </c>
      <c r="E99" s="109"/>
      <c r="F99" s="109"/>
      <c r="G99" s="109"/>
      <c r="H99" s="109"/>
      <c r="I99" s="109"/>
      <c r="J99" s="110">
        <f>J183</f>
        <v>0</v>
      </c>
      <c r="L99" s="107"/>
    </row>
    <row r="100" spans="2:12" s="9" customFormat="1" ht="19.899999999999999" customHeight="1">
      <c r="B100" s="107"/>
      <c r="D100" s="108" t="s">
        <v>141</v>
      </c>
      <c r="E100" s="109"/>
      <c r="F100" s="109"/>
      <c r="G100" s="109"/>
      <c r="H100" s="109"/>
      <c r="I100" s="109"/>
      <c r="J100" s="110">
        <f>J190</f>
        <v>0</v>
      </c>
      <c r="L100" s="107"/>
    </row>
    <row r="101" spans="2:12" s="9" customFormat="1" ht="19.899999999999999" customHeight="1">
      <c r="B101" s="107"/>
      <c r="D101" s="108" t="s">
        <v>142</v>
      </c>
      <c r="E101" s="109"/>
      <c r="F101" s="109"/>
      <c r="G101" s="109"/>
      <c r="H101" s="109"/>
      <c r="I101" s="109"/>
      <c r="J101" s="110">
        <f>J191</f>
        <v>0</v>
      </c>
      <c r="L101" s="107"/>
    </row>
    <row r="102" spans="2:12" s="9" customFormat="1" ht="19.899999999999999" customHeight="1">
      <c r="B102" s="107"/>
      <c r="D102" s="108" t="s">
        <v>144</v>
      </c>
      <c r="E102" s="109"/>
      <c r="F102" s="109"/>
      <c r="G102" s="109"/>
      <c r="H102" s="109"/>
      <c r="I102" s="109"/>
      <c r="J102" s="110">
        <f>J201</f>
        <v>0</v>
      </c>
      <c r="L102" s="107"/>
    </row>
    <row r="103" spans="2:12" s="9" customFormat="1" ht="19.899999999999999" customHeight="1">
      <c r="B103" s="107"/>
      <c r="D103" s="108" t="s">
        <v>145</v>
      </c>
      <c r="E103" s="109"/>
      <c r="F103" s="109"/>
      <c r="G103" s="109"/>
      <c r="H103" s="109"/>
      <c r="I103" s="109"/>
      <c r="J103" s="110">
        <f>J208</f>
        <v>0</v>
      </c>
      <c r="L103" s="107"/>
    </row>
    <row r="104" spans="2:12" s="9" customFormat="1" ht="19.899999999999999" customHeight="1">
      <c r="B104" s="107"/>
      <c r="D104" s="108" t="s">
        <v>146</v>
      </c>
      <c r="E104" s="109"/>
      <c r="F104" s="109"/>
      <c r="G104" s="109"/>
      <c r="H104" s="109"/>
      <c r="I104" s="109"/>
      <c r="J104" s="110">
        <f>J209</f>
        <v>0</v>
      </c>
      <c r="L104" s="107"/>
    </row>
    <row r="105" spans="2:12" s="9" customFormat="1" ht="19.899999999999999" customHeight="1">
      <c r="B105" s="107"/>
      <c r="D105" s="108" t="s">
        <v>147</v>
      </c>
      <c r="E105" s="109"/>
      <c r="F105" s="109"/>
      <c r="G105" s="109"/>
      <c r="H105" s="109"/>
      <c r="I105" s="109"/>
      <c r="J105" s="110">
        <f>J219</f>
        <v>0</v>
      </c>
      <c r="L105" s="107"/>
    </row>
    <row r="106" spans="2:12" s="9" customFormat="1" ht="19.899999999999999" customHeight="1">
      <c r="B106" s="107"/>
      <c r="D106" s="108" t="s">
        <v>148</v>
      </c>
      <c r="E106" s="109"/>
      <c r="F106" s="109"/>
      <c r="G106" s="109"/>
      <c r="H106" s="109"/>
      <c r="I106" s="109"/>
      <c r="J106" s="110">
        <f>J297</f>
        <v>0</v>
      </c>
      <c r="L106" s="107"/>
    </row>
    <row r="107" spans="2:12" s="9" customFormat="1" ht="19.899999999999999" customHeight="1">
      <c r="B107" s="107"/>
      <c r="D107" s="108" t="s">
        <v>149</v>
      </c>
      <c r="E107" s="109"/>
      <c r="F107" s="109"/>
      <c r="G107" s="109"/>
      <c r="H107" s="109"/>
      <c r="I107" s="109"/>
      <c r="J107" s="110">
        <f>J315</f>
        <v>0</v>
      </c>
      <c r="L107" s="107"/>
    </row>
    <row r="108" spans="2:12" s="9" customFormat="1" ht="19.899999999999999" customHeight="1">
      <c r="B108" s="107"/>
      <c r="D108" s="108" t="s">
        <v>150</v>
      </c>
      <c r="E108" s="109"/>
      <c r="F108" s="109"/>
      <c r="G108" s="109"/>
      <c r="H108" s="109"/>
      <c r="I108" s="109"/>
      <c r="J108" s="110">
        <f>J380</f>
        <v>0</v>
      </c>
      <c r="L108" s="107"/>
    </row>
    <row r="109" spans="2:12" s="9" customFormat="1" ht="19.899999999999999" customHeight="1">
      <c r="B109" s="107"/>
      <c r="D109" s="108" t="s">
        <v>151</v>
      </c>
      <c r="E109" s="109"/>
      <c r="F109" s="109"/>
      <c r="G109" s="109"/>
      <c r="H109" s="109"/>
      <c r="I109" s="109"/>
      <c r="J109" s="110">
        <f>J381</f>
        <v>0</v>
      </c>
      <c r="L109" s="107"/>
    </row>
    <row r="110" spans="2:12" s="9" customFormat="1" ht="19.899999999999999" customHeight="1">
      <c r="B110" s="107"/>
      <c r="D110" s="108" t="s">
        <v>152</v>
      </c>
      <c r="E110" s="109"/>
      <c r="F110" s="109"/>
      <c r="G110" s="109"/>
      <c r="H110" s="109"/>
      <c r="I110" s="109"/>
      <c r="J110" s="110">
        <f>J388</f>
        <v>0</v>
      </c>
      <c r="L110" s="107"/>
    </row>
    <row r="111" spans="2:12" s="9" customFormat="1" ht="19.899999999999999" customHeight="1">
      <c r="B111" s="107"/>
      <c r="D111" s="108" t="s">
        <v>153</v>
      </c>
      <c r="E111" s="109"/>
      <c r="F111" s="109"/>
      <c r="G111" s="109"/>
      <c r="H111" s="109"/>
      <c r="I111" s="109"/>
      <c r="J111" s="110">
        <f>J422</f>
        <v>0</v>
      </c>
      <c r="L111" s="107"/>
    </row>
    <row r="112" spans="2:12" s="9" customFormat="1" ht="19.899999999999999" customHeight="1">
      <c r="B112" s="107"/>
      <c r="D112" s="108" t="s">
        <v>154</v>
      </c>
      <c r="E112" s="109"/>
      <c r="F112" s="109"/>
      <c r="G112" s="109"/>
      <c r="H112" s="109"/>
      <c r="I112" s="109"/>
      <c r="J112" s="110">
        <f>J444</f>
        <v>0</v>
      </c>
      <c r="L112" s="107"/>
    </row>
    <row r="113" spans="2:12" s="9" customFormat="1" ht="19.899999999999999" customHeight="1">
      <c r="B113" s="107"/>
      <c r="D113" s="108" t="s">
        <v>155</v>
      </c>
      <c r="E113" s="109"/>
      <c r="F113" s="109"/>
      <c r="G113" s="109"/>
      <c r="H113" s="109"/>
      <c r="I113" s="109"/>
      <c r="J113" s="110">
        <f>J544</f>
        <v>0</v>
      </c>
      <c r="L113" s="107"/>
    </row>
    <row r="114" spans="2:12" s="9" customFormat="1" ht="19.899999999999999" customHeight="1">
      <c r="B114" s="107"/>
      <c r="D114" s="108" t="s">
        <v>156</v>
      </c>
      <c r="E114" s="109"/>
      <c r="F114" s="109"/>
      <c r="G114" s="109"/>
      <c r="H114" s="109"/>
      <c r="I114" s="109"/>
      <c r="J114" s="110">
        <f>J568</f>
        <v>0</v>
      </c>
      <c r="L114" s="107"/>
    </row>
    <row r="115" spans="2:12" s="8" customFormat="1" ht="24.95" customHeight="1">
      <c r="B115" s="103"/>
      <c r="D115" s="104" t="s">
        <v>157</v>
      </c>
      <c r="E115" s="105"/>
      <c r="F115" s="105"/>
      <c r="G115" s="105"/>
      <c r="H115" s="105"/>
      <c r="I115" s="105"/>
      <c r="J115" s="106">
        <f>J575</f>
        <v>0</v>
      </c>
      <c r="L115" s="103"/>
    </row>
    <row r="116" spans="2:12" s="9" customFormat="1" ht="19.899999999999999" customHeight="1">
      <c r="B116" s="107"/>
      <c r="D116" s="108" t="s">
        <v>158</v>
      </c>
      <c r="E116" s="109"/>
      <c r="F116" s="109"/>
      <c r="G116" s="109"/>
      <c r="H116" s="109"/>
      <c r="I116" s="109"/>
      <c r="J116" s="110">
        <f>J576</f>
        <v>0</v>
      </c>
      <c r="L116" s="107"/>
    </row>
    <row r="117" spans="2:12" s="9" customFormat="1" ht="19.899999999999999" customHeight="1">
      <c r="B117" s="107"/>
      <c r="D117" s="108" t="s">
        <v>159</v>
      </c>
      <c r="E117" s="109"/>
      <c r="F117" s="109"/>
      <c r="G117" s="109"/>
      <c r="H117" s="109"/>
      <c r="I117" s="109"/>
      <c r="J117" s="110">
        <f>J597</f>
        <v>0</v>
      </c>
      <c r="L117" s="107"/>
    </row>
    <row r="118" spans="2:12" s="9" customFormat="1" ht="19.899999999999999" customHeight="1">
      <c r="B118" s="107"/>
      <c r="D118" s="108" t="s">
        <v>160</v>
      </c>
      <c r="E118" s="109"/>
      <c r="F118" s="109"/>
      <c r="G118" s="109"/>
      <c r="H118" s="109"/>
      <c r="I118" s="109"/>
      <c r="J118" s="110">
        <f>J668</f>
        <v>0</v>
      </c>
      <c r="L118" s="107"/>
    </row>
    <row r="119" spans="2:12" s="9" customFormat="1" ht="19.899999999999999" customHeight="1">
      <c r="B119" s="107"/>
      <c r="D119" s="108" t="s">
        <v>162</v>
      </c>
      <c r="E119" s="109"/>
      <c r="F119" s="109"/>
      <c r="G119" s="109"/>
      <c r="H119" s="109"/>
      <c r="I119" s="109"/>
      <c r="J119" s="110">
        <f>J717</f>
        <v>0</v>
      </c>
      <c r="L119" s="107"/>
    </row>
    <row r="120" spans="2:12" s="9" customFormat="1" ht="19.899999999999999" customHeight="1">
      <c r="B120" s="107"/>
      <c r="D120" s="108" t="s">
        <v>163</v>
      </c>
      <c r="E120" s="109"/>
      <c r="F120" s="109"/>
      <c r="G120" s="109"/>
      <c r="H120" s="109"/>
      <c r="I120" s="109"/>
      <c r="J120" s="110">
        <f>J735</f>
        <v>0</v>
      </c>
      <c r="L120" s="107"/>
    </row>
    <row r="121" spans="2:12" s="9" customFormat="1" ht="19.899999999999999" customHeight="1">
      <c r="B121" s="107"/>
      <c r="D121" s="108" t="s">
        <v>164</v>
      </c>
      <c r="E121" s="109"/>
      <c r="F121" s="109"/>
      <c r="G121" s="109"/>
      <c r="H121" s="109"/>
      <c r="I121" s="109"/>
      <c r="J121" s="110">
        <f>J755</f>
        <v>0</v>
      </c>
      <c r="L121" s="107"/>
    </row>
    <row r="122" spans="2:12" s="9" customFormat="1" ht="19.899999999999999" customHeight="1">
      <c r="B122" s="107"/>
      <c r="D122" s="108" t="s">
        <v>165</v>
      </c>
      <c r="E122" s="109"/>
      <c r="F122" s="109"/>
      <c r="G122" s="109"/>
      <c r="H122" s="109"/>
      <c r="I122" s="109"/>
      <c r="J122" s="110">
        <f>J759</f>
        <v>0</v>
      </c>
      <c r="L122" s="107"/>
    </row>
    <row r="123" spans="2:12" s="9" customFormat="1" ht="19.899999999999999" customHeight="1">
      <c r="B123" s="107"/>
      <c r="D123" s="108" t="s">
        <v>166</v>
      </c>
      <c r="E123" s="109"/>
      <c r="F123" s="109"/>
      <c r="G123" s="109"/>
      <c r="H123" s="109"/>
      <c r="I123" s="109"/>
      <c r="J123" s="110">
        <f>J779</f>
        <v>0</v>
      </c>
      <c r="L123" s="107"/>
    </row>
    <row r="124" spans="2:12" s="9" customFormat="1" ht="19.899999999999999" customHeight="1">
      <c r="B124" s="107"/>
      <c r="D124" s="108" t="s">
        <v>167</v>
      </c>
      <c r="E124" s="109"/>
      <c r="F124" s="109"/>
      <c r="G124" s="109"/>
      <c r="H124" s="109"/>
      <c r="I124" s="109"/>
      <c r="J124" s="110">
        <f>J803</f>
        <v>0</v>
      </c>
      <c r="L124" s="107"/>
    </row>
    <row r="125" spans="2:12" s="9" customFormat="1" ht="19.899999999999999" customHeight="1">
      <c r="B125" s="107"/>
      <c r="D125" s="108" t="s">
        <v>168</v>
      </c>
      <c r="E125" s="109"/>
      <c r="F125" s="109"/>
      <c r="G125" s="109"/>
      <c r="H125" s="109"/>
      <c r="I125" s="109"/>
      <c r="J125" s="110">
        <f>J810</f>
        <v>0</v>
      </c>
      <c r="L125" s="107"/>
    </row>
    <row r="126" spans="2:12" s="9" customFormat="1" ht="19.899999999999999" customHeight="1">
      <c r="B126" s="107"/>
      <c r="D126" s="108" t="s">
        <v>169</v>
      </c>
      <c r="E126" s="109"/>
      <c r="F126" s="109"/>
      <c r="G126" s="109"/>
      <c r="H126" s="109"/>
      <c r="I126" s="109"/>
      <c r="J126" s="110">
        <f>J841</f>
        <v>0</v>
      </c>
      <c r="L126" s="107"/>
    </row>
    <row r="127" spans="2:12" s="9" customFormat="1" ht="19.899999999999999" customHeight="1">
      <c r="B127" s="107"/>
      <c r="D127" s="108" t="s">
        <v>170</v>
      </c>
      <c r="E127" s="109"/>
      <c r="F127" s="109"/>
      <c r="G127" s="109"/>
      <c r="H127" s="109"/>
      <c r="I127" s="109"/>
      <c r="J127" s="110">
        <f>J848</f>
        <v>0</v>
      </c>
      <c r="L127" s="107"/>
    </row>
    <row r="128" spans="2:12" s="9" customFormat="1" ht="19.899999999999999" customHeight="1">
      <c r="B128" s="107"/>
      <c r="D128" s="108" t="s">
        <v>173</v>
      </c>
      <c r="E128" s="109"/>
      <c r="F128" s="109"/>
      <c r="G128" s="109"/>
      <c r="H128" s="109"/>
      <c r="I128" s="109"/>
      <c r="J128" s="110">
        <f>J877</f>
        <v>0</v>
      </c>
      <c r="L128" s="107"/>
    </row>
    <row r="129" spans="2:12" s="8" customFormat="1" ht="21.75" customHeight="1">
      <c r="B129" s="103"/>
      <c r="D129" s="111" t="s">
        <v>174</v>
      </c>
      <c r="J129" s="112">
        <f>J887</f>
        <v>0</v>
      </c>
      <c r="L129" s="103"/>
    </row>
    <row r="130" spans="2:12" s="1" customFormat="1" ht="21.75" customHeight="1">
      <c r="B130" s="31"/>
      <c r="L130" s="31"/>
    </row>
    <row r="131" spans="2:12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1"/>
    </row>
    <row r="135" spans="2:12" s="1" customFormat="1" ht="6.95" customHeight="1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31"/>
    </row>
    <row r="136" spans="2:12" s="1" customFormat="1" ht="24.95" customHeight="1">
      <c r="B136" s="31"/>
      <c r="C136" s="20" t="s">
        <v>175</v>
      </c>
      <c r="L136" s="31"/>
    </row>
    <row r="137" spans="2:12" s="1" customFormat="1" ht="6.95" customHeight="1">
      <c r="B137" s="31"/>
      <c r="L137" s="31"/>
    </row>
    <row r="138" spans="2:12" s="1" customFormat="1" ht="12" customHeight="1">
      <c r="B138" s="31"/>
      <c r="C138" s="26" t="s">
        <v>16</v>
      </c>
      <c r="L138" s="31"/>
    </row>
    <row r="139" spans="2:12" s="1" customFormat="1" ht="26.25" customHeight="1">
      <c r="B139" s="31"/>
      <c r="E139" s="234" t="str">
        <f>E7</f>
        <v>4067 - ZŠ Mírová - úspora energií (metoda EPC a OPŽP) DPS 12-03-2025</v>
      </c>
      <c r="F139" s="235"/>
      <c r="G139" s="235"/>
      <c r="H139" s="235"/>
      <c r="L139" s="31"/>
    </row>
    <row r="140" spans="2:12" s="1" customFormat="1" ht="12" customHeight="1">
      <c r="B140" s="31"/>
      <c r="C140" s="26" t="s">
        <v>130</v>
      </c>
      <c r="L140" s="31"/>
    </row>
    <row r="141" spans="2:12" s="1" customFormat="1" ht="16.5" customHeight="1">
      <c r="B141" s="31"/>
      <c r="E141" s="230" t="str">
        <f>E9</f>
        <v>D.1.1.1 (B) -  Architektonicko - stavební řešení, Pavilon B</v>
      </c>
      <c r="F141" s="233"/>
      <c r="G141" s="233"/>
      <c r="H141" s="233"/>
      <c r="L141" s="31"/>
    </row>
    <row r="142" spans="2:12" s="1" customFormat="1" ht="6.95" customHeight="1">
      <c r="B142" s="31"/>
      <c r="L142" s="31"/>
    </row>
    <row r="143" spans="2:12" s="1" customFormat="1" ht="12" customHeight="1">
      <c r="B143" s="31"/>
      <c r="C143" s="26" t="s">
        <v>20</v>
      </c>
      <c r="F143" s="24" t="str">
        <f>F12</f>
        <v>Mírová 2734/4, Ústí nad Labem</v>
      </c>
      <c r="I143" s="26" t="s">
        <v>22</v>
      </c>
      <c r="J143" s="51" t="str">
        <f>IF(J12="","",J12)</f>
        <v>2. 4. 2024</v>
      </c>
      <c r="L143" s="31"/>
    </row>
    <row r="144" spans="2:12" s="1" customFormat="1" ht="6.95" customHeight="1">
      <c r="B144" s="31"/>
      <c r="L144" s="31"/>
    </row>
    <row r="145" spans="2:65" s="1" customFormat="1" ht="25.7" customHeight="1">
      <c r="B145" s="31"/>
      <c r="C145" s="26" t="s">
        <v>24</v>
      </c>
      <c r="F145" s="24" t="str">
        <f>E15</f>
        <v>Statutární město Ústí nad Labem</v>
      </c>
      <c r="I145" s="26" t="s">
        <v>31</v>
      </c>
      <c r="J145" s="29" t="str">
        <f>E21</f>
        <v>Projektová kancelář PS, Oto Szakos</v>
      </c>
      <c r="L145" s="31"/>
    </row>
    <row r="146" spans="2:65" s="1" customFormat="1" ht="15.2" customHeight="1">
      <c r="B146" s="31"/>
      <c r="C146" s="26" t="s">
        <v>29</v>
      </c>
      <c r="F146" s="24" t="str">
        <f>IF(E18="","",E18)</f>
        <v>Vyplň údaj</v>
      </c>
      <c r="I146" s="26" t="s">
        <v>35</v>
      </c>
      <c r="J146" s="29" t="str">
        <f>E24</f>
        <v>Digitronic CZ s.r.o.</v>
      </c>
      <c r="L146" s="31"/>
    </row>
    <row r="147" spans="2:65" s="1" customFormat="1" ht="10.35" customHeight="1">
      <c r="B147" s="31"/>
      <c r="L147" s="31"/>
    </row>
    <row r="148" spans="2:65" s="10" customFormat="1" ht="29.25" customHeight="1">
      <c r="B148" s="113"/>
      <c r="C148" s="114" t="s">
        <v>176</v>
      </c>
      <c r="D148" s="115" t="s">
        <v>64</v>
      </c>
      <c r="E148" s="115" t="s">
        <v>60</v>
      </c>
      <c r="F148" s="115" t="s">
        <v>61</v>
      </c>
      <c r="G148" s="115" t="s">
        <v>177</v>
      </c>
      <c r="H148" s="115" t="s">
        <v>178</v>
      </c>
      <c r="I148" s="115" t="s">
        <v>179</v>
      </c>
      <c r="J148" s="115" t="s">
        <v>135</v>
      </c>
      <c r="K148" s="116" t="s">
        <v>180</v>
      </c>
      <c r="L148" s="113"/>
      <c r="M148" s="58" t="s">
        <v>1</v>
      </c>
      <c r="N148" s="59" t="s">
        <v>43</v>
      </c>
      <c r="O148" s="59" t="s">
        <v>181</v>
      </c>
      <c r="P148" s="59" t="s">
        <v>182</v>
      </c>
      <c r="Q148" s="59" t="s">
        <v>183</v>
      </c>
      <c r="R148" s="59" t="s">
        <v>184</v>
      </c>
      <c r="S148" s="59" t="s">
        <v>185</v>
      </c>
      <c r="T148" s="60" t="s">
        <v>186</v>
      </c>
    </row>
    <row r="149" spans="2:65" s="1" customFormat="1" ht="22.9" customHeight="1">
      <c r="B149" s="31"/>
      <c r="C149" s="63" t="s">
        <v>187</v>
      </c>
      <c r="J149" s="117">
        <f>BK149</f>
        <v>0</v>
      </c>
      <c r="L149" s="31"/>
      <c r="M149" s="61"/>
      <c r="N149" s="52"/>
      <c r="O149" s="52"/>
      <c r="P149" s="118">
        <f>P150+P575+P887</f>
        <v>0</v>
      </c>
      <c r="Q149" s="52"/>
      <c r="R149" s="118">
        <f>R150+R575+R887</f>
        <v>134.04738968264169</v>
      </c>
      <c r="S149" s="52"/>
      <c r="T149" s="119">
        <f>T150+T575+T887</f>
        <v>88.112322500000019</v>
      </c>
      <c r="AT149" s="16" t="s">
        <v>78</v>
      </c>
      <c r="AU149" s="16" t="s">
        <v>137</v>
      </c>
      <c r="BK149" s="120">
        <f>BK150+BK575+BK887</f>
        <v>0</v>
      </c>
    </row>
    <row r="150" spans="2:65" s="11" customFormat="1" ht="25.9" customHeight="1">
      <c r="B150" s="121"/>
      <c r="D150" s="122" t="s">
        <v>78</v>
      </c>
      <c r="E150" s="123" t="s">
        <v>188</v>
      </c>
      <c r="F150" s="123" t="s">
        <v>189</v>
      </c>
      <c r="I150" s="124"/>
      <c r="J150" s="112">
        <f>BK150</f>
        <v>0</v>
      </c>
      <c r="L150" s="121"/>
      <c r="M150" s="125"/>
      <c r="P150" s="126">
        <f>P151+P183+P190+P191+P201+P208+P209+P219+P297+P315+P380+P381+P388+P422+P444+P544+P568</f>
        <v>0</v>
      </c>
      <c r="R150" s="126">
        <f>R151+R183+R190+R191+R201+R208+R209+R219+R297+R315+R380+R381+R388+R422+R444+R544+R568</f>
        <v>118.95712561597701</v>
      </c>
      <c r="T150" s="127">
        <f>T151+T183+T190+T191+T201+T208+T209+T219+T297+T315+T380+T381+T388+T422+T444+T544+T568</f>
        <v>76.953973250000018</v>
      </c>
      <c r="AR150" s="122" t="s">
        <v>87</v>
      </c>
      <c r="AT150" s="128" t="s">
        <v>78</v>
      </c>
      <c r="AU150" s="128" t="s">
        <v>79</v>
      </c>
      <c r="AY150" s="122" t="s">
        <v>190</v>
      </c>
      <c r="BK150" s="129">
        <f>BK151+BK183+BK190+BK191+BK201+BK208+BK209+BK219+BK297+BK315+BK380+BK381+BK388+BK422+BK444+BK544+BK568</f>
        <v>0</v>
      </c>
    </row>
    <row r="151" spans="2:65" s="11" customFormat="1" ht="22.9" customHeight="1">
      <c r="B151" s="121"/>
      <c r="D151" s="122" t="s">
        <v>78</v>
      </c>
      <c r="E151" s="130" t="s">
        <v>87</v>
      </c>
      <c r="F151" s="130" t="s">
        <v>191</v>
      </c>
      <c r="I151" s="124"/>
      <c r="J151" s="131">
        <f>BK151</f>
        <v>0</v>
      </c>
      <c r="L151" s="121"/>
      <c r="M151" s="125"/>
      <c r="P151" s="126">
        <f>SUM(P152:P182)</f>
        <v>0</v>
      </c>
      <c r="R151" s="126">
        <f>SUM(R152:R182)</f>
        <v>0</v>
      </c>
      <c r="T151" s="127">
        <f>SUM(T152:T182)</f>
        <v>0</v>
      </c>
      <c r="AR151" s="122" t="s">
        <v>87</v>
      </c>
      <c r="AT151" s="128" t="s">
        <v>78</v>
      </c>
      <c r="AU151" s="128" t="s">
        <v>87</v>
      </c>
      <c r="AY151" s="122" t="s">
        <v>190</v>
      </c>
      <c r="BK151" s="129">
        <f>SUM(BK152:BK182)</f>
        <v>0</v>
      </c>
    </row>
    <row r="152" spans="2:65" s="1" customFormat="1" ht="24.2" customHeight="1">
      <c r="B152" s="31"/>
      <c r="C152" s="132" t="s">
        <v>87</v>
      </c>
      <c r="D152" s="132" t="s">
        <v>192</v>
      </c>
      <c r="E152" s="133" t="s">
        <v>202</v>
      </c>
      <c r="F152" s="134" t="s">
        <v>203</v>
      </c>
      <c r="G152" s="135" t="s">
        <v>204</v>
      </c>
      <c r="H152" s="136">
        <v>6</v>
      </c>
      <c r="I152" s="137"/>
      <c r="J152" s="138">
        <f>ROUND(I152*H152,2)</f>
        <v>0</v>
      </c>
      <c r="K152" s="134" t="s">
        <v>196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197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89</v>
      </c>
    </row>
    <row r="153" spans="2:65" s="1" customFormat="1" ht="19.5">
      <c r="B153" s="31"/>
      <c r="D153" s="145" t="s">
        <v>198</v>
      </c>
      <c r="F153" s="146" t="s">
        <v>205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>
      <c r="B154" s="31"/>
      <c r="D154" s="149" t="s">
        <v>200</v>
      </c>
      <c r="F154" s="150" t="s">
        <v>206</v>
      </c>
      <c r="I154" s="147"/>
      <c r="L154" s="31"/>
      <c r="M154" s="148"/>
      <c r="T154" s="55"/>
      <c r="AT154" s="16" t="s">
        <v>200</v>
      </c>
      <c r="AU154" s="16" t="s">
        <v>89</v>
      </c>
    </row>
    <row r="155" spans="2:65" s="1" customFormat="1" ht="19.5">
      <c r="B155" s="31"/>
      <c r="D155" s="145" t="s">
        <v>403</v>
      </c>
      <c r="F155" s="151" t="s">
        <v>1857</v>
      </c>
      <c r="I155" s="147"/>
      <c r="L155" s="31"/>
      <c r="M155" s="148"/>
      <c r="T155" s="55"/>
      <c r="AT155" s="16" t="s">
        <v>403</v>
      </c>
      <c r="AU155" s="16" t="s">
        <v>89</v>
      </c>
    </row>
    <row r="156" spans="2:65" s="1" customFormat="1" ht="33" customHeight="1">
      <c r="B156" s="31"/>
      <c r="C156" s="132" t="s">
        <v>89</v>
      </c>
      <c r="D156" s="132" t="s">
        <v>192</v>
      </c>
      <c r="E156" s="133" t="s">
        <v>1858</v>
      </c>
      <c r="F156" s="134" t="s">
        <v>1859</v>
      </c>
      <c r="G156" s="135" t="s">
        <v>210</v>
      </c>
      <c r="H156" s="136">
        <v>218.18100000000001</v>
      </c>
      <c r="I156" s="137"/>
      <c r="J156" s="138">
        <f>ROUND(I156*H156,2)</f>
        <v>0</v>
      </c>
      <c r="K156" s="134" t="s">
        <v>196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197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197</v>
      </c>
      <c r="BM156" s="143" t="s">
        <v>197</v>
      </c>
    </row>
    <row r="157" spans="2:65" s="1" customFormat="1" ht="19.5">
      <c r="B157" s="31"/>
      <c r="D157" s="145" t="s">
        <v>198</v>
      </c>
      <c r="F157" s="146" t="s">
        <v>1860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>
      <c r="B158" s="31"/>
      <c r="D158" s="149" t="s">
        <v>200</v>
      </c>
      <c r="F158" s="150" t="s">
        <v>1861</v>
      </c>
      <c r="I158" s="147"/>
      <c r="L158" s="31"/>
      <c r="M158" s="148"/>
      <c r="T158" s="55"/>
      <c r="AT158" s="16" t="s">
        <v>200</v>
      </c>
      <c r="AU158" s="16" t="s">
        <v>89</v>
      </c>
    </row>
    <row r="159" spans="2:65" s="1" customFormat="1" ht="37.9" customHeight="1">
      <c r="B159" s="31"/>
      <c r="C159" s="132" t="s">
        <v>207</v>
      </c>
      <c r="D159" s="132" t="s">
        <v>192</v>
      </c>
      <c r="E159" s="133" t="s">
        <v>241</v>
      </c>
      <c r="F159" s="134" t="s">
        <v>242</v>
      </c>
      <c r="G159" s="135" t="s">
        <v>210</v>
      </c>
      <c r="H159" s="136">
        <v>427.71100000000001</v>
      </c>
      <c r="I159" s="137"/>
      <c r="J159" s="138">
        <f>ROUND(I159*H159,2)</f>
        <v>0</v>
      </c>
      <c r="K159" s="134" t="s">
        <v>196</v>
      </c>
      <c r="L159" s="31"/>
      <c r="M159" s="139" t="s">
        <v>1</v>
      </c>
      <c r="N159" s="140" t="s">
        <v>44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197</v>
      </c>
      <c r="AT159" s="143" t="s">
        <v>192</v>
      </c>
      <c r="AU159" s="143" t="s">
        <v>89</v>
      </c>
      <c r="AY159" s="16" t="s">
        <v>190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87</v>
      </c>
      <c r="BK159" s="144">
        <f>ROUND(I159*H159,2)</f>
        <v>0</v>
      </c>
      <c r="BL159" s="16" t="s">
        <v>197</v>
      </c>
      <c r="BM159" s="143" t="s">
        <v>211</v>
      </c>
    </row>
    <row r="160" spans="2:65" s="1" customFormat="1" ht="39">
      <c r="B160" s="31"/>
      <c r="D160" s="145" t="s">
        <v>198</v>
      </c>
      <c r="F160" s="146" t="s">
        <v>244</v>
      </c>
      <c r="I160" s="147"/>
      <c r="L160" s="31"/>
      <c r="M160" s="148"/>
      <c r="T160" s="55"/>
      <c r="AT160" s="16" t="s">
        <v>198</v>
      </c>
      <c r="AU160" s="16" t="s">
        <v>89</v>
      </c>
    </row>
    <row r="161" spans="2:65" s="1" customFormat="1">
      <c r="B161" s="31"/>
      <c r="D161" s="149" t="s">
        <v>200</v>
      </c>
      <c r="F161" s="150" t="s">
        <v>245</v>
      </c>
      <c r="I161" s="147"/>
      <c r="L161" s="31"/>
      <c r="M161" s="148"/>
      <c r="T161" s="55"/>
      <c r="AT161" s="16" t="s">
        <v>200</v>
      </c>
      <c r="AU161" s="16" t="s">
        <v>89</v>
      </c>
    </row>
    <row r="162" spans="2:65" s="1" customFormat="1" ht="24.2" customHeight="1">
      <c r="B162" s="31"/>
      <c r="C162" s="132" t="s">
        <v>197</v>
      </c>
      <c r="D162" s="132" t="s">
        <v>192</v>
      </c>
      <c r="E162" s="133" t="s">
        <v>1862</v>
      </c>
      <c r="F162" s="134" t="s">
        <v>1863</v>
      </c>
      <c r="G162" s="135" t="s">
        <v>210</v>
      </c>
      <c r="H162" s="136">
        <v>218.18100000000001</v>
      </c>
      <c r="I162" s="137"/>
      <c r="J162" s="138">
        <f>ROUND(I162*H162,2)</f>
        <v>0</v>
      </c>
      <c r="K162" s="134" t="s">
        <v>196</v>
      </c>
      <c r="L162" s="31"/>
      <c r="M162" s="139" t="s">
        <v>1</v>
      </c>
      <c r="N162" s="140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197</v>
      </c>
      <c r="AT162" s="143" t="s">
        <v>192</v>
      </c>
      <c r="AU162" s="143" t="s">
        <v>89</v>
      </c>
      <c r="AY162" s="16" t="s">
        <v>190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87</v>
      </c>
      <c r="BK162" s="144">
        <f>ROUND(I162*H162,2)</f>
        <v>0</v>
      </c>
      <c r="BL162" s="16" t="s">
        <v>197</v>
      </c>
      <c r="BM162" s="143" t="s">
        <v>216</v>
      </c>
    </row>
    <row r="163" spans="2:65" s="1" customFormat="1" ht="29.25">
      <c r="B163" s="31"/>
      <c r="D163" s="145" t="s">
        <v>198</v>
      </c>
      <c r="F163" s="146" t="s">
        <v>1864</v>
      </c>
      <c r="I163" s="147"/>
      <c r="L163" s="31"/>
      <c r="M163" s="148"/>
      <c r="T163" s="55"/>
      <c r="AT163" s="16" t="s">
        <v>198</v>
      </c>
      <c r="AU163" s="16" t="s">
        <v>89</v>
      </c>
    </row>
    <row r="164" spans="2:65" s="1" customFormat="1">
      <c r="B164" s="31"/>
      <c r="D164" s="149" t="s">
        <v>200</v>
      </c>
      <c r="F164" s="150" t="s">
        <v>1865</v>
      </c>
      <c r="I164" s="147"/>
      <c r="L164" s="31"/>
      <c r="M164" s="148"/>
      <c r="T164" s="55"/>
      <c r="AT164" s="16" t="s">
        <v>200</v>
      </c>
      <c r="AU164" s="16" t="s">
        <v>89</v>
      </c>
    </row>
    <row r="165" spans="2:65" s="1" customFormat="1" ht="37.9" customHeight="1">
      <c r="B165" s="31"/>
      <c r="C165" s="132" t="s">
        <v>219</v>
      </c>
      <c r="D165" s="132" t="s">
        <v>192</v>
      </c>
      <c r="E165" s="133" t="s">
        <v>246</v>
      </c>
      <c r="F165" s="134" t="s">
        <v>247</v>
      </c>
      <c r="G165" s="135" t="s">
        <v>210</v>
      </c>
      <c r="H165" s="136">
        <v>8.6509999999999998</v>
      </c>
      <c r="I165" s="137"/>
      <c r="J165" s="138">
        <f>ROUND(I165*H165,2)</f>
        <v>0</v>
      </c>
      <c r="K165" s="134" t="s">
        <v>196</v>
      </c>
      <c r="L165" s="31"/>
      <c r="M165" s="139" t="s">
        <v>1</v>
      </c>
      <c r="N165" s="140" t="s">
        <v>44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197</v>
      </c>
      <c r="AT165" s="143" t="s">
        <v>192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197</v>
      </c>
      <c r="BM165" s="143" t="s">
        <v>222</v>
      </c>
    </row>
    <row r="166" spans="2:65" s="1" customFormat="1" ht="39">
      <c r="B166" s="31"/>
      <c r="D166" s="145" t="s">
        <v>198</v>
      </c>
      <c r="F166" s="146" t="s">
        <v>249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" customFormat="1">
      <c r="B167" s="31"/>
      <c r="D167" s="149" t="s">
        <v>200</v>
      </c>
      <c r="F167" s="150" t="s">
        <v>250</v>
      </c>
      <c r="I167" s="147"/>
      <c r="L167" s="31"/>
      <c r="M167" s="148"/>
      <c r="T167" s="55"/>
      <c r="AT167" s="16" t="s">
        <v>200</v>
      </c>
      <c r="AU167" s="16" t="s">
        <v>89</v>
      </c>
    </row>
    <row r="168" spans="2:65" s="1" customFormat="1" ht="37.9" customHeight="1">
      <c r="B168" s="31"/>
      <c r="C168" s="132" t="s">
        <v>211</v>
      </c>
      <c r="D168" s="132" t="s">
        <v>192</v>
      </c>
      <c r="E168" s="133" t="s">
        <v>252</v>
      </c>
      <c r="F168" s="134" t="s">
        <v>253</v>
      </c>
      <c r="G168" s="135" t="s">
        <v>210</v>
      </c>
      <c r="H168" s="136">
        <v>43.255000000000003</v>
      </c>
      <c r="I168" s="137"/>
      <c r="J168" s="138">
        <f>ROUND(I168*H168,2)</f>
        <v>0</v>
      </c>
      <c r="K168" s="134" t="s">
        <v>196</v>
      </c>
      <c r="L168" s="31"/>
      <c r="M168" s="139" t="s">
        <v>1</v>
      </c>
      <c r="N168" s="140" t="s">
        <v>44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197</v>
      </c>
      <c r="AT168" s="143" t="s">
        <v>192</v>
      </c>
      <c r="AU168" s="143" t="s">
        <v>89</v>
      </c>
      <c r="AY168" s="16" t="s">
        <v>190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87</v>
      </c>
      <c r="BK168" s="144">
        <f>ROUND(I168*H168,2)</f>
        <v>0</v>
      </c>
      <c r="BL168" s="16" t="s">
        <v>197</v>
      </c>
      <c r="BM168" s="143" t="s">
        <v>8</v>
      </c>
    </row>
    <row r="169" spans="2:65" s="1" customFormat="1" ht="48.75">
      <c r="B169" s="31"/>
      <c r="D169" s="145" t="s">
        <v>198</v>
      </c>
      <c r="F169" s="146" t="s">
        <v>255</v>
      </c>
      <c r="I169" s="147"/>
      <c r="L169" s="31"/>
      <c r="M169" s="148"/>
      <c r="T169" s="55"/>
      <c r="AT169" s="16" t="s">
        <v>198</v>
      </c>
      <c r="AU169" s="16" t="s">
        <v>89</v>
      </c>
    </row>
    <row r="170" spans="2:65" s="1" customFormat="1">
      <c r="B170" s="31"/>
      <c r="D170" s="149" t="s">
        <v>200</v>
      </c>
      <c r="F170" s="150" t="s">
        <v>256</v>
      </c>
      <c r="I170" s="147"/>
      <c r="L170" s="31"/>
      <c r="M170" s="148"/>
      <c r="T170" s="55"/>
      <c r="AT170" s="16" t="s">
        <v>200</v>
      </c>
      <c r="AU170" s="16" t="s">
        <v>89</v>
      </c>
    </row>
    <row r="171" spans="2:65" s="1" customFormat="1" ht="16.5" customHeight="1">
      <c r="B171" s="31"/>
      <c r="C171" s="132" t="s">
        <v>229</v>
      </c>
      <c r="D171" s="132" t="s">
        <v>192</v>
      </c>
      <c r="E171" s="133" t="s">
        <v>257</v>
      </c>
      <c r="F171" s="134" t="s">
        <v>258</v>
      </c>
      <c r="G171" s="135" t="s">
        <v>210</v>
      </c>
      <c r="H171" s="136">
        <v>8.6509999999999998</v>
      </c>
      <c r="I171" s="137"/>
      <c r="J171" s="138">
        <f>ROUND(I171*H171,2)</f>
        <v>0</v>
      </c>
      <c r="K171" s="134" t="s">
        <v>196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197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232</v>
      </c>
    </row>
    <row r="172" spans="2:65" s="1" customFormat="1" ht="19.5">
      <c r="B172" s="31"/>
      <c r="D172" s="145" t="s">
        <v>198</v>
      </c>
      <c r="F172" s="146" t="s">
        <v>260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>
      <c r="B173" s="31"/>
      <c r="D173" s="149" t="s">
        <v>200</v>
      </c>
      <c r="F173" s="150" t="s">
        <v>261</v>
      </c>
      <c r="I173" s="147"/>
      <c r="L173" s="31"/>
      <c r="M173" s="148"/>
      <c r="T173" s="55"/>
      <c r="AT173" s="16" t="s">
        <v>200</v>
      </c>
      <c r="AU173" s="16" t="s">
        <v>89</v>
      </c>
    </row>
    <row r="174" spans="2:65" s="1" customFormat="1" ht="33" customHeight="1">
      <c r="B174" s="31"/>
      <c r="C174" s="132" t="s">
        <v>216</v>
      </c>
      <c r="D174" s="132" t="s">
        <v>192</v>
      </c>
      <c r="E174" s="133" t="s">
        <v>263</v>
      </c>
      <c r="F174" s="134" t="s">
        <v>264</v>
      </c>
      <c r="G174" s="135" t="s">
        <v>265</v>
      </c>
      <c r="H174" s="136">
        <v>15.571999999999999</v>
      </c>
      <c r="I174" s="137"/>
      <c r="J174" s="138">
        <f>ROUND(I174*H174,2)</f>
        <v>0</v>
      </c>
      <c r="K174" s="134" t="s">
        <v>196</v>
      </c>
      <c r="L174" s="31"/>
      <c r="M174" s="139" t="s">
        <v>1</v>
      </c>
      <c r="N174" s="140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197</v>
      </c>
      <c r="AT174" s="143" t="s">
        <v>192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197</v>
      </c>
      <c r="BM174" s="143" t="s">
        <v>237</v>
      </c>
    </row>
    <row r="175" spans="2:65" s="1" customFormat="1" ht="29.25">
      <c r="B175" s="31"/>
      <c r="D175" s="145" t="s">
        <v>198</v>
      </c>
      <c r="F175" s="146" t="s">
        <v>267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>
      <c r="B176" s="31"/>
      <c r="D176" s="149" t="s">
        <v>200</v>
      </c>
      <c r="F176" s="150" t="s">
        <v>268</v>
      </c>
      <c r="I176" s="147"/>
      <c r="L176" s="31"/>
      <c r="M176" s="148"/>
      <c r="T176" s="55"/>
      <c r="AT176" s="16" t="s">
        <v>200</v>
      </c>
      <c r="AU176" s="16" t="s">
        <v>89</v>
      </c>
    </row>
    <row r="177" spans="2:65" s="1" customFormat="1" ht="24.2" customHeight="1">
      <c r="B177" s="31"/>
      <c r="C177" s="132" t="s">
        <v>240</v>
      </c>
      <c r="D177" s="132" t="s">
        <v>192</v>
      </c>
      <c r="E177" s="133" t="s">
        <v>269</v>
      </c>
      <c r="F177" s="134" t="s">
        <v>270</v>
      </c>
      <c r="G177" s="135" t="s">
        <v>210</v>
      </c>
      <c r="H177" s="136">
        <v>209.53</v>
      </c>
      <c r="I177" s="137"/>
      <c r="J177" s="138">
        <f>ROUND(I177*H177,2)</f>
        <v>0</v>
      </c>
      <c r="K177" s="134" t="s">
        <v>196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243</v>
      </c>
    </row>
    <row r="178" spans="2:65" s="1" customFormat="1" ht="29.25">
      <c r="B178" s="31"/>
      <c r="D178" s="145" t="s">
        <v>198</v>
      </c>
      <c r="F178" s="146" t="s">
        <v>272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>
      <c r="B179" s="31"/>
      <c r="D179" s="149" t="s">
        <v>200</v>
      </c>
      <c r="F179" s="150" t="s">
        <v>273</v>
      </c>
      <c r="I179" s="147"/>
      <c r="L179" s="31"/>
      <c r="M179" s="148"/>
      <c r="T179" s="55"/>
      <c r="AT179" s="16" t="s">
        <v>200</v>
      </c>
      <c r="AU179" s="16" t="s">
        <v>89</v>
      </c>
    </row>
    <row r="180" spans="2:65" s="1" customFormat="1" ht="24.2" customHeight="1">
      <c r="B180" s="31"/>
      <c r="C180" s="132" t="s">
        <v>222</v>
      </c>
      <c r="D180" s="132" t="s">
        <v>192</v>
      </c>
      <c r="E180" s="133" t="s">
        <v>278</v>
      </c>
      <c r="F180" s="134" t="s">
        <v>279</v>
      </c>
      <c r="G180" s="135" t="s">
        <v>280</v>
      </c>
      <c r="H180" s="136">
        <v>6</v>
      </c>
      <c r="I180" s="137"/>
      <c r="J180" s="138">
        <f>ROUND(I180*H180,2)</f>
        <v>0</v>
      </c>
      <c r="K180" s="134" t="s">
        <v>1</v>
      </c>
      <c r="L180" s="31"/>
      <c r="M180" s="139" t="s">
        <v>1</v>
      </c>
      <c r="N180" s="140" t="s">
        <v>44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197</v>
      </c>
      <c r="AT180" s="143" t="s">
        <v>192</v>
      </c>
      <c r="AU180" s="143" t="s">
        <v>89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197</v>
      </c>
      <c r="BM180" s="143" t="s">
        <v>248</v>
      </c>
    </row>
    <row r="181" spans="2:65" s="1" customFormat="1">
      <c r="B181" s="31"/>
      <c r="D181" s="145" t="s">
        <v>198</v>
      </c>
      <c r="F181" s="146" t="s">
        <v>279</v>
      </c>
      <c r="I181" s="147"/>
      <c r="L181" s="31"/>
      <c r="M181" s="148"/>
      <c r="T181" s="55"/>
      <c r="AT181" s="16" t="s">
        <v>198</v>
      </c>
      <c r="AU181" s="16" t="s">
        <v>89</v>
      </c>
    </row>
    <row r="182" spans="2:65" s="1" customFormat="1" ht="19.5">
      <c r="B182" s="31"/>
      <c r="D182" s="145" t="s">
        <v>403</v>
      </c>
      <c r="F182" s="151" t="s">
        <v>1857</v>
      </c>
      <c r="I182" s="147"/>
      <c r="L182" s="31"/>
      <c r="M182" s="148"/>
      <c r="T182" s="55"/>
      <c r="AT182" s="16" t="s">
        <v>403</v>
      </c>
      <c r="AU182" s="16" t="s">
        <v>89</v>
      </c>
    </row>
    <row r="183" spans="2:65" s="11" customFormat="1" ht="22.9" customHeight="1">
      <c r="B183" s="121"/>
      <c r="D183" s="122" t="s">
        <v>78</v>
      </c>
      <c r="E183" s="130" t="s">
        <v>207</v>
      </c>
      <c r="F183" s="130" t="s">
        <v>282</v>
      </c>
      <c r="I183" s="124"/>
      <c r="J183" s="131">
        <f>BK183</f>
        <v>0</v>
      </c>
      <c r="L183" s="121"/>
      <c r="M183" s="125"/>
      <c r="P183" s="126">
        <f>SUM(P184:P189)</f>
        <v>0</v>
      </c>
      <c r="R183" s="126">
        <f>SUM(R184:R189)</f>
        <v>33.567984093</v>
      </c>
      <c r="T183" s="127">
        <f>SUM(T184:T189)</f>
        <v>0</v>
      </c>
      <c r="AR183" s="122" t="s">
        <v>87</v>
      </c>
      <c r="AT183" s="128" t="s">
        <v>78</v>
      </c>
      <c r="AU183" s="128" t="s">
        <v>87</v>
      </c>
      <c r="AY183" s="122" t="s">
        <v>190</v>
      </c>
      <c r="BK183" s="129">
        <f>SUM(BK184:BK189)</f>
        <v>0</v>
      </c>
    </row>
    <row r="184" spans="2:65" s="1" customFormat="1" ht="16.5" customHeight="1">
      <c r="B184" s="31"/>
      <c r="C184" s="132" t="s">
        <v>251</v>
      </c>
      <c r="D184" s="132" t="s">
        <v>192</v>
      </c>
      <c r="E184" s="133" t="s">
        <v>310</v>
      </c>
      <c r="F184" s="134" t="s">
        <v>311</v>
      </c>
      <c r="G184" s="135" t="s">
        <v>195</v>
      </c>
      <c r="H184" s="136">
        <v>1164.221</v>
      </c>
      <c r="I184" s="137"/>
      <c r="J184" s="138">
        <f>ROUND(I184*H184,2)</f>
        <v>0</v>
      </c>
      <c r="K184" s="134" t="s">
        <v>196</v>
      </c>
      <c r="L184" s="31"/>
      <c r="M184" s="139" t="s">
        <v>1</v>
      </c>
      <c r="N184" s="140" t="s">
        <v>44</v>
      </c>
      <c r="P184" s="141">
        <f>O184*H184</f>
        <v>0</v>
      </c>
      <c r="Q184" s="141">
        <v>2.63E-4</v>
      </c>
      <c r="R184" s="141">
        <f>Q184*H184</f>
        <v>0.30619012299999998</v>
      </c>
      <c r="S184" s="141">
        <v>0</v>
      </c>
      <c r="T184" s="142">
        <f>S184*H184</f>
        <v>0</v>
      </c>
      <c r="AR184" s="143" t="s">
        <v>197</v>
      </c>
      <c r="AT184" s="143" t="s">
        <v>192</v>
      </c>
      <c r="AU184" s="143" t="s">
        <v>89</v>
      </c>
      <c r="AY184" s="16" t="s">
        <v>190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87</v>
      </c>
      <c r="BK184" s="144">
        <f>ROUND(I184*H184,2)</f>
        <v>0</v>
      </c>
      <c r="BL184" s="16" t="s">
        <v>197</v>
      </c>
      <c r="BM184" s="143" t="s">
        <v>254</v>
      </c>
    </row>
    <row r="185" spans="2:65" s="1" customFormat="1" ht="19.5">
      <c r="B185" s="31"/>
      <c r="D185" s="145" t="s">
        <v>198</v>
      </c>
      <c r="F185" s="146" t="s">
        <v>313</v>
      </c>
      <c r="I185" s="147"/>
      <c r="L185" s="31"/>
      <c r="M185" s="148"/>
      <c r="T185" s="55"/>
      <c r="AT185" s="16" t="s">
        <v>198</v>
      </c>
      <c r="AU185" s="16" t="s">
        <v>89</v>
      </c>
    </row>
    <row r="186" spans="2:65" s="1" customFormat="1">
      <c r="B186" s="31"/>
      <c r="D186" s="149" t="s">
        <v>200</v>
      </c>
      <c r="F186" s="150" t="s">
        <v>314</v>
      </c>
      <c r="I186" s="147"/>
      <c r="L186" s="31"/>
      <c r="M186" s="148"/>
      <c r="T186" s="55"/>
      <c r="AT186" s="16" t="s">
        <v>200</v>
      </c>
      <c r="AU186" s="16" t="s">
        <v>89</v>
      </c>
    </row>
    <row r="187" spans="2:65" s="1" customFormat="1" ht="21.75" customHeight="1">
      <c r="B187" s="31"/>
      <c r="C187" s="132" t="s">
        <v>8</v>
      </c>
      <c r="D187" s="132" t="s">
        <v>192</v>
      </c>
      <c r="E187" s="133" t="s">
        <v>316</v>
      </c>
      <c r="F187" s="134" t="s">
        <v>317</v>
      </c>
      <c r="G187" s="135" t="s">
        <v>195</v>
      </c>
      <c r="H187" s="136">
        <v>1164.221</v>
      </c>
      <c r="I187" s="137"/>
      <c r="J187" s="138">
        <f>ROUND(I187*H187,2)</f>
        <v>0</v>
      </c>
      <c r="K187" s="134" t="s">
        <v>196</v>
      </c>
      <c r="L187" s="31"/>
      <c r="M187" s="139" t="s">
        <v>1</v>
      </c>
      <c r="N187" s="140" t="s">
        <v>44</v>
      </c>
      <c r="P187" s="141">
        <f>O187*H187</f>
        <v>0</v>
      </c>
      <c r="Q187" s="141">
        <v>2.8570000000000002E-2</v>
      </c>
      <c r="R187" s="141">
        <f>Q187*H187</f>
        <v>33.261793969999999</v>
      </c>
      <c r="S187" s="141">
        <v>0</v>
      </c>
      <c r="T187" s="142">
        <f>S187*H187</f>
        <v>0</v>
      </c>
      <c r="AR187" s="143" t="s">
        <v>197</v>
      </c>
      <c r="AT187" s="143" t="s">
        <v>192</v>
      </c>
      <c r="AU187" s="143" t="s">
        <v>89</v>
      </c>
      <c r="AY187" s="16" t="s">
        <v>190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87</v>
      </c>
      <c r="BK187" s="144">
        <f>ROUND(I187*H187,2)</f>
        <v>0</v>
      </c>
      <c r="BL187" s="16" t="s">
        <v>197</v>
      </c>
      <c r="BM187" s="143" t="s">
        <v>259</v>
      </c>
    </row>
    <row r="188" spans="2:65" s="1" customFormat="1" ht="19.5">
      <c r="B188" s="31"/>
      <c r="D188" s="145" t="s">
        <v>198</v>
      </c>
      <c r="F188" s="146" t="s">
        <v>319</v>
      </c>
      <c r="I188" s="147"/>
      <c r="L188" s="31"/>
      <c r="M188" s="148"/>
      <c r="T188" s="55"/>
      <c r="AT188" s="16" t="s">
        <v>198</v>
      </c>
      <c r="AU188" s="16" t="s">
        <v>89</v>
      </c>
    </row>
    <row r="189" spans="2:65" s="1" customFormat="1">
      <c r="B189" s="31"/>
      <c r="D189" s="149" t="s">
        <v>200</v>
      </c>
      <c r="F189" s="150" t="s">
        <v>320</v>
      </c>
      <c r="I189" s="147"/>
      <c r="L189" s="31"/>
      <c r="M189" s="148"/>
      <c r="T189" s="55"/>
      <c r="AT189" s="16" t="s">
        <v>200</v>
      </c>
      <c r="AU189" s="16" t="s">
        <v>89</v>
      </c>
    </row>
    <row r="190" spans="2:65" s="11" customFormat="1" ht="22.9" customHeight="1">
      <c r="B190" s="121"/>
      <c r="D190" s="122" t="s">
        <v>78</v>
      </c>
      <c r="E190" s="130" t="s">
        <v>197</v>
      </c>
      <c r="F190" s="130" t="s">
        <v>326</v>
      </c>
      <c r="I190" s="124"/>
      <c r="J190" s="131">
        <f>BK190</f>
        <v>0</v>
      </c>
      <c r="L190" s="121"/>
      <c r="M190" s="125"/>
      <c r="P190" s="126">
        <v>0</v>
      </c>
      <c r="R190" s="126">
        <v>0</v>
      </c>
      <c r="T190" s="127">
        <v>0</v>
      </c>
      <c r="AR190" s="122" t="s">
        <v>87</v>
      </c>
      <c r="AT190" s="128" t="s">
        <v>78</v>
      </c>
      <c r="AU190" s="128" t="s">
        <v>87</v>
      </c>
      <c r="AY190" s="122" t="s">
        <v>190</v>
      </c>
      <c r="BK190" s="129">
        <v>0</v>
      </c>
    </row>
    <row r="191" spans="2:65" s="11" customFormat="1" ht="22.9" customHeight="1">
      <c r="B191" s="121"/>
      <c r="D191" s="122" t="s">
        <v>78</v>
      </c>
      <c r="E191" s="130" t="s">
        <v>327</v>
      </c>
      <c r="F191" s="130" t="s">
        <v>328</v>
      </c>
      <c r="I191" s="124"/>
      <c r="J191" s="131">
        <f>BK191</f>
        <v>0</v>
      </c>
      <c r="L191" s="121"/>
      <c r="M191" s="125"/>
      <c r="P191" s="126">
        <f>SUM(P192:P200)</f>
        <v>0</v>
      </c>
      <c r="R191" s="126">
        <f>SUM(R192:R200)</f>
        <v>0.287574772762</v>
      </c>
      <c r="T191" s="127">
        <f>SUM(T192:T200)</f>
        <v>0</v>
      </c>
      <c r="AR191" s="122" t="s">
        <v>87</v>
      </c>
      <c r="AT191" s="128" t="s">
        <v>78</v>
      </c>
      <c r="AU191" s="128" t="s">
        <v>87</v>
      </c>
      <c r="AY191" s="122" t="s">
        <v>190</v>
      </c>
      <c r="BK191" s="129">
        <f>SUM(BK192:BK200)</f>
        <v>0</v>
      </c>
    </row>
    <row r="192" spans="2:65" s="1" customFormat="1" ht="24.2" customHeight="1">
      <c r="B192" s="31"/>
      <c r="C192" s="132" t="s">
        <v>262</v>
      </c>
      <c r="D192" s="132" t="s">
        <v>192</v>
      </c>
      <c r="E192" s="133" t="s">
        <v>330</v>
      </c>
      <c r="F192" s="134" t="s">
        <v>331</v>
      </c>
      <c r="G192" s="135" t="s">
        <v>195</v>
      </c>
      <c r="H192" s="136">
        <v>1.103</v>
      </c>
      <c r="I192" s="137"/>
      <c r="J192" s="138">
        <f>ROUND(I192*H192,2)</f>
        <v>0</v>
      </c>
      <c r="K192" s="134" t="s">
        <v>196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7.3721339999999998E-3</v>
      </c>
      <c r="R192" s="141">
        <f>Q192*H192</f>
        <v>8.1314638019999996E-3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89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266</v>
      </c>
    </row>
    <row r="193" spans="2:65" s="1" customFormat="1" ht="58.5">
      <c r="B193" s="31"/>
      <c r="D193" s="145" t="s">
        <v>198</v>
      </c>
      <c r="F193" s="146" t="s">
        <v>333</v>
      </c>
      <c r="I193" s="147"/>
      <c r="L193" s="31"/>
      <c r="M193" s="148"/>
      <c r="T193" s="55"/>
      <c r="AT193" s="16" t="s">
        <v>198</v>
      </c>
      <c r="AU193" s="16" t="s">
        <v>89</v>
      </c>
    </row>
    <row r="194" spans="2:65" s="1" customFormat="1">
      <c r="B194" s="31"/>
      <c r="D194" s="149" t="s">
        <v>200</v>
      </c>
      <c r="F194" s="150" t="s">
        <v>334</v>
      </c>
      <c r="I194" s="147"/>
      <c r="L194" s="31"/>
      <c r="M194" s="148"/>
      <c r="T194" s="55"/>
      <c r="AT194" s="16" t="s">
        <v>200</v>
      </c>
      <c r="AU194" s="16" t="s">
        <v>89</v>
      </c>
    </row>
    <row r="195" spans="2:65" s="1" customFormat="1" ht="21.75" customHeight="1">
      <c r="B195" s="31"/>
      <c r="C195" s="132" t="s">
        <v>232</v>
      </c>
      <c r="D195" s="132" t="s">
        <v>192</v>
      </c>
      <c r="E195" s="133" t="s">
        <v>335</v>
      </c>
      <c r="F195" s="134" t="s">
        <v>336</v>
      </c>
      <c r="G195" s="135" t="s">
        <v>210</v>
      </c>
      <c r="H195" s="136">
        <v>0.11</v>
      </c>
      <c r="I195" s="137"/>
      <c r="J195" s="138">
        <f>ROUND(I195*H195,2)</f>
        <v>0</v>
      </c>
      <c r="K195" s="134" t="s">
        <v>196</v>
      </c>
      <c r="L195" s="31"/>
      <c r="M195" s="139" t="s">
        <v>1</v>
      </c>
      <c r="N195" s="140" t="s">
        <v>44</v>
      </c>
      <c r="P195" s="141">
        <f>O195*H195</f>
        <v>0</v>
      </c>
      <c r="Q195" s="141">
        <v>2.5020099999999998</v>
      </c>
      <c r="R195" s="141">
        <f>Q195*H195</f>
        <v>0.2752211</v>
      </c>
      <c r="S195" s="141">
        <v>0</v>
      </c>
      <c r="T195" s="142">
        <f>S195*H195</f>
        <v>0</v>
      </c>
      <c r="AR195" s="143" t="s">
        <v>197</v>
      </c>
      <c r="AT195" s="143" t="s">
        <v>192</v>
      </c>
      <c r="AU195" s="143" t="s">
        <v>89</v>
      </c>
      <c r="AY195" s="16" t="s">
        <v>190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87</v>
      </c>
      <c r="BK195" s="144">
        <f>ROUND(I195*H195,2)</f>
        <v>0</v>
      </c>
      <c r="BL195" s="16" t="s">
        <v>197</v>
      </c>
      <c r="BM195" s="143" t="s">
        <v>271</v>
      </c>
    </row>
    <row r="196" spans="2:65" s="1" customFormat="1" ht="29.25">
      <c r="B196" s="31"/>
      <c r="D196" s="145" t="s">
        <v>198</v>
      </c>
      <c r="F196" s="146" t="s">
        <v>338</v>
      </c>
      <c r="I196" s="147"/>
      <c r="L196" s="31"/>
      <c r="M196" s="148"/>
      <c r="T196" s="55"/>
      <c r="AT196" s="16" t="s">
        <v>198</v>
      </c>
      <c r="AU196" s="16" t="s">
        <v>89</v>
      </c>
    </row>
    <row r="197" spans="2:65" s="1" customFormat="1">
      <c r="B197" s="31"/>
      <c r="D197" s="149" t="s">
        <v>200</v>
      </c>
      <c r="F197" s="150" t="s">
        <v>339</v>
      </c>
      <c r="I197" s="147"/>
      <c r="L197" s="31"/>
      <c r="M197" s="148"/>
      <c r="T197" s="55"/>
      <c r="AT197" s="16" t="s">
        <v>200</v>
      </c>
      <c r="AU197" s="16" t="s">
        <v>89</v>
      </c>
    </row>
    <row r="198" spans="2:65" s="1" customFormat="1" ht="16.5" customHeight="1">
      <c r="B198" s="31"/>
      <c r="C198" s="132" t="s">
        <v>274</v>
      </c>
      <c r="D198" s="132" t="s">
        <v>192</v>
      </c>
      <c r="E198" s="133" t="s">
        <v>341</v>
      </c>
      <c r="F198" s="134" t="s">
        <v>342</v>
      </c>
      <c r="G198" s="135" t="s">
        <v>265</v>
      </c>
      <c r="H198" s="136">
        <v>4.0000000000000001E-3</v>
      </c>
      <c r="I198" s="137"/>
      <c r="J198" s="138">
        <f>ROUND(I198*H198,2)</f>
        <v>0</v>
      </c>
      <c r="K198" s="134" t="s">
        <v>196</v>
      </c>
      <c r="L198" s="31"/>
      <c r="M198" s="139" t="s">
        <v>1</v>
      </c>
      <c r="N198" s="140" t="s">
        <v>44</v>
      </c>
      <c r="P198" s="141">
        <f>O198*H198</f>
        <v>0</v>
      </c>
      <c r="Q198" s="141">
        <v>1.0555522399999999</v>
      </c>
      <c r="R198" s="141">
        <f>Q198*H198</f>
        <v>4.2222089599999995E-3</v>
      </c>
      <c r="S198" s="141">
        <v>0</v>
      </c>
      <c r="T198" s="142">
        <f>S198*H198</f>
        <v>0</v>
      </c>
      <c r="AR198" s="143" t="s">
        <v>197</v>
      </c>
      <c r="AT198" s="143" t="s">
        <v>192</v>
      </c>
      <c r="AU198" s="143" t="s">
        <v>89</v>
      </c>
      <c r="AY198" s="16" t="s">
        <v>190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87</v>
      </c>
      <c r="BK198" s="144">
        <f>ROUND(I198*H198,2)</f>
        <v>0</v>
      </c>
      <c r="BL198" s="16" t="s">
        <v>197</v>
      </c>
      <c r="BM198" s="143" t="s">
        <v>277</v>
      </c>
    </row>
    <row r="199" spans="2:65" s="1" customFormat="1" ht="48.75">
      <c r="B199" s="31"/>
      <c r="D199" s="145" t="s">
        <v>198</v>
      </c>
      <c r="F199" s="146" t="s">
        <v>344</v>
      </c>
      <c r="I199" s="147"/>
      <c r="L199" s="31"/>
      <c r="M199" s="148"/>
      <c r="T199" s="55"/>
      <c r="AT199" s="16" t="s">
        <v>198</v>
      </c>
      <c r="AU199" s="16" t="s">
        <v>89</v>
      </c>
    </row>
    <row r="200" spans="2:65" s="1" customFormat="1">
      <c r="B200" s="31"/>
      <c r="D200" s="149" t="s">
        <v>200</v>
      </c>
      <c r="F200" s="150" t="s">
        <v>345</v>
      </c>
      <c r="I200" s="147"/>
      <c r="L200" s="31"/>
      <c r="M200" s="148"/>
      <c r="T200" s="55"/>
      <c r="AT200" s="16" t="s">
        <v>200</v>
      </c>
      <c r="AU200" s="16" t="s">
        <v>89</v>
      </c>
    </row>
    <row r="201" spans="2:65" s="11" customFormat="1" ht="22.9" customHeight="1">
      <c r="B201" s="121"/>
      <c r="D201" s="122" t="s">
        <v>78</v>
      </c>
      <c r="E201" s="130" t="s">
        <v>219</v>
      </c>
      <c r="F201" s="130" t="s">
        <v>383</v>
      </c>
      <c r="I201" s="124"/>
      <c r="J201" s="131">
        <f>BK201</f>
        <v>0</v>
      </c>
      <c r="L201" s="121"/>
      <c r="M201" s="125"/>
      <c r="P201" s="126">
        <f>SUM(P202:P207)</f>
        <v>0</v>
      </c>
      <c r="R201" s="126">
        <f>SUM(R202:R207)</f>
        <v>23.974499999999999</v>
      </c>
      <c r="T201" s="127">
        <f>SUM(T202:T207)</f>
        <v>0</v>
      </c>
      <c r="AR201" s="122" t="s">
        <v>87</v>
      </c>
      <c r="AT201" s="128" t="s">
        <v>78</v>
      </c>
      <c r="AU201" s="128" t="s">
        <v>87</v>
      </c>
      <c r="AY201" s="122" t="s">
        <v>190</v>
      </c>
      <c r="BK201" s="129">
        <f>SUM(BK202:BK207)</f>
        <v>0</v>
      </c>
    </row>
    <row r="202" spans="2:65" s="1" customFormat="1" ht="37.9" customHeight="1">
      <c r="B202" s="31"/>
      <c r="C202" s="132" t="s">
        <v>237</v>
      </c>
      <c r="D202" s="132" t="s">
        <v>192</v>
      </c>
      <c r="E202" s="133" t="s">
        <v>1866</v>
      </c>
      <c r="F202" s="134" t="s">
        <v>1867</v>
      </c>
      <c r="G202" s="135" t="s">
        <v>195</v>
      </c>
      <c r="H202" s="136">
        <v>37.5</v>
      </c>
      <c r="I202" s="137"/>
      <c r="J202" s="138">
        <f>ROUND(I202*H202,2)</f>
        <v>0</v>
      </c>
      <c r="K202" s="134" t="s">
        <v>196</v>
      </c>
      <c r="L202" s="31"/>
      <c r="M202" s="139" t="s">
        <v>1</v>
      </c>
      <c r="N202" s="140" t="s">
        <v>44</v>
      </c>
      <c r="P202" s="141">
        <f>O202*H202</f>
        <v>0</v>
      </c>
      <c r="Q202" s="141">
        <v>0.38</v>
      </c>
      <c r="R202" s="141">
        <f>Q202*H202</f>
        <v>14.25</v>
      </c>
      <c r="S202" s="141">
        <v>0</v>
      </c>
      <c r="T202" s="142">
        <f>S202*H202</f>
        <v>0</v>
      </c>
      <c r="AR202" s="143" t="s">
        <v>197</v>
      </c>
      <c r="AT202" s="143" t="s">
        <v>192</v>
      </c>
      <c r="AU202" s="143" t="s">
        <v>89</v>
      </c>
      <c r="AY202" s="16" t="s">
        <v>190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87</v>
      </c>
      <c r="BK202" s="144">
        <f>ROUND(I202*H202,2)</f>
        <v>0</v>
      </c>
      <c r="BL202" s="16" t="s">
        <v>197</v>
      </c>
      <c r="BM202" s="143" t="s">
        <v>281</v>
      </c>
    </row>
    <row r="203" spans="2:65" s="1" customFormat="1" ht="29.25">
      <c r="B203" s="31"/>
      <c r="D203" s="145" t="s">
        <v>198</v>
      </c>
      <c r="F203" s="146" t="s">
        <v>1868</v>
      </c>
      <c r="I203" s="147"/>
      <c r="L203" s="31"/>
      <c r="M203" s="148"/>
      <c r="T203" s="55"/>
      <c r="AT203" s="16" t="s">
        <v>198</v>
      </c>
      <c r="AU203" s="16" t="s">
        <v>89</v>
      </c>
    </row>
    <row r="204" spans="2:65" s="1" customFormat="1">
      <c r="B204" s="31"/>
      <c r="D204" s="149" t="s">
        <v>200</v>
      </c>
      <c r="F204" s="150" t="s">
        <v>1869</v>
      </c>
      <c r="I204" s="147"/>
      <c r="L204" s="31"/>
      <c r="M204" s="148"/>
      <c r="T204" s="55"/>
      <c r="AT204" s="16" t="s">
        <v>200</v>
      </c>
      <c r="AU204" s="16" t="s">
        <v>89</v>
      </c>
    </row>
    <row r="205" spans="2:65" s="1" customFormat="1" ht="33" customHeight="1">
      <c r="B205" s="31"/>
      <c r="C205" s="132" t="s">
        <v>283</v>
      </c>
      <c r="D205" s="132" t="s">
        <v>192</v>
      </c>
      <c r="E205" s="133" t="s">
        <v>1870</v>
      </c>
      <c r="F205" s="134" t="s">
        <v>1871</v>
      </c>
      <c r="G205" s="135" t="s">
        <v>195</v>
      </c>
      <c r="H205" s="136">
        <v>75</v>
      </c>
      <c r="I205" s="137"/>
      <c r="J205" s="138">
        <f>ROUND(I205*H205,2)</f>
        <v>0</v>
      </c>
      <c r="K205" s="134" t="s">
        <v>196</v>
      </c>
      <c r="L205" s="31"/>
      <c r="M205" s="139" t="s">
        <v>1</v>
      </c>
      <c r="N205" s="140" t="s">
        <v>44</v>
      </c>
      <c r="P205" s="141">
        <f>O205*H205</f>
        <v>0</v>
      </c>
      <c r="Q205" s="141">
        <v>0.12966</v>
      </c>
      <c r="R205" s="141">
        <f>Q205*H205</f>
        <v>9.724499999999999</v>
      </c>
      <c r="S205" s="141">
        <v>0</v>
      </c>
      <c r="T205" s="142">
        <f>S205*H205</f>
        <v>0</v>
      </c>
      <c r="AR205" s="143" t="s">
        <v>197</v>
      </c>
      <c r="AT205" s="143" t="s">
        <v>192</v>
      </c>
      <c r="AU205" s="143" t="s">
        <v>89</v>
      </c>
      <c r="AY205" s="16" t="s">
        <v>190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87</v>
      </c>
      <c r="BK205" s="144">
        <f>ROUND(I205*H205,2)</f>
        <v>0</v>
      </c>
      <c r="BL205" s="16" t="s">
        <v>197</v>
      </c>
      <c r="BM205" s="143" t="s">
        <v>286</v>
      </c>
    </row>
    <row r="206" spans="2:65" s="1" customFormat="1" ht="29.25">
      <c r="B206" s="31"/>
      <c r="D206" s="145" t="s">
        <v>198</v>
      </c>
      <c r="F206" s="146" t="s">
        <v>1872</v>
      </c>
      <c r="I206" s="147"/>
      <c r="L206" s="31"/>
      <c r="M206" s="148"/>
      <c r="T206" s="55"/>
      <c r="AT206" s="16" t="s">
        <v>198</v>
      </c>
      <c r="AU206" s="16" t="s">
        <v>89</v>
      </c>
    </row>
    <row r="207" spans="2:65" s="1" customFormat="1">
      <c r="B207" s="31"/>
      <c r="D207" s="149" t="s">
        <v>200</v>
      </c>
      <c r="F207" s="150" t="s">
        <v>1873</v>
      </c>
      <c r="I207" s="147"/>
      <c r="L207" s="31"/>
      <c r="M207" s="148"/>
      <c r="T207" s="55"/>
      <c r="AT207" s="16" t="s">
        <v>200</v>
      </c>
      <c r="AU207" s="16" t="s">
        <v>89</v>
      </c>
    </row>
    <row r="208" spans="2:65" s="11" customFormat="1" ht="22.9" customHeight="1">
      <c r="B208" s="121"/>
      <c r="D208" s="122" t="s">
        <v>78</v>
      </c>
      <c r="E208" s="130" t="s">
        <v>211</v>
      </c>
      <c r="F208" s="130" t="s">
        <v>395</v>
      </c>
      <c r="I208" s="124"/>
      <c r="J208" s="131">
        <f>BK208</f>
        <v>0</v>
      </c>
      <c r="L208" s="121"/>
      <c r="M208" s="125"/>
      <c r="P208" s="126">
        <v>0</v>
      </c>
      <c r="R208" s="126">
        <v>0</v>
      </c>
      <c r="T208" s="127">
        <v>0</v>
      </c>
      <c r="AR208" s="122" t="s">
        <v>87</v>
      </c>
      <c r="AT208" s="128" t="s">
        <v>78</v>
      </c>
      <c r="AU208" s="128" t="s">
        <v>87</v>
      </c>
      <c r="AY208" s="122" t="s">
        <v>190</v>
      </c>
      <c r="BK208" s="129">
        <v>0</v>
      </c>
    </row>
    <row r="209" spans="2:65" s="11" customFormat="1" ht="22.9" customHeight="1">
      <c r="B209" s="121"/>
      <c r="D209" s="122" t="s">
        <v>78</v>
      </c>
      <c r="E209" s="130" t="s">
        <v>396</v>
      </c>
      <c r="F209" s="130" t="s">
        <v>397</v>
      </c>
      <c r="I209" s="124"/>
      <c r="J209" s="131">
        <f>BK209</f>
        <v>0</v>
      </c>
      <c r="L209" s="121"/>
      <c r="M209" s="125"/>
      <c r="P209" s="126">
        <f>SUM(P210:P218)</f>
        <v>0</v>
      </c>
      <c r="R209" s="126">
        <f>SUM(R210:R218)</f>
        <v>1.5034669999999999</v>
      </c>
      <c r="T209" s="127">
        <f>SUM(T210:T218)</f>
        <v>7.5852000000000003E-3</v>
      </c>
      <c r="AR209" s="122" t="s">
        <v>87</v>
      </c>
      <c r="AT209" s="128" t="s">
        <v>78</v>
      </c>
      <c r="AU209" s="128" t="s">
        <v>87</v>
      </c>
      <c r="AY209" s="122" t="s">
        <v>190</v>
      </c>
      <c r="BK209" s="129">
        <f>SUM(BK210:BK218)</f>
        <v>0</v>
      </c>
    </row>
    <row r="210" spans="2:65" s="1" customFormat="1" ht="24.2" customHeight="1">
      <c r="B210" s="31"/>
      <c r="C210" s="132" t="s">
        <v>243</v>
      </c>
      <c r="D210" s="132" t="s">
        <v>192</v>
      </c>
      <c r="E210" s="133" t="s">
        <v>411</v>
      </c>
      <c r="F210" s="134" t="s">
        <v>412</v>
      </c>
      <c r="G210" s="135" t="s">
        <v>195</v>
      </c>
      <c r="H210" s="136">
        <v>126.42</v>
      </c>
      <c r="I210" s="137"/>
      <c r="J210" s="138">
        <f>ROUND(I210*H210,2)</f>
        <v>0</v>
      </c>
      <c r="K210" s="134" t="s">
        <v>196</v>
      </c>
      <c r="L210" s="31"/>
      <c r="M210" s="139" t="s">
        <v>1</v>
      </c>
      <c r="N210" s="140" t="s">
        <v>44</v>
      </c>
      <c r="P210" s="141">
        <f>O210*H210</f>
        <v>0</v>
      </c>
      <c r="Q210" s="141">
        <v>1.1E-4</v>
      </c>
      <c r="R210" s="141">
        <f>Q210*H210</f>
        <v>1.3906200000000001E-2</v>
      </c>
      <c r="S210" s="141">
        <v>6.0000000000000002E-5</v>
      </c>
      <c r="T210" s="142">
        <f>S210*H210</f>
        <v>7.5852000000000003E-3</v>
      </c>
      <c r="AR210" s="143" t="s">
        <v>197</v>
      </c>
      <c r="AT210" s="143" t="s">
        <v>192</v>
      </c>
      <c r="AU210" s="143" t="s">
        <v>89</v>
      </c>
      <c r="AY210" s="16" t="s">
        <v>190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87</v>
      </c>
      <c r="BK210" s="144">
        <f>ROUND(I210*H210,2)</f>
        <v>0</v>
      </c>
      <c r="BL210" s="16" t="s">
        <v>197</v>
      </c>
      <c r="BM210" s="143" t="s">
        <v>291</v>
      </c>
    </row>
    <row r="211" spans="2:65" s="1" customFormat="1" ht="19.5">
      <c r="B211" s="31"/>
      <c r="D211" s="145" t="s">
        <v>198</v>
      </c>
      <c r="F211" s="146" t="s">
        <v>414</v>
      </c>
      <c r="I211" s="147"/>
      <c r="L211" s="31"/>
      <c r="M211" s="148"/>
      <c r="T211" s="55"/>
      <c r="AT211" s="16" t="s">
        <v>198</v>
      </c>
      <c r="AU211" s="16" t="s">
        <v>89</v>
      </c>
    </row>
    <row r="212" spans="2:65" s="1" customFormat="1">
      <c r="B212" s="31"/>
      <c r="D212" s="149" t="s">
        <v>200</v>
      </c>
      <c r="F212" s="150" t="s">
        <v>415</v>
      </c>
      <c r="I212" s="147"/>
      <c r="L212" s="31"/>
      <c r="M212" s="148"/>
      <c r="T212" s="55"/>
      <c r="AT212" s="16" t="s">
        <v>200</v>
      </c>
      <c r="AU212" s="16" t="s">
        <v>89</v>
      </c>
    </row>
    <row r="213" spans="2:65" s="1" customFormat="1" ht="24.2" customHeight="1">
      <c r="B213" s="31"/>
      <c r="C213" s="132" t="s">
        <v>294</v>
      </c>
      <c r="D213" s="132" t="s">
        <v>192</v>
      </c>
      <c r="E213" s="133" t="s">
        <v>416</v>
      </c>
      <c r="F213" s="134" t="s">
        <v>417</v>
      </c>
      <c r="G213" s="135" t="s">
        <v>368</v>
      </c>
      <c r="H213" s="136">
        <v>181.3</v>
      </c>
      <c r="I213" s="137"/>
      <c r="J213" s="138">
        <f>ROUND(I213*H213,2)</f>
        <v>0</v>
      </c>
      <c r="K213" s="134" t="s">
        <v>196</v>
      </c>
      <c r="L213" s="31"/>
      <c r="M213" s="139" t="s">
        <v>1</v>
      </c>
      <c r="N213" s="140" t="s">
        <v>44</v>
      </c>
      <c r="P213" s="141">
        <f>O213*H213</f>
        <v>0</v>
      </c>
      <c r="Q213" s="141">
        <v>1.5E-3</v>
      </c>
      <c r="R213" s="141">
        <f>Q213*H213</f>
        <v>0.27195000000000003</v>
      </c>
      <c r="S213" s="141">
        <v>0</v>
      </c>
      <c r="T213" s="142">
        <f>S213*H213</f>
        <v>0</v>
      </c>
      <c r="AR213" s="143" t="s">
        <v>197</v>
      </c>
      <c r="AT213" s="143" t="s">
        <v>192</v>
      </c>
      <c r="AU213" s="143" t="s">
        <v>89</v>
      </c>
      <c r="AY213" s="16" t="s">
        <v>190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87</v>
      </c>
      <c r="BK213" s="144">
        <f>ROUND(I213*H213,2)</f>
        <v>0</v>
      </c>
      <c r="BL213" s="16" t="s">
        <v>197</v>
      </c>
      <c r="BM213" s="143" t="s">
        <v>297</v>
      </c>
    </row>
    <row r="214" spans="2:65" s="1" customFormat="1" ht="19.5">
      <c r="B214" s="31"/>
      <c r="D214" s="145" t="s">
        <v>198</v>
      </c>
      <c r="F214" s="146" t="s">
        <v>419</v>
      </c>
      <c r="I214" s="147"/>
      <c r="L214" s="31"/>
      <c r="M214" s="148"/>
      <c r="T214" s="55"/>
      <c r="AT214" s="16" t="s">
        <v>198</v>
      </c>
      <c r="AU214" s="16" t="s">
        <v>89</v>
      </c>
    </row>
    <row r="215" spans="2:65" s="1" customFormat="1">
      <c r="B215" s="31"/>
      <c r="D215" s="149" t="s">
        <v>200</v>
      </c>
      <c r="F215" s="150" t="s">
        <v>420</v>
      </c>
      <c r="I215" s="147"/>
      <c r="L215" s="31"/>
      <c r="M215" s="148"/>
      <c r="T215" s="55"/>
      <c r="AT215" s="16" t="s">
        <v>200</v>
      </c>
      <c r="AU215" s="16" t="s">
        <v>89</v>
      </c>
    </row>
    <row r="216" spans="2:65" s="1" customFormat="1" ht="24.2" customHeight="1">
      <c r="B216" s="31"/>
      <c r="C216" s="132" t="s">
        <v>248</v>
      </c>
      <c r="D216" s="132" t="s">
        <v>192</v>
      </c>
      <c r="E216" s="133" t="s">
        <v>405</v>
      </c>
      <c r="F216" s="134" t="s">
        <v>406</v>
      </c>
      <c r="G216" s="135" t="s">
        <v>195</v>
      </c>
      <c r="H216" s="136">
        <v>36.26</v>
      </c>
      <c r="I216" s="137"/>
      <c r="J216" s="138">
        <f>ROUND(I216*H216,2)</f>
        <v>0</v>
      </c>
      <c r="K216" s="134" t="s">
        <v>196</v>
      </c>
      <c r="L216" s="31"/>
      <c r="M216" s="139" t="s">
        <v>1</v>
      </c>
      <c r="N216" s="140" t="s">
        <v>44</v>
      </c>
      <c r="P216" s="141">
        <f>O216*H216</f>
        <v>0</v>
      </c>
      <c r="Q216" s="141">
        <v>3.3579999999999999E-2</v>
      </c>
      <c r="R216" s="141">
        <f>Q216*H216</f>
        <v>1.2176107999999999</v>
      </c>
      <c r="S216" s="141">
        <v>0</v>
      </c>
      <c r="T216" s="142">
        <f>S216*H216</f>
        <v>0</v>
      </c>
      <c r="AR216" s="143" t="s">
        <v>197</v>
      </c>
      <c r="AT216" s="143" t="s">
        <v>192</v>
      </c>
      <c r="AU216" s="143" t="s">
        <v>89</v>
      </c>
      <c r="AY216" s="16" t="s">
        <v>190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87</v>
      </c>
      <c r="BK216" s="144">
        <f>ROUND(I216*H216,2)</f>
        <v>0</v>
      </c>
      <c r="BL216" s="16" t="s">
        <v>197</v>
      </c>
      <c r="BM216" s="143" t="s">
        <v>302</v>
      </c>
    </row>
    <row r="217" spans="2:65" s="1" customFormat="1">
      <c r="B217" s="31"/>
      <c r="D217" s="145" t="s">
        <v>198</v>
      </c>
      <c r="F217" s="146" t="s">
        <v>408</v>
      </c>
      <c r="I217" s="147"/>
      <c r="L217" s="31"/>
      <c r="M217" s="148"/>
      <c r="T217" s="55"/>
      <c r="AT217" s="16" t="s">
        <v>198</v>
      </c>
      <c r="AU217" s="16" t="s">
        <v>89</v>
      </c>
    </row>
    <row r="218" spans="2:65" s="1" customFormat="1">
      <c r="B218" s="31"/>
      <c r="D218" s="149" t="s">
        <v>200</v>
      </c>
      <c r="F218" s="150" t="s">
        <v>409</v>
      </c>
      <c r="I218" s="147"/>
      <c r="L218" s="31"/>
      <c r="M218" s="148"/>
      <c r="T218" s="55"/>
      <c r="AT218" s="16" t="s">
        <v>200</v>
      </c>
      <c r="AU218" s="16" t="s">
        <v>89</v>
      </c>
    </row>
    <row r="219" spans="2:65" s="11" customFormat="1" ht="22.9" customHeight="1">
      <c r="B219" s="121"/>
      <c r="D219" s="122" t="s">
        <v>78</v>
      </c>
      <c r="E219" s="130" t="s">
        <v>361</v>
      </c>
      <c r="F219" s="130" t="s">
        <v>431</v>
      </c>
      <c r="I219" s="124"/>
      <c r="J219" s="131">
        <f>BK219</f>
        <v>0</v>
      </c>
      <c r="L219" s="121"/>
      <c r="M219" s="125"/>
      <c r="P219" s="126">
        <f>SUM(P220:P296)</f>
        <v>0</v>
      </c>
      <c r="R219" s="126">
        <f>SUM(R220:R296)</f>
        <v>21.417655165839999</v>
      </c>
      <c r="T219" s="127">
        <f>SUM(T220:T296)</f>
        <v>3.2865500000000001E-3</v>
      </c>
      <c r="AR219" s="122" t="s">
        <v>87</v>
      </c>
      <c r="AT219" s="128" t="s">
        <v>78</v>
      </c>
      <c r="AU219" s="128" t="s">
        <v>87</v>
      </c>
      <c r="AY219" s="122" t="s">
        <v>190</v>
      </c>
      <c r="BK219" s="129">
        <f>SUM(BK220:BK296)</f>
        <v>0</v>
      </c>
    </row>
    <row r="220" spans="2:65" s="1" customFormat="1" ht="24.2" customHeight="1">
      <c r="B220" s="31"/>
      <c r="C220" s="132" t="s">
        <v>7</v>
      </c>
      <c r="D220" s="132" t="s">
        <v>192</v>
      </c>
      <c r="E220" s="133" t="s">
        <v>432</v>
      </c>
      <c r="F220" s="134" t="s">
        <v>433</v>
      </c>
      <c r="G220" s="135" t="s">
        <v>195</v>
      </c>
      <c r="H220" s="136">
        <v>328.65499999999997</v>
      </c>
      <c r="I220" s="137"/>
      <c r="J220" s="138">
        <f>ROUND(I220*H220,2)</f>
        <v>0</v>
      </c>
      <c r="K220" s="134" t="s">
        <v>196</v>
      </c>
      <c r="L220" s="31"/>
      <c r="M220" s="139" t="s">
        <v>1</v>
      </c>
      <c r="N220" s="140" t="s">
        <v>44</v>
      </c>
      <c r="P220" s="141">
        <f>O220*H220</f>
        <v>0</v>
      </c>
      <c r="Q220" s="141">
        <v>0</v>
      </c>
      <c r="R220" s="141">
        <f>Q220*H220</f>
        <v>0</v>
      </c>
      <c r="S220" s="141">
        <v>1.0000000000000001E-5</v>
      </c>
      <c r="T220" s="142">
        <f>S220*H220</f>
        <v>3.2865500000000001E-3</v>
      </c>
      <c r="AR220" s="143" t="s">
        <v>197</v>
      </c>
      <c r="AT220" s="143" t="s">
        <v>192</v>
      </c>
      <c r="AU220" s="143" t="s">
        <v>89</v>
      </c>
      <c r="AY220" s="16" t="s">
        <v>190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87</v>
      </c>
      <c r="BK220" s="144">
        <f>ROUND(I220*H220,2)</f>
        <v>0</v>
      </c>
      <c r="BL220" s="16" t="s">
        <v>197</v>
      </c>
      <c r="BM220" s="143" t="s">
        <v>307</v>
      </c>
    </row>
    <row r="221" spans="2:65" s="1" customFormat="1" ht="19.5">
      <c r="B221" s="31"/>
      <c r="D221" s="145" t="s">
        <v>198</v>
      </c>
      <c r="F221" s="146" t="s">
        <v>435</v>
      </c>
      <c r="I221" s="147"/>
      <c r="L221" s="31"/>
      <c r="M221" s="148"/>
      <c r="T221" s="55"/>
      <c r="AT221" s="16" t="s">
        <v>198</v>
      </c>
      <c r="AU221" s="16" t="s">
        <v>89</v>
      </c>
    </row>
    <row r="222" spans="2:65" s="1" customFormat="1">
      <c r="B222" s="31"/>
      <c r="D222" s="149" t="s">
        <v>200</v>
      </c>
      <c r="F222" s="150" t="s">
        <v>436</v>
      </c>
      <c r="I222" s="147"/>
      <c r="L222" s="31"/>
      <c r="M222" s="148"/>
      <c r="T222" s="55"/>
      <c r="AT222" s="16" t="s">
        <v>200</v>
      </c>
      <c r="AU222" s="16" t="s">
        <v>89</v>
      </c>
    </row>
    <row r="223" spans="2:65" s="1" customFormat="1" ht="16.5" customHeight="1">
      <c r="B223" s="31"/>
      <c r="C223" s="132" t="s">
        <v>254</v>
      </c>
      <c r="D223" s="132" t="s">
        <v>192</v>
      </c>
      <c r="E223" s="133" t="s">
        <v>437</v>
      </c>
      <c r="F223" s="134" t="s">
        <v>438</v>
      </c>
      <c r="G223" s="135" t="s">
        <v>195</v>
      </c>
      <c r="H223" s="136">
        <v>1370.5129999999999</v>
      </c>
      <c r="I223" s="137"/>
      <c r="J223" s="138">
        <f>ROUND(I223*H223,2)</f>
        <v>0</v>
      </c>
      <c r="K223" s="134" t="s">
        <v>196</v>
      </c>
      <c r="L223" s="31"/>
      <c r="M223" s="139" t="s">
        <v>1</v>
      </c>
      <c r="N223" s="140" t="s">
        <v>44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197</v>
      </c>
      <c r="AT223" s="143" t="s">
        <v>192</v>
      </c>
      <c r="AU223" s="143" t="s">
        <v>89</v>
      </c>
      <c r="AY223" s="16" t="s">
        <v>190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87</v>
      </c>
      <c r="BK223" s="144">
        <f>ROUND(I223*H223,2)</f>
        <v>0</v>
      </c>
      <c r="BL223" s="16" t="s">
        <v>197</v>
      </c>
      <c r="BM223" s="143" t="s">
        <v>312</v>
      </c>
    </row>
    <row r="224" spans="2:65" s="1" customFormat="1">
      <c r="B224" s="31"/>
      <c r="D224" s="145" t="s">
        <v>198</v>
      </c>
      <c r="F224" s="146" t="s">
        <v>440</v>
      </c>
      <c r="I224" s="147"/>
      <c r="L224" s="31"/>
      <c r="M224" s="148"/>
      <c r="T224" s="55"/>
      <c r="AT224" s="16" t="s">
        <v>198</v>
      </c>
      <c r="AU224" s="16" t="s">
        <v>89</v>
      </c>
    </row>
    <row r="225" spans="2:65" s="1" customFormat="1">
      <c r="B225" s="31"/>
      <c r="D225" s="149" t="s">
        <v>200</v>
      </c>
      <c r="F225" s="150" t="s">
        <v>441</v>
      </c>
      <c r="I225" s="147"/>
      <c r="L225" s="31"/>
      <c r="M225" s="148"/>
      <c r="T225" s="55"/>
      <c r="AT225" s="16" t="s">
        <v>200</v>
      </c>
      <c r="AU225" s="16" t="s">
        <v>89</v>
      </c>
    </row>
    <row r="226" spans="2:65" s="1" customFormat="1" ht="24.2" customHeight="1">
      <c r="B226" s="31"/>
      <c r="C226" s="132" t="s">
        <v>315</v>
      </c>
      <c r="D226" s="132" t="s">
        <v>192</v>
      </c>
      <c r="E226" s="133" t="s">
        <v>443</v>
      </c>
      <c r="F226" s="134" t="s">
        <v>444</v>
      </c>
      <c r="G226" s="135" t="s">
        <v>195</v>
      </c>
      <c r="H226" s="136">
        <v>113.096</v>
      </c>
      <c r="I226" s="137"/>
      <c r="J226" s="138">
        <f>ROUND(I226*H226,2)</f>
        <v>0</v>
      </c>
      <c r="K226" s="134" t="s">
        <v>1</v>
      </c>
      <c r="L226" s="31"/>
      <c r="M226" s="139" t="s">
        <v>1</v>
      </c>
      <c r="N226" s="140" t="s">
        <v>44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197</v>
      </c>
      <c r="AT226" s="143" t="s">
        <v>192</v>
      </c>
      <c r="AU226" s="143" t="s">
        <v>89</v>
      </c>
      <c r="AY226" s="16" t="s">
        <v>190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87</v>
      </c>
      <c r="BK226" s="144">
        <f>ROUND(I226*H226,2)</f>
        <v>0</v>
      </c>
      <c r="BL226" s="16" t="s">
        <v>197</v>
      </c>
      <c r="BM226" s="143" t="s">
        <v>318</v>
      </c>
    </row>
    <row r="227" spans="2:65" s="1" customFormat="1">
      <c r="B227" s="31"/>
      <c r="D227" s="145" t="s">
        <v>198</v>
      </c>
      <c r="F227" s="146" t="s">
        <v>444</v>
      </c>
      <c r="I227" s="147"/>
      <c r="L227" s="31"/>
      <c r="M227" s="148"/>
      <c r="T227" s="55"/>
      <c r="AT227" s="16" t="s">
        <v>198</v>
      </c>
      <c r="AU227" s="16" t="s">
        <v>89</v>
      </c>
    </row>
    <row r="228" spans="2:65" s="1" customFormat="1" ht="44.25" customHeight="1">
      <c r="B228" s="31"/>
      <c r="C228" s="132" t="s">
        <v>259</v>
      </c>
      <c r="D228" s="132" t="s">
        <v>192</v>
      </c>
      <c r="E228" s="133" t="s">
        <v>446</v>
      </c>
      <c r="F228" s="134" t="s">
        <v>447</v>
      </c>
      <c r="G228" s="135" t="s">
        <v>195</v>
      </c>
      <c r="H228" s="136">
        <v>219.30699999999999</v>
      </c>
      <c r="I228" s="137"/>
      <c r="J228" s="138">
        <f>ROUND(I228*H228,2)</f>
        <v>0</v>
      </c>
      <c r="K228" s="134" t="s">
        <v>196</v>
      </c>
      <c r="L228" s="31"/>
      <c r="M228" s="139" t="s">
        <v>1</v>
      </c>
      <c r="N228" s="140" t="s">
        <v>44</v>
      </c>
      <c r="P228" s="141">
        <f>O228*H228</f>
        <v>0</v>
      </c>
      <c r="Q228" s="141">
        <v>8.5961600000000003E-3</v>
      </c>
      <c r="R228" s="141">
        <f>Q228*H228</f>
        <v>1.8851980611199999</v>
      </c>
      <c r="S228" s="141">
        <v>0</v>
      </c>
      <c r="T228" s="142">
        <f>S228*H228</f>
        <v>0</v>
      </c>
      <c r="AR228" s="143" t="s">
        <v>197</v>
      </c>
      <c r="AT228" s="143" t="s">
        <v>192</v>
      </c>
      <c r="AU228" s="143" t="s">
        <v>89</v>
      </c>
      <c r="AY228" s="16" t="s">
        <v>190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87</v>
      </c>
      <c r="BK228" s="144">
        <f>ROUND(I228*H228,2)</f>
        <v>0</v>
      </c>
      <c r="BL228" s="16" t="s">
        <v>197</v>
      </c>
      <c r="BM228" s="143" t="s">
        <v>323</v>
      </c>
    </row>
    <row r="229" spans="2:65" s="1" customFormat="1" ht="39">
      <c r="B229" s="31"/>
      <c r="D229" s="145" t="s">
        <v>198</v>
      </c>
      <c r="F229" s="146" t="s">
        <v>449</v>
      </c>
      <c r="I229" s="147"/>
      <c r="L229" s="31"/>
      <c r="M229" s="148"/>
      <c r="T229" s="55"/>
      <c r="AT229" s="16" t="s">
        <v>198</v>
      </c>
      <c r="AU229" s="16" t="s">
        <v>89</v>
      </c>
    </row>
    <row r="230" spans="2:65" s="1" customFormat="1">
      <c r="B230" s="31"/>
      <c r="D230" s="149" t="s">
        <v>200</v>
      </c>
      <c r="F230" s="150" t="s">
        <v>450</v>
      </c>
      <c r="I230" s="147"/>
      <c r="L230" s="31"/>
      <c r="M230" s="148"/>
      <c r="T230" s="55"/>
      <c r="AT230" s="16" t="s">
        <v>200</v>
      </c>
      <c r="AU230" s="16" t="s">
        <v>89</v>
      </c>
    </row>
    <row r="231" spans="2:65" s="1" customFormat="1" ht="49.15" customHeight="1">
      <c r="B231" s="31"/>
      <c r="C231" s="152" t="s">
        <v>329</v>
      </c>
      <c r="D231" s="152" t="s">
        <v>426</v>
      </c>
      <c r="E231" s="153" t="s">
        <v>452</v>
      </c>
      <c r="F231" s="154" t="s">
        <v>453</v>
      </c>
      <c r="G231" s="155" t="s">
        <v>195</v>
      </c>
      <c r="H231" s="156">
        <v>223.69300000000001</v>
      </c>
      <c r="I231" s="157"/>
      <c r="J231" s="158">
        <f>ROUND(I231*H231,2)</f>
        <v>0</v>
      </c>
      <c r="K231" s="154" t="s">
        <v>1</v>
      </c>
      <c r="L231" s="159"/>
      <c r="M231" s="160" t="s">
        <v>1</v>
      </c>
      <c r="N231" s="161" t="s">
        <v>44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216</v>
      </c>
      <c r="AT231" s="143" t="s">
        <v>426</v>
      </c>
      <c r="AU231" s="143" t="s">
        <v>89</v>
      </c>
      <c r="AY231" s="16" t="s">
        <v>190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197</v>
      </c>
      <c r="BM231" s="143" t="s">
        <v>332</v>
      </c>
    </row>
    <row r="232" spans="2:65" s="1" customFormat="1" ht="29.25">
      <c r="B232" s="31"/>
      <c r="D232" s="145" t="s">
        <v>198</v>
      </c>
      <c r="F232" s="146" t="s">
        <v>453</v>
      </c>
      <c r="I232" s="147"/>
      <c r="L232" s="31"/>
      <c r="M232" s="148"/>
      <c r="T232" s="55"/>
      <c r="AT232" s="16" t="s">
        <v>198</v>
      </c>
      <c r="AU232" s="16" t="s">
        <v>89</v>
      </c>
    </row>
    <row r="233" spans="2:65" s="1" customFormat="1" ht="19.5">
      <c r="B233" s="31"/>
      <c r="D233" s="145" t="s">
        <v>403</v>
      </c>
      <c r="F233" s="151" t="s">
        <v>455</v>
      </c>
      <c r="I233" s="147"/>
      <c r="L233" s="31"/>
      <c r="M233" s="148"/>
      <c r="T233" s="55"/>
      <c r="AT233" s="16" t="s">
        <v>403</v>
      </c>
      <c r="AU233" s="16" t="s">
        <v>89</v>
      </c>
    </row>
    <row r="234" spans="2:65" s="1" customFormat="1" ht="44.25" customHeight="1">
      <c r="B234" s="31"/>
      <c r="C234" s="132" t="s">
        <v>266</v>
      </c>
      <c r="D234" s="132" t="s">
        <v>192</v>
      </c>
      <c r="E234" s="133" t="s">
        <v>1874</v>
      </c>
      <c r="F234" s="134" t="s">
        <v>1875</v>
      </c>
      <c r="G234" s="135" t="s">
        <v>195</v>
      </c>
      <c r="H234" s="136">
        <v>69.3</v>
      </c>
      <c r="I234" s="137"/>
      <c r="J234" s="138">
        <f>ROUND(I234*H234,2)</f>
        <v>0</v>
      </c>
      <c r="K234" s="134" t="s">
        <v>196</v>
      </c>
      <c r="L234" s="31"/>
      <c r="M234" s="139" t="s">
        <v>1</v>
      </c>
      <c r="N234" s="140" t="s">
        <v>44</v>
      </c>
      <c r="P234" s="141">
        <f>O234*H234</f>
        <v>0</v>
      </c>
      <c r="Q234" s="141">
        <v>8.51616E-3</v>
      </c>
      <c r="R234" s="141">
        <f>Q234*H234</f>
        <v>0.59016988800000003</v>
      </c>
      <c r="S234" s="141">
        <v>0</v>
      </c>
      <c r="T234" s="142">
        <f>S234*H234</f>
        <v>0</v>
      </c>
      <c r="AR234" s="143" t="s">
        <v>197</v>
      </c>
      <c r="AT234" s="143" t="s">
        <v>192</v>
      </c>
      <c r="AU234" s="143" t="s">
        <v>89</v>
      </c>
      <c r="AY234" s="16" t="s">
        <v>190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87</v>
      </c>
      <c r="BK234" s="144">
        <f>ROUND(I234*H234,2)</f>
        <v>0</v>
      </c>
      <c r="BL234" s="16" t="s">
        <v>197</v>
      </c>
      <c r="BM234" s="143" t="s">
        <v>337</v>
      </c>
    </row>
    <row r="235" spans="2:65" s="1" customFormat="1" ht="39">
      <c r="B235" s="31"/>
      <c r="D235" s="145" t="s">
        <v>198</v>
      </c>
      <c r="F235" s="146" t="s">
        <v>1876</v>
      </c>
      <c r="I235" s="147"/>
      <c r="L235" s="31"/>
      <c r="M235" s="148"/>
      <c r="T235" s="55"/>
      <c r="AT235" s="16" t="s">
        <v>198</v>
      </c>
      <c r="AU235" s="16" t="s">
        <v>89</v>
      </c>
    </row>
    <row r="236" spans="2:65" s="1" customFormat="1">
      <c r="B236" s="31"/>
      <c r="D236" s="149" t="s">
        <v>200</v>
      </c>
      <c r="F236" s="150" t="s">
        <v>1877</v>
      </c>
      <c r="I236" s="147"/>
      <c r="L236" s="31"/>
      <c r="M236" s="148"/>
      <c r="T236" s="55"/>
      <c r="AT236" s="16" t="s">
        <v>200</v>
      </c>
      <c r="AU236" s="16" t="s">
        <v>89</v>
      </c>
    </row>
    <row r="237" spans="2:65" s="1" customFormat="1" ht="21.75" customHeight="1">
      <c r="B237" s="31"/>
      <c r="C237" s="152" t="s">
        <v>340</v>
      </c>
      <c r="D237" s="152" t="s">
        <v>426</v>
      </c>
      <c r="E237" s="153" t="s">
        <v>1878</v>
      </c>
      <c r="F237" s="154" t="s">
        <v>1879</v>
      </c>
      <c r="G237" s="155" t="s">
        <v>195</v>
      </c>
      <c r="H237" s="156">
        <v>70.686000000000007</v>
      </c>
      <c r="I237" s="157"/>
      <c r="J237" s="158">
        <f>ROUND(I237*H237,2)</f>
        <v>0</v>
      </c>
      <c r="K237" s="154" t="s">
        <v>196</v>
      </c>
      <c r="L237" s="159"/>
      <c r="M237" s="160" t="s">
        <v>1</v>
      </c>
      <c r="N237" s="161" t="s">
        <v>44</v>
      </c>
      <c r="P237" s="141">
        <f>O237*H237</f>
        <v>0</v>
      </c>
      <c r="Q237" s="141">
        <v>1.5E-3</v>
      </c>
      <c r="R237" s="141">
        <f>Q237*H237</f>
        <v>0.10602900000000001</v>
      </c>
      <c r="S237" s="141">
        <v>0</v>
      </c>
      <c r="T237" s="142">
        <f>S237*H237</f>
        <v>0</v>
      </c>
      <c r="AR237" s="143" t="s">
        <v>216</v>
      </c>
      <c r="AT237" s="143" t="s">
        <v>426</v>
      </c>
      <c r="AU237" s="143" t="s">
        <v>89</v>
      </c>
      <c r="AY237" s="16" t="s">
        <v>190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87</v>
      </c>
      <c r="BK237" s="144">
        <f>ROUND(I237*H237,2)</f>
        <v>0</v>
      </c>
      <c r="BL237" s="16" t="s">
        <v>197</v>
      </c>
      <c r="BM237" s="143" t="s">
        <v>343</v>
      </c>
    </row>
    <row r="238" spans="2:65" s="1" customFormat="1">
      <c r="B238" s="31"/>
      <c r="D238" s="145" t="s">
        <v>198</v>
      </c>
      <c r="F238" s="146" t="s">
        <v>1879</v>
      </c>
      <c r="I238" s="147"/>
      <c r="L238" s="31"/>
      <c r="M238" s="148"/>
      <c r="T238" s="55"/>
      <c r="AT238" s="16" t="s">
        <v>198</v>
      </c>
      <c r="AU238" s="16" t="s">
        <v>89</v>
      </c>
    </row>
    <row r="239" spans="2:65" s="1" customFormat="1" ht="44.25" customHeight="1">
      <c r="B239" s="31"/>
      <c r="C239" s="132" t="s">
        <v>271</v>
      </c>
      <c r="D239" s="132" t="s">
        <v>192</v>
      </c>
      <c r="E239" s="133" t="s">
        <v>446</v>
      </c>
      <c r="F239" s="134" t="s">
        <v>447</v>
      </c>
      <c r="G239" s="135" t="s">
        <v>195</v>
      </c>
      <c r="H239" s="136">
        <v>1117.192</v>
      </c>
      <c r="I239" s="137"/>
      <c r="J239" s="138">
        <f>ROUND(I239*H239,2)</f>
        <v>0</v>
      </c>
      <c r="K239" s="134" t="s">
        <v>196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8.5961600000000003E-3</v>
      </c>
      <c r="R239" s="141">
        <f>Q239*H239</f>
        <v>9.60356118272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348</v>
      </c>
    </row>
    <row r="240" spans="2:65" s="1" customFormat="1" ht="39">
      <c r="B240" s="31"/>
      <c r="D240" s="145" t="s">
        <v>198</v>
      </c>
      <c r="F240" s="146" t="s">
        <v>449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>
      <c r="B241" s="31"/>
      <c r="D241" s="149" t="s">
        <v>200</v>
      </c>
      <c r="F241" s="150" t="s">
        <v>450</v>
      </c>
      <c r="I241" s="147"/>
      <c r="L241" s="31"/>
      <c r="M241" s="148"/>
      <c r="T241" s="55"/>
      <c r="AT241" s="16" t="s">
        <v>200</v>
      </c>
      <c r="AU241" s="16" t="s">
        <v>89</v>
      </c>
    </row>
    <row r="242" spans="2:65" s="1" customFormat="1" ht="21.75" customHeight="1">
      <c r="B242" s="31"/>
      <c r="C242" s="152" t="s">
        <v>351</v>
      </c>
      <c r="D242" s="152" t="s">
        <v>426</v>
      </c>
      <c r="E242" s="153" t="s">
        <v>468</v>
      </c>
      <c r="F242" s="154" t="s">
        <v>469</v>
      </c>
      <c r="G242" s="155" t="s">
        <v>195</v>
      </c>
      <c r="H242" s="156">
        <v>1139.5360000000001</v>
      </c>
      <c r="I242" s="157"/>
      <c r="J242" s="158">
        <f>ROUND(I242*H242,2)</f>
        <v>0</v>
      </c>
      <c r="K242" s="154" t="s">
        <v>196</v>
      </c>
      <c r="L242" s="159"/>
      <c r="M242" s="160" t="s">
        <v>1</v>
      </c>
      <c r="N242" s="161" t="s">
        <v>44</v>
      </c>
      <c r="P242" s="141">
        <f>O242*H242</f>
        <v>0</v>
      </c>
      <c r="Q242" s="141">
        <v>2.0999999999999999E-3</v>
      </c>
      <c r="R242" s="141">
        <f>Q242*H242</f>
        <v>2.3930256000000001</v>
      </c>
      <c r="S242" s="141">
        <v>0</v>
      </c>
      <c r="T242" s="142">
        <f>S242*H242</f>
        <v>0</v>
      </c>
      <c r="AR242" s="143" t="s">
        <v>216</v>
      </c>
      <c r="AT242" s="143" t="s">
        <v>426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354</v>
      </c>
    </row>
    <row r="243" spans="2:65" s="1" customFormat="1">
      <c r="B243" s="31"/>
      <c r="D243" s="145" t="s">
        <v>198</v>
      </c>
      <c r="F243" s="146" t="s">
        <v>469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 ht="37.9" customHeight="1">
      <c r="B244" s="31"/>
      <c r="C244" s="132" t="s">
        <v>277</v>
      </c>
      <c r="D244" s="132" t="s">
        <v>192</v>
      </c>
      <c r="E244" s="133" t="s">
        <v>471</v>
      </c>
      <c r="F244" s="134" t="s">
        <v>472</v>
      </c>
      <c r="G244" s="135" t="s">
        <v>368</v>
      </c>
      <c r="H244" s="136">
        <v>164.3</v>
      </c>
      <c r="I244" s="137"/>
      <c r="J244" s="138">
        <f>ROUND(I244*H244,2)</f>
        <v>0</v>
      </c>
      <c r="K244" s="134" t="s">
        <v>196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1.758E-3</v>
      </c>
      <c r="R244" s="141">
        <f>Q244*H244</f>
        <v>0.28883940000000002</v>
      </c>
      <c r="S244" s="141">
        <v>0</v>
      </c>
      <c r="T244" s="142">
        <f>S244*H244</f>
        <v>0</v>
      </c>
      <c r="AR244" s="143" t="s">
        <v>197</v>
      </c>
      <c r="AT244" s="143" t="s">
        <v>192</v>
      </c>
      <c r="AU244" s="143" t="s">
        <v>89</v>
      </c>
      <c r="AY244" s="16" t="s">
        <v>190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197</v>
      </c>
      <c r="BM244" s="143" t="s">
        <v>357</v>
      </c>
    </row>
    <row r="245" spans="2:65" s="1" customFormat="1" ht="29.25">
      <c r="B245" s="31"/>
      <c r="D245" s="145" t="s">
        <v>198</v>
      </c>
      <c r="F245" s="146" t="s">
        <v>474</v>
      </c>
      <c r="I245" s="147"/>
      <c r="L245" s="31"/>
      <c r="M245" s="148"/>
      <c r="T245" s="55"/>
      <c r="AT245" s="16" t="s">
        <v>198</v>
      </c>
      <c r="AU245" s="16" t="s">
        <v>89</v>
      </c>
    </row>
    <row r="246" spans="2:65" s="1" customFormat="1">
      <c r="B246" s="31"/>
      <c r="D246" s="149" t="s">
        <v>200</v>
      </c>
      <c r="F246" s="150" t="s">
        <v>475</v>
      </c>
      <c r="I246" s="147"/>
      <c r="L246" s="31"/>
      <c r="M246" s="148"/>
      <c r="T246" s="55"/>
      <c r="AT246" s="16" t="s">
        <v>200</v>
      </c>
      <c r="AU246" s="16" t="s">
        <v>89</v>
      </c>
    </row>
    <row r="247" spans="2:65" s="1" customFormat="1" ht="37.9" customHeight="1">
      <c r="B247" s="31"/>
      <c r="C247" s="132" t="s">
        <v>358</v>
      </c>
      <c r="D247" s="132" t="s">
        <v>192</v>
      </c>
      <c r="E247" s="133" t="s">
        <v>1880</v>
      </c>
      <c r="F247" s="134" t="s">
        <v>1881</v>
      </c>
      <c r="G247" s="135" t="s">
        <v>368</v>
      </c>
      <c r="H247" s="136">
        <v>184.8</v>
      </c>
      <c r="I247" s="137"/>
      <c r="J247" s="138">
        <f>ROUND(I247*H247,2)</f>
        <v>0</v>
      </c>
      <c r="K247" s="134" t="s">
        <v>196</v>
      </c>
      <c r="L247" s="31"/>
      <c r="M247" s="139" t="s">
        <v>1</v>
      </c>
      <c r="N247" s="140" t="s">
        <v>44</v>
      </c>
      <c r="P247" s="141">
        <f>O247*H247</f>
        <v>0</v>
      </c>
      <c r="Q247" s="141">
        <v>3.3899999999999998E-3</v>
      </c>
      <c r="R247" s="141">
        <f>Q247*H247</f>
        <v>0.62647200000000003</v>
      </c>
      <c r="S247" s="141">
        <v>0</v>
      </c>
      <c r="T247" s="142">
        <f>S247*H247</f>
        <v>0</v>
      </c>
      <c r="AR247" s="143" t="s">
        <v>197</v>
      </c>
      <c r="AT247" s="143" t="s">
        <v>192</v>
      </c>
      <c r="AU247" s="143" t="s">
        <v>89</v>
      </c>
      <c r="AY247" s="16" t="s">
        <v>190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87</v>
      </c>
      <c r="BK247" s="144">
        <f>ROUND(I247*H247,2)</f>
        <v>0</v>
      </c>
      <c r="BL247" s="16" t="s">
        <v>197</v>
      </c>
      <c r="BM247" s="143" t="s">
        <v>361</v>
      </c>
    </row>
    <row r="248" spans="2:65" s="1" customFormat="1" ht="29.25">
      <c r="B248" s="31"/>
      <c r="D248" s="145" t="s">
        <v>198</v>
      </c>
      <c r="F248" s="146" t="s">
        <v>1882</v>
      </c>
      <c r="I248" s="147"/>
      <c r="L248" s="31"/>
      <c r="M248" s="148"/>
      <c r="T248" s="55"/>
      <c r="AT248" s="16" t="s">
        <v>198</v>
      </c>
      <c r="AU248" s="16" t="s">
        <v>89</v>
      </c>
    </row>
    <row r="249" spans="2:65" s="1" customFormat="1">
      <c r="B249" s="31"/>
      <c r="D249" s="149" t="s">
        <v>200</v>
      </c>
      <c r="F249" s="150" t="s">
        <v>1883</v>
      </c>
      <c r="I249" s="147"/>
      <c r="L249" s="31"/>
      <c r="M249" s="148"/>
      <c r="T249" s="55"/>
      <c r="AT249" s="16" t="s">
        <v>200</v>
      </c>
      <c r="AU249" s="16" t="s">
        <v>89</v>
      </c>
    </row>
    <row r="250" spans="2:65" s="1" customFormat="1" ht="21.75" customHeight="1">
      <c r="B250" s="31"/>
      <c r="C250" s="152" t="s">
        <v>281</v>
      </c>
      <c r="D250" s="152" t="s">
        <v>426</v>
      </c>
      <c r="E250" s="153" t="s">
        <v>477</v>
      </c>
      <c r="F250" s="154" t="s">
        <v>478</v>
      </c>
      <c r="G250" s="155" t="s">
        <v>195</v>
      </c>
      <c r="H250" s="156">
        <v>92.090999999999994</v>
      </c>
      <c r="I250" s="157"/>
      <c r="J250" s="158">
        <f>ROUND(I250*H250,2)</f>
        <v>0</v>
      </c>
      <c r="K250" s="154" t="s">
        <v>196</v>
      </c>
      <c r="L250" s="159"/>
      <c r="M250" s="160" t="s">
        <v>1</v>
      </c>
      <c r="N250" s="161" t="s">
        <v>44</v>
      </c>
      <c r="P250" s="141">
        <f>O250*H250</f>
        <v>0</v>
      </c>
      <c r="Q250" s="141">
        <v>5.9999999999999995E-4</v>
      </c>
      <c r="R250" s="141">
        <f>Q250*H250</f>
        <v>5.5254599999999994E-2</v>
      </c>
      <c r="S250" s="141">
        <v>0</v>
      </c>
      <c r="T250" s="142">
        <f>S250*H250</f>
        <v>0</v>
      </c>
      <c r="AR250" s="143" t="s">
        <v>216</v>
      </c>
      <c r="AT250" s="143" t="s">
        <v>426</v>
      </c>
      <c r="AU250" s="143" t="s">
        <v>89</v>
      </c>
      <c r="AY250" s="16" t="s">
        <v>190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87</v>
      </c>
      <c r="BK250" s="144">
        <f>ROUND(I250*H250,2)</f>
        <v>0</v>
      </c>
      <c r="BL250" s="16" t="s">
        <v>197</v>
      </c>
      <c r="BM250" s="143" t="s">
        <v>369</v>
      </c>
    </row>
    <row r="251" spans="2:65" s="1" customFormat="1">
      <c r="B251" s="31"/>
      <c r="D251" s="145" t="s">
        <v>198</v>
      </c>
      <c r="F251" s="146" t="s">
        <v>478</v>
      </c>
      <c r="I251" s="147"/>
      <c r="L251" s="31"/>
      <c r="M251" s="148"/>
      <c r="T251" s="55"/>
      <c r="AT251" s="16" t="s">
        <v>198</v>
      </c>
      <c r="AU251" s="16" t="s">
        <v>89</v>
      </c>
    </row>
    <row r="252" spans="2:65" s="1" customFormat="1" ht="37.9" customHeight="1">
      <c r="B252" s="31"/>
      <c r="C252" s="132" t="s">
        <v>372</v>
      </c>
      <c r="D252" s="132" t="s">
        <v>192</v>
      </c>
      <c r="E252" s="133" t="s">
        <v>471</v>
      </c>
      <c r="F252" s="134" t="s">
        <v>472</v>
      </c>
      <c r="G252" s="135" t="s">
        <v>368</v>
      </c>
      <c r="H252" s="136">
        <v>10.8</v>
      </c>
      <c r="I252" s="137"/>
      <c r="J252" s="138">
        <f>ROUND(I252*H252,2)</f>
        <v>0</v>
      </c>
      <c r="K252" s="134" t="s">
        <v>196</v>
      </c>
      <c r="L252" s="31"/>
      <c r="M252" s="139" t="s">
        <v>1</v>
      </c>
      <c r="N252" s="140" t="s">
        <v>44</v>
      </c>
      <c r="P252" s="141">
        <f>O252*H252</f>
        <v>0</v>
      </c>
      <c r="Q252" s="141">
        <v>1.758E-3</v>
      </c>
      <c r="R252" s="141">
        <f>Q252*H252</f>
        <v>1.89864E-2</v>
      </c>
      <c r="S252" s="141">
        <v>0</v>
      </c>
      <c r="T252" s="142">
        <f>S252*H252</f>
        <v>0</v>
      </c>
      <c r="AR252" s="143" t="s">
        <v>197</v>
      </c>
      <c r="AT252" s="143" t="s">
        <v>192</v>
      </c>
      <c r="AU252" s="143" t="s">
        <v>89</v>
      </c>
      <c r="AY252" s="16" t="s">
        <v>190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87</v>
      </c>
      <c r="BK252" s="144">
        <f>ROUND(I252*H252,2)</f>
        <v>0</v>
      </c>
      <c r="BL252" s="16" t="s">
        <v>197</v>
      </c>
      <c r="BM252" s="143" t="s">
        <v>375</v>
      </c>
    </row>
    <row r="253" spans="2:65" s="1" customFormat="1" ht="29.25">
      <c r="B253" s="31"/>
      <c r="D253" s="145" t="s">
        <v>198</v>
      </c>
      <c r="F253" s="146" t="s">
        <v>474</v>
      </c>
      <c r="I253" s="147"/>
      <c r="L253" s="31"/>
      <c r="M253" s="148"/>
      <c r="T253" s="55"/>
      <c r="AT253" s="16" t="s">
        <v>198</v>
      </c>
      <c r="AU253" s="16" t="s">
        <v>89</v>
      </c>
    </row>
    <row r="254" spans="2:65" s="1" customFormat="1">
      <c r="B254" s="31"/>
      <c r="D254" s="149" t="s">
        <v>200</v>
      </c>
      <c r="F254" s="150" t="s">
        <v>475</v>
      </c>
      <c r="I254" s="147"/>
      <c r="L254" s="31"/>
      <c r="M254" s="148"/>
      <c r="T254" s="55"/>
      <c r="AT254" s="16" t="s">
        <v>200</v>
      </c>
      <c r="AU254" s="16" t="s">
        <v>89</v>
      </c>
    </row>
    <row r="255" spans="2:65" s="1" customFormat="1" ht="24.2" customHeight="1">
      <c r="B255" s="31"/>
      <c r="C255" s="152" t="s">
        <v>286</v>
      </c>
      <c r="D255" s="152" t="s">
        <v>426</v>
      </c>
      <c r="E255" s="153" t="s">
        <v>1884</v>
      </c>
      <c r="F255" s="154" t="s">
        <v>1885</v>
      </c>
      <c r="G255" s="155" t="s">
        <v>195</v>
      </c>
      <c r="H255" s="156">
        <v>1.6519999999999999</v>
      </c>
      <c r="I255" s="157"/>
      <c r="J255" s="158">
        <f>ROUND(I255*H255,2)</f>
        <v>0</v>
      </c>
      <c r="K255" s="154" t="s">
        <v>196</v>
      </c>
      <c r="L255" s="159"/>
      <c r="M255" s="160" t="s">
        <v>1</v>
      </c>
      <c r="N255" s="161" t="s">
        <v>44</v>
      </c>
      <c r="P255" s="141">
        <f>O255*H255</f>
        <v>0</v>
      </c>
      <c r="Q255" s="141">
        <v>8.9999999999999998E-4</v>
      </c>
      <c r="R255" s="141">
        <f>Q255*H255</f>
        <v>1.4867999999999999E-3</v>
      </c>
      <c r="S255" s="141">
        <v>0</v>
      </c>
      <c r="T255" s="142">
        <f>S255*H255</f>
        <v>0</v>
      </c>
      <c r="AR255" s="143" t="s">
        <v>216</v>
      </c>
      <c r="AT255" s="143" t="s">
        <v>426</v>
      </c>
      <c r="AU255" s="143" t="s">
        <v>89</v>
      </c>
      <c r="AY255" s="16" t="s">
        <v>190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87</v>
      </c>
      <c r="BK255" s="144">
        <f>ROUND(I255*H255,2)</f>
        <v>0</v>
      </c>
      <c r="BL255" s="16" t="s">
        <v>197</v>
      </c>
      <c r="BM255" s="143" t="s">
        <v>380</v>
      </c>
    </row>
    <row r="256" spans="2:65" s="1" customFormat="1" ht="19.5">
      <c r="B256" s="31"/>
      <c r="D256" s="145" t="s">
        <v>198</v>
      </c>
      <c r="F256" s="146" t="s">
        <v>1885</v>
      </c>
      <c r="I256" s="147"/>
      <c r="L256" s="31"/>
      <c r="M256" s="148"/>
      <c r="T256" s="55"/>
      <c r="AT256" s="16" t="s">
        <v>198</v>
      </c>
      <c r="AU256" s="16" t="s">
        <v>89</v>
      </c>
    </row>
    <row r="257" spans="2:65" s="1" customFormat="1" ht="19.5">
      <c r="B257" s="31"/>
      <c r="D257" s="145" t="s">
        <v>403</v>
      </c>
      <c r="F257" s="151" t="s">
        <v>455</v>
      </c>
      <c r="I257" s="147"/>
      <c r="L257" s="31"/>
      <c r="M257" s="148"/>
      <c r="T257" s="55"/>
      <c r="AT257" s="16" t="s">
        <v>403</v>
      </c>
      <c r="AU257" s="16" t="s">
        <v>89</v>
      </c>
    </row>
    <row r="258" spans="2:65" s="1" customFormat="1" ht="24.2" customHeight="1">
      <c r="B258" s="31"/>
      <c r="C258" s="132" t="s">
        <v>384</v>
      </c>
      <c r="D258" s="132" t="s">
        <v>192</v>
      </c>
      <c r="E258" s="133" t="s">
        <v>485</v>
      </c>
      <c r="F258" s="134" t="s">
        <v>486</v>
      </c>
      <c r="G258" s="135" t="s">
        <v>195</v>
      </c>
      <c r="H258" s="136">
        <v>38.338000000000001</v>
      </c>
      <c r="I258" s="137"/>
      <c r="J258" s="138">
        <f>ROUND(I258*H258,2)</f>
        <v>0</v>
      </c>
      <c r="K258" s="134" t="s">
        <v>196</v>
      </c>
      <c r="L258" s="31"/>
      <c r="M258" s="139" t="s">
        <v>1</v>
      </c>
      <c r="N258" s="140" t="s">
        <v>44</v>
      </c>
      <c r="P258" s="141">
        <f>O258*H258</f>
        <v>0</v>
      </c>
      <c r="Q258" s="141">
        <v>5.7000000000000002E-3</v>
      </c>
      <c r="R258" s="141">
        <f>Q258*H258</f>
        <v>0.21852660000000002</v>
      </c>
      <c r="S258" s="141">
        <v>0</v>
      </c>
      <c r="T258" s="142">
        <f>S258*H258</f>
        <v>0</v>
      </c>
      <c r="AR258" s="143" t="s">
        <v>197</v>
      </c>
      <c r="AT258" s="143" t="s">
        <v>192</v>
      </c>
      <c r="AU258" s="143" t="s">
        <v>89</v>
      </c>
      <c r="AY258" s="16" t="s">
        <v>190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87</v>
      </c>
      <c r="BK258" s="144">
        <f>ROUND(I258*H258,2)</f>
        <v>0</v>
      </c>
      <c r="BL258" s="16" t="s">
        <v>197</v>
      </c>
      <c r="BM258" s="143" t="s">
        <v>387</v>
      </c>
    </row>
    <row r="259" spans="2:65" s="1" customFormat="1" ht="19.5">
      <c r="B259" s="31"/>
      <c r="D259" s="145" t="s">
        <v>198</v>
      </c>
      <c r="F259" s="146" t="s">
        <v>488</v>
      </c>
      <c r="I259" s="147"/>
      <c r="L259" s="31"/>
      <c r="M259" s="148"/>
      <c r="T259" s="55"/>
      <c r="AT259" s="16" t="s">
        <v>198</v>
      </c>
      <c r="AU259" s="16" t="s">
        <v>89</v>
      </c>
    </row>
    <row r="260" spans="2:65" s="1" customFormat="1">
      <c r="B260" s="31"/>
      <c r="D260" s="149" t="s">
        <v>200</v>
      </c>
      <c r="F260" s="150" t="s">
        <v>489</v>
      </c>
      <c r="I260" s="147"/>
      <c r="L260" s="31"/>
      <c r="M260" s="148"/>
      <c r="T260" s="55"/>
      <c r="AT260" s="16" t="s">
        <v>200</v>
      </c>
      <c r="AU260" s="16" t="s">
        <v>89</v>
      </c>
    </row>
    <row r="261" spans="2:65" s="1" customFormat="1" ht="24.2" customHeight="1">
      <c r="B261" s="31"/>
      <c r="C261" s="132" t="s">
        <v>291</v>
      </c>
      <c r="D261" s="132" t="s">
        <v>192</v>
      </c>
      <c r="E261" s="133" t="s">
        <v>491</v>
      </c>
      <c r="F261" s="134" t="s">
        <v>492</v>
      </c>
      <c r="G261" s="135" t="s">
        <v>195</v>
      </c>
      <c r="H261" s="136">
        <v>38.338000000000001</v>
      </c>
      <c r="I261" s="137"/>
      <c r="J261" s="138">
        <f>ROUND(I261*H261,2)</f>
        <v>0</v>
      </c>
      <c r="K261" s="134" t="s">
        <v>196</v>
      </c>
      <c r="L261" s="31"/>
      <c r="M261" s="139" t="s">
        <v>1</v>
      </c>
      <c r="N261" s="140" t="s">
        <v>44</v>
      </c>
      <c r="P261" s="141">
        <f>O261*H261</f>
        <v>0</v>
      </c>
      <c r="Q261" s="141">
        <v>2.2000000000000001E-4</v>
      </c>
      <c r="R261" s="141">
        <f>Q261*H261</f>
        <v>8.4343600000000001E-3</v>
      </c>
      <c r="S261" s="141">
        <v>0</v>
      </c>
      <c r="T261" s="142">
        <f>S261*H261</f>
        <v>0</v>
      </c>
      <c r="AR261" s="143" t="s">
        <v>197</v>
      </c>
      <c r="AT261" s="143" t="s">
        <v>192</v>
      </c>
      <c r="AU261" s="143" t="s">
        <v>89</v>
      </c>
      <c r="AY261" s="16" t="s">
        <v>190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87</v>
      </c>
      <c r="BK261" s="144">
        <f>ROUND(I261*H261,2)</f>
        <v>0</v>
      </c>
      <c r="BL261" s="16" t="s">
        <v>197</v>
      </c>
      <c r="BM261" s="143" t="s">
        <v>392</v>
      </c>
    </row>
    <row r="262" spans="2:65" s="1" customFormat="1" ht="19.5">
      <c r="B262" s="31"/>
      <c r="D262" s="145" t="s">
        <v>198</v>
      </c>
      <c r="F262" s="146" t="s">
        <v>494</v>
      </c>
      <c r="I262" s="147"/>
      <c r="L262" s="31"/>
      <c r="M262" s="148"/>
      <c r="T262" s="55"/>
      <c r="AT262" s="16" t="s">
        <v>198</v>
      </c>
      <c r="AU262" s="16" t="s">
        <v>89</v>
      </c>
    </row>
    <row r="263" spans="2:65" s="1" customFormat="1">
      <c r="B263" s="31"/>
      <c r="D263" s="149" t="s">
        <v>200</v>
      </c>
      <c r="F263" s="150" t="s">
        <v>495</v>
      </c>
      <c r="I263" s="147"/>
      <c r="L263" s="31"/>
      <c r="M263" s="148"/>
      <c r="T263" s="55"/>
      <c r="AT263" s="16" t="s">
        <v>200</v>
      </c>
      <c r="AU263" s="16" t="s">
        <v>89</v>
      </c>
    </row>
    <row r="264" spans="2:65" s="1" customFormat="1" ht="24.2" customHeight="1">
      <c r="B264" s="31"/>
      <c r="C264" s="132" t="s">
        <v>398</v>
      </c>
      <c r="D264" s="132" t="s">
        <v>192</v>
      </c>
      <c r="E264" s="133" t="s">
        <v>507</v>
      </c>
      <c r="F264" s="134" t="s">
        <v>508</v>
      </c>
      <c r="G264" s="135" t="s">
        <v>195</v>
      </c>
      <c r="H264" s="136">
        <v>1276.777</v>
      </c>
      <c r="I264" s="137"/>
      <c r="J264" s="138">
        <f>ROUND(I264*H264,2)</f>
        <v>0</v>
      </c>
      <c r="K264" s="134" t="s">
        <v>196</v>
      </c>
      <c r="L264" s="31"/>
      <c r="M264" s="139" t="s">
        <v>1</v>
      </c>
      <c r="N264" s="140" t="s">
        <v>44</v>
      </c>
      <c r="P264" s="141">
        <f>O264*H264</f>
        <v>0</v>
      </c>
      <c r="Q264" s="141">
        <v>2.99E-3</v>
      </c>
      <c r="R264" s="141">
        <f>Q264*H264</f>
        <v>3.8175632300000002</v>
      </c>
      <c r="S264" s="141">
        <v>0</v>
      </c>
      <c r="T264" s="142">
        <f>S264*H264</f>
        <v>0</v>
      </c>
      <c r="AR264" s="143" t="s">
        <v>197</v>
      </c>
      <c r="AT264" s="143" t="s">
        <v>192</v>
      </c>
      <c r="AU264" s="143" t="s">
        <v>89</v>
      </c>
      <c r="AY264" s="16" t="s">
        <v>190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87</v>
      </c>
      <c r="BK264" s="144">
        <f>ROUND(I264*H264,2)</f>
        <v>0</v>
      </c>
      <c r="BL264" s="16" t="s">
        <v>197</v>
      </c>
      <c r="BM264" s="143" t="s">
        <v>401</v>
      </c>
    </row>
    <row r="265" spans="2:65" s="1" customFormat="1" ht="19.5">
      <c r="B265" s="31"/>
      <c r="D265" s="145" t="s">
        <v>198</v>
      </c>
      <c r="F265" s="146" t="s">
        <v>510</v>
      </c>
      <c r="I265" s="147"/>
      <c r="L265" s="31"/>
      <c r="M265" s="148"/>
      <c r="T265" s="55"/>
      <c r="AT265" s="16" t="s">
        <v>198</v>
      </c>
      <c r="AU265" s="16" t="s">
        <v>89</v>
      </c>
    </row>
    <row r="266" spans="2:65" s="1" customFormat="1">
      <c r="B266" s="31"/>
      <c r="D266" s="149" t="s">
        <v>200</v>
      </c>
      <c r="F266" s="150" t="s">
        <v>511</v>
      </c>
      <c r="I266" s="147"/>
      <c r="L266" s="31"/>
      <c r="M266" s="148"/>
      <c r="T266" s="55"/>
      <c r="AT266" s="16" t="s">
        <v>200</v>
      </c>
      <c r="AU266" s="16" t="s">
        <v>89</v>
      </c>
    </row>
    <row r="267" spans="2:65" s="1" customFormat="1" ht="39">
      <c r="B267" s="31"/>
      <c r="D267" s="145" t="s">
        <v>403</v>
      </c>
      <c r="F267" s="151" t="s">
        <v>512</v>
      </c>
      <c r="I267" s="147"/>
      <c r="L267" s="31"/>
      <c r="M267" s="148"/>
      <c r="T267" s="55"/>
      <c r="AT267" s="16" t="s">
        <v>403</v>
      </c>
      <c r="AU267" s="16" t="s">
        <v>89</v>
      </c>
    </row>
    <row r="268" spans="2:65" s="1" customFormat="1" ht="24.2" customHeight="1">
      <c r="B268" s="31"/>
      <c r="C268" s="132" t="s">
        <v>297</v>
      </c>
      <c r="D268" s="132" t="s">
        <v>192</v>
      </c>
      <c r="E268" s="133" t="s">
        <v>513</v>
      </c>
      <c r="F268" s="134" t="s">
        <v>514</v>
      </c>
      <c r="G268" s="135" t="s">
        <v>195</v>
      </c>
      <c r="H268" s="136">
        <v>1276.777</v>
      </c>
      <c r="I268" s="137"/>
      <c r="J268" s="138">
        <f>ROUND(I268*H268,2)</f>
        <v>0</v>
      </c>
      <c r="K268" s="134" t="s">
        <v>196</v>
      </c>
      <c r="L268" s="31"/>
      <c r="M268" s="139" t="s">
        <v>1</v>
      </c>
      <c r="N268" s="140" t="s">
        <v>44</v>
      </c>
      <c r="P268" s="141">
        <f>O268*H268</f>
        <v>0</v>
      </c>
      <c r="Q268" s="141">
        <v>2.0000000000000001E-4</v>
      </c>
      <c r="R268" s="141">
        <f>Q268*H268</f>
        <v>0.25535540000000001</v>
      </c>
      <c r="S268" s="141">
        <v>0</v>
      </c>
      <c r="T268" s="142">
        <f>S268*H268</f>
        <v>0</v>
      </c>
      <c r="AR268" s="143" t="s">
        <v>197</v>
      </c>
      <c r="AT268" s="143" t="s">
        <v>192</v>
      </c>
      <c r="AU268" s="143" t="s">
        <v>89</v>
      </c>
      <c r="AY268" s="16" t="s">
        <v>190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87</v>
      </c>
      <c r="BK268" s="144">
        <f>ROUND(I268*H268,2)</f>
        <v>0</v>
      </c>
      <c r="BL268" s="16" t="s">
        <v>197</v>
      </c>
      <c r="BM268" s="143" t="s">
        <v>407</v>
      </c>
    </row>
    <row r="269" spans="2:65" s="1" customFormat="1" ht="19.5">
      <c r="B269" s="31"/>
      <c r="D269" s="145" t="s">
        <v>198</v>
      </c>
      <c r="F269" s="146" t="s">
        <v>516</v>
      </c>
      <c r="I269" s="147"/>
      <c r="L269" s="31"/>
      <c r="M269" s="148"/>
      <c r="T269" s="55"/>
      <c r="AT269" s="16" t="s">
        <v>198</v>
      </c>
      <c r="AU269" s="16" t="s">
        <v>89</v>
      </c>
    </row>
    <row r="270" spans="2:65" s="1" customFormat="1">
      <c r="B270" s="31"/>
      <c r="D270" s="149" t="s">
        <v>200</v>
      </c>
      <c r="F270" s="150" t="s">
        <v>517</v>
      </c>
      <c r="I270" s="147"/>
      <c r="L270" s="31"/>
      <c r="M270" s="148"/>
      <c r="T270" s="55"/>
      <c r="AT270" s="16" t="s">
        <v>200</v>
      </c>
      <c r="AU270" s="16" t="s">
        <v>89</v>
      </c>
    </row>
    <row r="271" spans="2:65" s="1" customFormat="1" ht="24.2" customHeight="1">
      <c r="B271" s="31"/>
      <c r="C271" s="132" t="s">
        <v>410</v>
      </c>
      <c r="D271" s="132" t="s">
        <v>192</v>
      </c>
      <c r="E271" s="133" t="s">
        <v>518</v>
      </c>
      <c r="F271" s="134" t="s">
        <v>519</v>
      </c>
      <c r="G271" s="135" t="s">
        <v>195</v>
      </c>
      <c r="H271" s="136">
        <v>331.14100000000002</v>
      </c>
      <c r="I271" s="137"/>
      <c r="J271" s="138">
        <f>ROUND(I271*H271,2)</f>
        <v>0</v>
      </c>
      <c r="K271" s="134" t="s">
        <v>196</v>
      </c>
      <c r="L271" s="31"/>
      <c r="M271" s="139" t="s">
        <v>1</v>
      </c>
      <c r="N271" s="140" t="s">
        <v>44</v>
      </c>
      <c r="P271" s="141">
        <f>O271*H271</f>
        <v>0</v>
      </c>
      <c r="Q271" s="141">
        <v>4.3839999999999999E-3</v>
      </c>
      <c r="R271" s="141">
        <f>Q271*H271</f>
        <v>1.4517221440000001</v>
      </c>
      <c r="S271" s="141">
        <v>0</v>
      </c>
      <c r="T271" s="142">
        <f>S271*H271</f>
        <v>0</v>
      </c>
      <c r="AR271" s="143" t="s">
        <v>197</v>
      </c>
      <c r="AT271" s="143" t="s">
        <v>192</v>
      </c>
      <c r="AU271" s="143" t="s">
        <v>89</v>
      </c>
      <c r="AY271" s="16" t="s">
        <v>190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87</v>
      </c>
      <c r="BK271" s="144">
        <f>ROUND(I271*H271,2)</f>
        <v>0</v>
      </c>
      <c r="BL271" s="16" t="s">
        <v>197</v>
      </c>
      <c r="BM271" s="143" t="s">
        <v>413</v>
      </c>
    </row>
    <row r="272" spans="2:65" s="1" customFormat="1" ht="19.5">
      <c r="B272" s="31"/>
      <c r="D272" s="145" t="s">
        <v>198</v>
      </c>
      <c r="F272" s="146" t="s">
        <v>521</v>
      </c>
      <c r="I272" s="147"/>
      <c r="L272" s="31"/>
      <c r="M272" s="148"/>
      <c r="T272" s="55"/>
      <c r="AT272" s="16" t="s">
        <v>198</v>
      </c>
      <c r="AU272" s="16" t="s">
        <v>89</v>
      </c>
    </row>
    <row r="273" spans="2:65" s="1" customFormat="1">
      <c r="B273" s="31"/>
      <c r="D273" s="149" t="s">
        <v>200</v>
      </c>
      <c r="F273" s="150" t="s">
        <v>522</v>
      </c>
      <c r="I273" s="147"/>
      <c r="L273" s="31"/>
      <c r="M273" s="148"/>
      <c r="T273" s="55"/>
      <c r="AT273" s="16" t="s">
        <v>200</v>
      </c>
      <c r="AU273" s="16" t="s">
        <v>89</v>
      </c>
    </row>
    <row r="274" spans="2:65" s="1" customFormat="1" ht="24.2" customHeight="1">
      <c r="B274" s="31"/>
      <c r="C274" s="132" t="s">
        <v>302</v>
      </c>
      <c r="D274" s="132" t="s">
        <v>192</v>
      </c>
      <c r="E274" s="133" t="s">
        <v>1886</v>
      </c>
      <c r="F274" s="134" t="s">
        <v>1887</v>
      </c>
      <c r="G274" s="135" t="s">
        <v>368</v>
      </c>
      <c r="H274" s="136">
        <v>46.2</v>
      </c>
      <c r="I274" s="137"/>
      <c r="J274" s="138">
        <f>ROUND(I274*H274,2)</f>
        <v>0</v>
      </c>
      <c r="K274" s="134" t="s">
        <v>196</v>
      </c>
      <c r="L274" s="31"/>
      <c r="M274" s="139" t="s">
        <v>1</v>
      </c>
      <c r="N274" s="140" t="s">
        <v>44</v>
      </c>
      <c r="P274" s="141">
        <f>O274*H274</f>
        <v>0</v>
      </c>
      <c r="Q274" s="141">
        <v>3.0000000000000001E-5</v>
      </c>
      <c r="R274" s="141">
        <f>Q274*H274</f>
        <v>1.3860000000000001E-3</v>
      </c>
      <c r="S274" s="141">
        <v>0</v>
      </c>
      <c r="T274" s="142">
        <f>S274*H274</f>
        <v>0</v>
      </c>
      <c r="AR274" s="143" t="s">
        <v>197</v>
      </c>
      <c r="AT274" s="143" t="s">
        <v>192</v>
      </c>
      <c r="AU274" s="143" t="s">
        <v>89</v>
      </c>
      <c r="AY274" s="16" t="s">
        <v>190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87</v>
      </c>
      <c r="BK274" s="144">
        <f>ROUND(I274*H274,2)</f>
        <v>0</v>
      </c>
      <c r="BL274" s="16" t="s">
        <v>197</v>
      </c>
      <c r="BM274" s="143" t="s">
        <v>418</v>
      </c>
    </row>
    <row r="275" spans="2:65" s="1" customFormat="1" ht="19.5">
      <c r="B275" s="31"/>
      <c r="D275" s="145" t="s">
        <v>198</v>
      </c>
      <c r="F275" s="146" t="s">
        <v>1888</v>
      </c>
      <c r="I275" s="147"/>
      <c r="L275" s="31"/>
      <c r="M275" s="148"/>
      <c r="T275" s="55"/>
      <c r="AT275" s="16" t="s">
        <v>198</v>
      </c>
      <c r="AU275" s="16" t="s">
        <v>89</v>
      </c>
    </row>
    <row r="276" spans="2:65" s="1" customFormat="1">
      <c r="B276" s="31"/>
      <c r="D276" s="149" t="s">
        <v>200</v>
      </c>
      <c r="F276" s="150" t="s">
        <v>1889</v>
      </c>
      <c r="I276" s="147"/>
      <c r="L276" s="31"/>
      <c r="M276" s="148"/>
      <c r="T276" s="55"/>
      <c r="AT276" s="16" t="s">
        <v>200</v>
      </c>
      <c r="AU276" s="16" t="s">
        <v>89</v>
      </c>
    </row>
    <row r="277" spans="2:65" s="1" customFormat="1" ht="24.2" customHeight="1">
      <c r="B277" s="31"/>
      <c r="C277" s="152" t="s">
        <v>327</v>
      </c>
      <c r="D277" s="152" t="s">
        <v>426</v>
      </c>
      <c r="E277" s="153" t="s">
        <v>1890</v>
      </c>
      <c r="F277" s="154" t="s">
        <v>1891</v>
      </c>
      <c r="G277" s="155" t="s">
        <v>368</v>
      </c>
      <c r="H277" s="156">
        <v>48.51</v>
      </c>
      <c r="I277" s="157"/>
      <c r="J277" s="158">
        <f>ROUND(I277*H277,2)</f>
        <v>0</v>
      </c>
      <c r="K277" s="154" t="s">
        <v>196</v>
      </c>
      <c r="L277" s="159"/>
      <c r="M277" s="160" t="s">
        <v>1</v>
      </c>
      <c r="N277" s="161" t="s">
        <v>44</v>
      </c>
      <c r="P277" s="141">
        <f>O277*H277</f>
        <v>0</v>
      </c>
      <c r="Q277" s="141">
        <v>4.4999999999999999E-4</v>
      </c>
      <c r="R277" s="141">
        <f>Q277*H277</f>
        <v>2.1829499999999998E-2</v>
      </c>
      <c r="S277" s="141">
        <v>0</v>
      </c>
      <c r="T277" s="142">
        <f>S277*H277</f>
        <v>0</v>
      </c>
      <c r="AR277" s="143" t="s">
        <v>216</v>
      </c>
      <c r="AT277" s="143" t="s">
        <v>426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423</v>
      </c>
    </row>
    <row r="278" spans="2:65" s="1" customFormat="1">
      <c r="B278" s="31"/>
      <c r="D278" s="145" t="s">
        <v>198</v>
      </c>
      <c r="F278" s="146" t="s">
        <v>1891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 ht="24.2" customHeight="1">
      <c r="B279" s="31"/>
      <c r="C279" s="132" t="s">
        <v>307</v>
      </c>
      <c r="D279" s="132" t="s">
        <v>192</v>
      </c>
      <c r="E279" s="133" t="s">
        <v>524</v>
      </c>
      <c r="F279" s="134" t="s">
        <v>525</v>
      </c>
      <c r="G279" s="135" t="s">
        <v>368</v>
      </c>
      <c r="H279" s="136">
        <v>381.3</v>
      </c>
      <c r="I279" s="137"/>
      <c r="J279" s="138">
        <f>ROUND(I279*H279,2)</f>
        <v>0</v>
      </c>
      <c r="K279" s="134" t="s">
        <v>196</v>
      </c>
      <c r="L279" s="31"/>
      <c r="M279" s="139" t="s">
        <v>1</v>
      </c>
      <c r="N279" s="140" t="s">
        <v>44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197</v>
      </c>
      <c r="AT279" s="143" t="s">
        <v>192</v>
      </c>
      <c r="AU279" s="143" t="s">
        <v>89</v>
      </c>
      <c r="AY279" s="16" t="s">
        <v>190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87</v>
      </c>
      <c r="BK279" s="144">
        <f>ROUND(I279*H279,2)</f>
        <v>0</v>
      </c>
      <c r="BL279" s="16" t="s">
        <v>197</v>
      </c>
      <c r="BM279" s="143" t="s">
        <v>429</v>
      </c>
    </row>
    <row r="280" spans="2:65" s="1" customFormat="1" ht="29.25">
      <c r="B280" s="31"/>
      <c r="D280" s="145" t="s">
        <v>198</v>
      </c>
      <c r="F280" s="146" t="s">
        <v>527</v>
      </c>
      <c r="I280" s="147"/>
      <c r="L280" s="31"/>
      <c r="M280" s="148"/>
      <c r="T280" s="55"/>
      <c r="AT280" s="16" t="s">
        <v>198</v>
      </c>
      <c r="AU280" s="16" t="s">
        <v>89</v>
      </c>
    </row>
    <row r="281" spans="2:65" s="1" customFormat="1">
      <c r="B281" s="31"/>
      <c r="D281" s="149" t="s">
        <v>200</v>
      </c>
      <c r="F281" s="150" t="s">
        <v>528</v>
      </c>
      <c r="I281" s="147"/>
      <c r="L281" s="31"/>
      <c r="M281" s="148"/>
      <c r="T281" s="55"/>
      <c r="AT281" s="16" t="s">
        <v>200</v>
      </c>
      <c r="AU281" s="16" t="s">
        <v>89</v>
      </c>
    </row>
    <row r="282" spans="2:65" s="1" customFormat="1" ht="16.5" customHeight="1">
      <c r="B282" s="31"/>
      <c r="C282" s="152" t="s">
        <v>364</v>
      </c>
      <c r="D282" s="152" t="s">
        <v>426</v>
      </c>
      <c r="E282" s="153" t="s">
        <v>529</v>
      </c>
      <c r="F282" s="154" t="s">
        <v>530</v>
      </c>
      <c r="G282" s="155" t="s">
        <v>368</v>
      </c>
      <c r="H282" s="156">
        <v>141.22499999999999</v>
      </c>
      <c r="I282" s="157"/>
      <c r="J282" s="158">
        <f>ROUND(I282*H282,2)</f>
        <v>0</v>
      </c>
      <c r="K282" s="154" t="s">
        <v>1</v>
      </c>
      <c r="L282" s="159"/>
      <c r="M282" s="160" t="s">
        <v>1</v>
      </c>
      <c r="N282" s="161" t="s">
        <v>44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216</v>
      </c>
      <c r="AT282" s="143" t="s">
        <v>426</v>
      </c>
      <c r="AU282" s="143" t="s">
        <v>89</v>
      </c>
      <c r="AY282" s="16" t="s">
        <v>190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87</v>
      </c>
      <c r="BK282" s="144">
        <f>ROUND(I282*H282,2)</f>
        <v>0</v>
      </c>
      <c r="BL282" s="16" t="s">
        <v>197</v>
      </c>
      <c r="BM282" s="143" t="s">
        <v>434</v>
      </c>
    </row>
    <row r="283" spans="2:65" s="1" customFormat="1" ht="29.25">
      <c r="B283" s="31"/>
      <c r="D283" s="145" t="s">
        <v>198</v>
      </c>
      <c r="F283" s="146" t="s">
        <v>532</v>
      </c>
      <c r="I283" s="147"/>
      <c r="L283" s="31"/>
      <c r="M283" s="148"/>
      <c r="T283" s="55"/>
      <c r="AT283" s="16" t="s">
        <v>198</v>
      </c>
      <c r="AU283" s="16" t="s">
        <v>89</v>
      </c>
    </row>
    <row r="284" spans="2:65" s="1" customFormat="1" ht="24.2" customHeight="1">
      <c r="B284" s="31"/>
      <c r="C284" s="152" t="s">
        <v>312</v>
      </c>
      <c r="D284" s="152" t="s">
        <v>426</v>
      </c>
      <c r="E284" s="153" t="s">
        <v>534</v>
      </c>
      <c r="F284" s="154" t="s">
        <v>535</v>
      </c>
      <c r="G284" s="155" t="s">
        <v>368</v>
      </c>
      <c r="H284" s="156">
        <v>259.14</v>
      </c>
      <c r="I284" s="157"/>
      <c r="J284" s="158">
        <f>ROUND(I284*H284,2)</f>
        <v>0</v>
      </c>
      <c r="K284" s="154" t="s">
        <v>536</v>
      </c>
      <c r="L284" s="159"/>
      <c r="M284" s="160" t="s">
        <v>1</v>
      </c>
      <c r="N284" s="161" t="s">
        <v>44</v>
      </c>
      <c r="P284" s="141">
        <f>O284*H284</f>
        <v>0</v>
      </c>
      <c r="Q284" s="141">
        <v>1E-4</v>
      </c>
      <c r="R284" s="141">
        <f>Q284*H284</f>
        <v>2.5914E-2</v>
      </c>
      <c r="S284" s="141">
        <v>0</v>
      </c>
      <c r="T284" s="142">
        <f>S284*H284</f>
        <v>0</v>
      </c>
      <c r="AR284" s="143" t="s">
        <v>216</v>
      </c>
      <c r="AT284" s="143" t="s">
        <v>426</v>
      </c>
      <c r="AU284" s="143" t="s">
        <v>89</v>
      </c>
      <c r="AY284" s="16" t="s">
        <v>190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87</v>
      </c>
      <c r="BK284" s="144">
        <f>ROUND(I284*H284,2)</f>
        <v>0</v>
      </c>
      <c r="BL284" s="16" t="s">
        <v>197</v>
      </c>
      <c r="BM284" s="143" t="s">
        <v>439</v>
      </c>
    </row>
    <row r="285" spans="2:65" s="1" customFormat="1">
      <c r="B285" s="31"/>
      <c r="D285" s="145" t="s">
        <v>198</v>
      </c>
      <c r="F285" s="146" t="s">
        <v>535</v>
      </c>
      <c r="I285" s="147"/>
      <c r="L285" s="31"/>
      <c r="M285" s="148"/>
      <c r="T285" s="55"/>
      <c r="AT285" s="16" t="s">
        <v>198</v>
      </c>
      <c r="AU285" s="16" t="s">
        <v>89</v>
      </c>
    </row>
    <row r="286" spans="2:65" s="1" customFormat="1" ht="16.5" customHeight="1">
      <c r="B286" s="31"/>
      <c r="C286" s="132" t="s">
        <v>442</v>
      </c>
      <c r="D286" s="132" t="s">
        <v>192</v>
      </c>
      <c r="E286" s="133" t="s">
        <v>538</v>
      </c>
      <c r="F286" s="134" t="s">
        <v>539</v>
      </c>
      <c r="G286" s="135" t="s">
        <v>368</v>
      </c>
      <c r="H286" s="136">
        <v>126</v>
      </c>
      <c r="I286" s="137"/>
      <c r="J286" s="138">
        <f>ROUND(I286*H286,2)</f>
        <v>0</v>
      </c>
      <c r="K286" s="134" t="s">
        <v>196</v>
      </c>
      <c r="L286" s="31"/>
      <c r="M286" s="139" t="s">
        <v>1</v>
      </c>
      <c r="N286" s="140" t="s">
        <v>44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197</v>
      </c>
      <c r="AT286" s="143" t="s">
        <v>192</v>
      </c>
      <c r="AU286" s="143" t="s">
        <v>89</v>
      </c>
      <c r="AY286" s="16" t="s">
        <v>190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6" t="s">
        <v>87</v>
      </c>
      <c r="BK286" s="144">
        <f>ROUND(I286*H286,2)</f>
        <v>0</v>
      </c>
      <c r="BL286" s="16" t="s">
        <v>197</v>
      </c>
      <c r="BM286" s="143" t="s">
        <v>445</v>
      </c>
    </row>
    <row r="287" spans="2:65" s="1" customFormat="1" ht="19.5">
      <c r="B287" s="31"/>
      <c r="D287" s="145" t="s">
        <v>198</v>
      </c>
      <c r="F287" s="146" t="s">
        <v>541</v>
      </c>
      <c r="I287" s="147"/>
      <c r="L287" s="31"/>
      <c r="M287" s="148"/>
      <c r="T287" s="55"/>
      <c r="AT287" s="16" t="s">
        <v>198</v>
      </c>
      <c r="AU287" s="16" t="s">
        <v>89</v>
      </c>
    </row>
    <row r="288" spans="2:65" s="1" customFormat="1">
      <c r="B288" s="31"/>
      <c r="D288" s="149" t="s">
        <v>200</v>
      </c>
      <c r="F288" s="150" t="s">
        <v>542</v>
      </c>
      <c r="I288" s="147"/>
      <c r="L288" s="31"/>
      <c r="M288" s="148"/>
      <c r="T288" s="55"/>
      <c r="AT288" s="16" t="s">
        <v>200</v>
      </c>
      <c r="AU288" s="16" t="s">
        <v>89</v>
      </c>
    </row>
    <row r="289" spans="2:65" s="1" customFormat="1" ht="24.2" customHeight="1">
      <c r="B289" s="31"/>
      <c r="C289" s="152" t="s">
        <v>318</v>
      </c>
      <c r="D289" s="152" t="s">
        <v>426</v>
      </c>
      <c r="E289" s="153" t="s">
        <v>544</v>
      </c>
      <c r="F289" s="154" t="s">
        <v>545</v>
      </c>
      <c r="G289" s="155" t="s">
        <v>368</v>
      </c>
      <c r="H289" s="156">
        <v>132.30000000000001</v>
      </c>
      <c r="I289" s="157"/>
      <c r="J289" s="158">
        <f>ROUND(I289*H289,2)</f>
        <v>0</v>
      </c>
      <c r="K289" s="154" t="s">
        <v>196</v>
      </c>
      <c r="L289" s="159"/>
      <c r="M289" s="160" t="s">
        <v>1</v>
      </c>
      <c r="N289" s="161" t="s">
        <v>44</v>
      </c>
      <c r="P289" s="141">
        <f>O289*H289</f>
        <v>0</v>
      </c>
      <c r="Q289" s="141">
        <v>2.0000000000000001E-4</v>
      </c>
      <c r="R289" s="141">
        <f>Q289*H289</f>
        <v>2.6460000000000004E-2</v>
      </c>
      <c r="S289" s="141">
        <v>0</v>
      </c>
      <c r="T289" s="142">
        <f>S289*H289</f>
        <v>0</v>
      </c>
      <c r="AR289" s="143" t="s">
        <v>216</v>
      </c>
      <c r="AT289" s="143" t="s">
        <v>426</v>
      </c>
      <c r="AU289" s="143" t="s">
        <v>89</v>
      </c>
      <c r="AY289" s="16" t="s">
        <v>190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87</v>
      </c>
      <c r="BK289" s="144">
        <f>ROUND(I289*H289,2)</f>
        <v>0</v>
      </c>
      <c r="BL289" s="16" t="s">
        <v>197</v>
      </c>
      <c r="BM289" s="143" t="s">
        <v>448</v>
      </c>
    </row>
    <row r="290" spans="2:65" s="1" customFormat="1" ht="19.5">
      <c r="B290" s="31"/>
      <c r="D290" s="145" t="s">
        <v>198</v>
      </c>
      <c r="F290" s="146" t="s">
        <v>545</v>
      </c>
      <c r="I290" s="147"/>
      <c r="L290" s="31"/>
      <c r="M290" s="148"/>
      <c r="T290" s="55"/>
      <c r="AT290" s="16" t="s">
        <v>198</v>
      </c>
      <c r="AU290" s="16" t="s">
        <v>89</v>
      </c>
    </row>
    <row r="291" spans="2:65" s="1" customFormat="1" ht="24.2" customHeight="1">
      <c r="B291" s="31"/>
      <c r="C291" s="132" t="s">
        <v>451</v>
      </c>
      <c r="D291" s="132" t="s">
        <v>192</v>
      </c>
      <c r="E291" s="133" t="s">
        <v>421</v>
      </c>
      <c r="F291" s="134" t="s">
        <v>422</v>
      </c>
      <c r="G291" s="135" t="s">
        <v>368</v>
      </c>
      <c r="H291" s="136">
        <v>510.5</v>
      </c>
      <c r="I291" s="137"/>
      <c r="J291" s="138">
        <f>ROUND(I291*H291,2)</f>
        <v>0</v>
      </c>
      <c r="K291" s="134" t="s">
        <v>196</v>
      </c>
      <c r="L291" s="31"/>
      <c r="M291" s="139" t="s">
        <v>1</v>
      </c>
      <c r="N291" s="140" t="s">
        <v>44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197</v>
      </c>
      <c r="AT291" s="143" t="s">
        <v>192</v>
      </c>
      <c r="AU291" s="143" t="s">
        <v>89</v>
      </c>
      <c r="AY291" s="16" t="s">
        <v>190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87</v>
      </c>
      <c r="BK291" s="144">
        <f>ROUND(I291*H291,2)</f>
        <v>0</v>
      </c>
      <c r="BL291" s="16" t="s">
        <v>197</v>
      </c>
      <c r="BM291" s="143" t="s">
        <v>454</v>
      </c>
    </row>
    <row r="292" spans="2:65" s="1" customFormat="1" ht="39">
      <c r="B292" s="31"/>
      <c r="D292" s="145" t="s">
        <v>198</v>
      </c>
      <c r="F292" s="146" t="s">
        <v>424</v>
      </c>
      <c r="I292" s="147"/>
      <c r="L292" s="31"/>
      <c r="M292" s="148"/>
      <c r="T292" s="55"/>
      <c r="AT292" s="16" t="s">
        <v>198</v>
      </c>
      <c r="AU292" s="16" t="s">
        <v>89</v>
      </c>
    </row>
    <row r="293" spans="2:65" s="1" customFormat="1">
      <c r="B293" s="31"/>
      <c r="D293" s="149" t="s">
        <v>200</v>
      </c>
      <c r="F293" s="150" t="s">
        <v>425</v>
      </c>
      <c r="I293" s="147"/>
      <c r="L293" s="31"/>
      <c r="M293" s="148"/>
      <c r="T293" s="55"/>
      <c r="AT293" s="16" t="s">
        <v>200</v>
      </c>
      <c r="AU293" s="16" t="s">
        <v>89</v>
      </c>
    </row>
    <row r="294" spans="2:65" s="1" customFormat="1" ht="24.2" customHeight="1">
      <c r="B294" s="31"/>
      <c r="C294" s="152" t="s">
        <v>323</v>
      </c>
      <c r="D294" s="152" t="s">
        <v>426</v>
      </c>
      <c r="E294" s="153" t="s">
        <v>549</v>
      </c>
      <c r="F294" s="154" t="s">
        <v>550</v>
      </c>
      <c r="G294" s="155" t="s">
        <v>368</v>
      </c>
      <c r="H294" s="156">
        <v>536.02499999999998</v>
      </c>
      <c r="I294" s="157"/>
      <c r="J294" s="158">
        <f>ROUND(I294*H294,2)</f>
        <v>0</v>
      </c>
      <c r="K294" s="154" t="s">
        <v>196</v>
      </c>
      <c r="L294" s="159"/>
      <c r="M294" s="160" t="s">
        <v>1</v>
      </c>
      <c r="N294" s="161" t="s">
        <v>44</v>
      </c>
      <c r="P294" s="141">
        <f>O294*H294</f>
        <v>0</v>
      </c>
      <c r="Q294" s="141">
        <v>4.0000000000000003E-5</v>
      </c>
      <c r="R294" s="141">
        <f>Q294*H294</f>
        <v>2.1441000000000002E-2</v>
      </c>
      <c r="S294" s="141">
        <v>0</v>
      </c>
      <c r="T294" s="142">
        <f>S294*H294</f>
        <v>0</v>
      </c>
      <c r="AR294" s="143" t="s">
        <v>216</v>
      </c>
      <c r="AT294" s="143" t="s">
        <v>426</v>
      </c>
      <c r="AU294" s="143" t="s">
        <v>89</v>
      </c>
      <c r="AY294" s="16" t="s">
        <v>190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87</v>
      </c>
      <c r="BK294" s="144">
        <f>ROUND(I294*H294,2)</f>
        <v>0</v>
      </c>
      <c r="BL294" s="16" t="s">
        <v>197</v>
      </c>
      <c r="BM294" s="143" t="s">
        <v>458</v>
      </c>
    </row>
    <row r="295" spans="2:65" s="1" customFormat="1">
      <c r="B295" s="31"/>
      <c r="D295" s="145" t="s">
        <v>198</v>
      </c>
      <c r="F295" s="146" t="s">
        <v>550</v>
      </c>
      <c r="I295" s="147"/>
      <c r="L295" s="31"/>
      <c r="M295" s="148"/>
      <c r="T295" s="55"/>
      <c r="AT295" s="16" t="s">
        <v>198</v>
      </c>
      <c r="AU295" s="16" t="s">
        <v>89</v>
      </c>
    </row>
    <row r="296" spans="2:65" s="1" customFormat="1" ht="19.5">
      <c r="B296" s="31"/>
      <c r="D296" s="145" t="s">
        <v>403</v>
      </c>
      <c r="F296" s="151" t="s">
        <v>552</v>
      </c>
      <c r="I296" s="147"/>
      <c r="L296" s="31"/>
      <c r="M296" s="148"/>
      <c r="T296" s="55"/>
      <c r="AT296" s="16" t="s">
        <v>403</v>
      </c>
      <c r="AU296" s="16" t="s">
        <v>89</v>
      </c>
    </row>
    <row r="297" spans="2:65" s="11" customFormat="1" ht="22.9" customHeight="1">
      <c r="B297" s="121"/>
      <c r="D297" s="122" t="s">
        <v>78</v>
      </c>
      <c r="E297" s="130" t="s">
        <v>523</v>
      </c>
      <c r="F297" s="130" t="s">
        <v>613</v>
      </c>
      <c r="I297" s="124"/>
      <c r="J297" s="131">
        <f>BK297</f>
        <v>0</v>
      </c>
      <c r="L297" s="121"/>
      <c r="M297" s="125"/>
      <c r="P297" s="126">
        <f>SUM(P298:P314)</f>
        <v>0</v>
      </c>
      <c r="R297" s="126">
        <f>SUM(R298:R314)</f>
        <v>37.459922234000004</v>
      </c>
      <c r="T297" s="127">
        <f>SUM(T298:T314)</f>
        <v>0</v>
      </c>
      <c r="AR297" s="122" t="s">
        <v>87</v>
      </c>
      <c r="AT297" s="128" t="s">
        <v>78</v>
      </c>
      <c r="AU297" s="128" t="s">
        <v>87</v>
      </c>
      <c r="AY297" s="122" t="s">
        <v>190</v>
      </c>
      <c r="BK297" s="129">
        <f>SUM(BK298:BK314)</f>
        <v>0</v>
      </c>
    </row>
    <row r="298" spans="2:65" s="1" customFormat="1" ht="24.2" customHeight="1">
      <c r="B298" s="31"/>
      <c r="C298" s="132" t="s">
        <v>461</v>
      </c>
      <c r="D298" s="132" t="s">
        <v>192</v>
      </c>
      <c r="E298" s="133" t="s">
        <v>648</v>
      </c>
      <c r="F298" s="134" t="s">
        <v>649</v>
      </c>
      <c r="G298" s="135" t="s">
        <v>195</v>
      </c>
      <c r="H298" s="136">
        <v>23.88</v>
      </c>
      <c r="I298" s="137"/>
      <c r="J298" s="138">
        <f>ROUND(I298*H298,2)</f>
        <v>0</v>
      </c>
      <c r="K298" s="134" t="s">
        <v>196</v>
      </c>
      <c r="L298" s="31"/>
      <c r="M298" s="139" t="s">
        <v>1</v>
      </c>
      <c r="N298" s="140" t="s">
        <v>44</v>
      </c>
      <c r="P298" s="141">
        <f>O298*H298</f>
        <v>0</v>
      </c>
      <c r="Q298" s="141">
        <v>0.105</v>
      </c>
      <c r="R298" s="141">
        <f>Q298*H298</f>
        <v>2.5073999999999996</v>
      </c>
      <c r="S298" s="141">
        <v>0</v>
      </c>
      <c r="T298" s="142">
        <f>S298*H298</f>
        <v>0</v>
      </c>
      <c r="AR298" s="143" t="s">
        <v>197</v>
      </c>
      <c r="AT298" s="143" t="s">
        <v>192</v>
      </c>
      <c r="AU298" s="143" t="s">
        <v>89</v>
      </c>
      <c r="AY298" s="16" t="s">
        <v>190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87</v>
      </c>
      <c r="BK298" s="144">
        <f>ROUND(I298*H298,2)</f>
        <v>0</v>
      </c>
      <c r="BL298" s="16" t="s">
        <v>197</v>
      </c>
      <c r="BM298" s="143" t="s">
        <v>465</v>
      </c>
    </row>
    <row r="299" spans="2:65" s="1" customFormat="1" ht="19.5">
      <c r="B299" s="31"/>
      <c r="D299" s="145" t="s">
        <v>198</v>
      </c>
      <c r="F299" s="146" t="s">
        <v>651</v>
      </c>
      <c r="I299" s="147"/>
      <c r="L299" s="31"/>
      <c r="M299" s="148"/>
      <c r="T299" s="55"/>
      <c r="AT299" s="16" t="s">
        <v>198</v>
      </c>
      <c r="AU299" s="16" t="s">
        <v>89</v>
      </c>
    </row>
    <row r="300" spans="2:65" s="1" customFormat="1">
      <c r="B300" s="31"/>
      <c r="D300" s="149" t="s">
        <v>200</v>
      </c>
      <c r="F300" s="150" t="s">
        <v>652</v>
      </c>
      <c r="I300" s="147"/>
      <c r="L300" s="31"/>
      <c r="M300" s="148"/>
      <c r="T300" s="55"/>
      <c r="AT300" s="16" t="s">
        <v>200</v>
      </c>
      <c r="AU300" s="16" t="s">
        <v>89</v>
      </c>
    </row>
    <row r="301" spans="2:65" s="1" customFormat="1" ht="19.5">
      <c r="B301" s="31"/>
      <c r="D301" s="145" t="s">
        <v>403</v>
      </c>
      <c r="F301" s="151" t="s">
        <v>653</v>
      </c>
      <c r="I301" s="147"/>
      <c r="L301" s="31"/>
      <c r="M301" s="148"/>
      <c r="T301" s="55"/>
      <c r="AT301" s="16" t="s">
        <v>403</v>
      </c>
      <c r="AU301" s="16" t="s">
        <v>89</v>
      </c>
    </row>
    <row r="302" spans="2:65" s="1" customFormat="1" ht="24.2" customHeight="1">
      <c r="B302" s="31"/>
      <c r="C302" s="132" t="s">
        <v>332</v>
      </c>
      <c r="D302" s="132" t="s">
        <v>192</v>
      </c>
      <c r="E302" s="133" t="s">
        <v>654</v>
      </c>
      <c r="F302" s="134" t="s">
        <v>655</v>
      </c>
      <c r="G302" s="135" t="s">
        <v>195</v>
      </c>
      <c r="H302" s="136">
        <v>32.408000000000001</v>
      </c>
      <c r="I302" s="137"/>
      <c r="J302" s="138">
        <f>ROUND(I302*H302,2)</f>
        <v>0</v>
      </c>
      <c r="K302" s="134" t="s">
        <v>196</v>
      </c>
      <c r="L302" s="31"/>
      <c r="M302" s="139" t="s">
        <v>1</v>
      </c>
      <c r="N302" s="140" t="s">
        <v>44</v>
      </c>
      <c r="P302" s="141">
        <f>O302*H302</f>
        <v>0</v>
      </c>
      <c r="Q302" s="141">
        <v>0.28361500000000001</v>
      </c>
      <c r="R302" s="141">
        <f>Q302*H302</f>
        <v>9.1913949200000005</v>
      </c>
      <c r="S302" s="141">
        <v>0</v>
      </c>
      <c r="T302" s="142">
        <f>S302*H302</f>
        <v>0</v>
      </c>
      <c r="AR302" s="143" t="s">
        <v>197</v>
      </c>
      <c r="AT302" s="143" t="s">
        <v>192</v>
      </c>
      <c r="AU302" s="143" t="s">
        <v>89</v>
      </c>
      <c r="AY302" s="16" t="s">
        <v>190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87</v>
      </c>
      <c r="BK302" s="144">
        <f>ROUND(I302*H302,2)</f>
        <v>0</v>
      </c>
      <c r="BL302" s="16" t="s">
        <v>197</v>
      </c>
      <c r="BM302" s="143" t="s">
        <v>466</v>
      </c>
    </row>
    <row r="303" spans="2:65" s="1" customFormat="1" ht="19.5">
      <c r="B303" s="31"/>
      <c r="D303" s="145" t="s">
        <v>198</v>
      </c>
      <c r="F303" s="146" t="s">
        <v>657</v>
      </c>
      <c r="I303" s="147"/>
      <c r="L303" s="31"/>
      <c r="M303" s="148"/>
      <c r="T303" s="55"/>
      <c r="AT303" s="16" t="s">
        <v>198</v>
      </c>
      <c r="AU303" s="16" t="s">
        <v>89</v>
      </c>
    </row>
    <row r="304" spans="2:65" s="1" customFormat="1">
      <c r="B304" s="31"/>
      <c r="D304" s="149" t="s">
        <v>200</v>
      </c>
      <c r="F304" s="150" t="s">
        <v>658</v>
      </c>
      <c r="I304" s="147"/>
      <c r="L304" s="31"/>
      <c r="M304" s="148"/>
      <c r="T304" s="55"/>
      <c r="AT304" s="16" t="s">
        <v>200</v>
      </c>
      <c r="AU304" s="16" t="s">
        <v>89</v>
      </c>
    </row>
    <row r="305" spans="2:65" s="1" customFormat="1" ht="19.5">
      <c r="B305" s="31"/>
      <c r="D305" s="145" t="s">
        <v>403</v>
      </c>
      <c r="F305" s="151" t="s">
        <v>659</v>
      </c>
      <c r="I305" s="147"/>
      <c r="L305" s="31"/>
      <c r="M305" s="148"/>
      <c r="T305" s="55"/>
      <c r="AT305" s="16" t="s">
        <v>403</v>
      </c>
      <c r="AU305" s="16" t="s">
        <v>89</v>
      </c>
    </row>
    <row r="306" spans="2:65" s="1" customFormat="1" ht="21.75" customHeight="1">
      <c r="B306" s="31"/>
      <c r="C306" s="132" t="s">
        <v>467</v>
      </c>
      <c r="D306" s="132" t="s">
        <v>192</v>
      </c>
      <c r="E306" s="133" t="s">
        <v>661</v>
      </c>
      <c r="F306" s="134" t="s">
        <v>662</v>
      </c>
      <c r="G306" s="135" t="s">
        <v>195</v>
      </c>
      <c r="H306" s="136">
        <v>32.408000000000001</v>
      </c>
      <c r="I306" s="137"/>
      <c r="J306" s="138">
        <f>ROUND(I306*H306,2)</f>
        <v>0</v>
      </c>
      <c r="K306" s="134" t="s">
        <v>196</v>
      </c>
      <c r="L306" s="31"/>
      <c r="M306" s="139" t="s">
        <v>1</v>
      </c>
      <c r="N306" s="140" t="s">
        <v>44</v>
      </c>
      <c r="P306" s="141">
        <f>O306*H306</f>
        <v>0</v>
      </c>
      <c r="Q306" s="141">
        <v>0.27560000000000001</v>
      </c>
      <c r="R306" s="141">
        <f>Q306*H306</f>
        <v>8.9316448000000008</v>
      </c>
      <c r="S306" s="141">
        <v>0</v>
      </c>
      <c r="T306" s="142">
        <f>S306*H306</f>
        <v>0</v>
      </c>
      <c r="AR306" s="143" t="s">
        <v>197</v>
      </c>
      <c r="AT306" s="143" t="s">
        <v>192</v>
      </c>
      <c r="AU306" s="143" t="s">
        <v>89</v>
      </c>
      <c r="AY306" s="16" t="s">
        <v>190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87</v>
      </c>
      <c r="BK306" s="144">
        <f>ROUND(I306*H306,2)</f>
        <v>0</v>
      </c>
      <c r="BL306" s="16" t="s">
        <v>197</v>
      </c>
      <c r="BM306" s="143" t="s">
        <v>470</v>
      </c>
    </row>
    <row r="307" spans="2:65" s="1" customFormat="1" ht="19.5">
      <c r="B307" s="31"/>
      <c r="D307" s="145" t="s">
        <v>198</v>
      </c>
      <c r="F307" s="146" t="s">
        <v>664</v>
      </c>
      <c r="I307" s="147"/>
      <c r="L307" s="31"/>
      <c r="M307" s="148"/>
      <c r="T307" s="55"/>
      <c r="AT307" s="16" t="s">
        <v>198</v>
      </c>
      <c r="AU307" s="16" t="s">
        <v>89</v>
      </c>
    </row>
    <row r="308" spans="2:65" s="1" customFormat="1">
      <c r="B308" s="31"/>
      <c r="D308" s="149" t="s">
        <v>200</v>
      </c>
      <c r="F308" s="150" t="s">
        <v>665</v>
      </c>
      <c r="I308" s="147"/>
      <c r="L308" s="31"/>
      <c r="M308" s="148"/>
      <c r="T308" s="55"/>
      <c r="AT308" s="16" t="s">
        <v>200</v>
      </c>
      <c r="AU308" s="16" t="s">
        <v>89</v>
      </c>
    </row>
    <row r="309" spans="2:65" s="1" customFormat="1" ht="21.75" customHeight="1">
      <c r="B309" s="31"/>
      <c r="C309" s="132" t="s">
        <v>337</v>
      </c>
      <c r="D309" s="132" t="s">
        <v>192</v>
      </c>
      <c r="E309" s="133" t="s">
        <v>1892</v>
      </c>
      <c r="F309" s="134" t="s">
        <v>1893</v>
      </c>
      <c r="G309" s="135" t="s">
        <v>195</v>
      </c>
      <c r="H309" s="136">
        <v>24.132999999999999</v>
      </c>
      <c r="I309" s="137"/>
      <c r="J309" s="138">
        <f>ROUND(I309*H309,2)</f>
        <v>0</v>
      </c>
      <c r="K309" s="134" t="s">
        <v>196</v>
      </c>
      <c r="L309" s="31"/>
      <c r="M309" s="139" t="s">
        <v>1</v>
      </c>
      <c r="N309" s="140" t="s">
        <v>44</v>
      </c>
      <c r="P309" s="141">
        <f>O309*H309</f>
        <v>0</v>
      </c>
      <c r="Q309" s="141">
        <v>0.27560000000000001</v>
      </c>
      <c r="R309" s="141">
        <f>Q309*H309</f>
        <v>6.6510547999999998</v>
      </c>
      <c r="S309" s="141">
        <v>0</v>
      </c>
      <c r="T309" s="142">
        <f>S309*H309</f>
        <v>0</v>
      </c>
      <c r="AR309" s="143" t="s">
        <v>197</v>
      </c>
      <c r="AT309" s="143" t="s">
        <v>192</v>
      </c>
      <c r="AU309" s="143" t="s">
        <v>89</v>
      </c>
      <c r="AY309" s="16" t="s">
        <v>190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87</v>
      </c>
      <c r="BK309" s="144">
        <f>ROUND(I309*H309,2)</f>
        <v>0</v>
      </c>
      <c r="BL309" s="16" t="s">
        <v>197</v>
      </c>
      <c r="BM309" s="143" t="s">
        <v>473</v>
      </c>
    </row>
    <row r="310" spans="2:65" s="1" customFormat="1" ht="19.5">
      <c r="B310" s="31"/>
      <c r="D310" s="145" t="s">
        <v>198</v>
      </c>
      <c r="F310" s="146" t="s">
        <v>1894</v>
      </c>
      <c r="I310" s="147"/>
      <c r="L310" s="31"/>
      <c r="M310" s="148"/>
      <c r="T310" s="55"/>
      <c r="AT310" s="16" t="s">
        <v>198</v>
      </c>
      <c r="AU310" s="16" t="s">
        <v>89</v>
      </c>
    </row>
    <row r="311" spans="2:65" s="1" customFormat="1">
      <c r="B311" s="31"/>
      <c r="D311" s="149" t="s">
        <v>200</v>
      </c>
      <c r="F311" s="150" t="s">
        <v>1895</v>
      </c>
      <c r="I311" s="147"/>
      <c r="L311" s="31"/>
      <c r="M311" s="148"/>
      <c r="T311" s="55"/>
      <c r="AT311" s="16" t="s">
        <v>200</v>
      </c>
      <c r="AU311" s="16" t="s">
        <v>89</v>
      </c>
    </row>
    <row r="312" spans="2:65" s="1" customFormat="1" ht="24.2" customHeight="1">
      <c r="B312" s="31"/>
      <c r="C312" s="132" t="s">
        <v>476</v>
      </c>
      <c r="D312" s="132" t="s">
        <v>192</v>
      </c>
      <c r="E312" s="133" t="s">
        <v>1896</v>
      </c>
      <c r="F312" s="134" t="s">
        <v>1897</v>
      </c>
      <c r="G312" s="135" t="s">
        <v>368</v>
      </c>
      <c r="H312" s="136">
        <v>51.765000000000001</v>
      </c>
      <c r="I312" s="137"/>
      <c r="J312" s="138">
        <f>ROUND(I312*H312,2)</f>
        <v>0</v>
      </c>
      <c r="K312" s="134" t="s">
        <v>196</v>
      </c>
      <c r="L312" s="31"/>
      <c r="M312" s="139" t="s">
        <v>1</v>
      </c>
      <c r="N312" s="140" t="s">
        <v>44</v>
      </c>
      <c r="P312" s="141">
        <f>O312*H312</f>
        <v>0</v>
      </c>
      <c r="Q312" s="141">
        <v>0.19662760000000001</v>
      </c>
      <c r="R312" s="141">
        <f>Q312*H312</f>
        <v>10.178427714000001</v>
      </c>
      <c r="S312" s="141">
        <v>0</v>
      </c>
      <c r="T312" s="142">
        <f>S312*H312</f>
        <v>0</v>
      </c>
      <c r="AR312" s="143" t="s">
        <v>197</v>
      </c>
      <c r="AT312" s="143" t="s">
        <v>192</v>
      </c>
      <c r="AU312" s="143" t="s">
        <v>89</v>
      </c>
      <c r="AY312" s="16" t="s">
        <v>190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87</v>
      </c>
      <c r="BK312" s="144">
        <f>ROUND(I312*H312,2)</f>
        <v>0</v>
      </c>
      <c r="BL312" s="16" t="s">
        <v>197</v>
      </c>
      <c r="BM312" s="143" t="s">
        <v>479</v>
      </c>
    </row>
    <row r="313" spans="2:65" s="1" customFormat="1" ht="29.25">
      <c r="B313" s="31"/>
      <c r="D313" s="145" t="s">
        <v>198</v>
      </c>
      <c r="F313" s="146" t="s">
        <v>1898</v>
      </c>
      <c r="I313" s="147"/>
      <c r="L313" s="31"/>
      <c r="M313" s="148"/>
      <c r="T313" s="55"/>
      <c r="AT313" s="16" t="s">
        <v>198</v>
      </c>
      <c r="AU313" s="16" t="s">
        <v>89</v>
      </c>
    </row>
    <row r="314" spans="2:65" s="1" customFormat="1">
      <c r="B314" s="31"/>
      <c r="D314" s="149" t="s">
        <v>200</v>
      </c>
      <c r="F314" s="150" t="s">
        <v>1899</v>
      </c>
      <c r="I314" s="147"/>
      <c r="L314" s="31"/>
      <c r="M314" s="148"/>
      <c r="T314" s="55"/>
      <c r="AT314" s="16" t="s">
        <v>200</v>
      </c>
      <c r="AU314" s="16" t="s">
        <v>89</v>
      </c>
    </row>
    <row r="315" spans="2:65" s="11" customFormat="1" ht="22.9" customHeight="1">
      <c r="B315" s="121"/>
      <c r="D315" s="122" t="s">
        <v>78</v>
      </c>
      <c r="E315" s="130" t="s">
        <v>369</v>
      </c>
      <c r="F315" s="130" t="s">
        <v>666</v>
      </c>
      <c r="I315" s="124"/>
      <c r="J315" s="131">
        <f>BK315</f>
        <v>0</v>
      </c>
      <c r="L315" s="121"/>
      <c r="M315" s="125"/>
      <c r="P315" s="126">
        <f>SUM(P316:P379)</f>
        <v>0</v>
      </c>
      <c r="R315" s="126">
        <f>SUM(R316:R379)</f>
        <v>0.46827095400000002</v>
      </c>
      <c r="T315" s="127">
        <f>SUM(T316:T379)</f>
        <v>0</v>
      </c>
      <c r="AR315" s="122" t="s">
        <v>87</v>
      </c>
      <c r="AT315" s="128" t="s">
        <v>78</v>
      </c>
      <c r="AU315" s="128" t="s">
        <v>87</v>
      </c>
      <c r="AY315" s="122" t="s">
        <v>190</v>
      </c>
      <c r="BK315" s="129">
        <f>SUM(BK316:BK379)</f>
        <v>0</v>
      </c>
    </row>
    <row r="316" spans="2:65" s="1" customFormat="1" ht="24.2" customHeight="1">
      <c r="B316" s="31"/>
      <c r="C316" s="132" t="s">
        <v>343</v>
      </c>
      <c r="D316" s="132" t="s">
        <v>192</v>
      </c>
      <c r="E316" s="133" t="s">
        <v>667</v>
      </c>
      <c r="F316" s="134" t="s">
        <v>668</v>
      </c>
      <c r="G316" s="135" t="s">
        <v>204</v>
      </c>
      <c r="H316" s="136">
        <v>5</v>
      </c>
      <c r="I316" s="137"/>
      <c r="J316" s="138">
        <f>ROUND(I316*H316,2)</f>
        <v>0</v>
      </c>
      <c r="K316" s="134" t="s">
        <v>196</v>
      </c>
      <c r="L316" s="31"/>
      <c r="M316" s="139" t="s">
        <v>1</v>
      </c>
      <c r="N316" s="140" t="s">
        <v>44</v>
      </c>
      <c r="P316" s="141">
        <f>O316*H316</f>
        <v>0</v>
      </c>
      <c r="Q316" s="141">
        <v>2.6848749999999999E-4</v>
      </c>
      <c r="R316" s="141">
        <f>Q316*H316</f>
        <v>1.3424374999999999E-3</v>
      </c>
      <c r="S316" s="141">
        <v>0</v>
      </c>
      <c r="T316" s="142">
        <f>S316*H316</f>
        <v>0</v>
      </c>
      <c r="AR316" s="143" t="s">
        <v>197</v>
      </c>
      <c r="AT316" s="143" t="s">
        <v>192</v>
      </c>
      <c r="AU316" s="143" t="s">
        <v>89</v>
      </c>
      <c r="AY316" s="16" t="s">
        <v>190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87</v>
      </c>
      <c r="BK316" s="144">
        <f>ROUND(I316*H316,2)</f>
        <v>0</v>
      </c>
      <c r="BL316" s="16" t="s">
        <v>197</v>
      </c>
      <c r="BM316" s="143" t="s">
        <v>480</v>
      </c>
    </row>
    <row r="317" spans="2:65" s="1" customFormat="1" ht="19.5">
      <c r="B317" s="31"/>
      <c r="D317" s="145" t="s">
        <v>198</v>
      </c>
      <c r="F317" s="146" t="s">
        <v>670</v>
      </c>
      <c r="I317" s="147"/>
      <c r="L317" s="31"/>
      <c r="M317" s="148"/>
      <c r="T317" s="55"/>
      <c r="AT317" s="16" t="s">
        <v>198</v>
      </c>
      <c r="AU317" s="16" t="s">
        <v>89</v>
      </c>
    </row>
    <row r="318" spans="2:65" s="1" customFormat="1">
      <c r="B318" s="31"/>
      <c r="D318" s="149" t="s">
        <v>200</v>
      </c>
      <c r="F318" s="150" t="s">
        <v>671</v>
      </c>
      <c r="I318" s="147"/>
      <c r="L318" s="31"/>
      <c r="M318" s="148"/>
      <c r="T318" s="55"/>
      <c r="AT318" s="16" t="s">
        <v>200</v>
      </c>
      <c r="AU318" s="16" t="s">
        <v>89</v>
      </c>
    </row>
    <row r="319" spans="2:65" s="1" customFormat="1" ht="16.5" customHeight="1">
      <c r="B319" s="31"/>
      <c r="C319" s="152" t="s">
        <v>481</v>
      </c>
      <c r="D319" s="152" t="s">
        <v>426</v>
      </c>
      <c r="E319" s="153" t="s">
        <v>684</v>
      </c>
      <c r="F319" s="154" t="s">
        <v>674</v>
      </c>
      <c r="G319" s="155" t="s">
        <v>204</v>
      </c>
      <c r="H319" s="156">
        <v>3</v>
      </c>
      <c r="I319" s="157"/>
      <c r="J319" s="158">
        <f>ROUND(I319*H319,2)</f>
        <v>0</v>
      </c>
      <c r="K319" s="154" t="s">
        <v>1</v>
      </c>
      <c r="L319" s="159"/>
      <c r="M319" s="160" t="s">
        <v>1</v>
      </c>
      <c r="N319" s="161" t="s">
        <v>44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216</v>
      </c>
      <c r="AT319" s="143" t="s">
        <v>426</v>
      </c>
      <c r="AU319" s="143" t="s">
        <v>89</v>
      </c>
      <c r="AY319" s="16" t="s">
        <v>190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87</v>
      </c>
      <c r="BK319" s="144">
        <f>ROUND(I319*H319,2)</f>
        <v>0</v>
      </c>
      <c r="BL319" s="16" t="s">
        <v>197</v>
      </c>
      <c r="BM319" s="143" t="s">
        <v>484</v>
      </c>
    </row>
    <row r="320" spans="2:65" s="1" customFormat="1" ht="19.5">
      <c r="B320" s="31"/>
      <c r="D320" s="145" t="s">
        <v>198</v>
      </c>
      <c r="F320" s="146" t="s">
        <v>676</v>
      </c>
      <c r="I320" s="147"/>
      <c r="L320" s="31"/>
      <c r="M320" s="148"/>
      <c r="T320" s="55"/>
      <c r="AT320" s="16" t="s">
        <v>198</v>
      </c>
      <c r="AU320" s="16" t="s">
        <v>89</v>
      </c>
    </row>
    <row r="321" spans="2:65" s="1" customFormat="1" ht="39">
      <c r="B321" s="31"/>
      <c r="D321" s="145" t="s">
        <v>403</v>
      </c>
      <c r="F321" s="151" t="s">
        <v>677</v>
      </c>
      <c r="I321" s="147"/>
      <c r="L321" s="31"/>
      <c r="M321" s="148"/>
      <c r="T321" s="55"/>
      <c r="AT321" s="16" t="s">
        <v>403</v>
      </c>
      <c r="AU321" s="16" t="s">
        <v>89</v>
      </c>
    </row>
    <row r="322" spans="2:65" s="1" customFormat="1" ht="16.5" customHeight="1">
      <c r="B322" s="31"/>
      <c r="C322" s="152" t="s">
        <v>348</v>
      </c>
      <c r="D322" s="152" t="s">
        <v>426</v>
      </c>
      <c r="E322" s="153" t="s">
        <v>695</v>
      </c>
      <c r="F322" s="154" t="s">
        <v>685</v>
      </c>
      <c r="G322" s="155" t="s">
        <v>204</v>
      </c>
      <c r="H322" s="156">
        <v>2</v>
      </c>
      <c r="I322" s="157"/>
      <c r="J322" s="158">
        <f>ROUND(I322*H322,2)</f>
        <v>0</v>
      </c>
      <c r="K322" s="154" t="s">
        <v>1</v>
      </c>
      <c r="L322" s="159"/>
      <c r="M322" s="160" t="s">
        <v>1</v>
      </c>
      <c r="N322" s="161" t="s">
        <v>44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216</v>
      </c>
      <c r="AT322" s="143" t="s">
        <v>426</v>
      </c>
      <c r="AU322" s="143" t="s">
        <v>89</v>
      </c>
      <c r="AY322" s="16" t="s">
        <v>190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87</v>
      </c>
      <c r="BK322" s="144">
        <f>ROUND(I322*H322,2)</f>
        <v>0</v>
      </c>
      <c r="BL322" s="16" t="s">
        <v>197</v>
      </c>
      <c r="BM322" s="143" t="s">
        <v>487</v>
      </c>
    </row>
    <row r="323" spans="2:65" s="1" customFormat="1" ht="19.5">
      <c r="B323" s="31"/>
      <c r="D323" s="145" t="s">
        <v>198</v>
      </c>
      <c r="F323" s="146" t="s">
        <v>687</v>
      </c>
      <c r="I323" s="147"/>
      <c r="L323" s="31"/>
      <c r="M323" s="148"/>
      <c r="T323" s="55"/>
      <c r="AT323" s="16" t="s">
        <v>198</v>
      </c>
      <c r="AU323" s="16" t="s">
        <v>89</v>
      </c>
    </row>
    <row r="324" spans="2:65" s="1" customFormat="1" ht="39">
      <c r="B324" s="31"/>
      <c r="D324" s="145" t="s">
        <v>403</v>
      </c>
      <c r="F324" s="151" t="s">
        <v>1900</v>
      </c>
      <c r="I324" s="147"/>
      <c r="L324" s="31"/>
      <c r="M324" s="148"/>
      <c r="T324" s="55"/>
      <c r="AT324" s="16" t="s">
        <v>403</v>
      </c>
      <c r="AU324" s="16" t="s">
        <v>89</v>
      </c>
    </row>
    <row r="325" spans="2:65" s="1" customFormat="1" ht="24.2" customHeight="1">
      <c r="B325" s="31"/>
      <c r="C325" s="132" t="s">
        <v>490</v>
      </c>
      <c r="D325" s="132" t="s">
        <v>192</v>
      </c>
      <c r="E325" s="133" t="s">
        <v>689</v>
      </c>
      <c r="F325" s="134" t="s">
        <v>690</v>
      </c>
      <c r="G325" s="135" t="s">
        <v>195</v>
      </c>
      <c r="H325" s="136">
        <v>5.4</v>
      </c>
      <c r="I325" s="137"/>
      <c r="J325" s="138">
        <f>ROUND(I325*H325,2)</f>
        <v>0</v>
      </c>
      <c r="K325" s="134" t="s">
        <v>196</v>
      </c>
      <c r="L325" s="31"/>
      <c r="M325" s="139" t="s">
        <v>1</v>
      </c>
      <c r="N325" s="140" t="s">
        <v>44</v>
      </c>
      <c r="P325" s="141">
        <f>O325*H325</f>
        <v>0</v>
      </c>
      <c r="Q325" s="141">
        <v>2.6848749999999999E-4</v>
      </c>
      <c r="R325" s="141">
        <f>Q325*H325</f>
        <v>1.4498325E-3</v>
      </c>
      <c r="S325" s="141">
        <v>0</v>
      </c>
      <c r="T325" s="142">
        <f>S325*H325</f>
        <v>0</v>
      </c>
      <c r="AR325" s="143" t="s">
        <v>197</v>
      </c>
      <c r="AT325" s="143" t="s">
        <v>192</v>
      </c>
      <c r="AU325" s="143" t="s">
        <v>89</v>
      </c>
      <c r="AY325" s="16" t="s">
        <v>190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87</v>
      </c>
      <c r="BK325" s="144">
        <f>ROUND(I325*H325,2)</f>
        <v>0</v>
      </c>
      <c r="BL325" s="16" t="s">
        <v>197</v>
      </c>
      <c r="BM325" s="143" t="s">
        <v>493</v>
      </c>
    </row>
    <row r="326" spans="2:65" s="1" customFormat="1" ht="19.5">
      <c r="B326" s="31"/>
      <c r="D326" s="145" t="s">
        <v>198</v>
      </c>
      <c r="F326" s="146" t="s">
        <v>692</v>
      </c>
      <c r="I326" s="147"/>
      <c r="L326" s="31"/>
      <c r="M326" s="148"/>
      <c r="T326" s="55"/>
      <c r="AT326" s="16" t="s">
        <v>198</v>
      </c>
      <c r="AU326" s="16" t="s">
        <v>89</v>
      </c>
    </row>
    <row r="327" spans="2:65" s="1" customFormat="1">
      <c r="B327" s="31"/>
      <c r="D327" s="149" t="s">
        <v>200</v>
      </c>
      <c r="F327" s="150" t="s">
        <v>693</v>
      </c>
      <c r="I327" s="147"/>
      <c r="L327" s="31"/>
      <c r="M327" s="148"/>
      <c r="T327" s="55"/>
      <c r="AT327" s="16" t="s">
        <v>200</v>
      </c>
      <c r="AU327" s="16" t="s">
        <v>89</v>
      </c>
    </row>
    <row r="328" spans="2:65" s="1" customFormat="1" ht="16.5" customHeight="1">
      <c r="B328" s="31"/>
      <c r="C328" s="152" t="s">
        <v>354</v>
      </c>
      <c r="D328" s="152" t="s">
        <v>426</v>
      </c>
      <c r="E328" s="153" t="s">
        <v>1901</v>
      </c>
      <c r="F328" s="154" t="s">
        <v>696</v>
      </c>
      <c r="G328" s="155" t="s">
        <v>204</v>
      </c>
      <c r="H328" s="156">
        <v>5</v>
      </c>
      <c r="I328" s="157"/>
      <c r="J328" s="158">
        <f>ROUND(I328*H328,2)</f>
        <v>0</v>
      </c>
      <c r="K328" s="154" t="s">
        <v>1</v>
      </c>
      <c r="L328" s="159"/>
      <c r="M328" s="160" t="s">
        <v>1</v>
      </c>
      <c r="N328" s="161" t="s">
        <v>44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216</v>
      </c>
      <c r="AT328" s="143" t="s">
        <v>426</v>
      </c>
      <c r="AU328" s="143" t="s">
        <v>89</v>
      </c>
      <c r="AY328" s="16" t="s">
        <v>190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87</v>
      </c>
      <c r="BK328" s="144">
        <f>ROUND(I328*H328,2)</f>
        <v>0</v>
      </c>
      <c r="BL328" s="16" t="s">
        <v>197</v>
      </c>
      <c r="BM328" s="143" t="s">
        <v>498</v>
      </c>
    </row>
    <row r="329" spans="2:65" s="1" customFormat="1" ht="19.5">
      <c r="B329" s="31"/>
      <c r="D329" s="145" t="s">
        <v>198</v>
      </c>
      <c r="F329" s="146" t="s">
        <v>698</v>
      </c>
      <c r="I329" s="147"/>
      <c r="L329" s="31"/>
      <c r="M329" s="148"/>
      <c r="T329" s="55"/>
      <c r="AT329" s="16" t="s">
        <v>198</v>
      </c>
      <c r="AU329" s="16" t="s">
        <v>89</v>
      </c>
    </row>
    <row r="330" spans="2:65" s="1" customFormat="1" ht="29.25">
      <c r="B330" s="31"/>
      <c r="D330" s="145" t="s">
        <v>403</v>
      </c>
      <c r="F330" s="151" t="s">
        <v>699</v>
      </c>
      <c r="I330" s="147"/>
      <c r="L330" s="31"/>
      <c r="M330" s="148"/>
      <c r="T330" s="55"/>
      <c r="AT330" s="16" t="s">
        <v>403</v>
      </c>
      <c r="AU330" s="16" t="s">
        <v>89</v>
      </c>
    </row>
    <row r="331" spans="2:65" s="1" customFormat="1" ht="24.2" customHeight="1">
      <c r="B331" s="31"/>
      <c r="C331" s="132" t="s">
        <v>501</v>
      </c>
      <c r="D331" s="132" t="s">
        <v>192</v>
      </c>
      <c r="E331" s="133" t="s">
        <v>700</v>
      </c>
      <c r="F331" s="134" t="s">
        <v>701</v>
      </c>
      <c r="G331" s="135" t="s">
        <v>195</v>
      </c>
      <c r="H331" s="136">
        <v>94.08</v>
      </c>
      <c r="I331" s="137"/>
      <c r="J331" s="138">
        <f>ROUND(I331*H331,2)</f>
        <v>0</v>
      </c>
      <c r="K331" s="134" t="s">
        <v>196</v>
      </c>
      <c r="L331" s="31"/>
      <c r="M331" s="139" t="s">
        <v>1</v>
      </c>
      <c r="N331" s="140" t="s">
        <v>44</v>
      </c>
      <c r="P331" s="141">
        <f>O331*H331</f>
        <v>0</v>
      </c>
      <c r="Q331" s="141">
        <v>2.60425E-4</v>
      </c>
      <c r="R331" s="141">
        <f>Q331*H331</f>
        <v>2.4500784000000001E-2</v>
      </c>
      <c r="S331" s="141">
        <v>0</v>
      </c>
      <c r="T331" s="142">
        <f>S331*H331</f>
        <v>0</v>
      </c>
      <c r="AR331" s="143" t="s">
        <v>197</v>
      </c>
      <c r="AT331" s="143" t="s">
        <v>192</v>
      </c>
      <c r="AU331" s="143" t="s">
        <v>89</v>
      </c>
      <c r="AY331" s="16" t="s">
        <v>190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87</v>
      </c>
      <c r="BK331" s="144">
        <f>ROUND(I331*H331,2)</f>
        <v>0</v>
      </c>
      <c r="BL331" s="16" t="s">
        <v>197</v>
      </c>
      <c r="BM331" s="143" t="s">
        <v>504</v>
      </c>
    </row>
    <row r="332" spans="2:65" s="1" customFormat="1" ht="19.5">
      <c r="B332" s="31"/>
      <c r="D332" s="145" t="s">
        <v>198</v>
      </c>
      <c r="F332" s="146" t="s">
        <v>703</v>
      </c>
      <c r="I332" s="147"/>
      <c r="L332" s="31"/>
      <c r="M332" s="148"/>
      <c r="T332" s="55"/>
      <c r="AT332" s="16" t="s">
        <v>198</v>
      </c>
      <c r="AU332" s="16" t="s">
        <v>89</v>
      </c>
    </row>
    <row r="333" spans="2:65" s="1" customFormat="1">
      <c r="B333" s="31"/>
      <c r="D333" s="149" t="s">
        <v>200</v>
      </c>
      <c r="F333" s="150" t="s">
        <v>704</v>
      </c>
      <c r="I333" s="147"/>
      <c r="L333" s="31"/>
      <c r="M333" s="148"/>
      <c r="T333" s="55"/>
      <c r="AT333" s="16" t="s">
        <v>200</v>
      </c>
      <c r="AU333" s="16" t="s">
        <v>89</v>
      </c>
    </row>
    <row r="334" spans="2:65" s="1" customFormat="1" ht="37.9" customHeight="1">
      <c r="B334" s="31"/>
      <c r="C334" s="152" t="s">
        <v>357</v>
      </c>
      <c r="D334" s="152" t="s">
        <v>426</v>
      </c>
      <c r="E334" s="153" t="s">
        <v>1902</v>
      </c>
      <c r="F334" s="154" t="s">
        <v>1903</v>
      </c>
      <c r="G334" s="155" t="s">
        <v>204</v>
      </c>
      <c r="H334" s="156">
        <v>18</v>
      </c>
      <c r="I334" s="157"/>
      <c r="J334" s="158">
        <f>ROUND(I334*H334,2)</f>
        <v>0</v>
      </c>
      <c r="K334" s="154" t="s">
        <v>1</v>
      </c>
      <c r="L334" s="159"/>
      <c r="M334" s="160" t="s">
        <v>1</v>
      </c>
      <c r="N334" s="161" t="s">
        <v>44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216</v>
      </c>
      <c r="AT334" s="143" t="s">
        <v>426</v>
      </c>
      <c r="AU334" s="143" t="s">
        <v>89</v>
      </c>
      <c r="AY334" s="16" t="s">
        <v>190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87</v>
      </c>
      <c r="BK334" s="144">
        <f>ROUND(I334*H334,2)</f>
        <v>0</v>
      </c>
      <c r="BL334" s="16" t="s">
        <v>197</v>
      </c>
      <c r="BM334" s="143" t="s">
        <v>509</v>
      </c>
    </row>
    <row r="335" spans="2:65" s="1" customFormat="1" ht="29.25">
      <c r="B335" s="31"/>
      <c r="D335" s="145" t="s">
        <v>198</v>
      </c>
      <c r="F335" s="146" t="s">
        <v>1904</v>
      </c>
      <c r="I335" s="147"/>
      <c r="L335" s="31"/>
      <c r="M335" s="148"/>
      <c r="T335" s="55"/>
      <c r="AT335" s="16" t="s">
        <v>198</v>
      </c>
      <c r="AU335" s="16" t="s">
        <v>89</v>
      </c>
    </row>
    <row r="336" spans="2:65" s="1" customFormat="1" ht="29.25">
      <c r="B336" s="31"/>
      <c r="D336" s="145" t="s">
        <v>403</v>
      </c>
      <c r="F336" s="151" t="s">
        <v>1905</v>
      </c>
      <c r="I336" s="147"/>
      <c r="L336" s="31"/>
      <c r="M336" s="148"/>
      <c r="T336" s="55"/>
      <c r="AT336" s="16" t="s">
        <v>403</v>
      </c>
      <c r="AU336" s="16" t="s">
        <v>89</v>
      </c>
    </row>
    <row r="337" spans="2:65" s="1" customFormat="1" ht="37.9" customHeight="1">
      <c r="B337" s="31"/>
      <c r="C337" s="152" t="s">
        <v>396</v>
      </c>
      <c r="D337" s="152" t="s">
        <v>426</v>
      </c>
      <c r="E337" s="153" t="s">
        <v>1906</v>
      </c>
      <c r="F337" s="154" t="s">
        <v>1907</v>
      </c>
      <c r="G337" s="155" t="s">
        <v>204</v>
      </c>
      <c r="H337" s="156">
        <v>1</v>
      </c>
      <c r="I337" s="157"/>
      <c r="J337" s="158">
        <f>ROUND(I337*H337,2)</f>
        <v>0</v>
      </c>
      <c r="K337" s="154" t="s">
        <v>1</v>
      </c>
      <c r="L337" s="159"/>
      <c r="M337" s="160" t="s">
        <v>1</v>
      </c>
      <c r="N337" s="161" t="s">
        <v>44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216</v>
      </c>
      <c r="AT337" s="143" t="s">
        <v>426</v>
      </c>
      <c r="AU337" s="143" t="s">
        <v>89</v>
      </c>
      <c r="AY337" s="16" t="s">
        <v>190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87</v>
      </c>
      <c r="BK337" s="144">
        <f>ROUND(I337*H337,2)</f>
        <v>0</v>
      </c>
      <c r="BL337" s="16" t="s">
        <v>197</v>
      </c>
      <c r="BM337" s="143" t="s">
        <v>515</v>
      </c>
    </row>
    <row r="338" spans="2:65" s="1" customFormat="1" ht="29.25">
      <c r="B338" s="31"/>
      <c r="D338" s="145" t="s">
        <v>198</v>
      </c>
      <c r="F338" s="146" t="s">
        <v>1908</v>
      </c>
      <c r="I338" s="147"/>
      <c r="L338" s="31"/>
      <c r="M338" s="148"/>
      <c r="T338" s="55"/>
      <c r="AT338" s="16" t="s">
        <v>198</v>
      </c>
      <c r="AU338" s="16" t="s">
        <v>89</v>
      </c>
    </row>
    <row r="339" spans="2:65" s="1" customFormat="1" ht="29.25">
      <c r="B339" s="31"/>
      <c r="D339" s="145" t="s">
        <v>403</v>
      </c>
      <c r="F339" s="151" t="s">
        <v>1909</v>
      </c>
      <c r="I339" s="147"/>
      <c r="L339" s="31"/>
      <c r="M339" s="148"/>
      <c r="T339" s="55"/>
      <c r="AT339" s="16" t="s">
        <v>403</v>
      </c>
      <c r="AU339" s="16" t="s">
        <v>89</v>
      </c>
    </row>
    <row r="340" spans="2:65" s="1" customFormat="1" ht="24.2" customHeight="1">
      <c r="B340" s="31"/>
      <c r="C340" s="132" t="s">
        <v>361</v>
      </c>
      <c r="D340" s="132" t="s">
        <v>192</v>
      </c>
      <c r="E340" s="133" t="s">
        <v>733</v>
      </c>
      <c r="F340" s="134" t="s">
        <v>734</v>
      </c>
      <c r="G340" s="135" t="s">
        <v>204</v>
      </c>
      <c r="H340" s="136">
        <v>2</v>
      </c>
      <c r="I340" s="137"/>
      <c r="J340" s="138">
        <f>ROUND(I340*H340,2)</f>
        <v>0</v>
      </c>
      <c r="K340" s="134" t="s">
        <v>1</v>
      </c>
      <c r="L340" s="31"/>
      <c r="M340" s="139" t="s">
        <v>1</v>
      </c>
      <c r="N340" s="140" t="s">
        <v>44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197</v>
      </c>
      <c r="AT340" s="143" t="s">
        <v>192</v>
      </c>
      <c r="AU340" s="143" t="s">
        <v>89</v>
      </c>
      <c r="AY340" s="16" t="s">
        <v>190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87</v>
      </c>
      <c r="BK340" s="144">
        <f>ROUND(I340*H340,2)</f>
        <v>0</v>
      </c>
      <c r="BL340" s="16" t="s">
        <v>197</v>
      </c>
      <c r="BM340" s="143" t="s">
        <v>520</v>
      </c>
    </row>
    <row r="341" spans="2:65" s="1" customFormat="1" ht="19.5">
      <c r="B341" s="31"/>
      <c r="D341" s="145" t="s">
        <v>198</v>
      </c>
      <c r="F341" s="146" t="s">
        <v>736</v>
      </c>
      <c r="I341" s="147"/>
      <c r="L341" s="31"/>
      <c r="M341" s="148"/>
      <c r="T341" s="55"/>
      <c r="AT341" s="16" t="s">
        <v>198</v>
      </c>
      <c r="AU341" s="16" t="s">
        <v>89</v>
      </c>
    </row>
    <row r="342" spans="2:65" s="1" customFormat="1" ht="24.2" customHeight="1">
      <c r="B342" s="31"/>
      <c r="C342" s="132" t="s">
        <v>523</v>
      </c>
      <c r="D342" s="132" t="s">
        <v>192</v>
      </c>
      <c r="E342" s="133" t="s">
        <v>738</v>
      </c>
      <c r="F342" s="134" t="s">
        <v>739</v>
      </c>
      <c r="G342" s="135" t="s">
        <v>204</v>
      </c>
      <c r="H342" s="136">
        <v>4</v>
      </c>
      <c r="I342" s="137"/>
      <c r="J342" s="138">
        <f>ROUND(I342*H342,2)</f>
        <v>0</v>
      </c>
      <c r="K342" s="134" t="s">
        <v>1</v>
      </c>
      <c r="L342" s="31"/>
      <c r="M342" s="139" t="s">
        <v>1</v>
      </c>
      <c r="N342" s="140" t="s">
        <v>44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197</v>
      </c>
      <c r="AT342" s="143" t="s">
        <v>192</v>
      </c>
      <c r="AU342" s="143" t="s">
        <v>89</v>
      </c>
      <c r="AY342" s="16" t="s">
        <v>190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87</v>
      </c>
      <c r="BK342" s="144">
        <f>ROUND(I342*H342,2)</f>
        <v>0</v>
      </c>
      <c r="BL342" s="16" t="s">
        <v>197</v>
      </c>
      <c r="BM342" s="143" t="s">
        <v>526</v>
      </c>
    </row>
    <row r="343" spans="2:65" s="1" customFormat="1" ht="29.25">
      <c r="B343" s="31"/>
      <c r="D343" s="145" t="s">
        <v>198</v>
      </c>
      <c r="F343" s="146" t="s">
        <v>741</v>
      </c>
      <c r="I343" s="147"/>
      <c r="L343" s="31"/>
      <c r="M343" s="148"/>
      <c r="T343" s="55"/>
      <c r="AT343" s="16" t="s">
        <v>198</v>
      </c>
      <c r="AU343" s="16" t="s">
        <v>89</v>
      </c>
    </row>
    <row r="344" spans="2:65" s="1" customFormat="1" ht="24.2" customHeight="1">
      <c r="B344" s="31"/>
      <c r="C344" s="132" t="s">
        <v>369</v>
      </c>
      <c r="D344" s="132" t="s">
        <v>192</v>
      </c>
      <c r="E344" s="133" t="s">
        <v>742</v>
      </c>
      <c r="F344" s="134" t="s">
        <v>743</v>
      </c>
      <c r="G344" s="135" t="s">
        <v>204</v>
      </c>
      <c r="H344" s="136">
        <v>21</v>
      </c>
      <c r="I344" s="137"/>
      <c r="J344" s="138">
        <f>ROUND(I344*H344,2)</f>
        <v>0</v>
      </c>
      <c r="K344" s="134" t="s">
        <v>1</v>
      </c>
      <c r="L344" s="31"/>
      <c r="M344" s="139" t="s">
        <v>1</v>
      </c>
      <c r="N344" s="140" t="s">
        <v>44</v>
      </c>
      <c r="P344" s="141">
        <f>O344*H344</f>
        <v>0</v>
      </c>
      <c r="Q344" s="141">
        <v>0</v>
      </c>
      <c r="R344" s="141">
        <f>Q344*H344</f>
        <v>0</v>
      </c>
      <c r="S344" s="141">
        <v>0</v>
      </c>
      <c r="T344" s="142">
        <f>S344*H344</f>
        <v>0</v>
      </c>
      <c r="AR344" s="143" t="s">
        <v>197</v>
      </c>
      <c r="AT344" s="143" t="s">
        <v>192</v>
      </c>
      <c r="AU344" s="143" t="s">
        <v>89</v>
      </c>
      <c r="AY344" s="16" t="s">
        <v>190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6" t="s">
        <v>87</v>
      </c>
      <c r="BK344" s="144">
        <f>ROUND(I344*H344,2)</f>
        <v>0</v>
      </c>
      <c r="BL344" s="16" t="s">
        <v>197</v>
      </c>
      <c r="BM344" s="143" t="s">
        <v>531</v>
      </c>
    </row>
    <row r="345" spans="2:65" s="1" customFormat="1" ht="29.25">
      <c r="B345" s="31"/>
      <c r="D345" s="145" t="s">
        <v>198</v>
      </c>
      <c r="F345" s="146" t="s">
        <v>745</v>
      </c>
      <c r="I345" s="147"/>
      <c r="L345" s="31"/>
      <c r="M345" s="148"/>
      <c r="T345" s="55"/>
      <c r="AT345" s="16" t="s">
        <v>198</v>
      </c>
      <c r="AU345" s="16" t="s">
        <v>89</v>
      </c>
    </row>
    <row r="346" spans="2:65" s="1" customFormat="1" ht="24.2" customHeight="1">
      <c r="B346" s="31"/>
      <c r="C346" s="152" t="s">
        <v>533</v>
      </c>
      <c r="D346" s="152" t="s">
        <v>426</v>
      </c>
      <c r="E346" s="153" t="s">
        <v>747</v>
      </c>
      <c r="F346" s="154" t="s">
        <v>748</v>
      </c>
      <c r="G346" s="155" t="s">
        <v>368</v>
      </c>
      <c r="H346" s="156">
        <v>61.16</v>
      </c>
      <c r="I346" s="157"/>
      <c r="J346" s="158">
        <f>ROUND(I346*H346,2)</f>
        <v>0</v>
      </c>
      <c r="K346" s="154" t="s">
        <v>196</v>
      </c>
      <c r="L346" s="159"/>
      <c r="M346" s="160" t="s">
        <v>1</v>
      </c>
      <c r="N346" s="161" t="s">
        <v>44</v>
      </c>
      <c r="P346" s="141">
        <f>O346*H346</f>
        <v>0</v>
      </c>
      <c r="Q346" s="141">
        <v>3.0000000000000001E-3</v>
      </c>
      <c r="R346" s="141">
        <f>Q346*H346</f>
        <v>0.18348</v>
      </c>
      <c r="S346" s="141">
        <v>0</v>
      </c>
      <c r="T346" s="142">
        <f>S346*H346</f>
        <v>0</v>
      </c>
      <c r="AR346" s="143" t="s">
        <v>216</v>
      </c>
      <c r="AT346" s="143" t="s">
        <v>426</v>
      </c>
      <c r="AU346" s="143" t="s">
        <v>89</v>
      </c>
      <c r="AY346" s="16" t="s">
        <v>190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87</v>
      </c>
      <c r="BK346" s="144">
        <f>ROUND(I346*H346,2)</f>
        <v>0</v>
      </c>
      <c r="BL346" s="16" t="s">
        <v>197</v>
      </c>
      <c r="BM346" s="143" t="s">
        <v>537</v>
      </c>
    </row>
    <row r="347" spans="2:65" s="1" customFormat="1">
      <c r="B347" s="31"/>
      <c r="D347" s="145" t="s">
        <v>198</v>
      </c>
      <c r="F347" s="146" t="s">
        <v>748</v>
      </c>
      <c r="I347" s="147"/>
      <c r="L347" s="31"/>
      <c r="M347" s="148"/>
      <c r="T347" s="55"/>
      <c r="AT347" s="16" t="s">
        <v>198</v>
      </c>
      <c r="AU347" s="16" t="s">
        <v>89</v>
      </c>
    </row>
    <row r="348" spans="2:65" s="1" customFormat="1" ht="24.2" customHeight="1">
      <c r="B348" s="31"/>
      <c r="C348" s="152" t="s">
        <v>375</v>
      </c>
      <c r="D348" s="152" t="s">
        <v>426</v>
      </c>
      <c r="E348" s="153" t="s">
        <v>750</v>
      </c>
      <c r="F348" s="154" t="s">
        <v>751</v>
      </c>
      <c r="G348" s="155" t="s">
        <v>204</v>
      </c>
      <c r="H348" s="156">
        <v>27</v>
      </c>
      <c r="I348" s="157"/>
      <c r="J348" s="158">
        <f>ROUND(I348*H348,2)</f>
        <v>0</v>
      </c>
      <c r="K348" s="154" t="s">
        <v>196</v>
      </c>
      <c r="L348" s="159"/>
      <c r="M348" s="160" t="s">
        <v>1</v>
      </c>
      <c r="N348" s="161" t="s">
        <v>44</v>
      </c>
      <c r="P348" s="141">
        <f>O348*H348</f>
        <v>0</v>
      </c>
      <c r="Q348" s="141">
        <v>6.0000000000000002E-5</v>
      </c>
      <c r="R348" s="141">
        <f>Q348*H348</f>
        <v>1.6200000000000001E-3</v>
      </c>
      <c r="S348" s="141">
        <v>0</v>
      </c>
      <c r="T348" s="142">
        <f>S348*H348</f>
        <v>0</v>
      </c>
      <c r="AR348" s="143" t="s">
        <v>216</v>
      </c>
      <c r="AT348" s="143" t="s">
        <v>426</v>
      </c>
      <c r="AU348" s="143" t="s">
        <v>89</v>
      </c>
      <c r="AY348" s="16" t="s">
        <v>190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87</v>
      </c>
      <c r="BK348" s="144">
        <f>ROUND(I348*H348,2)</f>
        <v>0</v>
      </c>
      <c r="BL348" s="16" t="s">
        <v>197</v>
      </c>
      <c r="BM348" s="143" t="s">
        <v>540</v>
      </c>
    </row>
    <row r="349" spans="2:65" s="1" customFormat="1">
      <c r="B349" s="31"/>
      <c r="D349" s="145" t="s">
        <v>198</v>
      </c>
      <c r="F349" s="146" t="s">
        <v>751</v>
      </c>
      <c r="I349" s="147"/>
      <c r="L349" s="31"/>
      <c r="M349" s="148"/>
      <c r="T349" s="55"/>
      <c r="AT349" s="16" t="s">
        <v>198</v>
      </c>
      <c r="AU349" s="16" t="s">
        <v>89</v>
      </c>
    </row>
    <row r="350" spans="2:65" s="1" customFormat="1" ht="19.5">
      <c r="B350" s="31"/>
      <c r="D350" s="145" t="s">
        <v>403</v>
      </c>
      <c r="F350" s="151" t="s">
        <v>1910</v>
      </c>
      <c r="I350" s="147"/>
      <c r="L350" s="31"/>
      <c r="M350" s="148"/>
      <c r="T350" s="55"/>
      <c r="AT350" s="16" t="s">
        <v>403</v>
      </c>
      <c r="AU350" s="16" t="s">
        <v>89</v>
      </c>
    </row>
    <row r="351" spans="2:65" s="1" customFormat="1" ht="24.2" customHeight="1">
      <c r="B351" s="31"/>
      <c r="C351" s="132" t="s">
        <v>543</v>
      </c>
      <c r="D351" s="132" t="s">
        <v>192</v>
      </c>
      <c r="E351" s="133" t="s">
        <v>755</v>
      </c>
      <c r="F351" s="134" t="s">
        <v>756</v>
      </c>
      <c r="G351" s="135" t="s">
        <v>195</v>
      </c>
      <c r="H351" s="136">
        <v>178.47499999999999</v>
      </c>
      <c r="I351" s="137"/>
      <c r="J351" s="138">
        <f>ROUND(I351*H351,2)</f>
        <v>0</v>
      </c>
      <c r="K351" s="134" t="s">
        <v>196</v>
      </c>
      <c r="L351" s="31"/>
      <c r="M351" s="139" t="s">
        <v>1</v>
      </c>
      <c r="N351" s="140" t="s">
        <v>44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197</v>
      </c>
      <c r="AT351" s="143" t="s">
        <v>192</v>
      </c>
      <c r="AU351" s="143" t="s">
        <v>89</v>
      </c>
      <c r="AY351" s="16" t="s">
        <v>190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6" t="s">
        <v>87</v>
      </c>
      <c r="BK351" s="144">
        <f>ROUND(I351*H351,2)</f>
        <v>0</v>
      </c>
      <c r="BL351" s="16" t="s">
        <v>197</v>
      </c>
      <c r="BM351" s="143" t="s">
        <v>546</v>
      </c>
    </row>
    <row r="352" spans="2:65" s="1" customFormat="1" ht="19.5">
      <c r="B352" s="31"/>
      <c r="D352" s="145" t="s">
        <v>198</v>
      </c>
      <c r="F352" s="146" t="s">
        <v>758</v>
      </c>
      <c r="I352" s="147"/>
      <c r="L352" s="31"/>
      <c r="M352" s="148"/>
      <c r="T352" s="55"/>
      <c r="AT352" s="16" t="s">
        <v>198</v>
      </c>
      <c r="AU352" s="16" t="s">
        <v>89</v>
      </c>
    </row>
    <row r="353" spans="2:65" s="1" customFormat="1">
      <c r="B353" s="31"/>
      <c r="D353" s="149" t="s">
        <v>200</v>
      </c>
      <c r="F353" s="150" t="s">
        <v>759</v>
      </c>
      <c r="I353" s="147"/>
      <c r="L353" s="31"/>
      <c r="M353" s="148"/>
      <c r="T353" s="55"/>
      <c r="AT353" s="16" t="s">
        <v>200</v>
      </c>
      <c r="AU353" s="16" t="s">
        <v>89</v>
      </c>
    </row>
    <row r="354" spans="2:65" s="1" customFormat="1" ht="16.5" customHeight="1">
      <c r="B354" s="31"/>
      <c r="C354" s="152" t="s">
        <v>380</v>
      </c>
      <c r="D354" s="152" t="s">
        <v>426</v>
      </c>
      <c r="E354" s="153" t="s">
        <v>760</v>
      </c>
      <c r="F354" s="154" t="s">
        <v>761</v>
      </c>
      <c r="G354" s="155" t="s">
        <v>195</v>
      </c>
      <c r="H354" s="156">
        <v>196.32300000000001</v>
      </c>
      <c r="I354" s="157"/>
      <c r="J354" s="158">
        <f>ROUND(I354*H354,2)</f>
        <v>0</v>
      </c>
      <c r="K354" s="154" t="s">
        <v>196</v>
      </c>
      <c r="L354" s="159"/>
      <c r="M354" s="160" t="s">
        <v>1</v>
      </c>
      <c r="N354" s="161" t="s">
        <v>44</v>
      </c>
      <c r="P354" s="141">
        <f>O354*H354</f>
        <v>0</v>
      </c>
      <c r="Q354" s="141">
        <v>1.2999999999999999E-3</v>
      </c>
      <c r="R354" s="141">
        <f>Q354*H354</f>
        <v>0.2552199</v>
      </c>
      <c r="S354" s="141">
        <v>0</v>
      </c>
      <c r="T354" s="142">
        <f>S354*H354</f>
        <v>0</v>
      </c>
      <c r="AR354" s="143" t="s">
        <v>216</v>
      </c>
      <c r="AT354" s="143" t="s">
        <v>426</v>
      </c>
      <c r="AU354" s="143" t="s">
        <v>89</v>
      </c>
      <c r="AY354" s="16" t="s">
        <v>190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87</v>
      </c>
      <c r="BK354" s="144">
        <f>ROUND(I354*H354,2)</f>
        <v>0</v>
      </c>
      <c r="BL354" s="16" t="s">
        <v>197</v>
      </c>
      <c r="BM354" s="143" t="s">
        <v>547</v>
      </c>
    </row>
    <row r="355" spans="2:65" s="1" customFormat="1">
      <c r="B355" s="31"/>
      <c r="D355" s="145" t="s">
        <v>198</v>
      </c>
      <c r="F355" s="146" t="s">
        <v>761</v>
      </c>
      <c r="I355" s="147"/>
      <c r="L355" s="31"/>
      <c r="M355" s="148"/>
      <c r="T355" s="55"/>
      <c r="AT355" s="16" t="s">
        <v>198</v>
      </c>
      <c r="AU355" s="16" t="s">
        <v>89</v>
      </c>
    </row>
    <row r="356" spans="2:65" s="1" customFormat="1" ht="29.25">
      <c r="B356" s="31"/>
      <c r="D356" s="145" t="s">
        <v>403</v>
      </c>
      <c r="F356" s="151" t="s">
        <v>763</v>
      </c>
      <c r="I356" s="147"/>
      <c r="L356" s="31"/>
      <c r="M356" s="148"/>
      <c r="T356" s="55"/>
      <c r="AT356" s="16" t="s">
        <v>403</v>
      </c>
      <c r="AU356" s="16" t="s">
        <v>89</v>
      </c>
    </row>
    <row r="357" spans="2:65" s="1" customFormat="1" ht="21.75" customHeight="1">
      <c r="B357" s="31"/>
      <c r="C357" s="132" t="s">
        <v>548</v>
      </c>
      <c r="D357" s="132" t="s">
        <v>192</v>
      </c>
      <c r="E357" s="133" t="s">
        <v>1911</v>
      </c>
      <c r="F357" s="134" t="s">
        <v>1912</v>
      </c>
      <c r="G357" s="135" t="s">
        <v>195</v>
      </c>
      <c r="H357" s="136">
        <v>218.97499999999999</v>
      </c>
      <c r="I357" s="137"/>
      <c r="J357" s="138">
        <f>ROUND(I357*H357,2)</f>
        <v>0</v>
      </c>
      <c r="K357" s="134" t="s">
        <v>1</v>
      </c>
      <c r="L357" s="31"/>
      <c r="M357" s="139" t="s">
        <v>1</v>
      </c>
      <c r="N357" s="140" t="s">
        <v>44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197</v>
      </c>
      <c r="AT357" s="143" t="s">
        <v>192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551</v>
      </c>
    </row>
    <row r="358" spans="2:65" s="1" customFormat="1">
      <c r="B358" s="31"/>
      <c r="D358" s="145" t="s">
        <v>198</v>
      </c>
      <c r="F358" s="146" t="s">
        <v>1912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 ht="24.2" customHeight="1">
      <c r="B359" s="31"/>
      <c r="C359" s="132" t="s">
        <v>387</v>
      </c>
      <c r="D359" s="132" t="s">
        <v>192</v>
      </c>
      <c r="E359" s="133" t="s">
        <v>790</v>
      </c>
      <c r="F359" s="134" t="s">
        <v>791</v>
      </c>
      <c r="G359" s="135" t="s">
        <v>204</v>
      </c>
      <c r="H359" s="136">
        <v>1</v>
      </c>
      <c r="I359" s="137"/>
      <c r="J359" s="138">
        <f>ROUND(I359*H359,2)</f>
        <v>0</v>
      </c>
      <c r="K359" s="134" t="s">
        <v>196</v>
      </c>
      <c r="L359" s="31"/>
      <c r="M359" s="139" t="s">
        <v>1</v>
      </c>
      <c r="N359" s="140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197</v>
      </c>
      <c r="AT359" s="143" t="s">
        <v>192</v>
      </c>
      <c r="AU359" s="143" t="s">
        <v>89</v>
      </c>
      <c r="AY359" s="16" t="s">
        <v>190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87</v>
      </c>
      <c r="BK359" s="144">
        <f>ROUND(I359*H359,2)</f>
        <v>0</v>
      </c>
      <c r="BL359" s="16" t="s">
        <v>197</v>
      </c>
      <c r="BM359" s="143" t="s">
        <v>555</v>
      </c>
    </row>
    <row r="360" spans="2:65" s="1" customFormat="1" ht="19.5">
      <c r="B360" s="31"/>
      <c r="D360" s="145" t="s">
        <v>198</v>
      </c>
      <c r="F360" s="146" t="s">
        <v>793</v>
      </c>
      <c r="I360" s="147"/>
      <c r="L360" s="31"/>
      <c r="M360" s="148"/>
      <c r="T360" s="55"/>
      <c r="AT360" s="16" t="s">
        <v>198</v>
      </c>
      <c r="AU360" s="16" t="s">
        <v>89</v>
      </c>
    </row>
    <row r="361" spans="2:65" s="1" customFormat="1">
      <c r="B361" s="31"/>
      <c r="D361" s="149" t="s">
        <v>200</v>
      </c>
      <c r="F361" s="150" t="s">
        <v>794</v>
      </c>
      <c r="I361" s="147"/>
      <c r="L361" s="31"/>
      <c r="M361" s="148"/>
      <c r="T361" s="55"/>
      <c r="AT361" s="16" t="s">
        <v>200</v>
      </c>
      <c r="AU361" s="16" t="s">
        <v>89</v>
      </c>
    </row>
    <row r="362" spans="2:65" s="1" customFormat="1" ht="24.2" customHeight="1">
      <c r="B362" s="31"/>
      <c r="C362" s="152" t="s">
        <v>558</v>
      </c>
      <c r="D362" s="152" t="s">
        <v>426</v>
      </c>
      <c r="E362" s="153" t="s">
        <v>1913</v>
      </c>
      <c r="F362" s="154" t="s">
        <v>1914</v>
      </c>
      <c r="G362" s="155" t="s">
        <v>204</v>
      </c>
      <c r="H362" s="156">
        <v>1</v>
      </c>
      <c r="I362" s="157"/>
      <c r="J362" s="158">
        <f>ROUND(I362*H362,2)</f>
        <v>0</v>
      </c>
      <c r="K362" s="154" t="s">
        <v>1</v>
      </c>
      <c r="L362" s="159"/>
      <c r="M362" s="160" t="s">
        <v>1</v>
      </c>
      <c r="N362" s="161" t="s">
        <v>44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216</v>
      </c>
      <c r="AT362" s="143" t="s">
        <v>426</v>
      </c>
      <c r="AU362" s="143" t="s">
        <v>89</v>
      </c>
      <c r="AY362" s="16" t="s">
        <v>190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87</v>
      </c>
      <c r="BK362" s="144">
        <f>ROUND(I362*H362,2)</f>
        <v>0</v>
      </c>
      <c r="BL362" s="16" t="s">
        <v>197</v>
      </c>
      <c r="BM362" s="143" t="s">
        <v>561</v>
      </c>
    </row>
    <row r="363" spans="2:65" s="1" customFormat="1" ht="19.5">
      <c r="B363" s="31"/>
      <c r="D363" s="145" t="s">
        <v>198</v>
      </c>
      <c r="F363" s="146" t="s">
        <v>1915</v>
      </c>
      <c r="I363" s="147"/>
      <c r="L363" s="31"/>
      <c r="M363" s="148"/>
      <c r="T363" s="55"/>
      <c r="AT363" s="16" t="s">
        <v>198</v>
      </c>
      <c r="AU363" s="16" t="s">
        <v>89</v>
      </c>
    </row>
    <row r="364" spans="2:65" s="1" customFormat="1" ht="48.75">
      <c r="B364" s="31"/>
      <c r="D364" s="145" t="s">
        <v>403</v>
      </c>
      <c r="F364" s="151" t="s">
        <v>1916</v>
      </c>
      <c r="I364" s="147"/>
      <c r="L364" s="31"/>
      <c r="M364" s="148"/>
      <c r="T364" s="55"/>
      <c r="AT364" s="16" t="s">
        <v>403</v>
      </c>
      <c r="AU364" s="16" t="s">
        <v>89</v>
      </c>
    </row>
    <row r="365" spans="2:65" s="1" customFormat="1" ht="24.2" customHeight="1">
      <c r="B365" s="31"/>
      <c r="C365" s="132" t="s">
        <v>392</v>
      </c>
      <c r="D365" s="132" t="s">
        <v>192</v>
      </c>
      <c r="E365" s="133" t="s">
        <v>801</v>
      </c>
      <c r="F365" s="134" t="s">
        <v>802</v>
      </c>
      <c r="G365" s="135" t="s">
        <v>204</v>
      </c>
      <c r="H365" s="136">
        <v>1</v>
      </c>
      <c r="I365" s="137"/>
      <c r="J365" s="138">
        <f>ROUND(I365*H365,2)</f>
        <v>0</v>
      </c>
      <c r="K365" s="134" t="s">
        <v>196</v>
      </c>
      <c r="L365" s="31"/>
      <c r="M365" s="139" t="s">
        <v>1</v>
      </c>
      <c r="N365" s="140" t="s">
        <v>44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197</v>
      </c>
      <c r="AT365" s="143" t="s">
        <v>192</v>
      </c>
      <c r="AU365" s="143" t="s">
        <v>89</v>
      </c>
      <c r="AY365" s="16" t="s">
        <v>190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87</v>
      </c>
      <c r="BK365" s="144">
        <f>ROUND(I365*H365,2)</f>
        <v>0</v>
      </c>
      <c r="BL365" s="16" t="s">
        <v>197</v>
      </c>
      <c r="BM365" s="143" t="s">
        <v>566</v>
      </c>
    </row>
    <row r="366" spans="2:65" s="1" customFormat="1" ht="19.5">
      <c r="B366" s="31"/>
      <c r="D366" s="145" t="s">
        <v>198</v>
      </c>
      <c r="F366" s="146" t="s">
        <v>804</v>
      </c>
      <c r="I366" s="147"/>
      <c r="L366" s="31"/>
      <c r="M366" s="148"/>
      <c r="T366" s="55"/>
      <c r="AT366" s="16" t="s">
        <v>198</v>
      </c>
      <c r="AU366" s="16" t="s">
        <v>89</v>
      </c>
    </row>
    <row r="367" spans="2:65" s="1" customFormat="1">
      <c r="B367" s="31"/>
      <c r="D367" s="149" t="s">
        <v>200</v>
      </c>
      <c r="F367" s="150" t="s">
        <v>805</v>
      </c>
      <c r="I367" s="147"/>
      <c r="L367" s="31"/>
      <c r="M367" s="148"/>
      <c r="T367" s="55"/>
      <c r="AT367" s="16" t="s">
        <v>200</v>
      </c>
      <c r="AU367" s="16" t="s">
        <v>89</v>
      </c>
    </row>
    <row r="368" spans="2:65" s="1" customFormat="1" ht="24.2" customHeight="1">
      <c r="B368" s="31"/>
      <c r="C368" s="152" t="s">
        <v>569</v>
      </c>
      <c r="D368" s="152" t="s">
        <v>426</v>
      </c>
      <c r="E368" s="153" t="s">
        <v>807</v>
      </c>
      <c r="F368" s="154" t="s">
        <v>808</v>
      </c>
      <c r="G368" s="155" t="s">
        <v>204</v>
      </c>
      <c r="H368" s="156">
        <v>1</v>
      </c>
      <c r="I368" s="157"/>
      <c r="J368" s="158">
        <f>ROUND(I368*H368,2)</f>
        <v>0</v>
      </c>
      <c r="K368" s="154" t="s">
        <v>1</v>
      </c>
      <c r="L368" s="159"/>
      <c r="M368" s="160" t="s">
        <v>1</v>
      </c>
      <c r="N368" s="161" t="s">
        <v>44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216</v>
      </c>
      <c r="AT368" s="143" t="s">
        <v>426</v>
      </c>
      <c r="AU368" s="143" t="s">
        <v>89</v>
      </c>
      <c r="AY368" s="16" t="s">
        <v>190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87</v>
      </c>
      <c r="BK368" s="144">
        <f>ROUND(I368*H368,2)</f>
        <v>0</v>
      </c>
      <c r="BL368" s="16" t="s">
        <v>197</v>
      </c>
      <c r="BM368" s="143" t="s">
        <v>572</v>
      </c>
    </row>
    <row r="369" spans="2:65" s="1" customFormat="1" ht="19.5">
      <c r="B369" s="31"/>
      <c r="D369" s="145" t="s">
        <v>198</v>
      </c>
      <c r="F369" s="146" t="s">
        <v>810</v>
      </c>
      <c r="I369" s="147"/>
      <c r="L369" s="31"/>
      <c r="M369" s="148"/>
      <c r="T369" s="55"/>
      <c r="AT369" s="16" t="s">
        <v>198</v>
      </c>
      <c r="AU369" s="16" t="s">
        <v>89</v>
      </c>
    </row>
    <row r="370" spans="2:65" s="1" customFormat="1" ht="48.75">
      <c r="B370" s="31"/>
      <c r="D370" s="145" t="s">
        <v>403</v>
      </c>
      <c r="F370" s="151" t="s">
        <v>1917</v>
      </c>
      <c r="I370" s="147"/>
      <c r="L370" s="31"/>
      <c r="M370" s="148"/>
      <c r="T370" s="55"/>
      <c r="AT370" s="16" t="s">
        <v>403</v>
      </c>
      <c r="AU370" s="16" t="s">
        <v>89</v>
      </c>
    </row>
    <row r="371" spans="2:65" s="1" customFormat="1" ht="24.2" customHeight="1">
      <c r="B371" s="31"/>
      <c r="C371" s="132" t="s">
        <v>401</v>
      </c>
      <c r="D371" s="132" t="s">
        <v>192</v>
      </c>
      <c r="E371" s="133" t="s">
        <v>1918</v>
      </c>
      <c r="F371" s="134" t="s">
        <v>1919</v>
      </c>
      <c r="G371" s="135" t="s">
        <v>204</v>
      </c>
      <c r="H371" s="136">
        <v>2</v>
      </c>
      <c r="I371" s="137"/>
      <c r="J371" s="138">
        <f>ROUND(I371*H371,2)</f>
        <v>0</v>
      </c>
      <c r="K371" s="134" t="s">
        <v>196</v>
      </c>
      <c r="L371" s="31"/>
      <c r="M371" s="139" t="s">
        <v>1</v>
      </c>
      <c r="N371" s="140" t="s">
        <v>44</v>
      </c>
      <c r="P371" s="141">
        <f>O371*H371</f>
        <v>0</v>
      </c>
      <c r="Q371" s="141">
        <v>3.2899999999999997E-4</v>
      </c>
      <c r="R371" s="141">
        <f>Q371*H371</f>
        <v>6.5799999999999995E-4</v>
      </c>
      <c r="S371" s="141">
        <v>0</v>
      </c>
      <c r="T371" s="142">
        <f>S371*H371</f>
        <v>0</v>
      </c>
      <c r="AR371" s="143" t="s">
        <v>197</v>
      </c>
      <c r="AT371" s="143" t="s">
        <v>192</v>
      </c>
      <c r="AU371" s="143" t="s">
        <v>89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575</v>
      </c>
    </row>
    <row r="372" spans="2:65" s="1" customFormat="1" ht="19.5">
      <c r="B372" s="31"/>
      <c r="D372" s="145" t="s">
        <v>198</v>
      </c>
      <c r="F372" s="146" t="s">
        <v>1920</v>
      </c>
      <c r="I372" s="147"/>
      <c r="L372" s="31"/>
      <c r="M372" s="148"/>
      <c r="T372" s="55"/>
      <c r="AT372" s="16" t="s">
        <v>198</v>
      </c>
      <c r="AU372" s="16" t="s">
        <v>89</v>
      </c>
    </row>
    <row r="373" spans="2:65" s="1" customFormat="1">
      <c r="B373" s="31"/>
      <c r="D373" s="149" t="s">
        <v>200</v>
      </c>
      <c r="F373" s="150" t="s">
        <v>1921</v>
      </c>
      <c r="I373" s="147"/>
      <c r="L373" s="31"/>
      <c r="M373" s="148"/>
      <c r="T373" s="55"/>
      <c r="AT373" s="16" t="s">
        <v>200</v>
      </c>
      <c r="AU373" s="16" t="s">
        <v>89</v>
      </c>
    </row>
    <row r="374" spans="2:65" s="1" customFormat="1" ht="24.2" customHeight="1">
      <c r="B374" s="31"/>
      <c r="C374" s="152" t="s">
        <v>578</v>
      </c>
      <c r="D374" s="152" t="s">
        <v>426</v>
      </c>
      <c r="E374" s="153" t="s">
        <v>1922</v>
      </c>
      <c r="F374" s="154" t="s">
        <v>1923</v>
      </c>
      <c r="G374" s="155" t="s">
        <v>204</v>
      </c>
      <c r="H374" s="156">
        <v>1</v>
      </c>
      <c r="I374" s="157"/>
      <c r="J374" s="158">
        <f>ROUND(I374*H374,2)</f>
        <v>0</v>
      </c>
      <c r="K374" s="154" t="s">
        <v>1</v>
      </c>
      <c r="L374" s="159"/>
      <c r="M374" s="160" t="s">
        <v>1</v>
      </c>
      <c r="N374" s="161" t="s">
        <v>44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216</v>
      </c>
      <c r="AT374" s="143" t="s">
        <v>426</v>
      </c>
      <c r="AU374" s="143" t="s">
        <v>89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581</v>
      </c>
    </row>
    <row r="375" spans="2:65" s="1" customFormat="1" ht="29.25">
      <c r="B375" s="31"/>
      <c r="D375" s="145" t="s">
        <v>198</v>
      </c>
      <c r="F375" s="146" t="s">
        <v>1924</v>
      </c>
      <c r="I375" s="147"/>
      <c r="L375" s="31"/>
      <c r="M375" s="148"/>
      <c r="T375" s="55"/>
      <c r="AT375" s="16" t="s">
        <v>198</v>
      </c>
      <c r="AU375" s="16" t="s">
        <v>89</v>
      </c>
    </row>
    <row r="376" spans="2:65" s="1" customFormat="1" ht="39">
      <c r="B376" s="31"/>
      <c r="D376" s="145" t="s">
        <v>403</v>
      </c>
      <c r="F376" s="151" t="s">
        <v>1925</v>
      </c>
      <c r="I376" s="147"/>
      <c r="L376" s="31"/>
      <c r="M376" s="148"/>
      <c r="T376" s="55"/>
      <c r="AT376" s="16" t="s">
        <v>403</v>
      </c>
      <c r="AU376" s="16" t="s">
        <v>89</v>
      </c>
    </row>
    <row r="377" spans="2:65" s="1" customFormat="1" ht="24.2" customHeight="1">
      <c r="B377" s="31"/>
      <c r="C377" s="152" t="s">
        <v>407</v>
      </c>
      <c r="D377" s="152" t="s">
        <v>426</v>
      </c>
      <c r="E377" s="153" t="s">
        <v>1926</v>
      </c>
      <c r="F377" s="154" t="s">
        <v>1927</v>
      </c>
      <c r="G377" s="155" t="s">
        <v>204</v>
      </c>
      <c r="H377" s="156">
        <v>1</v>
      </c>
      <c r="I377" s="157"/>
      <c r="J377" s="158">
        <f>ROUND(I377*H377,2)</f>
        <v>0</v>
      </c>
      <c r="K377" s="154" t="s">
        <v>1</v>
      </c>
      <c r="L377" s="159"/>
      <c r="M377" s="160" t="s">
        <v>1</v>
      </c>
      <c r="N377" s="161" t="s">
        <v>44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216</v>
      </c>
      <c r="AT377" s="143" t="s">
        <v>426</v>
      </c>
      <c r="AU377" s="143" t="s">
        <v>89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586</v>
      </c>
    </row>
    <row r="378" spans="2:65" s="1" customFormat="1" ht="29.25">
      <c r="B378" s="31"/>
      <c r="D378" s="145" t="s">
        <v>198</v>
      </c>
      <c r="F378" s="146" t="s">
        <v>1928</v>
      </c>
      <c r="I378" s="147"/>
      <c r="L378" s="31"/>
      <c r="M378" s="148"/>
      <c r="T378" s="55"/>
      <c r="AT378" s="16" t="s">
        <v>198</v>
      </c>
      <c r="AU378" s="16" t="s">
        <v>89</v>
      </c>
    </row>
    <row r="379" spans="2:65" s="1" customFormat="1" ht="39">
      <c r="B379" s="31"/>
      <c r="D379" s="145" t="s">
        <v>403</v>
      </c>
      <c r="F379" s="151" t="s">
        <v>1929</v>
      </c>
      <c r="I379" s="147"/>
      <c r="L379" s="31"/>
      <c r="M379" s="148"/>
      <c r="T379" s="55"/>
      <c r="AT379" s="16" t="s">
        <v>403</v>
      </c>
      <c r="AU379" s="16" t="s">
        <v>89</v>
      </c>
    </row>
    <row r="380" spans="2:65" s="11" customFormat="1" ht="22.9" customHeight="1">
      <c r="B380" s="121"/>
      <c r="D380" s="122" t="s">
        <v>78</v>
      </c>
      <c r="E380" s="130" t="s">
        <v>240</v>
      </c>
      <c r="F380" s="130" t="s">
        <v>817</v>
      </c>
      <c r="I380" s="124"/>
      <c r="J380" s="131">
        <f>BK380</f>
        <v>0</v>
      </c>
      <c r="L380" s="121"/>
      <c r="M380" s="125"/>
      <c r="P380" s="126">
        <v>0</v>
      </c>
      <c r="R380" s="126">
        <v>0</v>
      </c>
      <c r="T380" s="127">
        <v>0</v>
      </c>
      <c r="AR380" s="122" t="s">
        <v>87</v>
      </c>
      <c r="AT380" s="128" t="s">
        <v>78</v>
      </c>
      <c r="AU380" s="128" t="s">
        <v>87</v>
      </c>
      <c r="AY380" s="122" t="s">
        <v>190</v>
      </c>
      <c r="BK380" s="129">
        <v>0</v>
      </c>
    </row>
    <row r="381" spans="2:65" s="11" customFormat="1" ht="22.9" customHeight="1">
      <c r="B381" s="121"/>
      <c r="D381" s="122" t="s">
        <v>78</v>
      </c>
      <c r="E381" s="130" t="s">
        <v>660</v>
      </c>
      <c r="F381" s="130" t="s">
        <v>818</v>
      </c>
      <c r="I381" s="124"/>
      <c r="J381" s="131">
        <f>BK381</f>
        <v>0</v>
      </c>
      <c r="L381" s="121"/>
      <c r="M381" s="125"/>
      <c r="P381" s="126">
        <f>SUM(P382:P387)</f>
        <v>0</v>
      </c>
      <c r="R381" s="126">
        <f>SUM(R382:R387)</f>
        <v>0.22040999999999999</v>
      </c>
      <c r="T381" s="127">
        <f>SUM(T382:T387)</f>
        <v>0</v>
      </c>
      <c r="AR381" s="122" t="s">
        <v>87</v>
      </c>
      <c r="AT381" s="128" t="s">
        <v>78</v>
      </c>
      <c r="AU381" s="128" t="s">
        <v>87</v>
      </c>
      <c r="AY381" s="122" t="s">
        <v>190</v>
      </c>
      <c r="BK381" s="129">
        <f>SUM(BK382:BK387)</f>
        <v>0</v>
      </c>
    </row>
    <row r="382" spans="2:65" s="1" customFormat="1" ht="24.2" customHeight="1">
      <c r="B382" s="31"/>
      <c r="C382" s="132" t="s">
        <v>589</v>
      </c>
      <c r="D382" s="132" t="s">
        <v>192</v>
      </c>
      <c r="E382" s="133" t="s">
        <v>820</v>
      </c>
      <c r="F382" s="134" t="s">
        <v>821</v>
      </c>
      <c r="G382" s="135" t="s">
        <v>368</v>
      </c>
      <c r="H382" s="136">
        <v>61.225000000000001</v>
      </c>
      <c r="I382" s="137"/>
      <c r="J382" s="138">
        <f>ROUND(I382*H382,2)</f>
        <v>0</v>
      </c>
      <c r="K382" s="134" t="s">
        <v>196</v>
      </c>
      <c r="L382" s="31"/>
      <c r="M382" s="139" t="s">
        <v>1</v>
      </c>
      <c r="N382" s="140" t="s">
        <v>44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197</v>
      </c>
      <c r="AT382" s="143" t="s">
        <v>192</v>
      </c>
      <c r="AU382" s="143" t="s">
        <v>89</v>
      </c>
      <c r="AY382" s="16" t="s">
        <v>190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6" t="s">
        <v>87</v>
      </c>
      <c r="BK382" s="144">
        <f>ROUND(I382*H382,2)</f>
        <v>0</v>
      </c>
      <c r="BL382" s="16" t="s">
        <v>197</v>
      </c>
      <c r="BM382" s="143" t="s">
        <v>592</v>
      </c>
    </row>
    <row r="383" spans="2:65" s="1" customFormat="1" ht="19.5">
      <c r="B383" s="31"/>
      <c r="D383" s="145" t="s">
        <v>198</v>
      </c>
      <c r="F383" s="146" t="s">
        <v>823</v>
      </c>
      <c r="I383" s="147"/>
      <c r="L383" s="31"/>
      <c r="M383" s="148"/>
      <c r="T383" s="55"/>
      <c r="AT383" s="16" t="s">
        <v>198</v>
      </c>
      <c r="AU383" s="16" t="s">
        <v>89</v>
      </c>
    </row>
    <row r="384" spans="2:65" s="1" customFormat="1">
      <c r="B384" s="31"/>
      <c r="D384" s="149" t="s">
        <v>200</v>
      </c>
      <c r="F384" s="150" t="s">
        <v>824</v>
      </c>
      <c r="I384" s="147"/>
      <c r="L384" s="31"/>
      <c r="M384" s="148"/>
      <c r="T384" s="55"/>
      <c r="AT384" s="16" t="s">
        <v>200</v>
      </c>
      <c r="AU384" s="16" t="s">
        <v>89</v>
      </c>
    </row>
    <row r="385" spans="2:65" s="1" customFormat="1" ht="21.75" customHeight="1">
      <c r="B385" s="31"/>
      <c r="C385" s="132" t="s">
        <v>413</v>
      </c>
      <c r="D385" s="132" t="s">
        <v>192</v>
      </c>
      <c r="E385" s="133" t="s">
        <v>825</v>
      </c>
      <c r="F385" s="134" t="s">
        <v>826</v>
      </c>
      <c r="G385" s="135" t="s">
        <v>368</v>
      </c>
      <c r="H385" s="136">
        <v>61.225000000000001</v>
      </c>
      <c r="I385" s="137"/>
      <c r="J385" s="138">
        <f>ROUND(I385*H385,2)</f>
        <v>0</v>
      </c>
      <c r="K385" s="134" t="s">
        <v>196</v>
      </c>
      <c r="L385" s="31"/>
      <c r="M385" s="139" t="s">
        <v>1</v>
      </c>
      <c r="N385" s="140" t="s">
        <v>44</v>
      </c>
      <c r="P385" s="141">
        <f>O385*H385</f>
        <v>0</v>
      </c>
      <c r="Q385" s="141">
        <v>3.5999999999999999E-3</v>
      </c>
      <c r="R385" s="141">
        <f>Q385*H385</f>
        <v>0.22040999999999999</v>
      </c>
      <c r="S385" s="141">
        <v>0</v>
      </c>
      <c r="T385" s="142">
        <f>S385*H385</f>
        <v>0</v>
      </c>
      <c r="AR385" s="143" t="s">
        <v>197</v>
      </c>
      <c r="AT385" s="143" t="s">
        <v>192</v>
      </c>
      <c r="AU385" s="143" t="s">
        <v>89</v>
      </c>
      <c r="AY385" s="16" t="s">
        <v>190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6" t="s">
        <v>87</v>
      </c>
      <c r="BK385" s="144">
        <f>ROUND(I385*H385,2)</f>
        <v>0</v>
      </c>
      <c r="BL385" s="16" t="s">
        <v>197</v>
      </c>
      <c r="BM385" s="143" t="s">
        <v>597</v>
      </c>
    </row>
    <row r="386" spans="2:65" s="1" customFormat="1" ht="19.5">
      <c r="B386" s="31"/>
      <c r="D386" s="145" t="s">
        <v>198</v>
      </c>
      <c r="F386" s="146" t="s">
        <v>828</v>
      </c>
      <c r="I386" s="147"/>
      <c r="L386" s="31"/>
      <c r="M386" s="148"/>
      <c r="T386" s="55"/>
      <c r="AT386" s="16" t="s">
        <v>198</v>
      </c>
      <c r="AU386" s="16" t="s">
        <v>89</v>
      </c>
    </row>
    <row r="387" spans="2:65" s="1" customFormat="1">
      <c r="B387" s="31"/>
      <c r="D387" s="149" t="s">
        <v>200</v>
      </c>
      <c r="F387" s="150" t="s">
        <v>829</v>
      </c>
      <c r="I387" s="147"/>
      <c r="L387" s="31"/>
      <c r="M387" s="148"/>
      <c r="T387" s="55"/>
      <c r="AT387" s="16" t="s">
        <v>200</v>
      </c>
      <c r="AU387" s="16" t="s">
        <v>89</v>
      </c>
    </row>
    <row r="388" spans="2:65" s="11" customFormat="1" ht="22.9" customHeight="1">
      <c r="B388" s="121"/>
      <c r="D388" s="122" t="s">
        <v>78</v>
      </c>
      <c r="E388" s="130" t="s">
        <v>454</v>
      </c>
      <c r="F388" s="130" t="s">
        <v>830</v>
      </c>
      <c r="I388" s="124"/>
      <c r="J388" s="131">
        <f>BK388</f>
        <v>0</v>
      </c>
      <c r="L388" s="121"/>
      <c r="M388" s="125"/>
      <c r="P388" s="126">
        <f>SUM(P389:P421)</f>
        <v>0</v>
      </c>
      <c r="R388" s="126">
        <f>SUM(R389:R421)</f>
        <v>2.44494E-2</v>
      </c>
      <c r="T388" s="127">
        <f>SUM(T389:T421)</f>
        <v>0</v>
      </c>
      <c r="AR388" s="122" t="s">
        <v>87</v>
      </c>
      <c r="AT388" s="128" t="s">
        <v>78</v>
      </c>
      <c r="AU388" s="128" t="s">
        <v>87</v>
      </c>
      <c r="AY388" s="122" t="s">
        <v>190</v>
      </c>
      <c r="BK388" s="129">
        <f>SUM(BK389:BK421)</f>
        <v>0</v>
      </c>
    </row>
    <row r="389" spans="2:65" s="1" customFormat="1" ht="37.9" customHeight="1">
      <c r="B389" s="31"/>
      <c r="C389" s="132" t="s">
        <v>599</v>
      </c>
      <c r="D389" s="132" t="s">
        <v>192</v>
      </c>
      <c r="E389" s="133" t="s">
        <v>832</v>
      </c>
      <c r="F389" s="134" t="s">
        <v>833</v>
      </c>
      <c r="G389" s="135" t="s">
        <v>195</v>
      </c>
      <c r="H389" s="136">
        <v>420.613</v>
      </c>
      <c r="I389" s="137"/>
      <c r="J389" s="138">
        <f>ROUND(I389*H389,2)</f>
        <v>0</v>
      </c>
      <c r="K389" s="134" t="s">
        <v>196</v>
      </c>
      <c r="L389" s="31"/>
      <c r="M389" s="139" t="s">
        <v>1</v>
      </c>
      <c r="N389" s="140" t="s">
        <v>44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197</v>
      </c>
      <c r="AT389" s="143" t="s">
        <v>192</v>
      </c>
      <c r="AU389" s="143" t="s">
        <v>89</v>
      </c>
      <c r="AY389" s="16" t="s">
        <v>190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6" t="s">
        <v>87</v>
      </c>
      <c r="BK389" s="144">
        <f>ROUND(I389*H389,2)</f>
        <v>0</v>
      </c>
      <c r="BL389" s="16" t="s">
        <v>197</v>
      </c>
      <c r="BM389" s="143" t="s">
        <v>602</v>
      </c>
    </row>
    <row r="390" spans="2:65" s="1" customFormat="1" ht="29.25">
      <c r="B390" s="31"/>
      <c r="D390" s="145" t="s">
        <v>198</v>
      </c>
      <c r="F390" s="146" t="s">
        <v>835</v>
      </c>
      <c r="I390" s="147"/>
      <c r="L390" s="31"/>
      <c r="M390" s="148"/>
      <c r="T390" s="55"/>
      <c r="AT390" s="16" t="s">
        <v>198</v>
      </c>
      <c r="AU390" s="16" t="s">
        <v>89</v>
      </c>
    </row>
    <row r="391" spans="2:65" s="1" customFormat="1">
      <c r="B391" s="31"/>
      <c r="D391" s="149" t="s">
        <v>200</v>
      </c>
      <c r="F391" s="150" t="s">
        <v>836</v>
      </c>
      <c r="I391" s="147"/>
      <c r="L391" s="31"/>
      <c r="M391" s="148"/>
      <c r="T391" s="55"/>
      <c r="AT391" s="16" t="s">
        <v>200</v>
      </c>
      <c r="AU391" s="16" t="s">
        <v>89</v>
      </c>
    </row>
    <row r="392" spans="2:65" s="1" customFormat="1" ht="37.9" customHeight="1">
      <c r="B392" s="31"/>
      <c r="C392" s="132" t="s">
        <v>418</v>
      </c>
      <c r="D392" s="132" t="s">
        <v>192</v>
      </c>
      <c r="E392" s="133" t="s">
        <v>837</v>
      </c>
      <c r="F392" s="134" t="s">
        <v>838</v>
      </c>
      <c r="G392" s="135" t="s">
        <v>195</v>
      </c>
      <c r="H392" s="136">
        <v>1120.7950000000001</v>
      </c>
      <c r="I392" s="137"/>
      <c r="J392" s="138">
        <f>ROUND(I392*H392,2)</f>
        <v>0</v>
      </c>
      <c r="K392" s="134" t="s">
        <v>196</v>
      </c>
      <c r="L392" s="31"/>
      <c r="M392" s="139" t="s">
        <v>1</v>
      </c>
      <c r="N392" s="140" t="s">
        <v>44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197</v>
      </c>
      <c r="AT392" s="143" t="s">
        <v>192</v>
      </c>
      <c r="AU392" s="143" t="s">
        <v>89</v>
      </c>
      <c r="AY392" s="16" t="s">
        <v>190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87</v>
      </c>
      <c r="BK392" s="144">
        <f>ROUND(I392*H392,2)</f>
        <v>0</v>
      </c>
      <c r="BL392" s="16" t="s">
        <v>197</v>
      </c>
      <c r="BM392" s="143" t="s">
        <v>605</v>
      </c>
    </row>
    <row r="393" spans="2:65" s="1" customFormat="1" ht="29.25">
      <c r="B393" s="31"/>
      <c r="D393" s="145" t="s">
        <v>198</v>
      </c>
      <c r="F393" s="146" t="s">
        <v>840</v>
      </c>
      <c r="I393" s="147"/>
      <c r="L393" s="31"/>
      <c r="M393" s="148"/>
      <c r="T393" s="55"/>
      <c r="AT393" s="16" t="s">
        <v>198</v>
      </c>
      <c r="AU393" s="16" t="s">
        <v>89</v>
      </c>
    </row>
    <row r="394" spans="2:65" s="1" customFormat="1">
      <c r="B394" s="31"/>
      <c r="D394" s="149" t="s">
        <v>200</v>
      </c>
      <c r="F394" s="150" t="s">
        <v>841</v>
      </c>
      <c r="I394" s="147"/>
      <c r="L394" s="31"/>
      <c r="M394" s="148"/>
      <c r="T394" s="55"/>
      <c r="AT394" s="16" t="s">
        <v>200</v>
      </c>
      <c r="AU394" s="16" t="s">
        <v>89</v>
      </c>
    </row>
    <row r="395" spans="2:65" s="1" customFormat="1" ht="33" customHeight="1">
      <c r="B395" s="31"/>
      <c r="C395" s="132" t="s">
        <v>606</v>
      </c>
      <c r="D395" s="132" t="s">
        <v>192</v>
      </c>
      <c r="E395" s="133" t="s">
        <v>843</v>
      </c>
      <c r="F395" s="134" t="s">
        <v>844</v>
      </c>
      <c r="G395" s="135" t="s">
        <v>195</v>
      </c>
      <c r="H395" s="136">
        <v>37855.17</v>
      </c>
      <c r="I395" s="137"/>
      <c r="J395" s="138">
        <f>ROUND(I395*H395,2)</f>
        <v>0</v>
      </c>
      <c r="K395" s="134" t="s">
        <v>196</v>
      </c>
      <c r="L395" s="31"/>
      <c r="M395" s="139" t="s">
        <v>1</v>
      </c>
      <c r="N395" s="140" t="s">
        <v>44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197</v>
      </c>
      <c r="AT395" s="143" t="s">
        <v>192</v>
      </c>
      <c r="AU395" s="143" t="s">
        <v>89</v>
      </c>
      <c r="AY395" s="16" t="s">
        <v>190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87</v>
      </c>
      <c r="BK395" s="144">
        <f>ROUND(I395*H395,2)</f>
        <v>0</v>
      </c>
      <c r="BL395" s="16" t="s">
        <v>197</v>
      </c>
      <c r="BM395" s="143" t="s">
        <v>609</v>
      </c>
    </row>
    <row r="396" spans="2:65" s="1" customFormat="1" ht="29.25">
      <c r="B396" s="31"/>
      <c r="D396" s="145" t="s">
        <v>198</v>
      </c>
      <c r="F396" s="146" t="s">
        <v>846</v>
      </c>
      <c r="I396" s="147"/>
      <c r="L396" s="31"/>
      <c r="M396" s="148"/>
      <c r="T396" s="55"/>
      <c r="AT396" s="16" t="s">
        <v>198</v>
      </c>
      <c r="AU396" s="16" t="s">
        <v>89</v>
      </c>
    </row>
    <row r="397" spans="2:65" s="1" customFormat="1">
      <c r="B397" s="31"/>
      <c r="D397" s="149" t="s">
        <v>200</v>
      </c>
      <c r="F397" s="150" t="s">
        <v>847</v>
      </c>
      <c r="I397" s="147"/>
      <c r="L397" s="31"/>
      <c r="M397" s="148"/>
      <c r="T397" s="55"/>
      <c r="AT397" s="16" t="s">
        <v>200</v>
      </c>
      <c r="AU397" s="16" t="s">
        <v>89</v>
      </c>
    </row>
    <row r="398" spans="2:65" s="1" customFormat="1" ht="33" customHeight="1">
      <c r="B398" s="31"/>
      <c r="C398" s="132" t="s">
        <v>423</v>
      </c>
      <c r="D398" s="132" t="s">
        <v>192</v>
      </c>
      <c r="E398" s="133" t="s">
        <v>848</v>
      </c>
      <c r="F398" s="134" t="s">
        <v>849</v>
      </c>
      <c r="G398" s="135" t="s">
        <v>195</v>
      </c>
      <c r="H398" s="136">
        <v>100871.55</v>
      </c>
      <c r="I398" s="137"/>
      <c r="J398" s="138">
        <f>ROUND(I398*H398,2)</f>
        <v>0</v>
      </c>
      <c r="K398" s="134" t="s">
        <v>196</v>
      </c>
      <c r="L398" s="31"/>
      <c r="M398" s="139" t="s">
        <v>1</v>
      </c>
      <c r="N398" s="140" t="s">
        <v>44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197</v>
      </c>
      <c r="AT398" s="143" t="s">
        <v>192</v>
      </c>
      <c r="AU398" s="143" t="s">
        <v>89</v>
      </c>
      <c r="AY398" s="16" t="s">
        <v>190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87</v>
      </c>
      <c r="BK398" s="144">
        <f>ROUND(I398*H398,2)</f>
        <v>0</v>
      </c>
      <c r="BL398" s="16" t="s">
        <v>197</v>
      </c>
      <c r="BM398" s="143" t="s">
        <v>612</v>
      </c>
    </row>
    <row r="399" spans="2:65" s="1" customFormat="1" ht="29.25">
      <c r="B399" s="31"/>
      <c r="D399" s="145" t="s">
        <v>198</v>
      </c>
      <c r="F399" s="146" t="s">
        <v>851</v>
      </c>
      <c r="I399" s="147"/>
      <c r="L399" s="31"/>
      <c r="M399" s="148"/>
      <c r="T399" s="55"/>
      <c r="AT399" s="16" t="s">
        <v>198</v>
      </c>
      <c r="AU399" s="16" t="s">
        <v>89</v>
      </c>
    </row>
    <row r="400" spans="2:65" s="1" customFormat="1">
      <c r="B400" s="31"/>
      <c r="D400" s="149" t="s">
        <v>200</v>
      </c>
      <c r="F400" s="150" t="s">
        <v>852</v>
      </c>
      <c r="I400" s="147"/>
      <c r="L400" s="31"/>
      <c r="M400" s="148"/>
      <c r="T400" s="55"/>
      <c r="AT400" s="16" t="s">
        <v>200</v>
      </c>
      <c r="AU400" s="16" t="s">
        <v>89</v>
      </c>
    </row>
    <row r="401" spans="2:65" s="1" customFormat="1" ht="37.9" customHeight="1">
      <c r="B401" s="31"/>
      <c r="C401" s="132" t="s">
        <v>614</v>
      </c>
      <c r="D401" s="132" t="s">
        <v>192</v>
      </c>
      <c r="E401" s="133" t="s">
        <v>854</v>
      </c>
      <c r="F401" s="134" t="s">
        <v>855</v>
      </c>
      <c r="G401" s="135" t="s">
        <v>195</v>
      </c>
      <c r="H401" s="136">
        <v>420.613</v>
      </c>
      <c r="I401" s="137"/>
      <c r="J401" s="138">
        <f>ROUND(I401*H401,2)</f>
        <v>0</v>
      </c>
      <c r="K401" s="134" t="s">
        <v>196</v>
      </c>
      <c r="L401" s="31"/>
      <c r="M401" s="139" t="s">
        <v>1</v>
      </c>
      <c r="N401" s="140" t="s">
        <v>44</v>
      </c>
      <c r="P401" s="141">
        <f>O401*H401</f>
        <v>0</v>
      </c>
      <c r="Q401" s="141">
        <v>0</v>
      </c>
      <c r="R401" s="141">
        <f>Q401*H401</f>
        <v>0</v>
      </c>
      <c r="S401" s="141">
        <v>0</v>
      </c>
      <c r="T401" s="142">
        <f>S401*H401</f>
        <v>0</v>
      </c>
      <c r="AR401" s="143" t="s">
        <v>197</v>
      </c>
      <c r="AT401" s="143" t="s">
        <v>192</v>
      </c>
      <c r="AU401" s="143" t="s">
        <v>89</v>
      </c>
      <c r="AY401" s="16" t="s">
        <v>190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87</v>
      </c>
      <c r="BK401" s="144">
        <f>ROUND(I401*H401,2)</f>
        <v>0</v>
      </c>
      <c r="BL401" s="16" t="s">
        <v>197</v>
      </c>
      <c r="BM401" s="143" t="s">
        <v>617</v>
      </c>
    </row>
    <row r="402" spans="2:65" s="1" customFormat="1" ht="29.25">
      <c r="B402" s="31"/>
      <c r="D402" s="145" t="s">
        <v>198</v>
      </c>
      <c r="F402" s="146" t="s">
        <v>857</v>
      </c>
      <c r="I402" s="147"/>
      <c r="L402" s="31"/>
      <c r="M402" s="148"/>
      <c r="T402" s="55"/>
      <c r="AT402" s="16" t="s">
        <v>198</v>
      </c>
      <c r="AU402" s="16" t="s">
        <v>89</v>
      </c>
    </row>
    <row r="403" spans="2:65" s="1" customFormat="1">
      <c r="B403" s="31"/>
      <c r="D403" s="149" t="s">
        <v>200</v>
      </c>
      <c r="F403" s="150" t="s">
        <v>858</v>
      </c>
      <c r="I403" s="147"/>
      <c r="L403" s="31"/>
      <c r="M403" s="148"/>
      <c r="T403" s="55"/>
      <c r="AT403" s="16" t="s">
        <v>200</v>
      </c>
      <c r="AU403" s="16" t="s">
        <v>89</v>
      </c>
    </row>
    <row r="404" spans="2:65" s="1" customFormat="1" ht="37.9" customHeight="1">
      <c r="B404" s="31"/>
      <c r="C404" s="132" t="s">
        <v>429</v>
      </c>
      <c r="D404" s="132" t="s">
        <v>192</v>
      </c>
      <c r="E404" s="133" t="s">
        <v>859</v>
      </c>
      <c r="F404" s="134" t="s">
        <v>860</v>
      </c>
      <c r="G404" s="135" t="s">
        <v>195</v>
      </c>
      <c r="H404" s="136">
        <v>1120.7950000000001</v>
      </c>
      <c r="I404" s="137"/>
      <c r="J404" s="138">
        <f>ROUND(I404*H404,2)</f>
        <v>0</v>
      </c>
      <c r="K404" s="134" t="s">
        <v>196</v>
      </c>
      <c r="L404" s="31"/>
      <c r="M404" s="139" t="s">
        <v>1</v>
      </c>
      <c r="N404" s="140" t="s">
        <v>44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197</v>
      </c>
      <c r="AT404" s="143" t="s">
        <v>192</v>
      </c>
      <c r="AU404" s="143" t="s">
        <v>89</v>
      </c>
      <c r="AY404" s="16" t="s">
        <v>190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6" t="s">
        <v>87</v>
      </c>
      <c r="BK404" s="144">
        <f>ROUND(I404*H404,2)</f>
        <v>0</v>
      </c>
      <c r="BL404" s="16" t="s">
        <v>197</v>
      </c>
      <c r="BM404" s="143" t="s">
        <v>622</v>
      </c>
    </row>
    <row r="405" spans="2:65" s="1" customFormat="1" ht="29.25">
      <c r="B405" s="31"/>
      <c r="D405" s="145" t="s">
        <v>198</v>
      </c>
      <c r="F405" s="146" t="s">
        <v>862</v>
      </c>
      <c r="I405" s="147"/>
      <c r="L405" s="31"/>
      <c r="M405" s="148"/>
      <c r="T405" s="55"/>
      <c r="AT405" s="16" t="s">
        <v>198</v>
      </c>
      <c r="AU405" s="16" t="s">
        <v>89</v>
      </c>
    </row>
    <row r="406" spans="2:65" s="1" customFormat="1">
      <c r="B406" s="31"/>
      <c r="D406" s="149" t="s">
        <v>200</v>
      </c>
      <c r="F406" s="150" t="s">
        <v>863</v>
      </c>
      <c r="I406" s="147"/>
      <c r="L406" s="31"/>
      <c r="M406" s="148"/>
      <c r="T406" s="55"/>
      <c r="AT406" s="16" t="s">
        <v>200</v>
      </c>
      <c r="AU406" s="16" t="s">
        <v>89</v>
      </c>
    </row>
    <row r="407" spans="2:65" s="1" customFormat="1" ht="16.5" customHeight="1">
      <c r="B407" s="31"/>
      <c r="C407" s="132" t="s">
        <v>625</v>
      </c>
      <c r="D407" s="132" t="s">
        <v>192</v>
      </c>
      <c r="E407" s="133" t="s">
        <v>865</v>
      </c>
      <c r="F407" s="134" t="s">
        <v>866</v>
      </c>
      <c r="G407" s="135" t="s">
        <v>195</v>
      </c>
      <c r="H407" s="136">
        <v>1541.4079999999999</v>
      </c>
      <c r="I407" s="137"/>
      <c r="J407" s="138">
        <f>ROUND(I407*H407,2)</f>
        <v>0</v>
      </c>
      <c r="K407" s="134" t="s">
        <v>196</v>
      </c>
      <c r="L407" s="31"/>
      <c r="M407" s="139" t="s">
        <v>1</v>
      </c>
      <c r="N407" s="140" t="s">
        <v>44</v>
      </c>
      <c r="P407" s="141">
        <f>O407*H407</f>
        <v>0</v>
      </c>
      <c r="Q407" s="141">
        <v>0</v>
      </c>
      <c r="R407" s="141">
        <f>Q407*H407</f>
        <v>0</v>
      </c>
      <c r="S407" s="141">
        <v>0</v>
      </c>
      <c r="T407" s="142">
        <f>S407*H407</f>
        <v>0</v>
      </c>
      <c r="AR407" s="143" t="s">
        <v>197</v>
      </c>
      <c r="AT407" s="143" t="s">
        <v>192</v>
      </c>
      <c r="AU407" s="143" t="s">
        <v>89</v>
      </c>
      <c r="AY407" s="16" t="s">
        <v>190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87</v>
      </c>
      <c r="BK407" s="144">
        <f>ROUND(I407*H407,2)</f>
        <v>0</v>
      </c>
      <c r="BL407" s="16" t="s">
        <v>197</v>
      </c>
      <c r="BM407" s="143" t="s">
        <v>628</v>
      </c>
    </row>
    <row r="408" spans="2:65" s="1" customFormat="1" ht="19.5">
      <c r="B408" s="31"/>
      <c r="D408" s="145" t="s">
        <v>198</v>
      </c>
      <c r="F408" s="146" t="s">
        <v>868</v>
      </c>
      <c r="I408" s="147"/>
      <c r="L408" s="31"/>
      <c r="M408" s="148"/>
      <c r="T408" s="55"/>
      <c r="AT408" s="16" t="s">
        <v>198</v>
      </c>
      <c r="AU408" s="16" t="s">
        <v>89</v>
      </c>
    </row>
    <row r="409" spans="2:65" s="1" customFormat="1">
      <c r="B409" s="31"/>
      <c r="D409" s="149" t="s">
        <v>200</v>
      </c>
      <c r="F409" s="150" t="s">
        <v>869</v>
      </c>
      <c r="I409" s="147"/>
      <c r="L409" s="31"/>
      <c r="M409" s="148"/>
      <c r="T409" s="55"/>
      <c r="AT409" s="16" t="s">
        <v>200</v>
      </c>
      <c r="AU409" s="16" t="s">
        <v>89</v>
      </c>
    </row>
    <row r="410" spans="2:65" s="1" customFormat="1" ht="21.75" customHeight="1">
      <c r="B410" s="31"/>
      <c r="C410" s="132" t="s">
        <v>434</v>
      </c>
      <c r="D410" s="132" t="s">
        <v>192</v>
      </c>
      <c r="E410" s="133" t="s">
        <v>870</v>
      </c>
      <c r="F410" s="134" t="s">
        <v>871</v>
      </c>
      <c r="G410" s="135" t="s">
        <v>195</v>
      </c>
      <c r="H410" s="136">
        <v>138726.72</v>
      </c>
      <c r="I410" s="137"/>
      <c r="J410" s="138">
        <f>ROUND(I410*H410,2)</f>
        <v>0</v>
      </c>
      <c r="K410" s="134" t="s">
        <v>196</v>
      </c>
      <c r="L410" s="31"/>
      <c r="M410" s="139" t="s">
        <v>1</v>
      </c>
      <c r="N410" s="140" t="s">
        <v>44</v>
      </c>
      <c r="P410" s="141">
        <f>O410*H410</f>
        <v>0</v>
      </c>
      <c r="Q410" s="141">
        <v>0</v>
      </c>
      <c r="R410" s="141">
        <f>Q410*H410</f>
        <v>0</v>
      </c>
      <c r="S410" s="141">
        <v>0</v>
      </c>
      <c r="T410" s="142">
        <f>S410*H410</f>
        <v>0</v>
      </c>
      <c r="AR410" s="143" t="s">
        <v>197</v>
      </c>
      <c r="AT410" s="143" t="s">
        <v>192</v>
      </c>
      <c r="AU410" s="143" t="s">
        <v>89</v>
      </c>
      <c r="AY410" s="16" t="s">
        <v>190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87</v>
      </c>
      <c r="BK410" s="144">
        <f>ROUND(I410*H410,2)</f>
        <v>0</v>
      </c>
      <c r="BL410" s="16" t="s">
        <v>197</v>
      </c>
      <c r="BM410" s="143" t="s">
        <v>633</v>
      </c>
    </row>
    <row r="411" spans="2:65" s="1" customFormat="1" ht="19.5">
      <c r="B411" s="31"/>
      <c r="D411" s="145" t="s">
        <v>198</v>
      </c>
      <c r="F411" s="146" t="s">
        <v>873</v>
      </c>
      <c r="I411" s="147"/>
      <c r="L411" s="31"/>
      <c r="M411" s="148"/>
      <c r="T411" s="55"/>
      <c r="AT411" s="16" t="s">
        <v>198</v>
      </c>
      <c r="AU411" s="16" t="s">
        <v>89</v>
      </c>
    </row>
    <row r="412" spans="2:65" s="1" customFormat="1">
      <c r="B412" s="31"/>
      <c r="D412" s="149" t="s">
        <v>200</v>
      </c>
      <c r="F412" s="150" t="s">
        <v>874</v>
      </c>
      <c r="I412" s="147"/>
      <c r="L412" s="31"/>
      <c r="M412" s="148"/>
      <c r="T412" s="55"/>
      <c r="AT412" s="16" t="s">
        <v>200</v>
      </c>
      <c r="AU412" s="16" t="s">
        <v>89</v>
      </c>
    </row>
    <row r="413" spans="2:65" s="1" customFormat="1" ht="21.75" customHeight="1">
      <c r="B413" s="31"/>
      <c r="C413" s="132" t="s">
        <v>636</v>
      </c>
      <c r="D413" s="132" t="s">
        <v>192</v>
      </c>
      <c r="E413" s="133" t="s">
        <v>876</v>
      </c>
      <c r="F413" s="134" t="s">
        <v>877</v>
      </c>
      <c r="G413" s="135" t="s">
        <v>195</v>
      </c>
      <c r="H413" s="136">
        <v>1541.4079999999999</v>
      </c>
      <c r="I413" s="137"/>
      <c r="J413" s="138">
        <f>ROUND(I413*H413,2)</f>
        <v>0</v>
      </c>
      <c r="K413" s="134" t="s">
        <v>196</v>
      </c>
      <c r="L413" s="31"/>
      <c r="M413" s="139" t="s">
        <v>1</v>
      </c>
      <c r="N413" s="140" t="s">
        <v>44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197</v>
      </c>
      <c r="AT413" s="143" t="s">
        <v>192</v>
      </c>
      <c r="AU413" s="143" t="s">
        <v>89</v>
      </c>
      <c r="AY413" s="16" t="s">
        <v>190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6" t="s">
        <v>87</v>
      </c>
      <c r="BK413" s="144">
        <f>ROUND(I413*H413,2)</f>
        <v>0</v>
      </c>
      <c r="BL413" s="16" t="s">
        <v>197</v>
      </c>
      <c r="BM413" s="143" t="s">
        <v>639</v>
      </c>
    </row>
    <row r="414" spans="2:65" s="1" customFormat="1" ht="19.5">
      <c r="B414" s="31"/>
      <c r="D414" s="145" t="s">
        <v>198</v>
      </c>
      <c r="F414" s="146" t="s">
        <v>879</v>
      </c>
      <c r="I414" s="147"/>
      <c r="L414" s="31"/>
      <c r="M414" s="148"/>
      <c r="T414" s="55"/>
      <c r="AT414" s="16" t="s">
        <v>198</v>
      </c>
      <c r="AU414" s="16" t="s">
        <v>89</v>
      </c>
    </row>
    <row r="415" spans="2:65" s="1" customFormat="1">
      <c r="B415" s="31"/>
      <c r="D415" s="149" t="s">
        <v>200</v>
      </c>
      <c r="F415" s="150" t="s">
        <v>880</v>
      </c>
      <c r="I415" s="147"/>
      <c r="L415" s="31"/>
      <c r="M415" s="148"/>
      <c r="T415" s="55"/>
      <c r="AT415" s="16" t="s">
        <v>200</v>
      </c>
      <c r="AU415" s="16" t="s">
        <v>89</v>
      </c>
    </row>
    <row r="416" spans="2:65" s="1" customFormat="1" ht="33" customHeight="1">
      <c r="B416" s="31"/>
      <c r="C416" s="132" t="s">
        <v>439</v>
      </c>
      <c r="D416" s="132" t="s">
        <v>192</v>
      </c>
      <c r="E416" s="133" t="s">
        <v>881</v>
      </c>
      <c r="F416" s="134" t="s">
        <v>882</v>
      </c>
      <c r="G416" s="135" t="s">
        <v>195</v>
      </c>
      <c r="H416" s="136">
        <v>28.44</v>
      </c>
      <c r="I416" s="137"/>
      <c r="J416" s="138">
        <f>ROUND(I416*H416,2)</f>
        <v>0</v>
      </c>
      <c r="K416" s="134" t="s">
        <v>196</v>
      </c>
      <c r="L416" s="31"/>
      <c r="M416" s="139" t="s">
        <v>1</v>
      </c>
      <c r="N416" s="140" t="s">
        <v>44</v>
      </c>
      <c r="P416" s="141">
        <f>O416*H416</f>
        <v>0</v>
      </c>
      <c r="Q416" s="141">
        <v>1.2999999999999999E-4</v>
      </c>
      <c r="R416" s="141">
        <f>Q416*H416</f>
        <v>3.6971999999999999E-3</v>
      </c>
      <c r="S416" s="141">
        <v>0</v>
      </c>
      <c r="T416" s="142">
        <f>S416*H416</f>
        <v>0</v>
      </c>
      <c r="AR416" s="143" t="s">
        <v>197</v>
      </c>
      <c r="AT416" s="143" t="s">
        <v>192</v>
      </c>
      <c r="AU416" s="143" t="s">
        <v>89</v>
      </c>
      <c r="AY416" s="16" t="s">
        <v>190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6" t="s">
        <v>87</v>
      </c>
      <c r="BK416" s="144">
        <f>ROUND(I416*H416,2)</f>
        <v>0</v>
      </c>
      <c r="BL416" s="16" t="s">
        <v>197</v>
      </c>
      <c r="BM416" s="143" t="s">
        <v>644</v>
      </c>
    </row>
    <row r="417" spans="2:65" s="1" customFormat="1" ht="19.5">
      <c r="B417" s="31"/>
      <c r="D417" s="145" t="s">
        <v>198</v>
      </c>
      <c r="F417" s="146" t="s">
        <v>884</v>
      </c>
      <c r="I417" s="147"/>
      <c r="L417" s="31"/>
      <c r="M417" s="148"/>
      <c r="T417" s="55"/>
      <c r="AT417" s="16" t="s">
        <v>198</v>
      </c>
      <c r="AU417" s="16" t="s">
        <v>89</v>
      </c>
    </row>
    <row r="418" spans="2:65" s="1" customFormat="1">
      <c r="B418" s="31"/>
      <c r="D418" s="149" t="s">
        <v>200</v>
      </c>
      <c r="F418" s="150" t="s">
        <v>885</v>
      </c>
      <c r="I418" s="147"/>
      <c r="L418" s="31"/>
      <c r="M418" s="148"/>
      <c r="T418" s="55"/>
      <c r="AT418" s="16" t="s">
        <v>200</v>
      </c>
      <c r="AU418" s="16" t="s">
        <v>89</v>
      </c>
    </row>
    <row r="419" spans="2:65" s="1" customFormat="1" ht="37.9" customHeight="1">
      <c r="B419" s="31"/>
      <c r="C419" s="132" t="s">
        <v>647</v>
      </c>
      <c r="D419" s="132" t="s">
        <v>192</v>
      </c>
      <c r="E419" s="133" t="s">
        <v>887</v>
      </c>
      <c r="F419" s="134" t="s">
        <v>888</v>
      </c>
      <c r="G419" s="135" t="s">
        <v>195</v>
      </c>
      <c r="H419" s="136">
        <v>98.82</v>
      </c>
      <c r="I419" s="137"/>
      <c r="J419" s="138">
        <f>ROUND(I419*H419,2)</f>
        <v>0</v>
      </c>
      <c r="K419" s="134" t="s">
        <v>196</v>
      </c>
      <c r="L419" s="31"/>
      <c r="M419" s="139" t="s">
        <v>1</v>
      </c>
      <c r="N419" s="140" t="s">
        <v>44</v>
      </c>
      <c r="P419" s="141">
        <f>O419*H419</f>
        <v>0</v>
      </c>
      <c r="Q419" s="141">
        <v>2.1000000000000001E-4</v>
      </c>
      <c r="R419" s="141">
        <f>Q419*H419</f>
        <v>2.0752199999999998E-2</v>
      </c>
      <c r="S419" s="141">
        <v>0</v>
      </c>
      <c r="T419" s="142">
        <f>S419*H419</f>
        <v>0</v>
      </c>
      <c r="AR419" s="143" t="s">
        <v>197</v>
      </c>
      <c r="AT419" s="143" t="s">
        <v>192</v>
      </c>
      <c r="AU419" s="143" t="s">
        <v>89</v>
      </c>
      <c r="AY419" s="16" t="s">
        <v>190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87</v>
      </c>
      <c r="BK419" s="144">
        <f>ROUND(I419*H419,2)</f>
        <v>0</v>
      </c>
      <c r="BL419" s="16" t="s">
        <v>197</v>
      </c>
      <c r="BM419" s="143" t="s">
        <v>650</v>
      </c>
    </row>
    <row r="420" spans="2:65" s="1" customFormat="1" ht="19.5">
      <c r="B420" s="31"/>
      <c r="D420" s="145" t="s">
        <v>198</v>
      </c>
      <c r="F420" s="146" t="s">
        <v>890</v>
      </c>
      <c r="I420" s="147"/>
      <c r="L420" s="31"/>
      <c r="M420" s="148"/>
      <c r="T420" s="55"/>
      <c r="AT420" s="16" t="s">
        <v>198</v>
      </c>
      <c r="AU420" s="16" t="s">
        <v>89</v>
      </c>
    </row>
    <row r="421" spans="2:65" s="1" customFormat="1">
      <c r="B421" s="31"/>
      <c r="D421" s="149" t="s">
        <v>200</v>
      </c>
      <c r="F421" s="150" t="s">
        <v>891</v>
      </c>
      <c r="I421" s="147"/>
      <c r="L421" s="31"/>
      <c r="M421" s="148"/>
      <c r="T421" s="55"/>
      <c r="AT421" s="16" t="s">
        <v>200</v>
      </c>
      <c r="AU421" s="16" t="s">
        <v>89</v>
      </c>
    </row>
    <row r="422" spans="2:65" s="11" customFormat="1" ht="22.9" customHeight="1">
      <c r="B422" s="121"/>
      <c r="D422" s="122" t="s">
        <v>78</v>
      </c>
      <c r="E422" s="130" t="s">
        <v>683</v>
      </c>
      <c r="F422" s="130" t="s">
        <v>892</v>
      </c>
      <c r="I422" s="124"/>
      <c r="J422" s="131">
        <f>BK422</f>
        <v>0</v>
      </c>
      <c r="L422" s="121"/>
      <c r="M422" s="125"/>
      <c r="P422" s="126">
        <f>SUM(P423:P443)</f>
        <v>0</v>
      </c>
      <c r="R422" s="126">
        <f>SUM(R423:R443)</f>
        <v>3.2082749999999993E-2</v>
      </c>
      <c r="T422" s="127">
        <f>SUM(T423:T443)</f>
        <v>0</v>
      </c>
      <c r="AR422" s="122" t="s">
        <v>87</v>
      </c>
      <c r="AT422" s="128" t="s">
        <v>78</v>
      </c>
      <c r="AU422" s="128" t="s">
        <v>87</v>
      </c>
      <c r="AY422" s="122" t="s">
        <v>190</v>
      </c>
      <c r="BK422" s="129">
        <f>SUM(BK423:BK443)</f>
        <v>0</v>
      </c>
    </row>
    <row r="423" spans="2:65" s="1" customFormat="1" ht="24.2" customHeight="1">
      <c r="B423" s="31"/>
      <c r="C423" s="132" t="s">
        <v>445</v>
      </c>
      <c r="D423" s="132" t="s">
        <v>192</v>
      </c>
      <c r="E423" s="133" t="s">
        <v>1930</v>
      </c>
      <c r="F423" s="134" t="s">
        <v>1931</v>
      </c>
      <c r="G423" s="135" t="s">
        <v>1932</v>
      </c>
      <c r="H423" s="136">
        <v>5</v>
      </c>
      <c r="I423" s="137"/>
      <c r="J423" s="138">
        <f>ROUND(I423*H423,2)</f>
        <v>0</v>
      </c>
      <c r="K423" s="134" t="s">
        <v>1</v>
      </c>
      <c r="L423" s="31"/>
      <c r="M423" s="139" t="s">
        <v>1</v>
      </c>
      <c r="N423" s="140" t="s">
        <v>44</v>
      </c>
      <c r="P423" s="141">
        <f>O423*H423</f>
        <v>0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43" t="s">
        <v>197</v>
      </c>
      <c r="AT423" s="143" t="s">
        <v>192</v>
      </c>
      <c r="AU423" s="143" t="s">
        <v>89</v>
      </c>
      <c r="AY423" s="16" t="s">
        <v>190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87</v>
      </c>
      <c r="BK423" s="144">
        <f>ROUND(I423*H423,2)</f>
        <v>0</v>
      </c>
      <c r="BL423" s="16" t="s">
        <v>197</v>
      </c>
      <c r="BM423" s="143" t="s">
        <v>656</v>
      </c>
    </row>
    <row r="424" spans="2:65" s="1" customFormat="1" ht="19.5">
      <c r="B424" s="31"/>
      <c r="D424" s="145" t="s">
        <v>198</v>
      </c>
      <c r="F424" s="146" t="s">
        <v>1931</v>
      </c>
      <c r="I424" s="147"/>
      <c r="L424" s="31"/>
      <c r="M424" s="148"/>
      <c r="T424" s="55"/>
      <c r="AT424" s="16" t="s">
        <v>198</v>
      </c>
      <c r="AU424" s="16" t="s">
        <v>89</v>
      </c>
    </row>
    <row r="425" spans="2:65" s="1" customFormat="1" ht="16.5" customHeight="1">
      <c r="B425" s="31"/>
      <c r="C425" s="132" t="s">
        <v>660</v>
      </c>
      <c r="D425" s="132" t="s">
        <v>192</v>
      </c>
      <c r="E425" s="133" t="s">
        <v>930</v>
      </c>
      <c r="F425" s="134" t="s">
        <v>931</v>
      </c>
      <c r="G425" s="135" t="s">
        <v>932</v>
      </c>
      <c r="H425" s="136">
        <v>1</v>
      </c>
      <c r="I425" s="137"/>
      <c r="J425" s="138">
        <f>ROUND(I425*H425,2)</f>
        <v>0</v>
      </c>
      <c r="K425" s="134" t="s">
        <v>1</v>
      </c>
      <c r="L425" s="31"/>
      <c r="M425" s="139" t="s">
        <v>1</v>
      </c>
      <c r="N425" s="140" t="s">
        <v>44</v>
      </c>
      <c r="P425" s="141">
        <f>O425*H425</f>
        <v>0</v>
      </c>
      <c r="Q425" s="141">
        <v>0</v>
      </c>
      <c r="R425" s="141">
        <f>Q425*H425</f>
        <v>0</v>
      </c>
      <c r="S425" s="141">
        <v>0</v>
      </c>
      <c r="T425" s="142">
        <f>S425*H425</f>
        <v>0</v>
      </c>
      <c r="AR425" s="143" t="s">
        <v>197</v>
      </c>
      <c r="AT425" s="143" t="s">
        <v>192</v>
      </c>
      <c r="AU425" s="143" t="s">
        <v>89</v>
      </c>
      <c r="AY425" s="16" t="s">
        <v>190</v>
      </c>
      <c r="BE425" s="144">
        <f>IF(N425="základní",J425,0)</f>
        <v>0</v>
      </c>
      <c r="BF425" s="144">
        <f>IF(N425="snížená",J425,0)</f>
        <v>0</v>
      </c>
      <c r="BG425" s="144">
        <f>IF(N425="zákl. přenesená",J425,0)</f>
        <v>0</v>
      </c>
      <c r="BH425" s="144">
        <f>IF(N425="sníž. přenesená",J425,0)</f>
        <v>0</v>
      </c>
      <c r="BI425" s="144">
        <f>IF(N425="nulová",J425,0)</f>
        <v>0</v>
      </c>
      <c r="BJ425" s="16" t="s">
        <v>87</v>
      </c>
      <c r="BK425" s="144">
        <f>ROUND(I425*H425,2)</f>
        <v>0</v>
      </c>
      <c r="BL425" s="16" t="s">
        <v>197</v>
      </c>
      <c r="BM425" s="143" t="s">
        <v>663</v>
      </c>
    </row>
    <row r="426" spans="2:65" s="1" customFormat="1">
      <c r="B426" s="31"/>
      <c r="D426" s="145" t="s">
        <v>198</v>
      </c>
      <c r="F426" s="146" t="s">
        <v>931</v>
      </c>
      <c r="I426" s="147"/>
      <c r="L426" s="31"/>
      <c r="M426" s="148"/>
      <c r="T426" s="55"/>
      <c r="AT426" s="16" t="s">
        <v>198</v>
      </c>
      <c r="AU426" s="16" t="s">
        <v>89</v>
      </c>
    </row>
    <row r="427" spans="2:65" s="1" customFormat="1" ht="24.2" customHeight="1">
      <c r="B427" s="31"/>
      <c r="C427" s="132" t="s">
        <v>448</v>
      </c>
      <c r="D427" s="132" t="s">
        <v>192</v>
      </c>
      <c r="E427" s="133" t="s">
        <v>893</v>
      </c>
      <c r="F427" s="134" t="s">
        <v>894</v>
      </c>
      <c r="G427" s="135" t="s">
        <v>195</v>
      </c>
      <c r="H427" s="136">
        <v>916.65</v>
      </c>
      <c r="I427" s="137"/>
      <c r="J427" s="138">
        <f>ROUND(I427*H427,2)</f>
        <v>0</v>
      </c>
      <c r="K427" s="134" t="s">
        <v>196</v>
      </c>
      <c r="L427" s="31"/>
      <c r="M427" s="139" t="s">
        <v>1</v>
      </c>
      <c r="N427" s="140" t="s">
        <v>44</v>
      </c>
      <c r="P427" s="141">
        <f>O427*H427</f>
        <v>0</v>
      </c>
      <c r="Q427" s="141">
        <v>3.4999999999999997E-5</v>
      </c>
      <c r="R427" s="141">
        <f>Q427*H427</f>
        <v>3.2082749999999993E-2</v>
      </c>
      <c r="S427" s="141">
        <v>0</v>
      </c>
      <c r="T427" s="142">
        <f>S427*H427</f>
        <v>0</v>
      </c>
      <c r="AR427" s="143" t="s">
        <v>197</v>
      </c>
      <c r="AT427" s="143" t="s">
        <v>192</v>
      </c>
      <c r="AU427" s="143" t="s">
        <v>89</v>
      </c>
      <c r="AY427" s="16" t="s">
        <v>190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87</v>
      </c>
      <c r="BK427" s="144">
        <f>ROUND(I427*H427,2)</f>
        <v>0</v>
      </c>
      <c r="BL427" s="16" t="s">
        <v>197</v>
      </c>
      <c r="BM427" s="143" t="s">
        <v>669</v>
      </c>
    </row>
    <row r="428" spans="2:65" s="1" customFormat="1" ht="19.5">
      <c r="B428" s="31"/>
      <c r="D428" s="145" t="s">
        <v>198</v>
      </c>
      <c r="F428" s="146" t="s">
        <v>896</v>
      </c>
      <c r="I428" s="147"/>
      <c r="L428" s="31"/>
      <c r="M428" s="148"/>
      <c r="T428" s="55"/>
      <c r="AT428" s="16" t="s">
        <v>198</v>
      </c>
      <c r="AU428" s="16" t="s">
        <v>89</v>
      </c>
    </row>
    <row r="429" spans="2:65" s="1" customFormat="1">
      <c r="B429" s="31"/>
      <c r="D429" s="149" t="s">
        <v>200</v>
      </c>
      <c r="F429" s="150" t="s">
        <v>897</v>
      </c>
      <c r="I429" s="147"/>
      <c r="L429" s="31"/>
      <c r="M429" s="148"/>
      <c r="T429" s="55"/>
      <c r="AT429" s="16" t="s">
        <v>200</v>
      </c>
      <c r="AU429" s="16" t="s">
        <v>89</v>
      </c>
    </row>
    <row r="430" spans="2:65" s="1" customFormat="1" ht="16.5" customHeight="1">
      <c r="B430" s="31"/>
      <c r="C430" s="132" t="s">
        <v>672</v>
      </c>
      <c r="D430" s="132" t="s">
        <v>192</v>
      </c>
      <c r="E430" s="133" t="s">
        <v>904</v>
      </c>
      <c r="F430" s="134" t="s">
        <v>905</v>
      </c>
      <c r="G430" s="135" t="s">
        <v>195</v>
      </c>
      <c r="H430" s="136">
        <v>2870.3180000000002</v>
      </c>
      <c r="I430" s="137"/>
      <c r="J430" s="138">
        <f>ROUND(I430*H430,2)</f>
        <v>0</v>
      </c>
      <c r="K430" s="134" t="s">
        <v>196</v>
      </c>
      <c r="L430" s="31"/>
      <c r="M430" s="139" t="s">
        <v>1</v>
      </c>
      <c r="N430" s="140" t="s">
        <v>44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197</v>
      </c>
      <c r="AT430" s="143" t="s">
        <v>192</v>
      </c>
      <c r="AU430" s="143" t="s">
        <v>89</v>
      </c>
      <c r="AY430" s="16" t="s">
        <v>190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87</v>
      </c>
      <c r="BK430" s="144">
        <f>ROUND(I430*H430,2)</f>
        <v>0</v>
      </c>
      <c r="BL430" s="16" t="s">
        <v>197</v>
      </c>
      <c r="BM430" s="143" t="s">
        <v>675</v>
      </c>
    </row>
    <row r="431" spans="2:65" s="1" customFormat="1" ht="19.5">
      <c r="B431" s="31"/>
      <c r="D431" s="145" t="s">
        <v>198</v>
      </c>
      <c r="F431" s="146" t="s">
        <v>907</v>
      </c>
      <c r="I431" s="147"/>
      <c r="L431" s="31"/>
      <c r="M431" s="148"/>
      <c r="T431" s="55"/>
      <c r="AT431" s="16" t="s">
        <v>198</v>
      </c>
      <c r="AU431" s="16" t="s">
        <v>89</v>
      </c>
    </row>
    <row r="432" spans="2:65" s="1" customFormat="1">
      <c r="B432" s="31"/>
      <c r="D432" s="149" t="s">
        <v>200</v>
      </c>
      <c r="F432" s="150" t="s">
        <v>908</v>
      </c>
      <c r="I432" s="147"/>
      <c r="L432" s="31"/>
      <c r="M432" s="148"/>
      <c r="T432" s="55"/>
      <c r="AT432" s="16" t="s">
        <v>200</v>
      </c>
      <c r="AU432" s="16" t="s">
        <v>89</v>
      </c>
    </row>
    <row r="433" spans="2:65" s="1" customFormat="1" ht="16.5" customHeight="1">
      <c r="B433" s="31"/>
      <c r="C433" s="132" t="s">
        <v>454</v>
      </c>
      <c r="D433" s="132" t="s">
        <v>192</v>
      </c>
      <c r="E433" s="133" t="s">
        <v>934</v>
      </c>
      <c r="F433" s="134" t="s">
        <v>1933</v>
      </c>
      <c r="G433" s="135" t="s">
        <v>936</v>
      </c>
      <c r="H433" s="136">
        <v>2</v>
      </c>
      <c r="I433" s="137"/>
      <c r="J433" s="138">
        <f>ROUND(I433*H433,2)</f>
        <v>0</v>
      </c>
      <c r="K433" s="134" t="s">
        <v>1</v>
      </c>
      <c r="L433" s="31"/>
      <c r="M433" s="139" t="s">
        <v>1</v>
      </c>
      <c r="N433" s="140" t="s">
        <v>44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197</v>
      </c>
      <c r="AT433" s="143" t="s">
        <v>192</v>
      </c>
      <c r="AU433" s="143" t="s">
        <v>89</v>
      </c>
      <c r="AY433" s="16" t="s">
        <v>190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6" t="s">
        <v>87</v>
      </c>
      <c r="BK433" s="144">
        <f>ROUND(I433*H433,2)</f>
        <v>0</v>
      </c>
      <c r="BL433" s="16" t="s">
        <v>197</v>
      </c>
      <c r="BM433" s="143" t="s">
        <v>680</v>
      </c>
    </row>
    <row r="434" spans="2:65" s="1" customFormat="1">
      <c r="B434" s="31"/>
      <c r="D434" s="145" t="s">
        <v>198</v>
      </c>
      <c r="F434" s="146" t="s">
        <v>1933</v>
      </c>
      <c r="I434" s="147"/>
      <c r="L434" s="31"/>
      <c r="M434" s="148"/>
      <c r="T434" s="55"/>
      <c r="AT434" s="16" t="s">
        <v>198</v>
      </c>
      <c r="AU434" s="16" t="s">
        <v>89</v>
      </c>
    </row>
    <row r="435" spans="2:65" s="1" customFormat="1" ht="16.5" customHeight="1">
      <c r="B435" s="31"/>
      <c r="C435" s="132" t="s">
        <v>683</v>
      </c>
      <c r="D435" s="132" t="s">
        <v>192</v>
      </c>
      <c r="E435" s="133" t="s">
        <v>942</v>
      </c>
      <c r="F435" s="134" t="s">
        <v>943</v>
      </c>
      <c r="G435" s="135" t="s">
        <v>936</v>
      </c>
      <c r="H435" s="136">
        <v>1</v>
      </c>
      <c r="I435" s="137"/>
      <c r="J435" s="138">
        <f>ROUND(I435*H435,2)</f>
        <v>0</v>
      </c>
      <c r="K435" s="134" t="s">
        <v>1</v>
      </c>
      <c r="L435" s="31"/>
      <c r="M435" s="139" t="s">
        <v>1</v>
      </c>
      <c r="N435" s="140" t="s">
        <v>44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197</v>
      </c>
      <c r="AT435" s="143" t="s">
        <v>192</v>
      </c>
      <c r="AU435" s="143" t="s">
        <v>89</v>
      </c>
      <c r="AY435" s="16" t="s">
        <v>190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6" t="s">
        <v>87</v>
      </c>
      <c r="BK435" s="144">
        <f>ROUND(I435*H435,2)</f>
        <v>0</v>
      </c>
      <c r="BL435" s="16" t="s">
        <v>197</v>
      </c>
      <c r="BM435" s="143" t="s">
        <v>686</v>
      </c>
    </row>
    <row r="436" spans="2:65" s="1" customFormat="1">
      <c r="B436" s="31"/>
      <c r="D436" s="145" t="s">
        <v>198</v>
      </c>
      <c r="F436" s="146" t="s">
        <v>943</v>
      </c>
      <c r="I436" s="147"/>
      <c r="L436" s="31"/>
      <c r="M436" s="148"/>
      <c r="T436" s="55"/>
      <c r="AT436" s="16" t="s">
        <v>198</v>
      </c>
      <c r="AU436" s="16" t="s">
        <v>89</v>
      </c>
    </row>
    <row r="437" spans="2:65" s="1" customFormat="1" ht="16.5" customHeight="1">
      <c r="B437" s="31"/>
      <c r="C437" s="132" t="s">
        <v>458</v>
      </c>
      <c r="D437" s="132" t="s">
        <v>192</v>
      </c>
      <c r="E437" s="133" t="s">
        <v>1934</v>
      </c>
      <c r="F437" s="134" t="s">
        <v>1935</v>
      </c>
      <c r="G437" s="135" t="s">
        <v>936</v>
      </c>
      <c r="H437" s="136">
        <v>1</v>
      </c>
      <c r="I437" s="137"/>
      <c r="J437" s="138">
        <f>ROUND(I437*H437,2)</f>
        <v>0</v>
      </c>
      <c r="K437" s="134" t="s">
        <v>1</v>
      </c>
      <c r="L437" s="31"/>
      <c r="M437" s="139" t="s">
        <v>1</v>
      </c>
      <c r="N437" s="140" t="s">
        <v>44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197</v>
      </c>
      <c r="AT437" s="143" t="s">
        <v>192</v>
      </c>
      <c r="AU437" s="143" t="s">
        <v>89</v>
      </c>
      <c r="AY437" s="16" t="s">
        <v>190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87</v>
      </c>
      <c r="BK437" s="144">
        <f>ROUND(I437*H437,2)</f>
        <v>0</v>
      </c>
      <c r="BL437" s="16" t="s">
        <v>197</v>
      </c>
      <c r="BM437" s="143" t="s">
        <v>691</v>
      </c>
    </row>
    <row r="438" spans="2:65" s="1" customFormat="1">
      <c r="B438" s="31"/>
      <c r="D438" s="145" t="s">
        <v>198</v>
      </c>
      <c r="F438" s="146" t="s">
        <v>1935</v>
      </c>
      <c r="I438" s="147"/>
      <c r="L438" s="31"/>
      <c r="M438" s="148"/>
      <c r="T438" s="55"/>
      <c r="AT438" s="16" t="s">
        <v>198</v>
      </c>
      <c r="AU438" s="16" t="s">
        <v>89</v>
      </c>
    </row>
    <row r="439" spans="2:65" s="1" customFormat="1" ht="21.75" customHeight="1">
      <c r="B439" s="31"/>
      <c r="C439" s="132" t="s">
        <v>694</v>
      </c>
      <c r="D439" s="132" t="s">
        <v>192</v>
      </c>
      <c r="E439" s="133" t="s">
        <v>949</v>
      </c>
      <c r="F439" s="134" t="s">
        <v>1936</v>
      </c>
      <c r="G439" s="135" t="s">
        <v>936</v>
      </c>
      <c r="H439" s="136">
        <v>1</v>
      </c>
      <c r="I439" s="137"/>
      <c r="J439" s="138">
        <f>ROUND(I439*H439,2)</f>
        <v>0</v>
      </c>
      <c r="K439" s="134" t="s">
        <v>1</v>
      </c>
      <c r="L439" s="31"/>
      <c r="M439" s="139" t="s">
        <v>1</v>
      </c>
      <c r="N439" s="140" t="s">
        <v>44</v>
      </c>
      <c r="P439" s="141">
        <f>O439*H439</f>
        <v>0</v>
      </c>
      <c r="Q439" s="141">
        <v>0</v>
      </c>
      <c r="R439" s="141">
        <f>Q439*H439</f>
        <v>0</v>
      </c>
      <c r="S439" s="141">
        <v>0</v>
      </c>
      <c r="T439" s="142">
        <f>S439*H439</f>
        <v>0</v>
      </c>
      <c r="AR439" s="143" t="s">
        <v>197</v>
      </c>
      <c r="AT439" s="143" t="s">
        <v>192</v>
      </c>
      <c r="AU439" s="143" t="s">
        <v>89</v>
      </c>
      <c r="AY439" s="16" t="s">
        <v>190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87</v>
      </c>
      <c r="BK439" s="144">
        <f>ROUND(I439*H439,2)</f>
        <v>0</v>
      </c>
      <c r="BL439" s="16" t="s">
        <v>197</v>
      </c>
      <c r="BM439" s="143" t="s">
        <v>697</v>
      </c>
    </row>
    <row r="440" spans="2:65" s="1" customFormat="1">
      <c r="B440" s="31"/>
      <c r="D440" s="145" t="s">
        <v>198</v>
      </c>
      <c r="F440" s="146" t="s">
        <v>1936</v>
      </c>
      <c r="I440" s="147"/>
      <c r="L440" s="31"/>
      <c r="M440" s="148"/>
      <c r="T440" s="55"/>
      <c r="AT440" s="16" t="s">
        <v>198</v>
      </c>
      <c r="AU440" s="16" t="s">
        <v>89</v>
      </c>
    </row>
    <row r="441" spans="2:65" s="1" customFormat="1" ht="19.5">
      <c r="B441" s="31"/>
      <c r="D441" s="145" t="s">
        <v>403</v>
      </c>
      <c r="F441" s="151" t="s">
        <v>1937</v>
      </c>
      <c r="I441" s="147"/>
      <c r="L441" s="31"/>
      <c r="M441" s="148"/>
      <c r="T441" s="55"/>
      <c r="AT441" s="16" t="s">
        <v>403</v>
      </c>
      <c r="AU441" s="16" t="s">
        <v>89</v>
      </c>
    </row>
    <row r="442" spans="2:65" s="1" customFormat="1" ht="24.2" customHeight="1">
      <c r="B442" s="31"/>
      <c r="C442" s="132" t="s">
        <v>465</v>
      </c>
      <c r="D442" s="132" t="s">
        <v>192</v>
      </c>
      <c r="E442" s="133" t="s">
        <v>1938</v>
      </c>
      <c r="F442" s="134" t="s">
        <v>950</v>
      </c>
      <c r="G442" s="135" t="s">
        <v>936</v>
      </c>
      <c r="H442" s="136">
        <v>1</v>
      </c>
      <c r="I442" s="137"/>
      <c r="J442" s="138">
        <f>ROUND(I442*H442,2)</f>
        <v>0</v>
      </c>
      <c r="K442" s="134" t="s">
        <v>1</v>
      </c>
      <c r="L442" s="31"/>
      <c r="M442" s="139" t="s">
        <v>1</v>
      </c>
      <c r="N442" s="140" t="s">
        <v>44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197</v>
      </c>
      <c r="AT442" s="143" t="s">
        <v>192</v>
      </c>
      <c r="AU442" s="143" t="s">
        <v>89</v>
      </c>
      <c r="AY442" s="16" t="s">
        <v>190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87</v>
      </c>
      <c r="BK442" s="144">
        <f>ROUND(I442*H442,2)</f>
        <v>0</v>
      </c>
      <c r="BL442" s="16" t="s">
        <v>197</v>
      </c>
      <c r="BM442" s="143" t="s">
        <v>702</v>
      </c>
    </row>
    <row r="443" spans="2:65" s="1" customFormat="1" ht="19.5">
      <c r="B443" s="31"/>
      <c r="D443" s="145" t="s">
        <v>198</v>
      </c>
      <c r="F443" s="146" t="s">
        <v>950</v>
      </c>
      <c r="I443" s="147"/>
      <c r="L443" s="31"/>
      <c r="M443" s="148"/>
      <c r="T443" s="55"/>
      <c r="AT443" s="16" t="s">
        <v>198</v>
      </c>
      <c r="AU443" s="16" t="s">
        <v>89</v>
      </c>
    </row>
    <row r="444" spans="2:65" s="11" customFormat="1" ht="22.9" customHeight="1">
      <c r="B444" s="121"/>
      <c r="D444" s="122" t="s">
        <v>78</v>
      </c>
      <c r="E444" s="130" t="s">
        <v>458</v>
      </c>
      <c r="F444" s="130" t="s">
        <v>952</v>
      </c>
      <c r="I444" s="124"/>
      <c r="J444" s="131">
        <f>BK444</f>
        <v>0</v>
      </c>
      <c r="L444" s="121"/>
      <c r="M444" s="125"/>
      <c r="P444" s="126">
        <f>SUM(P445:P543)</f>
        <v>0</v>
      </c>
      <c r="R444" s="126">
        <f>SUM(R445:R543)</f>
        <v>8.0924637500000003E-4</v>
      </c>
      <c r="T444" s="127">
        <f>SUM(T445:T543)</f>
        <v>76.943101500000012</v>
      </c>
      <c r="AR444" s="122" t="s">
        <v>87</v>
      </c>
      <c r="AT444" s="128" t="s">
        <v>78</v>
      </c>
      <c r="AU444" s="128" t="s">
        <v>87</v>
      </c>
      <c r="AY444" s="122" t="s">
        <v>190</v>
      </c>
      <c r="BK444" s="129">
        <f>SUM(BK445:BK543)</f>
        <v>0</v>
      </c>
    </row>
    <row r="445" spans="2:65" s="1" customFormat="1" ht="16.5" customHeight="1">
      <c r="B445" s="31"/>
      <c r="C445" s="132" t="s">
        <v>705</v>
      </c>
      <c r="D445" s="132" t="s">
        <v>192</v>
      </c>
      <c r="E445" s="133" t="s">
        <v>959</v>
      </c>
      <c r="F445" s="134" t="s">
        <v>960</v>
      </c>
      <c r="G445" s="135" t="s">
        <v>368</v>
      </c>
      <c r="H445" s="136">
        <v>61.225000000000001</v>
      </c>
      <c r="I445" s="137"/>
      <c r="J445" s="138">
        <f>ROUND(I445*H445,2)</f>
        <v>0</v>
      </c>
      <c r="K445" s="134" t="s">
        <v>196</v>
      </c>
      <c r="L445" s="31"/>
      <c r="M445" s="139" t="s">
        <v>1</v>
      </c>
      <c r="N445" s="140" t="s">
        <v>44</v>
      </c>
      <c r="P445" s="141">
        <f>O445*H445</f>
        <v>0</v>
      </c>
      <c r="Q445" s="141">
        <v>1.2950000000000001E-6</v>
      </c>
      <c r="R445" s="141">
        <f>Q445*H445</f>
        <v>7.9286375000000005E-5</v>
      </c>
      <c r="S445" s="141">
        <v>0</v>
      </c>
      <c r="T445" s="142">
        <f>S445*H445</f>
        <v>0</v>
      </c>
      <c r="AR445" s="143" t="s">
        <v>197</v>
      </c>
      <c r="AT445" s="143" t="s">
        <v>192</v>
      </c>
      <c r="AU445" s="143" t="s">
        <v>89</v>
      </c>
      <c r="AY445" s="16" t="s">
        <v>190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87</v>
      </c>
      <c r="BK445" s="144">
        <f>ROUND(I445*H445,2)</f>
        <v>0</v>
      </c>
      <c r="BL445" s="16" t="s">
        <v>197</v>
      </c>
      <c r="BM445" s="143" t="s">
        <v>708</v>
      </c>
    </row>
    <row r="446" spans="2:65" s="1" customFormat="1" ht="19.5">
      <c r="B446" s="31"/>
      <c r="D446" s="145" t="s">
        <v>198</v>
      </c>
      <c r="F446" s="146" t="s">
        <v>962</v>
      </c>
      <c r="I446" s="147"/>
      <c r="L446" s="31"/>
      <c r="M446" s="148"/>
      <c r="T446" s="55"/>
      <c r="AT446" s="16" t="s">
        <v>198</v>
      </c>
      <c r="AU446" s="16" t="s">
        <v>89</v>
      </c>
    </row>
    <row r="447" spans="2:65" s="1" customFormat="1">
      <c r="B447" s="31"/>
      <c r="D447" s="149" t="s">
        <v>200</v>
      </c>
      <c r="F447" s="150" t="s">
        <v>963</v>
      </c>
      <c r="I447" s="147"/>
      <c r="L447" s="31"/>
      <c r="M447" s="148"/>
      <c r="T447" s="55"/>
      <c r="AT447" s="16" t="s">
        <v>200</v>
      </c>
      <c r="AU447" s="16" t="s">
        <v>89</v>
      </c>
    </row>
    <row r="448" spans="2:65" s="1" customFormat="1" ht="24.2" customHeight="1">
      <c r="B448" s="31"/>
      <c r="C448" s="132" t="s">
        <v>466</v>
      </c>
      <c r="D448" s="132" t="s">
        <v>192</v>
      </c>
      <c r="E448" s="133" t="s">
        <v>965</v>
      </c>
      <c r="F448" s="134" t="s">
        <v>966</v>
      </c>
      <c r="G448" s="135" t="s">
        <v>368</v>
      </c>
      <c r="H448" s="136">
        <v>31.6</v>
      </c>
      <c r="I448" s="137"/>
      <c r="J448" s="138">
        <f>ROUND(I448*H448,2)</f>
        <v>0</v>
      </c>
      <c r="K448" s="134" t="s">
        <v>196</v>
      </c>
      <c r="L448" s="31"/>
      <c r="M448" s="139" t="s">
        <v>1</v>
      </c>
      <c r="N448" s="140" t="s">
        <v>44</v>
      </c>
      <c r="P448" s="141">
        <f>O448*H448</f>
        <v>0</v>
      </c>
      <c r="Q448" s="141">
        <v>2.3099999999999999E-5</v>
      </c>
      <c r="R448" s="141">
        <f>Q448*H448</f>
        <v>7.2995999999999998E-4</v>
      </c>
      <c r="S448" s="141">
        <v>0</v>
      </c>
      <c r="T448" s="142">
        <f>S448*H448</f>
        <v>0</v>
      </c>
      <c r="AR448" s="143" t="s">
        <v>197</v>
      </c>
      <c r="AT448" s="143" t="s">
        <v>192</v>
      </c>
      <c r="AU448" s="143" t="s">
        <v>89</v>
      </c>
      <c r="AY448" s="16" t="s">
        <v>190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87</v>
      </c>
      <c r="BK448" s="144">
        <f>ROUND(I448*H448,2)</f>
        <v>0</v>
      </c>
      <c r="BL448" s="16" t="s">
        <v>197</v>
      </c>
      <c r="BM448" s="143" t="s">
        <v>713</v>
      </c>
    </row>
    <row r="449" spans="2:65" s="1" customFormat="1" ht="19.5">
      <c r="B449" s="31"/>
      <c r="D449" s="145" t="s">
        <v>198</v>
      </c>
      <c r="F449" s="146" t="s">
        <v>968</v>
      </c>
      <c r="I449" s="147"/>
      <c r="L449" s="31"/>
      <c r="M449" s="148"/>
      <c r="T449" s="55"/>
      <c r="AT449" s="16" t="s">
        <v>198</v>
      </c>
      <c r="AU449" s="16" t="s">
        <v>89</v>
      </c>
    </row>
    <row r="450" spans="2:65" s="1" customFormat="1">
      <c r="B450" s="31"/>
      <c r="D450" s="149" t="s">
        <v>200</v>
      </c>
      <c r="F450" s="150" t="s">
        <v>969</v>
      </c>
      <c r="I450" s="147"/>
      <c r="L450" s="31"/>
      <c r="M450" s="148"/>
      <c r="T450" s="55"/>
      <c r="AT450" s="16" t="s">
        <v>200</v>
      </c>
      <c r="AU450" s="16" t="s">
        <v>89</v>
      </c>
    </row>
    <row r="451" spans="2:65" s="1" customFormat="1" ht="24.2" customHeight="1">
      <c r="B451" s="31"/>
      <c r="C451" s="132" t="s">
        <v>716</v>
      </c>
      <c r="D451" s="132" t="s">
        <v>192</v>
      </c>
      <c r="E451" s="133" t="s">
        <v>1939</v>
      </c>
      <c r="F451" s="134" t="s">
        <v>1940</v>
      </c>
      <c r="G451" s="135" t="s">
        <v>195</v>
      </c>
      <c r="H451" s="136">
        <v>58.738</v>
      </c>
      <c r="I451" s="137"/>
      <c r="J451" s="138">
        <f>ROUND(I451*H451,2)</f>
        <v>0</v>
      </c>
      <c r="K451" s="134" t="s">
        <v>196</v>
      </c>
      <c r="L451" s="31"/>
      <c r="M451" s="139" t="s">
        <v>1</v>
      </c>
      <c r="N451" s="140" t="s">
        <v>44</v>
      </c>
      <c r="P451" s="141">
        <f>O451*H451</f>
        <v>0</v>
      </c>
      <c r="Q451" s="141">
        <v>0</v>
      </c>
      <c r="R451" s="141">
        <f>Q451*H451</f>
        <v>0</v>
      </c>
      <c r="S451" s="141">
        <v>0.22</v>
      </c>
      <c r="T451" s="142">
        <f>S451*H451</f>
        <v>12.922359999999999</v>
      </c>
      <c r="AR451" s="143" t="s">
        <v>197</v>
      </c>
      <c r="AT451" s="143" t="s">
        <v>192</v>
      </c>
      <c r="AU451" s="143" t="s">
        <v>89</v>
      </c>
      <c r="AY451" s="16" t="s">
        <v>190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87</v>
      </c>
      <c r="BK451" s="144">
        <f>ROUND(I451*H451,2)</f>
        <v>0</v>
      </c>
      <c r="BL451" s="16" t="s">
        <v>197</v>
      </c>
      <c r="BM451" s="143" t="s">
        <v>719</v>
      </c>
    </row>
    <row r="452" spans="2:65" s="1" customFormat="1" ht="39">
      <c r="B452" s="31"/>
      <c r="D452" s="145" t="s">
        <v>198</v>
      </c>
      <c r="F452" s="146" t="s">
        <v>1941</v>
      </c>
      <c r="I452" s="147"/>
      <c r="L452" s="31"/>
      <c r="M452" s="148"/>
      <c r="T452" s="55"/>
      <c r="AT452" s="16" t="s">
        <v>198</v>
      </c>
      <c r="AU452" s="16" t="s">
        <v>89</v>
      </c>
    </row>
    <row r="453" spans="2:65" s="1" customFormat="1">
      <c r="B453" s="31"/>
      <c r="D453" s="149" t="s">
        <v>200</v>
      </c>
      <c r="F453" s="150" t="s">
        <v>1942</v>
      </c>
      <c r="I453" s="147"/>
      <c r="L453" s="31"/>
      <c r="M453" s="148"/>
      <c r="T453" s="55"/>
      <c r="AT453" s="16" t="s">
        <v>200</v>
      </c>
      <c r="AU453" s="16" t="s">
        <v>89</v>
      </c>
    </row>
    <row r="454" spans="2:65" s="1" customFormat="1" ht="24.2" customHeight="1">
      <c r="B454" s="31"/>
      <c r="C454" s="132" t="s">
        <v>470</v>
      </c>
      <c r="D454" s="132" t="s">
        <v>192</v>
      </c>
      <c r="E454" s="133" t="s">
        <v>976</v>
      </c>
      <c r="F454" s="134" t="s">
        <v>977</v>
      </c>
      <c r="G454" s="135" t="s">
        <v>195</v>
      </c>
      <c r="H454" s="136">
        <v>15.8</v>
      </c>
      <c r="I454" s="137"/>
      <c r="J454" s="138">
        <f>ROUND(I454*H454,2)</f>
        <v>0</v>
      </c>
      <c r="K454" s="134" t="s">
        <v>196</v>
      </c>
      <c r="L454" s="31"/>
      <c r="M454" s="139" t="s">
        <v>1</v>
      </c>
      <c r="N454" s="140" t="s">
        <v>44</v>
      </c>
      <c r="P454" s="141">
        <f>O454*H454</f>
        <v>0</v>
      </c>
      <c r="Q454" s="141">
        <v>0</v>
      </c>
      <c r="R454" s="141">
        <f>Q454*H454</f>
        <v>0</v>
      </c>
      <c r="S454" s="141">
        <v>0.24</v>
      </c>
      <c r="T454" s="142">
        <f>S454*H454</f>
        <v>3.7919999999999998</v>
      </c>
      <c r="AR454" s="143" t="s">
        <v>197</v>
      </c>
      <c r="AT454" s="143" t="s">
        <v>192</v>
      </c>
      <c r="AU454" s="143" t="s">
        <v>89</v>
      </c>
      <c r="AY454" s="16" t="s">
        <v>190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87</v>
      </c>
      <c r="BK454" s="144">
        <f>ROUND(I454*H454,2)</f>
        <v>0</v>
      </c>
      <c r="BL454" s="16" t="s">
        <v>197</v>
      </c>
      <c r="BM454" s="143" t="s">
        <v>724</v>
      </c>
    </row>
    <row r="455" spans="2:65" s="1" customFormat="1" ht="39">
      <c r="B455" s="31"/>
      <c r="D455" s="145" t="s">
        <v>198</v>
      </c>
      <c r="F455" s="146" t="s">
        <v>979</v>
      </c>
      <c r="I455" s="147"/>
      <c r="L455" s="31"/>
      <c r="M455" s="148"/>
      <c r="T455" s="55"/>
      <c r="AT455" s="16" t="s">
        <v>198</v>
      </c>
      <c r="AU455" s="16" t="s">
        <v>89</v>
      </c>
    </row>
    <row r="456" spans="2:65" s="1" customFormat="1">
      <c r="B456" s="31"/>
      <c r="D456" s="149" t="s">
        <v>200</v>
      </c>
      <c r="F456" s="150" t="s">
        <v>980</v>
      </c>
      <c r="I456" s="147"/>
      <c r="L456" s="31"/>
      <c r="M456" s="148"/>
      <c r="T456" s="55"/>
      <c r="AT456" s="16" t="s">
        <v>200</v>
      </c>
      <c r="AU456" s="16" t="s">
        <v>89</v>
      </c>
    </row>
    <row r="457" spans="2:65" s="1" customFormat="1" ht="37.9" customHeight="1">
      <c r="B457" s="31"/>
      <c r="C457" s="132" t="s">
        <v>727</v>
      </c>
      <c r="D457" s="132" t="s">
        <v>192</v>
      </c>
      <c r="E457" s="133" t="s">
        <v>981</v>
      </c>
      <c r="F457" s="134" t="s">
        <v>982</v>
      </c>
      <c r="G457" s="135" t="s">
        <v>210</v>
      </c>
      <c r="H457" s="136">
        <v>0.60099999999999998</v>
      </c>
      <c r="I457" s="137"/>
      <c r="J457" s="138">
        <f>ROUND(I457*H457,2)</f>
        <v>0</v>
      </c>
      <c r="K457" s="134" t="s">
        <v>196</v>
      </c>
      <c r="L457" s="31"/>
      <c r="M457" s="139" t="s">
        <v>1</v>
      </c>
      <c r="N457" s="140" t="s">
        <v>44</v>
      </c>
      <c r="P457" s="141">
        <f>O457*H457</f>
        <v>0</v>
      </c>
      <c r="Q457" s="141">
        <v>0</v>
      </c>
      <c r="R457" s="141">
        <f>Q457*H457</f>
        <v>0</v>
      </c>
      <c r="S457" s="141">
        <v>2.2000000000000002</v>
      </c>
      <c r="T457" s="142">
        <f>S457*H457</f>
        <v>1.3222</v>
      </c>
      <c r="AR457" s="143" t="s">
        <v>197</v>
      </c>
      <c r="AT457" s="143" t="s">
        <v>192</v>
      </c>
      <c r="AU457" s="143" t="s">
        <v>89</v>
      </c>
      <c r="AY457" s="16" t="s">
        <v>190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87</v>
      </c>
      <c r="BK457" s="144">
        <f>ROUND(I457*H457,2)</f>
        <v>0</v>
      </c>
      <c r="BL457" s="16" t="s">
        <v>197</v>
      </c>
      <c r="BM457" s="143" t="s">
        <v>730</v>
      </c>
    </row>
    <row r="458" spans="2:65" s="1" customFormat="1" ht="19.5">
      <c r="B458" s="31"/>
      <c r="D458" s="145" t="s">
        <v>198</v>
      </c>
      <c r="F458" s="146" t="s">
        <v>984</v>
      </c>
      <c r="I458" s="147"/>
      <c r="L458" s="31"/>
      <c r="M458" s="148"/>
      <c r="T458" s="55"/>
      <c r="AT458" s="16" t="s">
        <v>198</v>
      </c>
      <c r="AU458" s="16" t="s">
        <v>89</v>
      </c>
    </row>
    <row r="459" spans="2:65" s="1" customFormat="1">
      <c r="B459" s="31"/>
      <c r="D459" s="149" t="s">
        <v>200</v>
      </c>
      <c r="F459" s="150" t="s">
        <v>985</v>
      </c>
      <c r="I459" s="147"/>
      <c r="L459" s="31"/>
      <c r="M459" s="148"/>
      <c r="T459" s="55"/>
      <c r="AT459" s="16" t="s">
        <v>200</v>
      </c>
      <c r="AU459" s="16" t="s">
        <v>89</v>
      </c>
    </row>
    <row r="460" spans="2:65" s="1" customFormat="1" ht="16.5" customHeight="1">
      <c r="B460" s="31"/>
      <c r="C460" s="132" t="s">
        <v>473</v>
      </c>
      <c r="D460" s="132" t="s">
        <v>192</v>
      </c>
      <c r="E460" s="133" t="s">
        <v>998</v>
      </c>
      <c r="F460" s="134" t="s">
        <v>999</v>
      </c>
      <c r="G460" s="135" t="s">
        <v>195</v>
      </c>
      <c r="H460" s="136">
        <v>1103.8030000000001</v>
      </c>
      <c r="I460" s="137"/>
      <c r="J460" s="138">
        <f>ROUND(I460*H460,2)</f>
        <v>0</v>
      </c>
      <c r="K460" s="134" t="s">
        <v>196</v>
      </c>
      <c r="L460" s="31"/>
      <c r="M460" s="139" t="s">
        <v>1</v>
      </c>
      <c r="N460" s="140" t="s">
        <v>44</v>
      </c>
      <c r="P460" s="141">
        <f>O460*H460</f>
        <v>0</v>
      </c>
      <c r="Q460" s="141">
        <v>0</v>
      </c>
      <c r="R460" s="141">
        <f>Q460*H460</f>
        <v>0</v>
      </c>
      <c r="S460" s="141">
        <v>2.1000000000000001E-2</v>
      </c>
      <c r="T460" s="142">
        <f>S460*H460</f>
        <v>23.179863000000005</v>
      </c>
      <c r="AR460" s="143" t="s">
        <v>197</v>
      </c>
      <c r="AT460" s="143" t="s">
        <v>192</v>
      </c>
      <c r="AU460" s="143" t="s">
        <v>89</v>
      </c>
      <c r="AY460" s="16" t="s">
        <v>190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87</v>
      </c>
      <c r="BK460" s="144">
        <f>ROUND(I460*H460,2)</f>
        <v>0</v>
      </c>
      <c r="BL460" s="16" t="s">
        <v>197</v>
      </c>
      <c r="BM460" s="143" t="s">
        <v>735</v>
      </c>
    </row>
    <row r="461" spans="2:65" s="1" customFormat="1" ht="29.25">
      <c r="B461" s="31"/>
      <c r="D461" s="145" t="s">
        <v>198</v>
      </c>
      <c r="F461" s="146" t="s">
        <v>1001</v>
      </c>
      <c r="I461" s="147"/>
      <c r="L461" s="31"/>
      <c r="M461" s="148"/>
      <c r="T461" s="55"/>
      <c r="AT461" s="16" t="s">
        <v>198</v>
      </c>
      <c r="AU461" s="16" t="s">
        <v>89</v>
      </c>
    </row>
    <row r="462" spans="2:65" s="1" customFormat="1">
      <c r="B462" s="31"/>
      <c r="D462" s="149" t="s">
        <v>200</v>
      </c>
      <c r="F462" s="150" t="s">
        <v>1002</v>
      </c>
      <c r="I462" s="147"/>
      <c r="L462" s="31"/>
      <c r="M462" s="148"/>
      <c r="T462" s="55"/>
      <c r="AT462" s="16" t="s">
        <v>200</v>
      </c>
      <c r="AU462" s="16" t="s">
        <v>89</v>
      </c>
    </row>
    <row r="463" spans="2:65" s="1" customFormat="1" ht="33" customHeight="1">
      <c r="B463" s="31"/>
      <c r="C463" s="132" t="s">
        <v>737</v>
      </c>
      <c r="D463" s="132" t="s">
        <v>192</v>
      </c>
      <c r="E463" s="133" t="s">
        <v>1021</v>
      </c>
      <c r="F463" s="134" t="s">
        <v>1022</v>
      </c>
      <c r="G463" s="135" t="s">
        <v>204</v>
      </c>
      <c r="H463" s="136">
        <v>5</v>
      </c>
      <c r="I463" s="137"/>
      <c r="J463" s="138">
        <f>ROUND(I463*H463,2)</f>
        <v>0</v>
      </c>
      <c r="K463" s="134" t="s">
        <v>196</v>
      </c>
      <c r="L463" s="31"/>
      <c r="M463" s="139" t="s">
        <v>1</v>
      </c>
      <c r="N463" s="140" t="s">
        <v>44</v>
      </c>
      <c r="P463" s="141">
        <f>O463*H463</f>
        <v>0</v>
      </c>
      <c r="Q463" s="141">
        <v>0</v>
      </c>
      <c r="R463" s="141">
        <f>Q463*H463</f>
        <v>0</v>
      </c>
      <c r="S463" s="141">
        <v>1.8799999999999999E-3</v>
      </c>
      <c r="T463" s="142">
        <f>S463*H463</f>
        <v>9.4000000000000004E-3</v>
      </c>
      <c r="AR463" s="143" t="s">
        <v>197</v>
      </c>
      <c r="AT463" s="143" t="s">
        <v>192</v>
      </c>
      <c r="AU463" s="143" t="s">
        <v>89</v>
      </c>
      <c r="AY463" s="16" t="s">
        <v>190</v>
      </c>
      <c r="BE463" s="144">
        <f>IF(N463="základní",J463,0)</f>
        <v>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6" t="s">
        <v>87</v>
      </c>
      <c r="BK463" s="144">
        <f>ROUND(I463*H463,2)</f>
        <v>0</v>
      </c>
      <c r="BL463" s="16" t="s">
        <v>197</v>
      </c>
      <c r="BM463" s="143" t="s">
        <v>740</v>
      </c>
    </row>
    <row r="464" spans="2:65" s="1" customFormat="1" ht="19.5">
      <c r="B464" s="31"/>
      <c r="D464" s="145" t="s">
        <v>198</v>
      </c>
      <c r="F464" s="146" t="s">
        <v>1024</v>
      </c>
      <c r="I464" s="147"/>
      <c r="L464" s="31"/>
      <c r="M464" s="148"/>
      <c r="T464" s="55"/>
      <c r="AT464" s="16" t="s">
        <v>198</v>
      </c>
      <c r="AU464" s="16" t="s">
        <v>89</v>
      </c>
    </row>
    <row r="465" spans="2:65" s="1" customFormat="1">
      <c r="B465" s="31"/>
      <c r="D465" s="149" t="s">
        <v>200</v>
      </c>
      <c r="F465" s="150" t="s">
        <v>1025</v>
      </c>
      <c r="I465" s="147"/>
      <c r="L465" s="31"/>
      <c r="M465" s="148"/>
      <c r="T465" s="55"/>
      <c r="AT465" s="16" t="s">
        <v>200</v>
      </c>
      <c r="AU465" s="16" t="s">
        <v>89</v>
      </c>
    </row>
    <row r="466" spans="2:65" s="1" customFormat="1" ht="24.2" customHeight="1">
      <c r="B466" s="31"/>
      <c r="C466" s="132" t="s">
        <v>479</v>
      </c>
      <c r="D466" s="132" t="s">
        <v>192</v>
      </c>
      <c r="E466" s="133" t="s">
        <v>1026</v>
      </c>
      <c r="F466" s="134" t="s">
        <v>1027</v>
      </c>
      <c r="G466" s="135" t="s">
        <v>368</v>
      </c>
      <c r="H466" s="136">
        <v>213.85</v>
      </c>
      <c r="I466" s="137"/>
      <c r="J466" s="138">
        <f>ROUND(I466*H466,2)</f>
        <v>0</v>
      </c>
      <c r="K466" s="134" t="s">
        <v>196</v>
      </c>
      <c r="L466" s="31"/>
      <c r="M466" s="139" t="s">
        <v>1</v>
      </c>
      <c r="N466" s="140" t="s">
        <v>44</v>
      </c>
      <c r="P466" s="141">
        <f>O466*H466</f>
        <v>0</v>
      </c>
      <c r="Q466" s="141">
        <v>0</v>
      </c>
      <c r="R466" s="141">
        <f>Q466*H466</f>
        <v>0</v>
      </c>
      <c r="S466" s="141">
        <v>1.91E-3</v>
      </c>
      <c r="T466" s="142">
        <f>S466*H466</f>
        <v>0.40845349999999997</v>
      </c>
      <c r="AR466" s="143" t="s">
        <v>197</v>
      </c>
      <c r="AT466" s="143" t="s">
        <v>192</v>
      </c>
      <c r="AU466" s="143" t="s">
        <v>89</v>
      </c>
      <c r="AY466" s="16" t="s">
        <v>190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87</v>
      </c>
      <c r="BK466" s="144">
        <f>ROUND(I466*H466,2)</f>
        <v>0</v>
      </c>
      <c r="BL466" s="16" t="s">
        <v>197</v>
      </c>
      <c r="BM466" s="143" t="s">
        <v>744</v>
      </c>
    </row>
    <row r="467" spans="2:65" s="1" customFormat="1" ht="19.5">
      <c r="B467" s="31"/>
      <c r="D467" s="145" t="s">
        <v>198</v>
      </c>
      <c r="F467" s="146" t="s">
        <v>1029</v>
      </c>
      <c r="I467" s="147"/>
      <c r="L467" s="31"/>
      <c r="M467" s="148"/>
      <c r="T467" s="55"/>
      <c r="AT467" s="16" t="s">
        <v>198</v>
      </c>
      <c r="AU467" s="16" t="s">
        <v>89</v>
      </c>
    </row>
    <row r="468" spans="2:65" s="1" customFormat="1">
      <c r="B468" s="31"/>
      <c r="D468" s="149" t="s">
        <v>200</v>
      </c>
      <c r="F468" s="150" t="s">
        <v>1030</v>
      </c>
      <c r="I468" s="147"/>
      <c r="L468" s="31"/>
      <c r="M468" s="148"/>
      <c r="T468" s="55"/>
      <c r="AT468" s="16" t="s">
        <v>200</v>
      </c>
      <c r="AU468" s="16" t="s">
        <v>89</v>
      </c>
    </row>
    <row r="469" spans="2:65" s="1" customFormat="1" ht="16.5" customHeight="1">
      <c r="B469" s="31"/>
      <c r="C469" s="132" t="s">
        <v>746</v>
      </c>
      <c r="D469" s="132" t="s">
        <v>192</v>
      </c>
      <c r="E469" s="133" t="s">
        <v>1110</v>
      </c>
      <c r="F469" s="134" t="s">
        <v>1111</v>
      </c>
      <c r="G469" s="135" t="s">
        <v>368</v>
      </c>
      <c r="H469" s="136">
        <v>80.7</v>
      </c>
      <c r="I469" s="137"/>
      <c r="J469" s="138">
        <f>ROUND(I469*H469,2)</f>
        <v>0</v>
      </c>
      <c r="K469" s="134" t="s">
        <v>196</v>
      </c>
      <c r="L469" s="31"/>
      <c r="M469" s="139" t="s">
        <v>1</v>
      </c>
      <c r="N469" s="140" t="s">
        <v>44</v>
      </c>
      <c r="P469" s="141">
        <f>O469*H469</f>
        <v>0</v>
      </c>
      <c r="Q469" s="141">
        <v>0</v>
      </c>
      <c r="R469" s="141">
        <f>Q469*H469</f>
        <v>0</v>
      </c>
      <c r="S469" s="141">
        <v>1.75E-3</v>
      </c>
      <c r="T469" s="142">
        <f>S469*H469</f>
        <v>0.14122500000000002</v>
      </c>
      <c r="AR469" s="143" t="s">
        <v>197</v>
      </c>
      <c r="AT469" s="143" t="s">
        <v>192</v>
      </c>
      <c r="AU469" s="143" t="s">
        <v>89</v>
      </c>
      <c r="AY469" s="16" t="s">
        <v>190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87</v>
      </c>
      <c r="BK469" s="144">
        <f>ROUND(I469*H469,2)</f>
        <v>0</v>
      </c>
      <c r="BL469" s="16" t="s">
        <v>197</v>
      </c>
      <c r="BM469" s="143" t="s">
        <v>749</v>
      </c>
    </row>
    <row r="470" spans="2:65" s="1" customFormat="1">
      <c r="B470" s="31"/>
      <c r="D470" s="145" t="s">
        <v>198</v>
      </c>
      <c r="F470" s="146" t="s">
        <v>1113</v>
      </c>
      <c r="I470" s="147"/>
      <c r="L470" s="31"/>
      <c r="M470" s="148"/>
      <c r="T470" s="55"/>
      <c r="AT470" s="16" t="s">
        <v>198</v>
      </c>
      <c r="AU470" s="16" t="s">
        <v>89</v>
      </c>
    </row>
    <row r="471" spans="2:65" s="1" customFormat="1">
      <c r="B471" s="31"/>
      <c r="D471" s="149" t="s">
        <v>200</v>
      </c>
      <c r="F471" s="150" t="s">
        <v>1114</v>
      </c>
      <c r="I471" s="147"/>
      <c r="L471" s="31"/>
      <c r="M471" s="148"/>
      <c r="T471" s="55"/>
      <c r="AT471" s="16" t="s">
        <v>200</v>
      </c>
      <c r="AU471" s="16" t="s">
        <v>89</v>
      </c>
    </row>
    <row r="472" spans="2:65" s="1" customFormat="1" ht="24.2" customHeight="1">
      <c r="B472" s="31"/>
      <c r="C472" s="132" t="s">
        <v>480</v>
      </c>
      <c r="D472" s="132" t="s">
        <v>192</v>
      </c>
      <c r="E472" s="133" t="s">
        <v>1943</v>
      </c>
      <c r="F472" s="134" t="s">
        <v>1944</v>
      </c>
      <c r="G472" s="135" t="s">
        <v>368</v>
      </c>
      <c r="H472" s="136">
        <v>73</v>
      </c>
      <c r="I472" s="137"/>
      <c r="J472" s="138">
        <f>ROUND(I472*H472,2)</f>
        <v>0</v>
      </c>
      <c r="K472" s="134" t="s">
        <v>196</v>
      </c>
      <c r="L472" s="31"/>
      <c r="M472" s="139" t="s">
        <v>1</v>
      </c>
      <c r="N472" s="140" t="s">
        <v>44</v>
      </c>
      <c r="P472" s="141">
        <f>O472*H472</f>
        <v>0</v>
      </c>
      <c r="Q472" s="141">
        <v>0</v>
      </c>
      <c r="R472" s="141">
        <f>Q472*H472</f>
        <v>0</v>
      </c>
      <c r="S472" s="141">
        <v>8.4999999999999995E-4</v>
      </c>
      <c r="T472" s="142">
        <f>S472*H472</f>
        <v>6.2049999999999994E-2</v>
      </c>
      <c r="AR472" s="143" t="s">
        <v>197</v>
      </c>
      <c r="AT472" s="143" t="s">
        <v>192</v>
      </c>
      <c r="AU472" s="143" t="s">
        <v>89</v>
      </c>
      <c r="AY472" s="16" t="s">
        <v>190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6" t="s">
        <v>87</v>
      </c>
      <c r="BK472" s="144">
        <f>ROUND(I472*H472,2)</f>
        <v>0</v>
      </c>
      <c r="BL472" s="16" t="s">
        <v>197</v>
      </c>
      <c r="BM472" s="143" t="s">
        <v>752</v>
      </c>
    </row>
    <row r="473" spans="2:65" s="1" customFormat="1" ht="19.5">
      <c r="B473" s="31"/>
      <c r="D473" s="145" t="s">
        <v>198</v>
      </c>
      <c r="F473" s="146" t="s">
        <v>1945</v>
      </c>
      <c r="I473" s="147"/>
      <c r="L473" s="31"/>
      <c r="M473" s="148"/>
      <c r="T473" s="55"/>
      <c r="AT473" s="16" t="s">
        <v>198</v>
      </c>
      <c r="AU473" s="16" t="s">
        <v>89</v>
      </c>
    </row>
    <row r="474" spans="2:65" s="1" customFormat="1">
      <c r="B474" s="31"/>
      <c r="D474" s="149" t="s">
        <v>200</v>
      </c>
      <c r="F474" s="150" t="s">
        <v>1946</v>
      </c>
      <c r="I474" s="147"/>
      <c r="L474" s="31"/>
      <c r="M474" s="148"/>
      <c r="T474" s="55"/>
      <c r="AT474" s="16" t="s">
        <v>200</v>
      </c>
      <c r="AU474" s="16" t="s">
        <v>89</v>
      </c>
    </row>
    <row r="475" spans="2:65" s="1" customFormat="1" ht="21.75" customHeight="1">
      <c r="B475" s="31"/>
      <c r="C475" s="132" t="s">
        <v>754</v>
      </c>
      <c r="D475" s="132" t="s">
        <v>192</v>
      </c>
      <c r="E475" s="133" t="s">
        <v>1947</v>
      </c>
      <c r="F475" s="134" t="s">
        <v>1948</v>
      </c>
      <c r="G475" s="135" t="s">
        <v>368</v>
      </c>
      <c r="H475" s="136">
        <v>29.2</v>
      </c>
      <c r="I475" s="137"/>
      <c r="J475" s="138">
        <f>ROUND(I475*H475,2)</f>
        <v>0</v>
      </c>
      <c r="K475" s="134" t="s">
        <v>196</v>
      </c>
      <c r="L475" s="31"/>
      <c r="M475" s="139" t="s">
        <v>1</v>
      </c>
      <c r="N475" s="140" t="s">
        <v>44</v>
      </c>
      <c r="P475" s="141">
        <f>O475*H475</f>
        <v>0</v>
      </c>
      <c r="Q475" s="141">
        <v>0</v>
      </c>
      <c r="R475" s="141">
        <f>Q475*H475</f>
        <v>0</v>
      </c>
      <c r="S475" s="141">
        <v>2.2300000000000002E-3</v>
      </c>
      <c r="T475" s="142">
        <f>S475*H475</f>
        <v>6.5116000000000007E-2</v>
      </c>
      <c r="AR475" s="143" t="s">
        <v>197</v>
      </c>
      <c r="AT475" s="143" t="s">
        <v>192</v>
      </c>
      <c r="AU475" s="143" t="s">
        <v>89</v>
      </c>
      <c r="AY475" s="16" t="s">
        <v>190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6" t="s">
        <v>87</v>
      </c>
      <c r="BK475" s="144">
        <f>ROUND(I475*H475,2)</f>
        <v>0</v>
      </c>
      <c r="BL475" s="16" t="s">
        <v>197</v>
      </c>
      <c r="BM475" s="143" t="s">
        <v>757</v>
      </c>
    </row>
    <row r="476" spans="2:65" s="1" customFormat="1">
      <c r="B476" s="31"/>
      <c r="D476" s="145" t="s">
        <v>198</v>
      </c>
      <c r="F476" s="146" t="s">
        <v>1949</v>
      </c>
      <c r="I476" s="147"/>
      <c r="L476" s="31"/>
      <c r="M476" s="148"/>
      <c r="T476" s="55"/>
      <c r="AT476" s="16" t="s">
        <v>198</v>
      </c>
      <c r="AU476" s="16" t="s">
        <v>89</v>
      </c>
    </row>
    <row r="477" spans="2:65" s="1" customFormat="1">
      <c r="B477" s="31"/>
      <c r="D477" s="149" t="s">
        <v>200</v>
      </c>
      <c r="F477" s="150" t="s">
        <v>1950</v>
      </c>
      <c r="I477" s="147"/>
      <c r="L477" s="31"/>
      <c r="M477" s="148"/>
      <c r="T477" s="55"/>
      <c r="AT477" s="16" t="s">
        <v>200</v>
      </c>
      <c r="AU477" s="16" t="s">
        <v>89</v>
      </c>
    </row>
    <row r="478" spans="2:65" s="1" customFormat="1" ht="24.2" customHeight="1">
      <c r="B478" s="31"/>
      <c r="C478" s="132" t="s">
        <v>484</v>
      </c>
      <c r="D478" s="132" t="s">
        <v>192</v>
      </c>
      <c r="E478" s="133" t="s">
        <v>1035</v>
      </c>
      <c r="F478" s="134" t="s">
        <v>1036</v>
      </c>
      <c r="G478" s="135" t="s">
        <v>204</v>
      </c>
      <c r="H478" s="136">
        <v>16</v>
      </c>
      <c r="I478" s="137"/>
      <c r="J478" s="138">
        <f>ROUND(I478*H478,2)</f>
        <v>0</v>
      </c>
      <c r="K478" s="134" t="s">
        <v>196</v>
      </c>
      <c r="L478" s="31"/>
      <c r="M478" s="139" t="s">
        <v>1</v>
      </c>
      <c r="N478" s="140" t="s">
        <v>44</v>
      </c>
      <c r="P478" s="141">
        <f>O478*H478</f>
        <v>0</v>
      </c>
      <c r="Q478" s="141">
        <v>0</v>
      </c>
      <c r="R478" s="141">
        <f>Q478*H478</f>
        <v>0</v>
      </c>
      <c r="S478" s="141">
        <v>2.9999999999999997E-4</v>
      </c>
      <c r="T478" s="142">
        <f>S478*H478</f>
        <v>4.7999999999999996E-3</v>
      </c>
      <c r="AR478" s="143" t="s">
        <v>197</v>
      </c>
      <c r="AT478" s="143" t="s">
        <v>192</v>
      </c>
      <c r="AU478" s="143" t="s">
        <v>89</v>
      </c>
      <c r="AY478" s="16" t="s">
        <v>190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6" t="s">
        <v>87</v>
      </c>
      <c r="BK478" s="144">
        <f>ROUND(I478*H478,2)</f>
        <v>0</v>
      </c>
      <c r="BL478" s="16" t="s">
        <v>197</v>
      </c>
      <c r="BM478" s="143" t="s">
        <v>762</v>
      </c>
    </row>
    <row r="479" spans="2:65" s="1" customFormat="1" ht="19.5">
      <c r="B479" s="31"/>
      <c r="D479" s="145" t="s">
        <v>198</v>
      </c>
      <c r="F479" s="146" t="s">
        <v>1038</v>
      </c>
      <c r="I479" s="147"/>
      <c r="L479" s="31"/>
      <c r="M479" s="148"/>
      <c r="T479" s="55"/>
      <c r="AT479" s="16" t="s">
        <v>198</v>
      </c>
      <c r="AU479" s="16" t="s">
        <v>89</v>
      </c>
    </row>
    <row r="480" spans="2:65" s="1" customFormat="1">
      <c r="B480" s="31"/>
      <c r="D480" s="149" t="s">
        <v>200</v>
      </c>
      <c r="F480" s="150" t="s">
        <v>1039</v>
      </c>
      <c r="I480" s="147"/>
      <c r="L480" s="31"/>
      <c r="M480" s="148"/>
      <c r="T480" s="55"/>
      <c r="AT480" s="16" t="s">
        <v>200</v>
      </c>
      <c r="AU480" s="16" t="s">
        <v>89</v>
      </c>
    </row>
    <row r="481" spans="2:65" s="1" customFormat="1" ht="16.5" customHeight="1">
      <c r="B481" s="31"/>
      <c r="C481" s="132" t="s">
        <v>764</v>
      </c>
      <c r="D481" s="132" t="s">
        <v>192</v>
      </c>
      <c r="E481" s="133" t="s">
        <v>1041</v>
      </c>
      <c r="F481" s="134" t="s">
        <v>1042</v>
      </c>
      <c r="G481" s="135" t="s">
        <v>204</v>
      </c>
      <c r="H481" s="136">
        <v>8</v>
      </c>
      <c r="I481" s="137"/>
      <c r="J481" s="138">
        <f>ROUND(I481*H481,2)</f>
        <v>0</v>
      </c>
      <c r="K481" s="134" t="s">
        <v>196</v>
      </c>
      <c r="L481" s="31"/>
      <c r="M481" s="139" t="s">
        <v>1</v>
      </c>
      <c r="N481" s="140" t="s">
        <v>44</v>
      </c>
      <c r="P481" s="141">
        <f>O481*H481</f>
        <v>0</v>
      </c>
      <c r="Q481" s="141">
        <v>0</v>
      </c>
      <c r="R481" s="141">
        <f>Q481*H481</f>
        <v>0</v>
      </c>
      <c r="S481" s="141">
        <v>2.0109999999999999E-2</v>
      </c>
      <c r="T481" s="142">
        <f>S481*H481</f>
        <v>0.16088</v>
      </c>
      <c r="AR481" s="143" t="s">
        <v>197</v>
      </c>
      <c r="AT481" s="143" t="s">
        <v>192</v>
      </c>
      <c r="AU481" s="143" t="s">
        <v>89</v>
      </c>
      <c r="AY481" s="16" t="s">
        <v>190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6" t="s">
        <v>87</v>
      </c>
      <c r="BK481" s="144">
        <f>ROUND(I481*H481,2)</f>
        <v>0</v>
      </c>
      <c r="BL481" s="16" t="s">
        <v>197</v>
      </c>
      <c r="BM481" s="143" t="s">
        <v>767</v>
      </c>
    </row>
    <row r="482" spans="2:65" s="1" customFormat="1">
      <c r="B482" s="31"/>
      <c r="D482" s="145" t="s">
        <v>198</v>
      </c>
      <c r="F482" s="146" t="s">
        <v>1044</v>
      </c>
      <c r="I482" s="147"/>
      <c r="L482" s="31"/>
      <c r="M482" s="148"/>
      <c r="T482" s="55"/>
      <c r="AT482" s="16" t="s">
        <v>198</v>
      </c>
      <c r="AU482" s="16" t="s">
        <v>89</v>
      </c>
    </row>
    <row r="483" spans="2:65" s="1" customFormat="1">
      <c r="B483" s="31"/>
      <c r="D483" s="149" t="s">
        <v>200</v>
      </c>
      <c r="F483" s="150" t="s">
        <v>1045</v>
      </c>
      <c r="I483" s="147"/>
      <c r="L483" s="31"/>
      <c r="M483" s="148"/>
      <c r="T483" s="55"/>
      <c r="AT483" s="16" t="s">
        <v>200</v>
      </c>
      <c r="AU483" s="16" t="s">
        <v>89</v>
      </c>
    </row>
    <row r="484" spans="2:65" s="1" customFormat="1" ht="16.5" customHeight="1">
      <c r="B484" s="31"/>
      <c r="C484" s="132" t="s">
        <v>487</v>
      </c>
      <c r="D484" s="132" t="s">
        <v>192</v>
      </c>
      <c r="E484" s="133" t="s">
        <v>1046</v>
      </c>
      <c r="F484" s="134" t="s">
        <v>1047</v>
      </c>
      <c r="G484" s="135" t="s">
        <v>204</v>
      </c>
      <c r="H484" s="136">
        <v>1</v>
      </c>
      <c r="I484" s="137"/>
      <c r="J484" s="138">
        <f>ROUND(I484*H484,2)</f>
        <v>0</v>
      </c>
      <c r="K484" s="134" t="s">
        <v>196</v>
      </c>
      <c r="L484" s="31"/>
      <c r="M484" s="139" t="s">
        <v>1</v>
      </c>
      <c r="N484" s="140" t="s">
        <v>44</v>
      </c>
      <c r="P484" s="141">
        <f>O484*H484</f>
        <v>0</v>
      </c>
      <c r="Q484" s="141">
        <v>0</v>
      </c>
      <c r="R484" s="141">
        <f>Q484*H484</f>
        <v>0</v>
      </c>
      <c r="S484" s="141">
        <v>1.4999999999999999E-2</v>
      </c>
      <c r="T484" s="142">
        <f>S484*H484</f>
        <v>1.4999999999999999E-2</v>
      </c>
      <c r="AR484" s="143" t="s">
        <v>197</v>
      </c>
      <c r="AT484" s="143" t="s">
        <v>192</v>
      </c>
      <c r="AU484" s="143" t="s">
        <v>89</v>
      </c>
      <c r="AY484" s="16" t="s">
        <v>190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6" t="s">
        <v>87</v>
      </c>
      <c r="BK484" s="144">
        <f>ROUND(I484*H484,2)</f>
        <v>0</v>
      </c>
      <c r="BL484" s="16" t="s">
        <v>197</v>
      </c>
      <c r="BM484" s="143" t="s">
        <v>771</v>
      </c>
    </row>
    <row r="485" spans="2:65" s="1" customFormat="1">
      <c r="B485" s="31"/>
      <c r="D485" s="145" t="s">
        <v>198</v>
      </c>
      <c r="F485" s="146" t="s">
        <v>1049</v>
      </c>
      <c r="I485" s="147"/>
      <c r="L485" s="31"/>
      <c r="M485" s="148"/>
      <c r="T485" s="55"/>
      <c r="AT485" s="16" t="s">
        <v>198</v>
      </c>
      <c r="AU485" s="16" t="s">
        <v>89</v>
      </c>
    </row>
    <row r="486" spans="2:65" s="1" customFormat="1">
      <c r="B486" s="31"/>
      <c r="D486" s="149" t="s">
        <v>200</v>
      </c>
      <c r="F486" s="150" t="s">
        <v>1050</v>
      </c>
      <c r="I486" s="147"/>
      <c r="L486" s="31"/>
      <c r="M486" s="148"/>
      <c r="T486" s="55"/>
      <c r="AT486" s="16" t="s">
        <v>200</v>
      </c>
      <c r="AU486" s="16" t="s">
        <v>89</v>
      </c>
    </row>
    <row r="487" spans="2:65" s="1" customFormat="1" ht="16.5" customHeight="1">
      <c r="B487" s="31"/>
      <c r="C487" s="132" t="s">
        <v>773</v>
      </c>
      <c r="D487" s="132" t="s">
        <v>192</v>
      </c>
      <c r="E487" s="133" t="s">
        <v>1145</v>
      </c>
      <c r="F487" s="134" t="s">
        <v>1146</v>
      </c>
      <c r="G487" s="135" t="s">
        <v>195</v>
      </c>
      <c r="H487" s="136">
        <v>14</v>
      </c>
      <c r="I487" s="137"/>
      <c r="J487" s="138">
        <f>ROUND(I487*H487,2)</f>
        <v>0</v>
      </c>
      <c r="K487" s="134" t="s">
        <v>196</v>
      </c>
      <c r="L487" s="31"/>
      <c r="M487" s="139" t="s">
        <v>1</v>
      </c>
      <c r="N487" s="140" t="s">
        <v>44</v>
      </c>
      <c r="P487" s="141">
        <f>O487*H487</f>
        <v>0</v>
      </c>
      <c r="Q487" s="141">
        <v>0</v>
      </c>
      <c r="R487" s="141">
        <f>Q487*H487</f>
        <v>0</v>
      </c>
      <c r="S487" s="141">
        <v>1.7999999999999999E-2</v>
      </c>
      <c r="T487" s="142">
        <f>S487*H487</f>
        <v>0.252</v>
      </c>
      <c r="AR487" s="143" t="s">
        <v>197</v>
      </c>
      <c r="AT487" s="143" t="s">
        <v>192</v>
      </c>
      <c r="AU487" s="143" t="s">
        <v>89</v>
      </c>
      <c r="AY487" s="16" t="s">
        <v>190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87</v>
      </c>
      <c r="BK487" s="144">
        <f>ROUND(I487*H487,2)</f>
        <v>0</v>
      </c>
      <c r="BL487" s="16" t="s">
        <v>197</v>
      </c>
      <c r="BM487" s="143" t="s">
        <v>776</v>
      </c>
    </row>
    <row r="488" spans="2:65" s="1" customFormat="1">
      <c r="B488" s="31"/>
      <c r="D488" s="145" t="s">
        <v>198</v>
      </c>
      <c r="F488" s="146" t="s">
        <v>1148</v>
      </c>
      <c r="I488" s="147"/>
      <c r="L488" s="31"/>
      <c r="M488" s="148"/>
      <c r="T488" s="55"/>
      <c r="AT488" s="16" t="s">
        <v>198</v>
      </c>
      <c r="AU488" s="16" t="s">
        <v>89</v>
      </c>
    </row>
    <row r="489" spans="2:65" s="1" customFormat="1">
      <c r="B489" s="31"/>
      <c r="D489" s="149" t="s">
        <v>200</v>
      </c>
      <c r="F489" s="150" t="s">
        <v>1149</v>
      </c>
      <c r="I489" s="147"/>
      <c r="L489" s="31"/>
      <c r="M489" s="148"/>
      <c r="T489" s="55"/>
      <c r="AT489" s="16" t="s">
        <v>200</v>
      </c>
      <c r="AU489" s="16" t="s">
        <v>89</v>
      </c>
    </row>
    <row r="490" spans="2:65" s="1" customFormat="1" ht="21.75" customHeight="1">
      <c r="B490" s="31"/>
      <c r="C490" s="132" t="s">
        <v>493</v>
      </c>
      <c r="D490" s="132" t="s">
        <v>192</v>
      </c>
      <c r="E490" s="133" t="s">
        <v>1052</v>
      </c>
      <c r="F490" s="134" t="s">
        <v>1053</v>
      </c>
      <c r="G490" s="135" t="s">
        <v>210</v>
      </c>
      <c r="H490" s="136">
        <v>0.16200000000000001</v>
      </c>
      <c r="I490" s="137"/>
      <c r="J490" s="138">
        <f>ROUND(I490*H490,2)</f>
        <v>0</v>
      </c>
      <c r="K490" s="134" t="s">
        <v>196</v>
      </c>
      <c r="L490" s="31"/>
      <c r="M490" s="139" t="s">
        <v>1</v>
      </c>
      <c r="N490" s="140" t="s">
        <v>44</v>
      </c>
      <c r="P490" s="141">
        <f>O490*H490</f>
        <v>0</v>
      </c>
      <c r="Q490" s="141">
        <v>0</v>
      </c>
      <c r="R490" s="141">
        <f>Q490*H490</f>
        <v>0</v>
      </c>
      <c r="S490" s="141">
        <v>1.671</v>
      </c>
      <c r="T490" s="142">
        <f>S490*H490</f>
        <v>0.270702</v>
      </c>
      <c r="AR490" s="143" t="s">
        <v>197</v>
      </c>
      <c r="AT490" s="143" t="s">
        <v>192</v>
      </c>
      <c r="AU490" s="143" t="s">
        <v>89</v>
      </c>
      <c r="AY490" s="16" t="s">
        <v>190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6" t="s">
        <v>87</v>
      </c>
      <c r="BK490" s="144">
        <f>ROUND(I490*H490,2)</f>
        <v>0</v>
      </c>
      <c r="BL490" s="16" t="s">
        <v>197</v>
      </c>
      <c r="BM490" s="143" t="s">
        <v>781</v>
      </c>
    </row>
    <row r="491" spans="2:65" s="1" customFormat="1" ht="29.25">
      <c r="B491" s="31"/>
      <c r="D491" s="145" t="s">
        <v>198</v>
      </c>
      <c r="F491" s="146" t="s">
        <v>1055</v>
      </c>
      <c r="I491" s="147"/>
      <c r="L491" s="31"/>
      <c r="M491" s="148"/>
      <c r="T491" s="55"/>
      <c r="AT491" s="16" t="s">
        <v>198</v>
      </c>
      <c r="AU491" s="16" t="s">
        <v>89</v>
      </c>
    </row>
    <row r="492" spans="2:65" s="1" customFormat="1">
      <c r="B492" s="31"/>
      <c r="D492" s="149" t="s">
        <v>200</v>
      </c>
      <c r="F492" s="150" t="s">
        <v>1056</v>
      </c>
      <c r="I492" s="147"/>
      <c r="L492" s="31"/>
      <c r="M492" s="148"/>
      <c r="T492" s="55"/>
      <c r="AT492" s="16" t="s">
        <v>200</v>
      </c>
      <c r="AU492" s="16" t="s">
        <v>89</v>
      </c>
    </row>
    <row r="493" spans="2:65" s="1" customFormat="1" ht="24.2" customHeight="1">
      <c r="B493" s="31"/>
      <c r="C493" s="132" t="s">
        <v>784</v>
      </c>
      <c r="D493" s="132" t="s">
        <v>192</v>
      </c>
      <c r="E493" s="133" t="s">
        <v>1057</v>
      </c>
      <c r="F493" s="134" t="s">
        <v>1058</v>
      </c>
      <c r="G493" s="135" t="s">
        <v>195</v>
      </c>
      <c r="H493" s="136">
        <v>0.63</v>
      </c>
      <c r="I493" s="137"/>
      <c r="J493" s="138">
        <f>ROUND(I493*H493,2)</f>
        <v>0</v>
      </c>
      <c r="K493" s="134" t="s">
        <v>196</v>
      </c>
      <c r="L493" s="31"/>
      <c r="M493" s="139" t="s">
        <v>1</v>
      </c>
      <c r="N493" s="140" t="s">
        <v>44</v>
      </c>
      <c r="P493" s="141">
        <f>O493*H493</f>
        <v>0</v>
      </c>
      <c r="Q493" s="141">
        <v>0</v>
      </c>
      <c r="R493" s="141">
        <f>Q493*H493</f>
        <v>0</v>
      </c>
      <c r="S493" s="141">
        <v>3.7999999999999999E-2</v>
      </c>
      <c r="T493" s="142">
        <f>S493*H493</f>
        <v>2.3939999999999999E-2</v>
      </c>
      <c r="AR493" s="143" t="s">
        <v>197</v>
      </c>
      <c r="AT493" s="143" t="s">
        <v>192</v>
      </c>
      <c r="AU493" s="143" t="s">
        <v>89</v>
      </c>
      <c r="AY493" s="16" t="s">
        <v>190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87</v>
      </c>
      <c r="BK493" s="144">
        <f>ROUND(I493*H493,2)</f>
        <v>0</v>
      </c>
      <c r="BL493" s="16" t="s">
        <v>197</v>
      </c>
      <c r="BM493" s="143" t="s">
        <v>787</v>
      </c>
    </row>
    <row r="494" spans="2:65" s="1" customFormat="1" ht="19.5">
      <c r="B494" s="31"/>
      <c r="D494" s="145" t="s">
        <v>198</v>
      </c>
      <c r="F494" s="146" t="s">
        <v>1060</v>
      </c>
      <c r="I494" s="147"/>
      <c r="L494" s="31"/>
      <c r="M494" s="148"/>
      <c r="T494" s="55"/>
      <c r="AT494" s="16" t="s">
        <v>198</v>
      </c>
      <c r="AU494" s="16" t="s">
        <v>89</v>
      </c>
    </row>
    <row r="495" spans="2:65" s="1" customFormat="1">
      <c r="B495" s="31"/>
      <c r="D495" s="149" t="s">
        <v>200</v>
      </c>
      <c r="F495" s="150" t="s">
        <v>1061</v>
      </c>
      <c r="I495" s="147"/>
      <c r="L495" s="31"/>
      <c r="M495" s="148"/>
      <c r="T495" s="55"/>
      <c r="AT495" s="16" t="s">
        <v>200</v>
      </c>
      <c r="AU495" s="16" t="s">
        <v>89</v>
      </c>
    </row>
    <row r="496" spans="2:65" s="1" customFormat="1" ht="24.2" customHeight="1">
      <c r="B496" s="31"/>
      <c r="C496" s="132" t="s">
        <v>498</v>
      </c>
      <c r="D496" s="132" t="s">
        <v>192</v>
      </c>
      <c r="E496" s="133" t="s">
        <v>1063</v>
      </c>
      <c r="F496" s="134" t="s">
        <v>1064</v>
      </c>
      <c r="G496" s="135" t="s">
        <v>195</v>
      </c>
      <c r="H496" s="136">
        <v>2.88</v>
      </c>
      <c r="I496" s="137"/>
      <c r="J496" s="138">
        <f>ROUND(I496*H496,2)</f>
        <v>0</v>
      </c>
      <c r="K496" s="134" t="s">
        <v>196</v>
      </c>
      <c r="L496" s="31"/>
      <c r="M496" s="139" t="s">
        <v>1</v>
      </c>
      <c r="N496" s="140" t="s">
        <v>44</v>
      </c>
      <c r="P496" s="141">
        <f>O496*H496</f>
        <v>0</v>
      </c>
      <c r="Q496" s="141">
        <v>0</v>
      </c>
      <c r="R496" s="141">
        <f>Q496*H496</f>
        <v>0</v>
      </c>
      <c r="S496" s="141">
        <v>4.8000000000000001E-2</v>
      </c>
      <c r="T496" s="142">
        <f>S496*H496</f>
        <v>0.13824</v>
      </c>
      <c r="AR496" s="143" t="s">
        <v>197</v>
      </c>
      <c r="AT496" s="143" t="s">
        <v>192</v>
      </c>
      <c r="AU496" s="143" t="s">
        <v>89</v>
      </c>
      <c r="AY496" s="16" t="s">
        <v>190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6" t="s">
        <v>87</v>
      </c>
      <c r="BK496" s="144">
        <f>ROUND(I496*H496,2)</f>
        <v>0</v>
      </c>
      <c r="BL496" s="16" t="s">
        <v>197</v>
      </c>
      <c r="BM496" s="143" t="s">
        <v>792</v>
      </c>
    </row>
    <row r="497" spans="2:65" s="1" customFormat="1" ht="29.25">
      <c r="B497" s="31"/>
      <c r="D497" s="145" t="s">
        <v>198</v>
      </c>
      <c r="F497" s="146" t="s">
        <v>1066</v>
      </c>
      <c r="I497" s="147"/>
      <c r="L497" s="31"/>
      <c r="M497" s="148"/>
      <c r="T497" s="55"/>
      <c r="AT497" s="16" t="s">
        <v>198</v>
      </c>
      <c r="AU497" s="16" t="s">
        <v>89</v>
      </c>
    </row>
    <row r="498" spans="2:65" s="1" customFormat="1">
      <c r="B498" s="31"/>
      <c r="D498" s="149" t="s">
        <v>200</v>
      </c>
      <c r="F498" s="150" t="s">
        <v>1067</v>
      </c>
      <c r="I498" s="147"/>
      <c r="L498" s="31"/>
      <c r="M498" s="148"/>
      <c r="T498" s="55"/>
      <c r="AT498" s="16" t="s">
        <v>200</v>
      </c>
      <c r="AU498" s="16" t="s">
        <v>89</v>
      </c>
    </row>
    <row r="499" spans="2:65" s="1" customFormat="1" ht="24.2" customHeight="1">
      <c r="B499" s="31"/>
      <c r="C499" s="132" t="s">
        <v>795</v>
      </c>
      <c r="D499" s="132" t="s">
        <v>192</v>
      </c>
      <c r="E499" s="133" t="s">
        <v>1068</v>
      </c>
      <c r="F499" s="134" t="s">
        <v>1069</v>
      </c>
      <c r="G499" s="135" t="s">
        <v>195</v>
      </c>
      <c r="H499" s="136">
        <v>5.4</v>
      </c>
      <c r="I499" s="137"/>
      <c r="J499" s="138">
        <f>ROUND(I499*H499,2)</f>
        <v>0</v>
      </c>
      <c r="K499" s="134" t="s">
        <v>196</v>
      </c>
      <c r="L499" s="31"/>
      <c r="M499" s="139" t="s">
        <v>1</v>
      </c>
      <c r="N499" s="140" t="s">
        <v>44</v>
      </c>
      <c r="P499" s="141">
        <f>O499*H499</f>
        <v>0</v>
      </c>
      <c r="Q499" s="141">
        <v>0</v>
      </c>
      <c r="R499" s="141">
        <f>Q499*H499</f>
        <v>0</v>
      </c>
      <c r="S499" s="141">
        <v>3.7999999999999999E-2</v>
      </c>
      <c r="T499" s="142">
        <f>S499*H499</f>
        <v>0.20520000000000002</v>
      </c>
      <c r="AR499" s="143" t="s">
        <v>197</v>
      </c>
      <c r="AT499" s="143" t="s">
        <v>192</v>
      </c>
      <c r="AU499" s="143" t="s">
        <v>89</v>
      </c>
      <c r="AY499" s="16" t="s">
        <v>190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6" t="s">
        <v>87</v>
      </c>
      <c r="BK499" s="144">
        <f>ROUND(I499*H499,2)</f>
        <v>0</v>
      </c>
      <c r="BL499" s="16" t="s">
        <v>197</v>
      </c>
      <c r="BM499" s="143" t="s">
        <v>798</v>
      </c>
    </row>
    <row r="500" spans="2:65" s="1" customFormat="1" ht="29.25">
      <c r="B500" s="31"/>
      <c r="D500" s="145" t="s">
        <v>198</v>
      </c>
      <c r="F500" s="146" t="s">
        <v>1071</v>
      </c>
      <c r="I500" s="147"/>
      <c r="L500" s="31"/>
      <c r="M500" s="148"/>
      <c r="T500" s="55"/>
      <c r="AT500" s="16" t="s">
        <v>198</v>
      </c>
      <c r="AU500" s="16" t="s">
        <v>89</v>
      </c>
    </row>
    <row r="501" spans="2:65" s="1" customFormat="1">
      <c r="B501" s="31"/>
      <c r="D501" s="149" t="s">
        <v>200</v>
      </c>
      <c r="F501" s="150" t="s">
        <v>1072</v>
      </c>
      <c r="I501" s="147"/>
      <c r="L501" s="31"/>
      <c r="M501" s="148"/>
      <c r="T501" s="55"/>
      <c r="AT501" s="16" t="s">
        <v>200</v>
      </c>
      <c r="AU501" s="16" t="s">
        <v>89</v>
      </c>
    </row>
    <row r="502" spans="2:65" s="1" customFormat="1" ht="24.2" customHeight="1">
      <c r="B502" s="31"/>
      <c r="C502" s="132" t="s">
        <v>504</v>
      </c>
      <c r="D502" s="132" t="s">
        <v>192</v>
      </c>
      <c r="E502" s="133" t="s">
        <v>1074</v>
      </c>
      <c r="F502" s="134" t="s">
        <v>1075</v>
      </c>
      <c r="G502" s="135" t="s">
        <v>195</v>
      </c>
      <c r="H502" s="136">
        <v>94.08</v>
      </c>
      <c r="I502" s="137"/>
      <c r="J502" s="138">
        <f>ROUND(I502*H502,2)</f>
        <v>0</v>
      </c>
      <c r="K502" s="134" t="s">
        <v>196</v>
      </c>
      <c r="L502" s="31"/>
      <c r="M502" s="139" t="s">
        <v>1</v>
      </c>
      <c r="N502" s="140" t="s">
        <v>44</v>
      </c>
      <c r="P502" s="141">
        <f>O502*H502</f>
        <v>0</v>
      </c>
      <c r="Q502" s="141">
        <v>0</v>
      </c>
      <c r="R502" s="141">
        <f>Q502*H502</f>
        <v>0</v>
      </c>
      <c r="S502" s="141">
        <v>3.4000000000000002E-2</v>
      </c>
      <c r="T502" s="142">
        <f>S502*H502</f>
        <v>3.1987200000000002</v>
      </c>
      <c r="AR502" s="143" t="s">
        <v>197</v>
      </c>
      <c r="AT502" s="143" t="s">
        <v>192</v>
      </c>
      <c r="AU502" s="143" t="s">
        <v>89</v>
      </c>
      <c r="AY502" s="16" t="s">
        <v>190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87</v>
      </c>
      <c r="BK502" s="144">
        <f>ROUND(I502*H502,2)</f>
        <v>0</v>
      </c>
      <c r="BL502" s="16" t="s">
        <v>197</v>
      </c>
      <c r="BM502" s="143" t="s">
        <v>803</v>
      </c>
    </row>
    <row r="503" spans="2:65" s="1" customFormat="1" ht="29.25">
      <c r="B503" s="31"/>
      <c r="D503" s="145" t="s">
        <v>198</v>
      </c>
      <c r="F503" s="146" t="s">
        <v>1077</v>
      </c>
      <c r="I503" s="147"/>
      <c r="L503" s="31"/>
      <c r="M503" s="148"/>
      <c r="T503" s="55"/>
      <c r="AT503" s="16" t="s">
        <v>198</v>
      </c>
      <c r="AU503" s="16" t="s">
        <v>89</v>
      </c>
    </row>
    <row r="504" spans="2:65" s="1" customFormat="1">
      <c r="B504" s="31"/>
      <c r="D504" s="149" t="s">
        <v>200</v>
      </c>
      <c r="F504" s="150" t="s">
        <v>1078</v>
      </c>
      <c r="I504" s="147"/>
      <c r="L504" s="31"/>
      <c r="M504" s="148"/>
      <c r="T504" s="55"/>
      <c r="AT504" s="16" t="s">
        <v>200</v>
      </c>
      <c r="AU504" s="16" t="s">
        <v>89</v>
      </c>
    </row>
    <row r="505" spans="2:65" s="1" customFormat="1" ht="21.75" customHeight="1">
      <c r="B505" s="31"/>
      <c r="C505" s="132" t="s">
        <v>806</v>
      </c>
      <c r="D505" s="132" t="s">
        <v>192</v>
      </c>
      <c r="E505" s="133" t="s">
        <v>1079</v>
      </c>
      <c r="F505" s="134" t="s">
        <v>1080</v>
      </c>
      <c r="G505" s="135" t="s">
        <v>195</v>
      </c>
      <c r="H505" s="136">
        <v>9.36</v>
      </c>
      <c r="I505" s="137"/>
      <c r="J505" s="138">
        <f>ROUND(I505*H505,2)</f>
        <v>0</v>
      </c>
      <c r="K505" s="134" t="s">
        <v>196</v>
      </c>
      <c r="L505" s="31"/>
      <c r="M505" s="139" t="s">
        <v>1</v>
      </c>
      <c r="N505" s="140" t="s">
        <v>44</v>
      </c>
      <c r="P505" s="141">
        <f>O505*H505</f>
        <v>0</v>
      </c>
      <c r="Q505" s="141">
        <v>0</v>
      </c>
      <c r="R505" s="141">
        <f>Q505*H505</f>
        <v>0</v>
      </c>
      <c r="S505" s="141">
        <v>6.3E-2</v>
      </c>
      <c r="T505" s="142">
        <f>S505*H505</f>
        <v>0.58967999999999998</v>
      </c>
      <c r="AR505" s="143" t="s">
        <v>197</v>
      </c>
      <c r="AT505" s="143" t="s">
        <v>192</v>
      </c>
      <c r="AU505" s="143" t="s">
        <v>89</v>
      </c>
      <c r="AY505" s="16" t="s">
        <v>190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6" t="s">
        <v>87</v>
      </c>
      <c r="BK505" s="144">
        <f>ROUND(I505*H505,2)</f>
        <v>0</v>
      </c>
      <c r="BL505" s="16" t="s">
        <v>197</v>
      </c>
      <c r="BM505" s="143" t="s">
        <v>809</v>
      </c>
    </row>
    <row r="506" spans="2:65" s="1" customFormat="1" ht="19.5">
      <c r="B506" s="31"/>
      <c r="D506" s="145" t="s">
        <v>198</v>
      </c>
      <c r="F506" s="146" t="s">
        <v>1082</v>
      </c>
      <c r="I506" s="147"/>
      <c r="L506" s="31"/>
      <c r="M506" s="148"/>
      <c r="T506" s="55"/>
      <c r="AT506" s="16" t="s">
        <v>198</v>
      </c>
      <c r="AU506" s="16" t="s">
        <v>89</v>
      </c>
    </row>
    <row r="507" spans="2:65" s="1" customFormat="1">
      <c r="B507" s="31"/>
      <c r="D507" s="149" t="s">
        <v>200</v>
      </c>
      <c r="F507" s="150" t="s">
        <v>1083</v>
      </c>
      <c r="I507" s="147"/>
      <c r="L507" s="31"/>
      <c r="M507" s="148"/>
      <c r="T507" s="55"/>
      <c r="AT507" s="16" t="s">
        <v>200</v>
      </c>
      <c r="AU507" s="16" t="s">
        <v>89</v>
      </c>
    </row>
    <row r="508" spans="2:65" s="1" customFormat="1" ht="16.5" customHeight="1">
      <c r="B508" s="31"/>
      <c r="C508" s="132" t="s">
        <v>509</v>
      </c>
      <c r="D508" s="132" t="s">
        <v>192</v>
      </c>
      <c r="E508" s="133" t="s">
        <v>1951</v>
      </c>
      <c r="F508" s="134" t="s">
        <v>1952</v>
      </c>
      <c r="G508" s="135" t="s">
        <v>195</v>
      </c>
      <c r="H508" s="136">
        <v>14.7</v>
      </c>
      <c r="I508" s="137"/>
      <c r="J508" s="138">
        <f>ROUND(I508*H508,2)</f>
        <v>0</v>
      </c>
      <c r="K508" s="134" t="s">
        <v>196</v>
      </c>
      <c r="L508" s="31"/>
      <c r="M508" s="139" t="s">
        <v>1</v>
      </c>
      <c r="N508" s="140" t="s">
        <v>44</v>
      </c>
      <c r="P508" s="141">
        <f>O508*H508</f>
        <v>0</v>
      </c>
      <c r="Q508" s="141">
        <v>0</v>
      </c>
      <c r="R508" s="141">
        <f>Q508*H508</f>
        <v>0</v>
      </c>
      <c r="S508" s="141">
        <v>6.6000000000000003E-2</v>
      </c>
      <c r="T508" s="142">
        <f>S508*H508</f>
        <v>0.97019999999999995</v>
      </c>
      <c r="AR508" s="143" t="s">
        <v>197</v>
      </c>
      <c r="AT508" s="143" t="s">
        <v>192</v>
      </c>
      <c r="AU508" s="143" t="s">
        <v>89</v>
      </c>
      <c r="AY508" s="16" t="s">
        <v>190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6" t="s">
        <v>87</v>
      </c>
      <c r="BK508" s="144">
        <f>ROUND(I508*H508,2)</f>
        <v>0</v>
      </c>
      <c r="BL508" s="16" t="s">
        <v>197</v>
      </c>
      <c r="BM508" s="143" t="s">
        <v>814</v>
      </c>
    </row>
    <row r="509" spans="2:65" s="1" customFormat="1" ht="29.25">
      <c r="B509" s="31"/>
      <c r="D509" s="145" t="s">
        <v>198</v>
      </c>
      <c r="F509" s="146" t="s">
        <v>1953</v>
      </c>
      <c r="I509" s="147"/>
      <c r="L509" s="31"/>
      <c r="M509" s="148"/>
      <c r="T509" s="55"/>
      <c r="AT509" s="16" t="s">
        <v>198</v>
      </c>
      <c r="AU509" s="16" t="s">
        <v>89</v>
      </c>
    </row>
    <row r="510" spans="2:65" s="1" customFormat="1">
      <c r="B510" s="31"/>
      <c r="D510" s="149" t="s">
        <v>200</v>
      </c>
      <c r="F510" s="150" t="s">
        <v>1954</v>
      </c>
      <c r="I510" s="147"/>
      <c r="L510" s="31"/>
      <c r="M510" s="148"/>
      <c r="T510" s="55"/>
      <c r="AT510" s="16" t="s">
        <v>200</v>
      </c>
      <c r="AU510" s="16" t="s">
        <v>89</v>
      </c>
    </row>
    <row r="511" spans="2:65" s="1" customFormat="1" ht="33" customHeight="1">
      <c r="B511" s="31"/>
      <c r="C511" s="132" t="s">
        <v>819</v>
      </c>
      <c r="D511" s="132" t="s">
        <v>192</v>
      </c>
      <c r="E511" s="133" t="s">
        <v>1090</v>
      </c>
      <c r="F511" s="134" t="s">
        <v>1091</v>
      </c>
      <c r="G511" s="135" t="s">
        <v>204</v>
      </c>
      <c r="H511" s="136">
        <v>2</v>
      </c>
      <c r="I511" s="137"/>
      <c r="J511" s="138">
        <f>ROUND(I511*H511,2)</f>
        <v>0</v>
      </c>
      <c r="K511" s="134" t="s">
        <v>1</v>
      </c>
      <c r="L511" s="31"/>
      <c r="M511" s="139" t="s">
        <v>1</v>
      </c>
      <c r="N511" s="140" t="s">
        <v>44</v>
      </c>
      <c r="P511" s="141">
        <f>O511*H511</f>
        <v>0</v>
      </c>
      <c r="Q511" s="141">
        <v>0</v>
      </c>
      <c r="R511" s="141">
        <f>Q511*H511</f>
        <v>0</v>
      </c>
      <c r="S511" s="141">
        <v>0</v>
      </c>
      <c r="T511" s="142">
        <f>S511*H511</f>
        <v>0</v>
      </c>
      <c r="AR511" s="143" t="s">
        <v>197</v>
      </c>
      <c r="AT511" s="143" t="s">
        <v>192</v>
      </c>
      <c r="AU511" s="143" t="s">
        <v>89</v>
      </c>
      <c r="AY511" s="16" t="s">
        <v>190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6" t="s">
        <v>87</v>
      </c>
      <c r="BK511" s="144">
        <f>ROUND(I511*H511,2)</f>
        <v>0</v>
      </c>
      <c r="BL511" s="16" t="s">
        <v>197</v>
      </c>
      <c r="BM511" s="143" t="s">
        <v>822</v>
      </c>
    </row>
    <row r="512" spans="2:65" s="1" customFormat="1" ht="19.5">
      <c r="B512" s="31"/>
      <c r="D512" s="145" t="s">
        <v>198</v>
      </c>
      <c r="F512" s="146" t="s">
        <v>1093</v>
      </c>
      <c r="I512" s="147"/>
      <c r="L512" s="31"/>
      <c r="M512" s="148"/>
      <c r="T512" s="55"/>
      <c r="AT512" s="16" t="s">
        <v>198</v>
      </c>
      <c r="AU512" s="16" t="s">
        <v>89</v>
      </c>
    </row>
    <row r="513" spans="2:65" s="1" customFormat="1" ht="33" customHeight="1">
      <c r="B513" s="31"/>
      <c r="C513" s="132" t="s">
        <v>515</v>
      </c>
      <c r="D513" s="132" t="s">
        <v>192</v>
      </c>
      <c r="E513" s="133" t="s">
        <v>1095</v>
      </c>
      <c r="F513" s="134" t="s">
        <v>1096</v>
      </c>
      <c r="G513" s="135" t="s">
        <v>204</v>
      </c>
      <c r="H513" s="136">
        <v>25</v>
      </c>
      <c r="I513" s="137"/>
      <c r="J513" s="138">
        <f>ROUND(I513*H513,2)</f>
        <v>0</v>
      </c>
      <c r="K513" s="134" t="s">
        <v>1</v>
      </c>
      <c r="L513" s="31"/>
      <c r="M513" s="139" t="s">
        <v>1</v>
      </c>
      <c r="N513" s="140" t="s">
        <v>44</v>
      </c>
      <c r="P513" s="141">
        <f>O513*H513</f>
        <v>0</v>
      </c>
      <c r="Q513" s="141">
        <v>0</v>
      </c>
      <c r="R513" s="141">
        <f>Q513*H513</f>
        <v>0</v>
      </c>
      <c r="S513" s="141">
        <v>0</v>
      </c>
      <c r="T513" s="142">
        <f>S513*H513</f>
        <v>0</v>
      </c>
      <c r="AR513" s="143" t="s">
        <v>197</v>
      </c>
      <c r="AT513" s="143" t="s">
        <v>192</v>
      </c>
      <c r="AU513" s="143" t="s">
        <v>89</v>
      </c>
      <c r="AY513" s="16" t="s">
        <v>190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87</v>
      </c>
      <c r="BK513" s="144">
        <f>ROUND(I513*H513,2)</f>
        <v>0</v>
      </c>
      <c r="BL513" s="16" t="s">
        <v>197</v>
      </c>
      <c r="BM513" s="143" t="s">
        <v>827</v>
      </c>
    </row>
    <row r="514" spans="2:65" s="1" customFormat="1" ht="19.5">
      <c r="B514" s="31"/>
      <c r="D514" s="145" t="s">
        <v>198</v>
      </c>
      <c r="F514" s="146" t="s">
        <v>1098</v>
      </c>
      <c r="I514" s="147"/>
      <c r="L514" s="31"/>
      <c r="M514" s="148"/>
      <c r="T514" s="55"/>
      <c r="AT514" s="16" t="s">
        <v>198</v>
      </c>
      <c r="AU514" s="16" t="s">
        <v>89</v>
      </c>
    </row>
    <row r="515" spans="2:65" s="1" customFormat="1" ht="16.5" customHeight="1">
      <c r="B515" s="31"/>
      <c r="C515" s="132" t="s">
        <v>831</v>
      </c>
      <c r="D515" s="132" t="s">
        <v>192</v>
      </c>
      <c r="E515" s="133" t="s">
        <v>1099</v>
      </c>
      <c r="F515" s="134" t="s">
        <v>1100</v>
      </c>
      <c r="G515" s="135" t="s">
        <v>368</v>
      </c>
      <c r="H515" s="136">
        <v>94</v>
      </c>
      <c r="I515" s="137"/>
      <c r="J515" s="138">
        <f>ROUND(I515*H515,2)</f>
        <v>0</v>
      </c>
      <c r="K515" s="134" t="s">
        <v>196</v>
      </c>
      <c r="L515" s="31"/>
      <c r="M515" s="139" t="s">
        <v>1</v>
      </c>
      <c r="N515" s="140" t="s">
        <v>44</v>
      </c>
      <c r="P515" s="141">
        <f>O515*H515</f>
        <v>0</v>
      </c>
      <c r="Q515" s="141">
        <v>0</v>
      </c>
      <c r="R515" s="141">
        <f>Q515*H515</f>
        <v>0</v>
      </c>
      <c r="S515" s="141">
        <v>1.67E-3</v>
      </c>
      <c r="T515" s="142">
        <f>S515*H515</f>
        <v>0.15698000000000001</v>
      </c>
      <c r="AR515" s="143" t="s">
        <v>197</v>
      </c>
      <c r="AT515" s="143" t="s">
        <v>192</v>
      </c>
      <c r="AU515" s="143" t="s">
        <v>89</v>
      </c>
      <c r="AY515" s="16" t="s">
        <v>190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6" t="s">
        <v>87</v>
      </c>
      <c r="BK515" s="144">
        <f>ROUND(I515*H515,2)</f>
        <v>0</v>
      </c>
      <c r="BL515" s="16" t="s">
        <v>197</v>
      </c>
      <c r="BM515" s="143" t="s">
        <v>834</v>
      </c>
    </row>
    <row r="516" spans="2:65" s="1" customFormat="1">
      <c r="B516" s="31"/>
      <c r="D516" s="145" t="s">
        <v>198</v>
      </c>
      <c r="F516" s="146" t="s">
        <v>1102</v>
      </c>
      <c r="I516" s="147"/>
      <c r="L516" s="31"/>
      <c r="M516" s="148"/>
      <c r="T516" s="55"/>
      <c r="AT516" s="16" t="s">
        <v>198</v>
      </c>
      <c r="AU516" s="16" t="s">
        <v>89</v>
      </c>
    </row>
    <row r="517" spans="2:65" s="1" customFormat="1">
      <c r="B517" s="31"/>
      <c r="D517" s="149" t="s">
        <v>200</v>
      </c>
      <c r="F517" s="150" t="s">
        <v>1103</v>
      </c>
      <c r="I517" s="147"/>
      <c r="L517" s="31"/>
      <c r="M517" s="148"/>
      <c r="T517" s="55"/>
      <c r="AT517" s="16" t="s">
        <v>200</v>
      </c>
      <c r="AU517" s="16" t="s">
        <v>89</v>
      </c>
    </row>
    <row r="518" spans="2:65" s="1" customFormat="1" ht="24.2" customHeight="1">
      <c r="B518" s="31"/>
      <c r="C518" s="132" t="s">
        <v>520</v>
      </c>
      <c r="D518" s="132" t="s">
        <v>192</v>
      </c>
      <c r="E518" s="133" t="s">
        <v>1179</v>
      </c>
      <c r="F518" s="134" t="s">
        <v>1180</v>
      </c>
      <c r="G518" s="135" t="s">
        <v>926</v>
      </c>
      <c r="H518" s="136">
        <v>68.36</v>
      </c>
      <c r="I518" s="137"/>
      <c r="J518" s="138">
        <f>ROUND(I518*H518,2)</f>
        <v>0</v>
      </c>
      <c r="K518" s="134" t="s">
        <v>196</v>
      </c>
      <c r="L518" s="31"/>
      <c r="M518" s="139" t="s">
        <v>1</v>
      </c>
      <c r="N518" s="140" t="s">
        <v>44</v>
      </c>
      <c r="P518" s="141">
        <f>O518*H518</f>
        <v>0</v>
      </c>
      <c r="Q518" s="141">
        <v>0</v>
      </c>
      <c r="R518" s="141">
        <f>Q518*H518</f>
        <v>0</v>
      </c>
      <c r="S518" s="141">
        <v>1E-3</v>
      </c>
      <c r="T518" s="142">
        <f>S518*H518</f>
        <v>6.8360000000000004E-2</v>
      </c>
      <c r="AR518" s="143" t="s">
        <v>197</v>
      </c>
      <c r="AT518" s="143" t="s">
        <v>192</v>
      </c>
      <c r="AU518" s="143" t="s">
        <v>89</v>
      </c>
      <c r="AY518" s="16" t="s">
        <v>190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6" t="s">
        <v>87</v>
      </c>
      <c r="BK518" s="144">
        <f>ROUND(I518*H518,2)</f>
        <v>0</v>
      </c>
      <c r="BL518" s="16" t="s">
        <v>197</v>
      </c>
      <c r="BM518" s="143" t="s">
        <v>839</v>
      </c>
    </row>
    <row r="519" spans="2:65" s="1" customFormat="1" ht="19.5">
      <c r="B519" s="31"/>
      <c r="D519" s="145" t="s">
        <v>198</v>
      </c>
      <c r="F519" s="146" t="s">
        <v>1182</v>
      </c>
      <c r="I519" s="147"/>
      <c r="L519" s="31"/>
      <c r="M519" s="148"/>
      <c r="T519" s="55"/>
      <c r="AT519" s="16" t="s">
        <v>198</v>
      </c>
      <c r="AU519" s="16" t="s">
        <v>89</v>
      </c>
    </row>
    <row r="520" spans="2:65" s="1" customFormat="1">
      <c r="B520" s="31"/>
      <c r="D520" s="149" t="s">
        <v>200</v>
      </c>
      <c r="F520" s="150" t="s">
        <v>1183</v>
      </c>
      <c r="I520" s="147"/>
      <c r="L520" s="31"/>
      <c r="M520" s="148"/>
      <c r="T520" s="55"/>
      <c r="AT520" s="16" t="s">
        <v>200</v>
      </c>
      <c r="AU520" s="16" t="s">
        <v>89</v>
      </c>
    </row>
    <row r="521" spans="2:65" s="1" customFormat="1" ht="24.2" customHeight="1">
      <c r="B521" s="31"/>
      <c r="C521" s="132" t="s">
        <v>842</v>
      </c>
      <c r="D521" s="132" t="s">
        <v>192</v>
      </c>
      <c r="E521" s="133" t="s">
        <v>1010</v>
      </c>
      <c r="F521" s="134" t="s">
        <v>1011</v>
      </c>
      <c r="G521" s="135" t="s">
        <v>926</v>
      </c>
      <c r="H521" s="136">
        <v>254.71899999999999</v>
      </c>
      <c r="I521" s="137"/>
      <c r="J521" s="138">
        <f>ROUND(I521*H521,2)</f>
        <v>0</v>
      </c>
      <c r="K521" s="134" t="s">
        <v>196</v>
      </c>
      <c r="L521" s="31"/>
      <c r="M521" s="139" t="s">
        <v>1</v>
      </c>
      <c r="N521" s="140" t="s">
        <v>44</v>
      </c>
      <c r="P521" s="141">
        <f>O521*H521</f>
        <v>0</v>
      </c>
      <c r="Q521" s="141">
        <v>0</v>
      </c>
      <c r="R521" s="141">
        <f>Q521*H521</f>
        <v>0</v>
      </c>
      <c r="S521" s="141">
        <v>1E-3</v>
      </c>
      <c r="T521" s="142">
        <f>S521*H521</f>
        <v>0.25471899999999997</v>
      </c>
      <c r="AR521" s="143" t="s">
        <v>197</v>
      </c>
      <c r="AT521" s="143" t="s">
        <v>192</v>
      </c>
      <c r="AU521" s="143" t="s">
        <v>89</v>
      </c>
      <c r="AY521" s="16" t="s">
        <v>190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6" t="s">
        <v>87</v>
      </c>
      <c r="BK521" s="144">
        <f>ROUND(I521*H521,2)</f>
        <v>0</v>
      </c>
      <c r="BL521" s="16" t="s">
        <v>197</v>
      </c>
      <c r="BM521" s="143" t="s">
        <v>845</v>
      </c>
    </row>
    <row r="522" spans="2:65" s="1" customFormat="1" ht="19.5">
      <c r="B522" s="31"/>
      <c r="D522" s="145" t="s">
        <v>198</v>
      </c>
      <c r="F522" s="146" t="s">
        <v>1013</v>
      </c>
      <c r="I522" s="147"/>
      <c r="L522" s="31"/>
      <c r="M522" s="148"/>
      <c r="T522" s="55"/>
      <c r="AT522" s="16" t="s">
        <v>198</v>
      </c>
      <c r="AU522" s="16" t="s">
        <v>89</v>
      </c>
    </row>
    <row r="523" spans="2:65" s="1" customFormat="1">
      <c r="B523" s="31"/>
      <c r="D523" s="149" t="s">
        <v>200</v>
      </c>
      <c r="F523" s="150" t="s">
        <v>1014</v>
      </c>
      <c r="I523" s="147"/>
      <c r="L523" s="31"/>
      <c r="M523" s="148"/>
      <c r="T523" s="55"/>
      <c r="AT523" s="16" t="s">
        <v>200</v>
      </c>
      <c r="AU523" s="16" t="s">
        <v>89</v>
      </c>
    </row>
    <row r="524" spans="2:65" s="1" customFormat="1" ht="19.5">
      <c r="B524" s="31"/>
      <c r="D524" s="145" t="s">
        <v>403</v>
      </c>
      <c r="F524" s="151" t="s">
        <v>1955</v>
      </c>
      <c r="I524" s="147"/>
      <c r="L524" s="31"/>
      <c r="M524" s="148"/>
      <c r="T524" s="55"/>
      <c r="AT524" s="16" t="s">
        <v>403</v>
      </c>
      <c r="AU524" s="16" t="s">
        <v>89</v>
      </c>
    </row>
    <row r="525" spans="2:65" s="1" customFormat="1" ht="33" customHeight="1">
      <c r="B525" s="31"/>
      <c r="C525" s="132" t="s">
        <v>526</v>
      </c>
      <c r="D525" s="132" t="s">
        <v>192</v>
      </c>
      <c r="E525" s="133" t="s">
        <v>1956</v>
      </c>
      <c r="F525" s="134" t="s">
        <v>1957</v>
      </c>
      <c r="G525" s="135" t="s">
        <v>926</v>
      </c>
      <c r="H525" s="136">
        <v>502.32</v>
      </c>
      <c r="I525" s="137"/>
      <c r="J525" s="138">
        <f>ROUND(I525*H525,2)</f>
        <v>0</v>
      </c>
      <c r="K525" s="134" t="s">
        <v>196</v>
      </c>
      <c r="L525" s="31"/>
      <c r="M525" s="139" t="s">
        <v>1</v>
      </c>
      <c r="N525" s="140" t="s">
        <v>44</v>
      </c>
      <c r="P525" s="141">
        <f>O525*H525</f>
        <v>0</v>
      </c>
      <c r="Q525" s="141">
        <v>0</v>
      </c>
      <c r="R525" s="141">
        <f>Q525*H525</f>
        <v>0</v>
      </c>
      <c r="S525" s="141">
        <v>1E-3</v>
      </c>
      <c r="T525" s="142">
        <f>S525*H525</f>
        <v>0.50231999999999999</v>
      </c>
      <c r="AR525" s="143" t="s">
        <v>197</v>
      </c>
      <c r="AT525" s="143" t="s">
        <v>192</v>
      </c>
      <c r="AU525" s="143" t="s">
        <v>89</v>
      </c>
      <c r="AY525" s="16" t="s">
        <v>190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6" t="s">
        <v>87</v>
      </c>
      <c r="BK525" s="144">
        <f>ROUND(I525*H525,2)</f>
        <v>0</v>
      </c>
      <c r="BL525" s="16" t="s">
        <v>197</v>
      </c>
      <c r="BM525" s="143" t="s">
        <v>850</v>
      </c>
    </row>
    <row r="526" spans="2:65" s="1" customFormat="1" ht="19.5">
      <c r="B526" s="31"/>
      <c r="D526" s="145" t="s">
        <v>198</v>
      </c>
      <c r="F526" s="146" t="s">
        <v>1958</v>
      </c>
      <c r="I526" s="147"/>
      <c r="L526" s="31"/>
      <c r="M526" s="148"/>
      <c r="T526" s="55"/>
      <c r="AT526" s="16" t="s">
        <v>198</v>
      </c>
      <c r="AU526" s="16" t="s">
        <v>89</v>
      </c>
    </row>
    <row r="527" spans="2:65" s="1" customFormat="1">
      <c r="B527" s="31"/>
      <c r="D527" s="149" t="s">
        <v>200</v>
      </c>
      <c r="F527" s="150" t="s">
        <v>1959</v>
      </c>
      <c r="I527" s="147"/>
      <c r="L527" s="31"/>
      <c r="M527" s="148"/>
      <c r="T527" s="55"/>
      <c r="AT527" s="16" t="s">
        <v>200</v>
      </c>
      <c r="AU527" s="16" t="s">
        <v>89</v>
      </c>
    </row>
    <row r="528" spans="2:65" s="1" customFormat="1" ht="19.5">
      <c r="B528" s="31"/>
      <c r="D528" s="145" t="s">
        <v>403</v>
      </c>
      <c r="F528" s="151" t="s">
        <v>1960</v>
      </c>
      <c r="I528" s="147"/>
      <c r="L528" s="31"/>
      <c r="M528" s="148"/>
      <c r="T528" s="55"/>
      <c r="AT528" s="16" t="s">
        <v>403</v>
      </c>
      <c r="AU528" s="16" t="s">
        <v>89</v>
      </c>
    </row>
    <row r="529" spans="2:65" s="1" customFormat="1" ht="21.75" customHeight="1">
      <c r="B529" s="31"/>
      <c r="C529" s="132" t="s">
        <v>853</v>
      </c>
      <c r="D529" s="132" t="s">
        <v>192</v>
      </c>
      <c r="E529" s="133" t="s">
        <v>1152</v>
      </c>
      <c r="F529" s="134" t="s">
        <v>1153</v>
      </c>
      <c r="G529" s="135" t="s">
        <v>195</v>
      </c>
      <c r="H529" s="136">
        <v>2.9449999999999998</v>
      </c>
      <c r="I529" s="137"/>
      <c r="J529" s="138">
        <f>ROUND(I529*H529,2)</f>
        <v>0</v>
      </c>
      <c r="K529" s="134" t="s">
        <v>196</v>
      </c>
      <c r="L529" s="31"/>
      <c r="M529" s="139" t="s">
        <v>1</v>
      </c>
      <c r="N529" s="140" t="s">
        <v>44</v>
      </c>
      <c r="P529" s="141">
        <f>O529*H529</f>
        <v>0</v>
      </c>
      <c r="Q529" s="141">
        <v>0</v>
      </c>
      <c r="R529" s="141">
        <f>Q529*H529</f>
        <v>0</v>
      </c>
      <c r="S529" s="141">
        <v>0.29699999999999999</v>
      </c>
      <c r="T529" s="142">
        <f>S529*H529</f>
        <v>0.87466499999999991</v>
      </c>
      <c r="AR529" s="143" t="s">
        <v>197</v>
      </c>
      <c r="AT529" s="143" t="s">
        <v>192</v>
      </c>
      <c r="AU529" s="143" t="s">
        <v>89</v>
      </c>
      <c r="AY529" s="16" t="s">
        <v>190</v>
      </c>
      <c r="BE529" s="144">
        <f>IF(N529="základní",J529,0)</f>
        <v>0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6" t="s">
        <v>87</v>
      </c>
      <c r="BK529" s="144">
        <f>ROUND(I529*H529,2)</f>
        <v>0</v>
      </c>
      <c r="BL529" s="16" t="s">
        <v>197</v>
      </c>
      <c r="BM529" s="143" t="s">
        <v>856</v>
      </c>
    </row>
    <row r="530" spans="2:65" s="1" customFormat="1">
      <c r="B530" s="31"/>
      <c r="D530" s="145" t="s">
        <v>198</v>
      </c>
      <c r="F530" s="146" t="s">
        <v>1155</v>
      </c>
      <c r="I530" s="147"/>
      <c r="L530" s="31"/>
      <c r="M530" s="148"/>
      <c r="T530" s="55"/>
      <c r="AT530" s="16" t="s">
        <v>198</v>
      </c>
      <c r="AU530" s="16" t="s">
        <v>89</v>
      </c>
    </row>
    <row r="531" spans="2:65" s="1" customFormat="1">
      <c r="B531" s="31"/>
      <c r="D531" s="149" t="s">
        <v>200</v>
      </c>
      <c r="F531" s="150" t="s">
        <v>1156</v>
      </c>
      <c r="I531" s="147"/>
      <c r="L531" s="31"/>
      <c r="M531" s="148"/>
      <c r="T531" s="55"/>
      <c r="AT531" s="16" t="s">
        <v>200</v>
      </c>
      <c r="AU531" s="16" t="s">
        <v>89</v>
      </c>
    </row>
    <row r="532" spans="2:65" s="1" customFormat="1" ht="33" customHeight="1">
      <c r="B532" s="31"/>
      <c r="C532" s="132" t="s">
        <v>531</v>
      </c>
      <c r="D532" s="132" t="s">
        <v>192</v>
      </c>
      <c r="E532" s="133" t="s">
        <v>1157</v>
      </c>
      <c r="F532" s="134" t="s">
        <v>1158</v>
      </c>
      <c r="G532" s="135" t="s">
        <v>210</v>
      </c>
      <c r="H532" s="136">
        <v>3.0569999999999999</v>
      </c>
      <c r="I532" s="137"/>
      <c r="J532" s="138">
        <f>ROUND(I532*H532,2)</f>
        <v>0</v>
      </c>
      <c r="K532" s="134" t="s">
        <v>196</v>
      </c>
      <c r="L532" s="31"/>
      <c r="M532" s="139" t="s">
        <v>1</v>
      </c>
      <c r="N532" s="140" t="s">
        <v>44</v>
      </c>
      <c r="P532" s="141">
        <f>O532*H532</f>
        <v>0</v>
      </c>
      <c r="Q532" s="141">
        <v>0</v>
      </c>
      <c r="R532" s="141">
        <f>Q532*H532</f>
        <v>0</v>
      </c>
      <c r="S532" s="141">
        <v>2.2000000000000002</v>
      </c>
      <c r="T532" s="142">
        <f>S532*H532</f>
        <v>6.7254000000000005</v>
      </c>
      <c r="AR532" s="143" t="s">
        <v>197</v>
      </c>
      <c r="AT532" s="143" t="s">
        <v>192</v>
      </c>
      <c r="AU532" s="143" t="s">
        <v>89</v>
      </c>
      <c r="AY532" s="16" t="s">
        <v>190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6" t="s">
        <v>87</v>
      </c>
      <c r="BK532" s="144">
        <f>ROUND(I532*H532,2)</f>
        <v>0</v>
      </c>
      <c r="BL532" s="16" t="s">
        <v>197</v>
      </c>
      <c r="BM532" s="143" t="s">
        <v>861</v>
      </c>
    </row>
    <row r="533" spans="2:65" s="1" customFormat="1" ht="19.5">
      <c r="B533" s="31"/>
      <c r="D533" s="145" t="s">
        <v>198</v>
      </c>
      <c r="F533" s="146" t="s">
        <v>1160</v>
      </c>
      <c r="I533" s="147"/>
      <c r="L533" s="31"/>
      <c r="M533" s="148"/>
      <c r="T533" s="55"/>
      <c r="AT533" s="16" t="s">
        <v>198</v>
      </c>
      <c r="AU533" s="16" t="s">
        <v>89</v>
      </c>
    </row>
    <row r="534" spans="2:65" s="1" customFormat="1">
      <c r="B534" s="31"/>
      <c r="D534" s="149" t="s">
        <v>200</v>
      </c>
      <c r="F534" s="150" t="s">
        <v>1161</v>
      </c>
      <c r="I534" s="147"/>
      <c r="L534" s="31"/>
      <c r="M534" s="148"/>
      <c r="T534" s="55"/>
      <c r="AT534" s="16" t="s">
        <v>200</v>
      </c>
      <c r="AU534" s="16" t="s">
        <v>89</v>
      </c>
    </row>
    <row r="535" spans="2:65" s="1" customFormat="1" ht="21.75" customHeight="1">
      <c r="B535" s="31"/>
      <c r="C535" s="132" t="s">
        <v>864</v>
      </c>
      <c r="D535" s="132" t="s">
        <v>192</v>
      </c>
      <c r="E535" s="133" t="s">
        <v>1168</v>
      </c>
      <c r="F535" s="134" t="s">
        <v>1169</v>
      </c>
      <c r="G535" s="135" t="s">
        <v>195</v>
      </c>
      <c r="H535" s="136">
        <v>110.93600000000001</v>
      </c>
      <c r="I535" s="137"/>
      <c r="J535" s="138">
        <f>ROUND(I535*H535,2)</f>
        <v>0</v>
      </c>
      <c r="K535" s="134" t="s">
        <v>196</v>
      </c>
      <c r="L535" s="31"/>
      <c r="M535" s="139" t="s">
        <v>1</v>
      </c>
      <c r="N535" s="140" t="s">
        <v>44</v>
      </c>
      <c r="P535" s="141">
        <f>O535*H535</f>
        <v>0</v>
      </c>
      <c r="Q535" s="141">
        <v>0</v>
      </c>
      <c r="R535" s="141">
        <f>Q535*H535</f>
        <v>0</v>
      </c>
      <c r="S535" s="141">
        <v>0.18099999999999999</v>
      </c>
      <c r="T535" s="142">
        <f>S535*H535</f>
        <v>20.079416000000002</v>
      </c>
      <c r="AR535" s="143" t="s">
        <v>197</v>
      </c>
      <c r="AT535" s="143" t="s">
        <v>192</v>
      </c>
      <c r="AU535" s="143" t="s">
        <v>89</v>
      </c>
      <c r="AY535" s="16" t="s">
        <v>190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6" t="s">
        <v>87</v>
      </c>
      <c r="BK535" s="144">
        <f>ROUND(I535*H535,2)</f>
        <v>0</v>
      </c>
      <c r="BL535" s="16" t="s">
        <v>197</v>
      </c>
      <c r="BM535" s="143" t="s">
        <v>867</v>
      </c>
    </row>
    <row r="536" spans="2:65" s="1" customFormat="1" ht="29.25">
      <c r="B536" s="31"/>
      <c r="D536" s="145" t="s">
        <v>198</v>
      </c>
      <c r="F536" s="146" t="s">
        <v>1171</v>
      </c>
      <c r="I536" s="147"/>
      <c r="L536" s="31"/>
      <c r="M536" s="148"/>
      <c r="T536" s="55"/>
      <c r="AT536" s="16" t="s">
        <v>198</v>
      </c>
      <c r="AU536" s="16" t="s">
        <v>89</v>
      </c>
    </row>
    <row r="537" spans="2:65" s="1" customFormat="1">
      <c r="B537" s="31"/>
      <c r="D537" s="149" t="s">
        <v>200</v>
      </c>
      <c r="F537" s="150" t="s">
        <v>1172</v>
      </c>
      <c r="I537" s="147"/>
      <c r="L537" s="31"/>
      <c r="M537" s="148"/>
      <c r="T537" s="55"/>
      <c r="AT537" s="16" t="s">
        <v>200</v>
      </c>
      <c r="AU537" s="16" t="s">
        <v>89</v>
      </c>
    </row>
    <row r="538" spans="2:65" s="1" customFormat="1" ht="16.5" customHeight="1">
      <c r="B538" s="31"/>
      <c r="C538" s="132" t="s">
        <v>537</v>
      </c>
      <c r="D538" s="132" t="s">
        <v>192</v>
      </c>
      <c r="E538" s="133" t="s">
        <v>1174</v>
      </c>
      <c r="F538" s="134" t="s">
        <v>1175</v>
      </c>
      <c r="G538" s="135" t="s">
        <v>195</v>
      </c>
      <c r="H538" s="136">
        <v>110.93600000000001</v>
      </c>
      <c r="I538" s="137"/>
      <c r="J538" s="138">
        <f>ROUND(I538*H538,2)</f>
        <v>0</v>
      </c>
      <c r="K538" s="134" t="s">
        <v>196</v>
      </c>
      <c r="L538" s="31"/>
      <c r="M538" s="139" t="s">
        <v>1</v>
      </c>
      <c r="N538" s="140" t="s">
        <v>44</v>
      </c>
      <c r="P538" s="141">
        <f>O538*H538</f>
        <v>0</v>
      </c>
      <c r="Q538" s="141">
        <v>0</v>
      </c>
      <c r="R538" s="141">
        <f>Q538*H538</f>
        <v>0</v>
      </c>
      <c r="S538" s="141">
        <v>4.4999999999999997E-3</v>
      </c>
      <c r="T538" s="142">
        <f>S538*H538</f>
        <v>0.49921199999999999</v>
      </c>
      <c r="AR538" s="143" t="s">
        <v>197</v>
      </c>
      <c r="AT538" s="143" t="s">
        <v>192</v>
      </c>
      <c r="AU538" s="143" t="s">
        <v>89</v>
      </c>
      <c r="AY538" s="16" t="s">
        <v>190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87</v>
      </c>
      <c r="BK538" s="144">
        <f>ROUND(I538*H538,2)</f>
        <v>0</v>
      </c>
      <c r="BL538" s="16" t="s">
        <v>197</v>
      </c>
      <c r="BM538" s="143" t="s">
        <v>872</v>
      </c>
    </row>
    <row r="539" spans="2:65" s="1" customFormat="1">
      <c r="B539" s="31"/>
      <c r="D539" s="145" t="s">
        <v>198</v>
      </c>
      <c r="F539" s="146" t="s">
        <v>1177</v>
      </c>
      <c r="I539" s="147"/>
      <c r="L539" s="31"/>
      <c r="M539" s="148"/>
      <c r="T539" s="55"/>
      <c r="AT539" s="16" t="s">
        <v>198</v>
      </c>
      <c r="AU539" s="16" t="s">
        <v>89</v>
      </c>
    </row>
    <row r="540" spans="2:65" s="1" customFormat="1">
      <c r="B540" s="31"/>
      <c r="D540" s="149" t="s">
        <v>200</v>
      </c>
      <c r="F540" s="150" t="s">
        <v>1178</v>
      </c>
      <c r="I540" s="147"/>
      <c r="L540" s="31"/>
      <c r="M540" s="148"/>
      <c r="T540" s="55"/>
      <c r="AT540" s="16" t="s">
        <v>200</v>
      </c>
      <c r="AU540" s="16" t="s">
        <v>89</v>
      </c>
    </row>
    <row r="541" spans="2:65" s="1" customFormat="1" ht="24.2" customHeight="1">
      <c r="B541" s="31"/>
      <c r="C541" s="132" t="s">
        <v>875</v>
      </c>
      <c r="D541" s="132" t="s">
        <v>192</v>
      </c>
      <c r="E541" s="133" t="s">
        <v>1179</v>
      </c>
      <c r="F541" s="134" t="s">
        <v>1180</v>
      </c>
      <c r="G541" s="135" t="s">
        <v>926</v>
      </c>
      <c r="H541" s="136">
        <v>50</v>
      </c>
      <c r="I541" s="137"/>
      <c r="J541" s="138">
        <f>ROUND(I541*H541,2)</f>
        <v>0</v>
      </c>
      <c r="K541" s="134" t="s">
        <v>196</v>
      </c>
      <c r="L541" s="31"/>
      <c r="M541" s="139" t="s">
        <v>1</v>
      </c>
      <c r="N541" s="140" t="s">
        <v>44</v>
      </c>
      <c r="P541" s="141">
        <f>O541*H541</f>
        <v>0</v>
      </c>
      <c r="Q541" s="141">
        <v>0</v>
      </c>
      <c r="R541" s="141">
        <f>Q541*H541</f>
        <v>0</v>
      </c>
      <c r="S541" s="141">
        <v>1E-3</v>
      </c>
      <c r="T541" s="142">
        <f>S541*H541</f>
        <v>0.05</v>
      </c>
      <c r="AR541" s="143" t="s">
        <v>197</v>
      </c>
      <c r="AT541" s="143" t="s">
        <v>192</v>
      </c>
      <c r="AU541" s="143" t="s">
        <v>89</v>
      </c>
      <c r="AY541" s="16" t="s">
        <v>190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87</v>
      </c>
      <c r="BK541" s="144">
        <f>ROUND(I541*H541,2)</f>
        <v>0</v>
      </c>
      <c r="BL541" s="16" t="s">
        <v>197</v>
      </c>
      <c r="BM541" s="143" t="s">
        <v>878</v>
      </c>
    </row>
    <row r="542" spans="2:65" s="1" customFormat="1" ht="19.5">
      <c r="B542" s="31"/>
      <c r="D542" s="145" t="s">
        <v>198</v>
      </c>
      <c r="F542" s="146" t="s">
        <v>1182</v>
      </c>
      <c r="I542" s="147"/>
      <c r="L542" s="31"/>
      <c r="M542" s="148"/>
      <c r="T542" s="55"/>
      <c r="AT542" s="16" t="s">
        <v>198</v>
      </c>
      <c r="AU542" s="16" t="s">
        <v>89</v>
      </c>
    </row>
    <row r="543" spans="2:65" s="1" customFormat="1">
      <c r="B543" s="31"/>
      <c r="D543" s="149" t="s">
        <v>200</v>
      </c>
      <c r="F543" s="150" t="s">
        <v>1183</v>
      </c>
      <c r="I543" s="147"/>
      <c r="L543" s="31"/>
      <c r="M543" s="148"/>
      <c r="T543" s="55"/>
      <c r="AT543" s="16" t="s">
        <v>200</v>
      </c>
      <c r="AU543" s="16" t="s">
        <v>89</v>
      </c>
    </row>
    <row r="544" spans="2:65" s="11" customFormat="1" ht="22.9" customHeight="1">
      <c r="B544" s="121"/>
      <c r="D544" s="122" t="s">
        <v>78</v>
      </c>
      <c r="E544" s="130" t="s">
        <v>1195</v>
      </c>
      <c r="F544" s="130" t="s">
        <v>1196</v>
      </c>
      <c r="I544" s="124"/>
      <c r="J544" s="131">
        <f>BK544</f>
        <v>0</v>
      </c>
      <c r="L544" s="121"/>
      <c r="M544" s="125"/>
      <c r="P544" s="126">
        <f>SUM(P545:P567)</f>
        <v>0</v>
      </c>
      <c r="R544" s="126">
        <f>SUM(R545:R567)</f>
        <v>0</v>
      </c>
      <c r="T544" s="127">
        <f>SUM(T545:T567)</f>
        <v>0</v>
      </c>
      <c r="AR544" s="122" t="s">
        <v>87</v>
      </c>
      <c r="AT544" s="128" t="s">
        <v>78</v>
      </c>
      <c r="AU544" s="128" t="s">
        <v>87</v>
      </c>
      <c r="AY544" s="122" t="s">
        <v>190</v>
      </c>
      <c r="BK544" s="129">
        <f>SUM(BK545:BK567)</f>
        <v>0</v>
      </c>
    </row>
    <row r="545" spans="2:65" s="1" customFormat="1" ht="33" customHeight="1">
      <c r="B545" s="31"/>
      <c r="C545" s="132" t="s">
        <v>540</v>
      </c>
      <c r="D545" s="132" t="s">
        <v>192</v>
      </c>
      <c r="E545" s="133" t="s">
        <v>1198</v>
      </c>
      <c r="F545" s="134" t="s">
        <v>1199</v>
      </c>
      <c r="G545" s="135" t="s">
        <v>265</v>
      </c>
      <c r="H545" s="136">
        <v>82.68</v>
      </c>
      <c r="I545" s="137"/>
      <c r="J545" s="138">
        <f>ROUND(I545*H545,2)</f>
        <v>0</v>
      </c>
      <c r="K545" s="134" t="s">
        <v>196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0</v>
      </c>
      <c r="R545" s="141">
        <f>Q545*H545</f>
        <v>0</v>
      </c>
      <c r="S545" s="141">
        <v>0</v>
      </c>
      <c r="T545" s="142">
        <f>S545*H545</f>
        <v>0</v>
      </c>
      <c r="AR545" s="143" t="s">
        <v>197</v>
      </c>
      <c r="AT545" s="143" t="s">
        <v>192</v>
      </c>
      <c r="AU545" s="143" t="s">
        <v>89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197</v>
      </c>
      <c r="BM545" s="143" t="s">
        <v>883</v>
      </c>
    </row>
    <row r="546" spans="2:65" s="1" customFormat="1" ht="29.25">
      <c r="B546" s="31"/>
      <c r="D546" s="145" t="s">
        <v>198</v>
      </c>
      <c r="F546" s="146" t="s">
        <v>1201</v>
      </c>
      <c r="I546" s="147"/>
      <c r="L546" s="31"/>
      <c r="M546" s="148"/>
      <c r="T546" s="55"/>
      <c r="AT546" s="16" t="s">
        <v>198</v>
      </c>
      <c r="AU546" s="16" t="s">
        <v>89</v>
      </c>
    </row>
    <row r="547" spans="2:65" s="1" customFormat="1">
      <c r="B547" s="31"/>
      <c r="D547" s="149" t="s">
        <v>200</v>
      </c>
      <c r="F547" s="150" t="s">
        <v>1202</v>
      </c>
      <c r="I547" s="147"/>
      <c r="L547" s="31"/>
      <c r="M547" s="148"/>
      <c r="T547" s="55"/>
      <c r="AT547" s="16" t="s">
        <v>200</v>
      </c>
      <c r="AU547" s="16" t="s">
        <v>89</v>
      </c>
    </row>
    <row r="548" spans="2:65" s="1" customFormat="1" ht="24.2" customHeight="1">
      <c r="B548" s="31"/>
      <c r="C548" s="132" t="s">
        <v>886</v>
      </c>
      <c r="D548" s="132" t="s">
        <v>192</v>
      </c>
      <c r="E548" s="133" t="s">
        <v>1203</v>
      </c>
      <c r="F548" s="134" t="s">
        <v>1204</v>
      </c>
      <c r="G548" s="135" t="s">
        <v>265</v>
      </c>
      <c r="H548" s="136">
        <v>82.68</v>
      </c>
      <c r="I548" s="137"/>
      <c r="J548" s="138">
        <f>ROUND(I548*H548,2)</f>
        <v>0</v>
      </c>
      <c r="K548" s="134" t="s">
        <v>196</v>
      </c>
      <c r="L548" s="31"/>
      <c r="M548" s="139" t="s">
        <v>1</v>
      </c>
      <c r="N548" s="140" t="s">
        <v>44</v>
      </c>
      <c r="P548" s="141">
        <f>O548*H548</f>
        <v>0</v>
      </c>
      <c r="Q548" s="141">
        <v>0</v>
      </c>
      <c r="R548" s="141">
        <f>Q548*H548</f>
        <v>0</v>
      </c>
      <c r="S548" s="141">
        <v>0</v>
      </c>
      <c r="T548" s="142">
        <f>S548*H548</f>
        <v>0</v>
      </c>
      <c r="AR548" s="143" t="s">
        <v>197</v>
      </c>
      <c r="AT548" s="143" t="s">
        <v>192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197</v>
      </c>
      <c r="BM548" s="143" t="s">
        <v>889</v>
      </c>
    </row>
    <row r="549" spans="2:65" s="1" customFormat="1" ht="19.5">
      <c r="B549" s="31"/>
      <c r="D549" s="145" t="s">
        <v>198</v>
      </c>
      <c r="F549" s="146" t="s">
        <v>1206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" customFormat="1">
      <c r="B550" s="31"/>
      <c r="D550" s="149" t="s">
        <v>200</v>
      </c>
      <c r="F550" s="150" t="s">
        <v>1207</v>
      </c>
      <c r="I550" s="147"/>
      <c r="L550" s="31"/>
      <c r="M550" s="148"/>
      <c r="T550" s="55"/>
      <c r="AT550" s="16" t="s">
        <v>200</v>
      </c>
      <c r="AU550" s="16" t="s">
        <v>89</v>
      </c>
    </row>
    <row r="551" spans="2:65" s="1" customFormat="1" ht="24.2" customHeight="1">
      <c r="B551" s="31"/>
      <c r="C551" s="132" t="s">
        <v>546</v>
      </c>
      <c r="D551" s="132" t="s">
        <v>192</v>
      </c>
      <c r="E551" s="133" t="s">
        <v>1209</v>
      </c>
      <c r="F551" s="134" t="s">
        <v>1210</v>
      </c>
      <c r="G551" s="135" t="s">
        <v>265</v>
      </c>
      <c r="H551" s="136">
        <v>1157.52</v>
      </c>
      <c r="I551" s="137"/>
      <c r="J551" s="138">
        <f>ROUND(I551*H551,2)</f>
        <v>0</v>
      </c>
      <c r="K551" s="134" t="s">
        <v>196</v>
      </c>
      <c r="L551" s="31"/>
      <c r="M551" s="139" t="s">
        <v>1</v>
      </c>
      <c r="N551" s="140" t="s">
        <v>44</v>
      </c>
      <c r="P551" s="141">
        <f>O551*H551</f>
        <v>0</v>
      </c>
      <c r="Q551" s="141">
        <v>0</v>
      </c>
      <c r="R551" s="141">
        <f>Q551*H551</f>
        <v>0</v>
      </c>
      <c r="S551" s="141">
        <v>0</v>
      </c>
      <c r="T551" s="142">
        <f>S551*H551</f>
        <v>0</v>
      </c>
      <c r="AR551" s="143" t="s">
        <v>197</v>
      </c>
      <c r="AT551" s="143" t="s">
        <v>192</v>
      </c>
      <c r="AU551" s="143" t="s">
        <v>89</v>
      </c>
      <c r="AY551" s="16" t="s">
        <v>190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6" t="s">
        <v>87</v>
      </c>
      <c r="BK551" s="144">
        <f>ROUND(I551*H551,2)</f>
        <v>0</v>
      </c>
      <c r="BL551" s="16" t="s">
        <v>197</v>
      </c>
      <c r="BM551" s="143" t="s">
        <v>895</v>
      </c>
    </row>
    <row r="552" spans="2:65" s="1" customFormat="1" ht="29.25">
      <c r="B552" s="31"/>
      <c r="D552" s="145" t="s">
        <v>198</v>
      </c>
      <c r="F552" s="146" t="s">
        <v>1212</v>
      </c>
      <c r="I552" s="147"/>
      <c r="L552" s="31"/>
      <c r="M552" s="148"/>
      <c r="T552" s="55"/>
      <c r="AT552" s="16" t="s">
        <v>198</v>
      </c>
      <c r="AU552" s="16" t="s">
        <v>89</v>
      </c>
    </row>
    <row r="553" spans="2:65" s="1" customFormat="1">
      <c r="B553" s="31"/>
      <c r="D553" s="149" t="s">
        <v>200</v>
      </c>
      <c r="F553" s="150" t="s">
        <v>1213</v>
      </c>
      <c r="I553" s="147"/>
      <c r="L553" s="31"/>
      <c r="M553" s="148"/>
      <c r="T553" s="55"/>
      <c r="AT553" s="16" t="s">
        <v>200</v>
      </c>
      <c r="AU553" s="16" t="s">
        <v>89</v>
      </c>
    </row>
    <row r="554" spans="2:65" s="1" customFormat="1" ht="19.5">
      <c r="B554" s="31"/>
      <c r="D554" s="145" t="s">
        <v>403</v>
      </c>
      <c r="F554" s="151" t="s">
        <v>1214</v>
      </c>
      <c r="I554" s="147"/>
      <c r="L554" s="31"/>
      <c r="M554" s="148"/>
      <c r="T554" s="55"/>
      <c r="AT554" s="16" t="s">
        <v>403</v>
      </c>
      <c r="AU554" s="16" t="s">
        <v>89</v>
      </c>
    </row>
    <row r="555" spans="2:65" s="1" customFormat="1" ht="33" customHeight="1">
      <c r="B555" s="31"/>
      <c r="C555" s="132" t="s">
        <v>898</v>
      </c>
      <c r="D555" s="132" t="s">
        <v>192</v>
      </c>
      <c r="E555" s="133" t="s">
        <v>1215</v>
      </c>
      <c r="F555" s="134" t="s">
        <v>1216</v>
      </c>
      <c r="G555" s="135" t="s">
        <v>265</v>
      </c>
      <c r="H555" s="136">
        <v>58.133000000000003</v>
      </c>
      <c r="I555" s="137"/>
      <c r="J555" s="138">
        <f>ROUND(I555*H555,2)</f>
        <v>0</v>
      </c>
      <c r="K555" s="134" t="s">
        <v>196</v>
      </c>
      <c r="L555" s="31"/>
      <c r="M555" s="139" t="s">
        <v>1</v>
      </c>
      <c r="N555" s="140" t="s">
        <v>44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197</v>
      </c>
      <c r="AT555" s="143" t="s">
        <v>192</v>
      </c>
      <c r="AU555" s="143" t="s">
        <v>89</v>
      </c>
      <c r="AY555" s="16" t="s">
        <v>190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6" t="s">
        <v>87</v>
      </c>
      <c r="BK555" s="144">
        <f>ROUND(I555*H555,2)</f>
        <v>0</v>
      </c>
      <c r="BL555" s="16" t="s">
        <v>197</v>
      </c>
      <c r="BM555" s="143" t="s">
        <v>901</v>
      </c>
    </row>
    <row r="556" spans="2:65" s="1" customFormat="1" ht="29.25">
      <c r="B556" s="31"/>
      <c r="D556" s="145" t="s">
        <v>198</v>
      </c>
      <c r="F556" s="146" t="s">
        <v>1218</v>
      </c>
      <c r="I556" s="147"/>
      <c r="L556" s="31"/>
      <c r="M556" s="148"/>
      <c r="T556" s="55"/>
      <c r="AT556" s="16" t="s">
        <v>198</v>
      </c>
      <c r="AU556" s="16" t="s">
        <v>89</v>
      </c>
    </row>
    <row r="557" spans="2:65" s="1" customFormat="1">
      <c r="B557" s="31"/>
      <c r="D557" s="149" t="s">
        <v>200</v>
      </c>
      <c r="F557" s="150" t="s">
        <v>1219</v>
      </c>
      <c r="I557" s="147"/>
      <c r="L557" s="31"/>
      <c r="M557" s="148"/>
      <c r="T557" s="55"/>
      <c r="AT557" s="16" t="s">
        <v>200</v>
      </c>
      <c r="AU557" s="16" t="s">
        <v>89</v>
      </c>
    </row>
    <row r="558" spans="2:65" s="1" customFormat="1" ht="33" customHeight="1">
      <c r="B558" s="31"/>
      <c r="C558" s="132" t="s">
        <v>547</v>
      </c>
      <c r="D558" s="132" t="s">
        <v>192</v>
      </c>
      <c r="E558" s="133" t="s">
        <v>1221</v>
      </c>
      <c r="F558" s="134" t="s">
        <v>1222</v>
      </c>
      <c r="G558" s="135" t="s">
        <v>265</v>
      </c>
      <c r="H558" s="136">
        <v>10.241</v>
      </c>
      <c r="I558" s="137"/>
      <c r="J558" s="138">
        <f>ROUND(I558*H558,2)</f>
        <v>0</v>
      </c>
      <c r="K558" s="134" t="s">
        <v>196</v>
      </c>
      <c r="L558" s="31"/>
      <c r="M558" s="139" t="s">
        <v>1</v>
      </c>
      <c r="N558" s="140" t="s">
        <v>44</v>
      </c>
      <c r="P558" s="141">
        <f>O558*H558</f>
        <v>0</v>
      </c>
      <c r="Q558" s="141">
        <v>0</v>
      </c>
      <c r="R558" s="141">
        <f>Q558*H558</f>
        <v>0</v>
      </c>
      <c r="S558" s="141">
        <v>0</v>
      </c>
      <c r="T558" s="142">
        <f>S558*H558</f>
        <v>0</v>
      </c>
      <c r="AR558" s="143" t="s">
        <v>197</v>
      </c>
      <c r="AT558" s="143" t="s">
        <v>192</v>
      </c>
      <c r="AU558" s="143" t="s">
        <v>89</v>
      </c>
      <c r="AY558" s="16" t="s">
        <v>190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6" t="s">
        <v>87</v>
      </c>
      <c r="BK558" s="144">
        <f>ROUND(I558*H558,2)</f>
        <v>0</v>
      </c>
      <c r="BL558" s="16" t="s">
        <v>197</v>
      </c>
      <c r="BM558" s="143" t="s">
        <v>906</v>
      </c>
    </row>
    <row r="559" spans="2:65" s="1" customFormat="1" ht="29.25">
      <c r="B559" s="31"/>
      <c r="D559" s="145" t="s">
        <v>198</v>
      </c>
      <c r="F559" s="146" t="s">
        <v>1224</v>
      </c>
      <c r="I559" s="147"/>
      <c r="L559" s="31"/>
      <c r="M559" s="148"/>
      <c r="T559" s="55"/>
      <c r="AT559" s="16" t="s">
        <v>198</v>
      </c>
      <c r="AU559" s="16" t="s">
        <v>89</v>
      </c>
    </row>
    <row r="560" spans="2:65" s="1" customFormat="1">
      <c r="B560" s="31"/>
      <c r="D560" s="149" t="s">
        <v>200</v>
      </c>
      <c r="F560" s="150" t="s">
        <v>1225</v>
      </c>
      <c r="I560" s="147"/>
      <c r="L560" s="31"/>
      <c r="M560" s="148"/>
      <c r="T560" s="55"/>
      <c r="AT560" s="16" t="s">
        <v>200</v>
      </c>
      <c r="AU560" s="16" t="s">
        <v>89</v>
      </c>
    </row>
    <row r="561" spans="2:65" s="1" customFormat="1" ht="33" customHeight="1">
      <c r="B561" s="31"/>
      <c r="C561" s="132" t="s">
        <v>909</v>
      </c>
      <c r="D561" s="132" t="s">
        <v>192</v>
      </c>
      <c r="E561" s="133" t="s">
        <v>1226</v>
      </c>
      <c r="F561" s="134" t="s">
        <v>1227</v>
      </c>
      <c r="G561" s="135" t="s">
        <v>265</v>
      </c>
      <c r="H561" s="136">
        <v>10.632</v>
      </c>
      <c r="I561" s="137"/>
      <c r="J561" s="138">
        <f>ROUND(I561*H561,2)</f>
        <v>0</v>
      </c>
      <c r="K561" s="134" t="s">
        <v>196</v>
      </c>
      <c r="L561" s="31"/>
      <c r="M561" s="139" t="s">
        <v>1</v>
      </c>
      <c r="N561" s="140" t="s">
        <v>44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197</v>
      </c>
      <c r="AT561" s="143" t="s">
        <v>192</v>
      </c>
      <c r="AU561" s="143" t="s">
        <v>89</v>
      </c>
      <c r="AY561" s="16" t="s">
        <v>190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6" t="s">
        <v>87</v>
      </c>
      <c r="BK561" s="144">
        <f>ROUND(I561*H561,2)</f>
        <v>0</v>
      </c>
      <c r="BL561" s="16" t="s">
        <v>197</v>
      </c>
      <c r="BM561" s="143" t="s">
        <v>912</v>
      </c>
    </row>
    <row r="562" spans="2:65" s="1" customFormat="1" ht="29.25">
      <c r="B562" s="31"/>
      <c r="D562" s="145" t="s">
        <v>198</v>
      </c>
      <c r="F562" s="146" t="s">
        <v>1229</v>
      </c>
      <c r="I562" s="147"/>
      <c r="L562" s="31"/>
      <c r="M562" s="148"/>
      <c r="T562" s="55"/>
      <c r="AT562" s="16" t="s">
        <v>198</v>
      </c>
      <c r="AU562" s="16" t="s">
        <v>89</v>
      </c>
    </row>
    <row r="563" spans="2:65" s="1" customFormat="1">
      <c r="B563" s="31"/>
      <c r="D563" s="149" t="s">
        <v>200</v>
      </c>
      <c r="F563" s="150" t="s">
        <v>1230</v>
      </c>
      <c r="I563" s="147"/>
      <c r="L563" s="31"/>
      <c r="M563" s="148"/>
      <c r="T563" s="55"/>
      <c r="AT563" s="16" t="s">
        <v>200</v>
      </c>
      <c r="AU563" s="16" t="s">
        <v>89</v>
      </c>
    </row>
    <row r="564" spans="2:65" s="1" customFormat="1" ht="24.2" customHeight="1">
      <c r="B564" s="31"/>
      <c r="C564" s="132" t="s">
        <v>551</v>
      </c>
      <c r="D564" s="132" t="s">
        <v>192</v>
      </c>
      <c r="E564" s="133" t="s">
        <v>1237</v>
      </c>
      <c r="F564" s="134" t="s">
        <v>1238</v>
      </c>
      <c r="G564" s="135" t="s">
        <v>265</v>
      </c>
      <c r="H564" s="136">
        <v>3.6739999999999999</v>
      </c>
      <c r="I564" s="137"/>
      <c r="J564" s="138">
        <f>ROUND(I564*H564,2)</f>
        <v>0</v>
      </c>
      <c r="K564" s="134" t="s">
        <v>1</v>
      </c>
      <c r="L564" s="31"/>
      <c r="M564" s="139" t="s">
        <v>1</v>
      </c>
      <c r="N564" s="140" t="s">
        <v>44</v>
      </c>
      <c r="P564" s="141">
        <f>O564*H564</f>
        <v>0</v>
      </c>
      <c r="Q564" s="141">
        <v>0</v>
      </c>
      <c r="R564" s="141">
        <f>Q564*H564</f>
        <v>0</v>
      </c>
      <c r="S564" s="141">
        <v>0</v>
      </c>
      <c r="T564" s="142">
        <f>S564*H564</f>
        <v>0</v>
      </c>
      <c r="AR564" s="143" t="s">
        <v>197</v>
      </c>
      <c r="AT564" s="143" t="s">
        <v>192</v>
      </c>
      <c r="AU564" s="143" t="s">
        <v>89</v>
      </c>
      <c r="AY564" s="16" t="s">
        <v>190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6" t="s">
        <v>87</v>
      </c>
      <c r="BK564" s="144">
        <f>ROUND(I564*H564,2)</f>
        <v>0</v>
      </c>
      <c r="BL564" s="16" t="s">
        <v>197</v>
      </c>
      <c r="BM564" s="143" t="s">
        <v>917</v>
      </c>
    </row>
    <row r="565" spans="2:65" s="1" customFormat="1" ht="19.5">
      <c r="B565" s="31"/>
      <c r="D565" s="145" t="s">
        <v>198</v>
      </c>
      <c r="F565" s="146" t="s">
        <v>1240</v>
      </c>
      <c r="I565" s="147"/>
      <c r="L565" s="31"/>
      <c r="M565" s="148"/>
      <c r="T565" s="55"/>
      <c r="AT565" s="16" t="s">
        <v>198</v>
      </c>
      <c r="AU565" s="16" t="s">
        <v>89</v>
      </c>
    </row>
    <row r="566" spans="2:65" s="1" customFormat="1" ht="16.5" customHeight="1">
      <c r="B566" s="31"/>
      <c r="C566" s="132" t="s">
        <v>918</v>
      </c>
      <c r="D566" s="132" t="s">
        <v>192</v>
      </c>
      <c r="E566" s="133" t="s">
        <v>1242</v>
      </c>
      <c r="F566" s="134" t="s">
        <v>1243</v>
      </c>
      <c r="G566" s="135" t="s">
        <v>936</v>
      </c>
      <c r="H566" s="136">
        <v>1</v>
      </c>
      <c r="I566" s="137"/>
      <c r="J566" s="138">
        <f>ROUND(I566*H566,2)</f>
        <v>0</v>
      </c>
      <c r="K566" s="134" t="s">
        <v>1</v>
      </c>
      <c r="L566" s="31"/>
      <c r="M566" s="139" t="s">
        <v>1</v>
      </c>
      <c r="N566" s="140" t="s">
        <v>44</v>
      </c>
      <c r="P566" s="141">
        <f>O566*H566</f>
        <v>0</v>
      </c>
      <c r="Q566" s="141">
        <v>0</v>
      </c>
      <c r="R566" s="141">
        <f>Q566*H566</f>
        <v>0</v>
      </c>
      <c r="S566" s="141">
        <v>0</v>
      </c>
      <c r="T566" s="142">
        <f>S566*H566</f>
        <v>0</v>
      </c>
      <c r="AR566" s="143" t="s">
        <v>197</v>
      </c>
      <c r="AT566" s="143" t="s">
        <v>192</v>
      </c>
      <c r="AU566" s="143" t="s">
        <v>89</v>
      </c>
      <c r="AY566" s="16" t="s">
        <v>190</v>
      </c>
      <c r="BE566" s="144">
        <f>IF(N566="základní",J566,0)</f>
        <v>0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6" t="s">
        <v>87</v>
      </c>
      <c r="BK566" s="144">
        <f>ROUND(I566*H566,2)</f>
        <v>0</v>
      </c>
      <c r="BL566" s="16" t="s">
        <v>197</v>
      </c>
      <c r="BM566" s="143" t="s">
        <v>921</v>
      </c>
    </row>
    <row r="567" spans="2:65" s="1" customFormat="1">
      <c r="B567" s="31"/>
      <c r="D567" s="145" t="s">
        <v>198</v>
      </c>
      <c r="F567" s="146" t="s">
        <v>1243</v>
      </c>
      <c r="I567" s="147"/>
      <c r="L567" s="31"/>
      <c r="M567" s="148"/>
      <c r="T567" s="55"/>
      <c r="AT567" s="16" t="s">
        <v>198</v>
      </c>
      <c r="AU567" s="16" t="s">
        <v>89</v>
      </c>
    </row>
    <row r="568" spans="2:65" s="11" customFormat="1" ht="22.9" customHeight="1">
      <c r="B568" s="121"/>
      <c r="D568" s="122" t="s">
        <v>78</v>
      </c>
      <c r="E568" s="130" t="s">
        <v>1248</v>
      </c>
      <c r="F568" s="130" t="s">
        <v>1249</v>
      </c>
      <c r="I568" s="124"/>
      <c r="J568" s="131">
        <f>BK568</f>
        <v>0</v>
      </c>
      <c r="L568" s="121"/>
      <c r="M568" s="125"/>
      <c r="P568" s="126">
        <f>SUM(P569:P574)</f>
        <v>0</v>
      </c>
      <c r="R568" s="126">
        <f>SUM(R569:R574)</f>
        <v>0</v>
      </c>
      <c r="T568" s="127">
        <f>SUM(T569:T574)</f>
        <v>0</v>
      </c>
      <c r="AR568" s="122" t="s">
        <v>87</v>
      </c>
      <c r="AT568" s="128" t="s">
        <v>78</v>
      </c>
      <c r="AU568" s="128" t="s">
        <v>87</v>
      </c>
      <c r="AY568" s="122" t="s">
        <v>190</v>
      </c>
      <c r="BK568" s="129">
        <f>SUM(BK569:BK574)</f>
        <v>0</v>
      </c>
    </row>
    <row r="569" spans="2:65" s="1" customFormat="1" ht="24.2" customHeight="1">
      <c r="B569" s="31"/>
      <c r="C569" s="132" t="s">
        <v>555</v>
      </c>
      <c r="D569" s="132" t="s">
        <v>192</v>
      </c>
      <c r="E569" s="133" t="s">
        <v>1251</v>
      </c>
      <c r="F569" s="134" t="s">
        <v>1252</v>
      </c>
      <c r="G569" s="135" t="s">
        <v>265</v>
      </c>
      <c r="H569" s="136">
        <v>145.80500000000001</v>
      </c>
      <c r="I569" s="137"/>
      <c r="J569" s="138">
        <f>ROUND(I569*H569,2)</f>
        <v>0</v>
      </c>
      <c r="K569" s="134" t="s">
        <v>196</v>
      </c>
      <c r="L569" s="31"/>
      <c r="M569" s="139" t="s">
        <v>1</v>
      </c>
      <c r="N569" s="140" t="s">
        <v>44</v>
      </c>
      <c r="P569" s="141">
        <f>O569*H569</f>
        <v>0</v>
      </c>
      <c r="Q569" s="141">
        <v>0</v>
      </c>
      <c r="R569" s="141">
        <f>Q569*H569</f>
        <v>0</v>
      </c>
      <c r="S569" s="141">
        <v>0</v>
      </c>
      <c r="T569" s="142">
        <f>S569*H569</f>
        <v>0</v>
      </c>
      <c r="AR569" s="143" t="s">
        <v>197</v>
      </c>
      <c r="AT569" s="143" t="s">
        <v>192</v>
      </c>
      <c r="AU569" s="143" t="s">
        <v>89</v>
      </c>
      <c r="AY569" s="16" t="s">
        <v>190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6" t="s">
        <v>87</v>
      </c>
      <c r="BK569" s="144">
        <f>ROUND(I569*H569,2)</f>
        <v>0</v>
      </c>
      <c r="BL569" s="16" t="s">
        <v>197</v>
      </c>
      <c r="BM569" s="143" t="s">
        <v>927</v>
      </c>
    </row>
    <row r="570" spans="2:65" s="1" customFormat="1" ht="58.5">
      <c r="B570" s="31"/>
      <c r="D570" s="145" t="s">
        <v>198</v>
      </c>
      <c r="F570" s="146" t="s">
        <v>1254</v>
      </c>
      <c r="I570" s="147"/>
      <c r="L570" s="31"/>
      <c r="M570" s="148"/>
      <c r="T570" s="55"/>
      <c r="AT570" s="16" t="s">
        <v>198</v>
      </c>
      <c r="AU570" s="16" t="s">
        <v>89</v>
      </c>
    </row>
    <row r="571" spans="2:65" s="1" customFormat="1">
      <c r="B571" s="31"/>
      <c r="D571" s="149" t="s">
        <v>200</v>
      </c>
      <c r="F571" s="150" t="s">
        <v>1255</v>
      </c>
      <c r="I571" s="147"/>
      <c r="L571" s="31"/>
      <c r="M571" s="148"/>
      <c r="T571" s="55"/>
      <c r="AT571" s="16" t="s">
        <v>200</v>
      </c>
      <c r="AU571" s="16" t="s">
        <v>89</v>
      </c>
    </row>
    <row r="572" spans="2:65" s="1" customFormat="1" ht="33" customHeight="1">
      <c r="B572" s="31"/>
      <c r="C572" s="132" t="s">
        <v>929</v>
      </c>
      <c r="D572" s="132" t="s">
        <v>192</v>
      </c>
      <c r="E572" s="133" t="s">
        <v>1256</v>
      </c>
      <c r="F572" s="134" t="s">
        <v>1257</v>
      </c>
      <c r="G572" s="135" t="s">
        <v>265</v>
      </c>
      <c r="H572" s="136">
        <v>145.80500000000001</v>
      </c>
      <c r="I572" s="137"/>
      <c r="J572" s="138">
        <f>ROUND(I572*H572,2)</f>
        <v>0</v>
      </c>
      <c r="K572" s="134" t="s">
        <v>196</v>
      </c>
      <c r="L572" s="31"/>
      <c r="M572" s="139" t="s">
        <v>1</v>
      </c>
      <c r="N572" s="140" t="s">
        <v>44</v>
      </c>
      <c r="P572" s="141">
        <f>O572*H572</f>
        <v>0</v>
      </c>
      <c r="Q572" s="141">
        <v>0</v>
      </c>
      <c r="R572" s="141">
        <f>Q572*H572</f>
        <v>0</v>
      </c>
      <c r="S572" s="141">
        <v>0</v>
      </c>
      <c r="T572" s="142">
        <f>S572*H572</f>
        <v>0</v>
      </c>
      <c r="AR572" s="143" t="s">
        <v>197</v>
      </c>
      <c r="AT572" s="143" t="s">
        <v>192</v>
      </c>
      <c r="AU572" s="143" t="s">
        <v>89</v>
      </c>
      <c r="AY572" s="16" t="s">
        <v>190</v>
      </c>
      <c r="BE572" s="144">
        <f>IF(N572="základní",J572,0)</f>
        <v>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6" t="s">
        <v>87</v>
      </c>
      <c r="BK572" s="144">
        <f>ROUND(I572*H572,2)</f>
        <v>0</v>
      </c>
      <c r="BL572" s="16" t="s">
        <v>197</v>
      </c>
      <c r="BM572" s="143" t="s">
        <v>933</v>
      </c>
    </row>
    <row r="573" spans="2:65" s="1" customFormat="1" ht="58.5">
      <c r="B573" s="31"/>
      <c r="D573" s="145" t="s">
        <v>198</v>
      </c>
      <c r="F573" s="146" t="s">
        <v>1259</v>
      </c>
      <c r="I573" s="147"/>
      <c r="L573" s="31"/>
      <c r="M573" s="148"/>
      <c r="T573" s="55"/>
      <c r="AT573" s="16" t="s">
        <v>198</v>
      </c>
      <c r="AU573" s="16" t="s">
        <v>89</v>
      </c>
    </row>
    <row r="574" spans="2:65" s="1" customFormat="1">
      <c r="B574" s="31"/>
      <c r="D574" s="149" t="s">
        <v>200</v>
      </c>
      <c r="F574" s="150" t="s">
        <v>1260</v>
      </c>
      <c r="I574" s="147"/>
      <c r="L574" s="31"/>
      <c r="M574" s="148"/>
      <c r="T574" s="55"/>
      <c r="AT574" s="16" t="s">
        <v>200</v>
      </c>
      <c r="AU574" s="16" t="s">
        <v>89</v>
      </c>
    </row>
    <row r="575" spans="2:65" s="11" customFormat="1" ht="25.9" customHeight="1">
      <c r="B575" s="121"/>
      <c r="D575" s="122" t="s">
        <v>78</v>
      </c>
      <c r="E575" s="123" t="s">
        <v>1261</v>
      </c>
      <c r="F575" s="123" t="s">
        <v>1262</v>
      </c>
      <c r="I575" s="124"/>
      <c r="J575" s="112">
        <f>BK575</f>
        <v>0</v>
      </c>
      <c r="L575" s="121"/>
      <c r="M575" s="125"/>
      <c r="P575" s="126">
        <f>P576+P597+P668+P717+P735+P755+P759+P779+P803+P810+P841+P848+P877</f>
        <v>0</v>
      </c>
      <c r="R575" s="126">
        <f>R576+R597+R668+R717+R735+R755+R759+R779+R803+R810+R841+R848+R877</f>
        <v>15.0902640666647</v>
      </c>
      <c r="T575" s="127">
        <f>T576+T597+T668+T717+T735+T755+T759+T779+T803+T810+T841+T848+T877</f>
        <v>11.158349249999999</v>
      </c>
      <c r="AR575" s="122" t="s">
        <v>89</v>
      </c>
      <c r="AT575" s="128" t="s">
        <v>78</v>
      </c>
      <c r="AU575" s="128" t="s">
        <v>79</v>
      </c>
      <c r="AY575" s="122" t="s">
        <v>190</v>
      </c>
      <c r="BK575" s="129">
        <f>BK576+BK597+BK668+BK717+BK735+BK755+BK759+BK779+BK803+BK810+BK841+BK848+BK877</f>
        <v>0</v>
      </c>
    </row>
    <row r="576" spans="2:65" s="11" customFormat="1" ht="22.9" customHeight="1">
      <c r="B576" s="121"/>
      <c r="D576" s="122" t="s">
        <v>78</v>
      </c>
      <c r="E576" s="130" t="s">
        <v>1263</v>
      </c>
      <c r="F576" s="130" t="s">
        <v>1264</v>
      </c>
      <c r="I576" s="124"/>
      <c r="J576" s="131">
        <f>BK576</f>
        <v>0</v>
      </c>
      <c r="L576" s="121"/>
      <c r="M576" s="125"/>
      <c r="P576" s="126">
        <f>SUM(P577:P596)</f>
        <v>0</v>
      </c>
      <c r="R576" s="126">
        <f>SUM(R577:R596)</f>
        <v>1.644165742</v>
      </c>
      <c r="T576" s="127">
        <f>SUM(T577:T596)</f>
        <v>0</v>
      </c>
      <c r="AR576" s="122" t="s">
        <v>89</v>
      </c>
      <c r="AT576" s="128" t="s">
        <v>78</v>
      </c>
      <c r="AU576" s="128" t="s">
        <v>87</v>
      </c>
      <c r="AY576" s="122" t="s">
        <v>190</v>
      </c>
      <c r="BK576" s="129">
        <f>SUM(BK577:BK596)</f>
        <v>0</v>
      </c>
    </row>
    <row r="577" spans="2:65" s="1" customFormat="1" ht="24.2" customHeight="1">
      <c r="B577" s="31"/>
      <c r="C577" s="132" t="s">
        <v>561</v>
      </c>
      <c r="D577" s="132" t="s">
        <v>192</v>
      </c>
      <c r="E577" s="133" t="s">
        <v>1266</v>
      </c>
      <c r="F577" s="134" t="s">
        <v>1267</v>
      </c>
      <c r="G577" s="135" t="s">
        <v>195</v>
      </c>
      <c r="H577" s="136">
        <v>113.096</v>
      </c>
      <c r="I577" s="137"/>
      <c r="J577" s="138">
        <f>ROUND(I577*H577,2)</f>
        <v>0</v>
      </c>
      <c r="K577" s="134" t="s">
        <v>196</v>
      </c>
      <c r="L577" s="31"/>
      <c r="M577" s="139" t="s">
        <v>1</v>
      </c>
      <c r="N577" s="140" t="s">
        <v>44</v>
      </c>
      <c r="P577" s="141">
        <f>O577*H577</f>
        <v>0</v>
      </c>
      <c r="Q577" s="141">
        <v>0</v>
      </c>
      <c r="R577" s="141">
        <f>Q577*H577</f>
        <v>0</v>
      </c>
      <c r="S577" s="141">
        <v>0</v>
      </c>
      <c r="T577" s="142">
        <f>S577*H577</f>
        <v>0</v>
      </c>
      <c r="AR577" s="143" t="s">
        <v>237</v>
      </c>
      <c r="AT577" s="143" t="s">
        <v>192</v>
      </c>
      <c r="AU577" s="143" t="s">
        <v>89</v>
      </c>
      <c r="AY577" s="16" t="s">
        <v>190</v>
      </c>
      <c r="BE577" s="144">
        <f>IF(N577="základní",J577,0)</f>
        <v>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6" t="s">
        <v>87</v>
      </c>
      <c r="BK577" s="144">
        <f>ROUND(I577*H577,2)</f>
        <v>0</v>
      </c>
      <c r="BL577" s="16" t="s">
        <v>237</v>
      </c>
      <c r="BM577" s="143" t="s">
        <v>937</v>
      </c>
    </row>
    <row r="578" spans="2:65" s="1" customFormat="1" ht="19.5">
      <c r="B578" s="31"/>
      <c r="D578" s="145" t="s">
        <v>198</v>
      </c>
      <c r="F578" s="146" t="s">
        <v>1269</v>
      </c>
      <c r="I578" s="147"/>
      <c r="L578" s="31"/>
      <c r="M578" s="148"/>
      <c r="T578" s="55"/>
      <c r="AT578" s="16" t="s">
        <v>198</v>
      </c>
      <c r="AU578" s="16" t="s">
        <v>89</v>
      </c>
    </row>
    <row r="579" spans="2:65" s="1" customFormat="1">
      <c r="B579" s="31"/>
      <c r="D579" s="149" t="s">
        <v>200</v>
      </c>
      <c r="F579" s="150" t="s">
        <v>1270</v>
      </c>
      <c r="I579" s="147"/>
      <c r="L579" s="31"/>
      <c r="M579" s="148"/>
      <c r="T579" s="55"/>
      <c r="AT579" s="16" t="s">
        <v>200</v>
      </c>
      <c r="AU579" s="16" t="s">
        <v>89</v>
      </c>
    </row>
    <row r="580" spans="2:65" s="1" customFormat="1" ht="16.5" customHeight="1">
      <c r="B580" s="31"/>
      <c r="C580" s="152" t="s">
        <v>938</v>
      </c>
      <c r="D580" s="152" t="s">
        <v>426</v>
      </c>
      <c r="E580" s="153" t="s">
        <v>1271</v>
      </c>
      <c r="F580" s="154" t="s">
        <v>1272</v>
      </c>
      <c r="G580" s="155" t="s">
        <v>265</v>
      </c>
      <c r="H580" s="156">
        <v>0.04</v>
      </c>
      <c r="I580" s="157"/>
      <c r="J580" s="158">
        <f>ROUND(I580*H580,2)</f>
        <v>0</v>
      </c>
      <c r="K580" s="154" t="s">
        <v>196</v>
      </c>
      <c r="L580" s="159"/>
      <c r="M580" s="160" t="s">
        <v>1</v>
      </c>
      <c r="N580" s="161" t="s">
        <v>44</v>
      </c>
      <c r="P580" s="141">
        <f>O580*H580</f>
        <v>0</v>
      </c>
      <c r="Q580" s="141">
        <v>1</v>
      </c>
      <c r="R580" s="141">
        <f>Q580*H580</f>
        <v>0.04</v>
      </c>
      <c r="S580" s="141">
        <v>0</v>
      </c>
      <c r="T580" s="142">
        <f>S580*H580</f>
        <v>0</v>
      </c>
      <c r="AR580" s="143" t="s">
        <v>281</v>
      </c>
      <c r="AT580" s="143" t="s">
        <v>426</v>
      </c>
      <c r="AU580" s="143" t="s">
        <v>89</v>
      </c>
      <c r="AY580" s="16" t="s">
        <v>190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6" t="s">
        <v>87</v>
      </c>
      <c r="BK580" s="144">
        <f>ROUND(I580*H580,2)</f>
        <v>0</v>
      </c>
      <c r="BL580" s="16" t="s">
        <v>237</v>
      </c>
      <c r="BM580" s="143" t="s">
        <v>941</v>
      </c>
    </row>
    <row r="581" spans="2:65" s="1" customFormat="1">
      <c r="B581" s="31"/>
      <c r="D581" s="145" t="s">
        <v>198</v>
      </c>
      <c r="F581" s="146" t="s">
        <v>1272</v>
      </c>
      <c r="I581" s="147"/>
      <c r="L581" s="31"/>
      <c r="M581" s="148"/>
      <c r="T581" s="55"/>
      <c r="AT581" s="16" t="s">
        <v>198</v>
      </c>
      <c r="AU581" s="16" t="s">
        <v>89</v>
      </c>
    </row>
    <row r="582" spans="2:65" s="1" customFormat="1" ht="19.5">
      <c r="B582" s="31"/>
      <c r="D582" s="145" t="s">
        <v>403</v>
      </c>
      <c r="F582" s="151" t="s">
        <v>1274</v>
      </c>
      <c r="I582" s="147"/>
      <c r="L582" s="31"/>
      <c r="M582" s="148"/>
      <c r="T582" s="55"/>
      <c r="AT582" s="16" t="s">
        <v>403</v>
      </c>
      <c r="AU582" s="16" t="s">
        <v>89</v>
      </c>
    </row>
    <row r="583" spans="2:65" s="1" customFormat="1" ht="24.2" customHeight="1">
      <c r="B583" s="31"/>
      <c r="C583" s="132" t="s">
        <v>566</v>
      </c>
      <c r="D583" s="132" t="s">
        <v>192</v>
      </c>
      <c r="E583" s="133" t="s">
        <v>1276</v>
      </c>
      <c r="F583" s="134" t="s">
        <v>1277</v>
      </c>
      <c r="G583" s="135" t="s">
        <v>195</v>
      </c>
      <c r="H583" s="136">
        <v>226.19200000000001</v>
      </c>
      <c r="I583" s="137"/>
      <c r="J583" s="138">
        <f>ROUND(I583*H583,2)</f>
        <v>0</v>
      </c>
      <c r="K583" s="134" t="s">
        <v>196</v>
      </c>
      <c r="L583" s="31"/>
      <c r="M583" s="139" t="s">
        <v>1</v>
      </c>
      <c r="N583" s="140" t="s">
        <v>44</v>
      </c>
      <c r="P583" s="141">
        <f>O583*H583</f>
        <v>0</v>
      </c>
      <c r="Q583" s="141">
        <v>3.9825E-4</v>
      </c>
      <c r="R583" s="141">
        <f>Q583*H583</f>
        <v>9.0080963999999999E-2</v>
      </c>
      <c r="S583" s="141">
        <v>0</v>
      </c>
      <c r="T583" s="142">
        <f>S583*H583</f>
        <v>0</v>
      </c>
      <c r="AR583" s="143" t="s">
        <v>237</v>
      </c>
      <c r="AT583" s="143" t="s">
        <v>192</v>
      </c>
      <c r="AU583" s="143" t="s">
        <v>89</v>
      </c>
      <c r="AY583" s="16" t="s">
        <v>190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6" t="s">
        <v>87</v>
      </c>
      <c r="BK583" s="144">
        <f>ROUND(I583*H583,2)</f>
        <v>0</v>
      </c>
      <c r="BL583" s="16" t="s">
        <v>237</v>
      </c>
      <c r="BM583" s="143" t="s">
        <v>944</v>
      </c>
    </row>
    <row r="584" spans="2:65" s="1" customFormat="1" ht="19.5">
      <c r="B584" s="31"/>
      <c r="D584" s="145" t="s">
        <v>198</v>
      </c>
      <c r="F584" s="146" t="s">
        <v>1279</v>
      </c>
      <c r="I584" s="147"/>
      <c r="L584" s="31"/>
      <c r="M584" s="148"/>
      <c r="T584" s="55"/>
      <c r="AT584" s="16" t="s">
        <v>198</v>
      </c>
      <c r="AU584" s="16" t="s">
        <v>89</v>
      </c>
    </row>
    <row r="585" spans="2:65" s="1" customFormat="1">
      <c r="B585" s="31"/>
      <c r="D585" s="149" t="s">
        <v>200</v>
      </c>
      <c r="F585" s="150" t="s">
        <v>1280</v>
      </c>
      <c r="I585" s="147"/>
      <c r="L585" s="31"/>
      <c r="M585" s="148"/>
      <c r="T585" s="55"/>
      <c r="AT585" s="16" t="s">
        <v>200</v>
      </c>
      <c r="AU585" s="16" t="s">
        <v>89</v>
      </c>
    </row>
    <row r="586" spans="2:65" s="1" customFormat="1" ht="37.9" customHeight="1">
      <c r="B586" s="31"/>
      <c r="C586" s="152" t="s">
        <v>945</v>
      </c>
      <c r="D586" s="152" t="s">
        <v>426</v>
      </c>
      <c r="E586" s="153" t="s">
        <v>1961</v>
      </c>
      <c r="F586" s="154" t="s">
        <v>1962</v>
      </c>
      <c r="G586" s="155" t="s">
        <v>195</v>
      </c>
      <c r="H586" s="156">
        <v>260.12099999999998</v>
      </c>
      <c r="I586" s="157"/>
      <c r="J586" s="158">
        <f>ROUND(I586*H586,2)</f>
        <v>0</v>
      </c>
      <c r="K586" s="154" t="s">
        <v>196</v>
      </c>
      <c r="L586" s="159"/>
      <c r="M586" s="160" t="s">
        <v>1</v>
      </c>
      <c r="N586" s="161" t="s">
        <v>44</v>
      </c>
      <c r="P586" s="141">
        <f>O586*H586</f>
        <v>0</v>
      </c>
      <c r="Q586" s="141">
        <v>5.4000000000000003E-3</v>
      </c>
      <c r="R586" s="141">
        <f>Q586*H586</f>
        <v>1.4046533999999999</v>
      </c>
      <c r="S586" s="141">
        <v>0</v>
      </c>
      <c r="T586" s="142">
        <f>S586*H586</f>
        <v>0</v>
      </c>
      <c r="AR586" s="143" t="s">
        <v>281</v>
      </c>
      <c r="AT586" s="143" t="s">
        <v>426</v>
      </c>
      <c r="AU586" s="143" t="s">
        <v>89</v>
      </c>
      <c r="AY586" s="16" t="s">
        <v>190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6" t="s">
        <v>87</v>
      </c>
      <c r="BK586" s="144">
        <f>ROUND(I586*H586,2)</f>
        <v>0</v>
      </c>
      <c r="BL586" s="16" t="s">
        <v>237</v>
      </c>
      <c r="BM586" s="143" t="s">
        <v>948</v>
      </c>
    </row>
    <row r="587" spans="2:65" s="1" customFormat="1" ht="19.5">
      <c r="B587" s="31"/>
      <c r="D587" s="145" t="s">
        <v>198</v>
      </c>
      <c r="F587" s="146" t="s">
        <v>1962</v>
      </c>
      <c r="I587" s="147"/>
      <c r="L587" s="31"/>
      <c r="M587" s="148"/>
      <c r="T587" s="55"/>
      <c r="AT587" s="16" t="s">
        <v>198</v>
      </c>
      <c r="AU587" s="16" t="s">
        <v>89</v>
      </c>
    </row>
    <row r="588" spans="2:65" s="1" customFormat="1" ht="24.2" customHeight="1">
      <c r="B588" s="31"/>
      <c r="C588" s="132" t="s">
        <v>572</v>
      </c>
      <c r="D588" s="132" t="s">
        <v>192</v>
      </c>
      <c r="E588" s="133" t="s">
        <v>1289</v>
      </c>
      <c r="F588" s="134" t="s">
        <v>1290</v>
      </c>
      <c r="G588" s="135" t="s">
        <v>195</v>
      </c>
      <c r="H588" s="136">
        <v>151.04400000000001</v>
      </c>
      <c r="I588" s="137"/>
      <c r="J588" s="138">
        <f>ROUND(I588*H588,2)</f>
        <v>0</v>
      </c>
      <c r="K588" s="134" t="s">
        <v>196</v>
      </c>
      <c r="L588" s="31"/>
      <c r="M588" s="139" t="s">
        <v>1</v>
      </c>
      <c r="N588" s="140" t="s">
        <v>44</v>
      </c>
      <c r="P588" s="141">
        <f>O588*H588</f>
        <v>0</v>
      </c>
      <c r="Q588" s="141">
        <v>7.2449999999999999E-4</v>
      </c>
      <c r="R588" s="141">
        <f>Q588*H588</f>
        <v>0.10943137800000001</v>
      </c>
      <c r="S588" s="141">
        <v>0</v>
      </c>
      <c r="T588" s="142">
        <f>S588*H588</f>
        <v>0</v>
      </c>
      <c r="AR588" s="143" t="s">
        <v>237</v>
      </c>
      <c r="AT588" s="143" t="s">
        <v>192</v>
      </c>
      <c r="AU588" s="143" t="s">
        <v>89</v>
      </c>
      <c r="AY588" s="16" t="s">
        <v>190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6" t="s">
        <v>87</v>
      </c>
      <c r="BK588" s="144">
        <f>ROUND(I588*H588,2)</f>
        <v>0</v>
      </c>
      <c r="BL588" s="16" t="s">
        <v>237</v>
      </c>
      <c r="BM588" s="143" t="s">
        <v>951</v>
      </c>
    </row>
    <row r="589" spans="2:65" s="1" customFormat="1" ht="39">
      <c r="B589" s="31"/>
      <c r="D589" s="145" t="s">
        <v>198</v>
      </c>
      <c r="F589" s="146" t="s">
        <v>1292</v>
      </c>
      <c r="I589" s="147"/>
      <c r="L589" s="31"/>
      <c r="M589" s="148"/>
      <c r="T589" s="55"/>
      <c r="AT589" s="16" t="s">
        <v>198</v>
      </c>
      <c r="AU589" s="16" t="s">
        <v>89</v>
      </c>
    </row>
    <row r="590" spans="2:65" s="1" customFormat="1">
      <c r="B590" s="31"/>
      <c r="D590" s="149" t="s">
        <v>200</v>
      </c>
      <c r="F590" s="150" t="s">
        <v>1293</v>
      </c>
      <c r="I590" s="147"/>
      <c r="L590" s="31"/>
      <c r="M590" s="148"/>
      <c r="T590" s="55"/>
      <c r="AT590" s="16" t="s">
        <v>200</v>
      </c>
      <c r="AU590" s="16" t="s">
        <v>89</v>
      </c>
    </row>
    <row r="591" spans="2:65" s="1" customFormat="1" ht="16.5" customHeight="1">
      <c r="B591" s="31"/>
      <c r="C591" s="132" t="s">
        <v>953</v>
      </c>
      <c r="D591" s="132" t="s">
        <v>192</v>
      </c>
      <c r="E591" s="133" t="s">
        <v>1285</v>
      </c>
      <c r="F591" s="134" t="s">
        <v>1286</v>
      </c>
      <c r="G591" s="135" t="s">
        <v>368</v>
      </c>
      <c r="H591" s="136">
        <v>126.62</v>
      </c>
      <c r="I591" s="137"/>
      <c r="J591" s="138">
        <f>ROUND(I591*H591,2)</f>
        <v>0</v>
      </c>
      <c r="K591" s="134" t="s">
        <v>1</v>
      </c>
      <c r="L591" s="31"/>
      <c r="M591" s="139" t="s">
        <v>1</v>
      </c>
      <c r="N591" s="140" t="s">
        <v>44</v>
      </c>
      <c r="P591" s="141">
        <f>O591*H591</f>
        <v>0</v>
      </c>
      <c r="Q591" s="141">
        <v>0</v>
      </c>
      <c r="R591" s="141">
        <f>Q591*H591</f>
        <v>0</v>
      </c>
      <c r="S591" s="141">
        <v>0</v>
      </c>
      <c r="T591" s="142">
        <f>S591*H591</f>
        <v>0</v>
      </c>
      <c r="AR591" s="143" t="s">
        <v>237</v>
      </c>
      <c r="AT591" s="143" t="s">
        <v>192</v>
      </c>
      <c r="AU591" s="143" t="s">
        <v>89</v>
      </c>
      <c r="AY591" s="16" t="s">
        <v>190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6" t="s">
        <v>87</v>
      </c>
      <c r="BK591" s="144">
        <f>ROUND(I591*H591,2)</f>
        <v>0</v>
      </c>
      <c r="BL591" s="16" t="s">
        <v>237</v>
      </c>
      <c r="BM591" s="143" t="s">
        <v>956</v>
      </c>
    </row>
    <row r="592" spans="2:65" s="1" customFormat="1">
      <c r="B592" s="31"/>
      <c r="D592" s="145" t="s">
        <v>198</v>
      </c>
      <c r="F592" s="146" t="s">
        <v>1286</v>
      </c>
      <c r="I592" s="147"/>
      <c r="L592" s="31"/>
      <c r="M592" s="148"/>
      <c r="T592" s="55"/>
      <c r="AT592" s="16" t="s">
        <v>198</v>
      </c>
      <c r="AU592" s="16" t="s">
        <v>89</v>
      </c>
    </row>
    <row r="593" spans="2:65" s="1" customFormat="1" ht="19.5">
      <c r="B593" s="31"/>
      <c r="D593" s="145" t="s">
        <v>403</v>
      </c>
      <c r="F593" s="151" t="s">
        <v>1288</v>
      </c>
      <c r="I593" s="147"/>
      <c r="L593" s="31"/>
      <c r="M593" s="148"/>
      <c r="T593" s="55"/>
      <c r="AT593" s="16" t="s">
        <v>403</v>
      </c>
      <c r="AU593" s="16" t="s">
        <v>89</v>
      </c>
    </row>
    <row r="594" spans="2:65" s="1" customFormat="1" ht="33" customHeight="1">
      <c r="B594" s="31"/>
      <c r="C594" s="132" t="s">
        <v>575</v>
      </c>
      <c r="D594" s="132" t="s">
        <v>192</v>
      </c>
      <c r="E594" s="133" t="s">
        <v>1295</v>
      </c>
      <c r="F594" s="134" t="s">
        <v>1296</v>
      </c>
      <c r="G594" s="135" t="s">
        <v>265</v>
      </c>
      <c r="H594" s="136">
        <v>1.6819999999999999</v>
      </c>
      <c r="I594" s="137"/>
      <c r="J594" s="138">
        <f>ROUND(I594*H594,2)</f>
        <v>0</v>
      </c>
      <c r="K594" s="134" t="s">
        <v>196</v>
      </c>
      <c r="L594" s="31"/>
      <c r="M594" s="139" t="s">
        <v>1</v>
      </c>
      <c r="N594" s="140" t="s">
        <v>44</v>
      </c>
      <c r="P594" s="141">
        <f>O594*H594</f>
        <v>0</v>
      </c>
      <c r="Q594" s="141">
        <v>0</v>
      </c>
      <c r="R594" s="141">
        <f>Q594*H594</f>
        <v>0</v>
      </c>
      <c r="S594" s="141">
        <v>0</v>
      </c>
      <c r="T594" s="142">
        <f>S594*H594</f>
        <v>0</v>
      </c>
      <c r="AR594" s="143" t="s">
        <v>237</v>
      </c>
      <c r="AT594" s="143" t="s">
        <v>192</v>
      </c>
      <c r="AU594" s="143" t="s">
        <v>89</v>
      </c>
      <c r="AY594" s="16" t="s">
        <v>190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6" t="s">
        <v>87</v>
      </c>
      <c r="BK594" s="144">
        <f>ROUND(I594*H594,2)</f>
        <v>0</v>
      </c>
      <c r="BL594" s="16" t="s">
        <v>237</v>
      </c>
      <c r="BM594" s="143" t="s">
        <v>961</v>
      </c>
    </row>
    <row r="595" spans="2:65" s="1" customFormat="1" ht="29.25">
      <c r="B595" s="31"/>
      <c r="D595" s="145" t="s">
        <v>198</v>
      </c>
      <c r="F595" s="146" t="s">
        <v>1298</v>
      </c>
      <c r="I595" s="147"/>
      <c r="L595" s="31"/>
      <c r="M595" s="148"/>
      <c r="T595" s="55"/>
      <c r="AT595" s="16" t="s">
        <v>198</v>
      </c>
      <c r="AU595" s="16" t="s">
        <v>89</v>
      </c>
    </row>
    <row r="596" spans="2:65" s="1" customFormat="1">
      <c r="B596" s="31"/>
      <c r="D596" s="149" t="s">
        <v>200</v>
      </c>
      <c r="F596" s="150" t="s">
        <v>1299</v>
      </c>
      <c r="I596" s="147"/>
      <c r="L596" s="31"/>
      <c r="M596" s="148"/>
      <c r="T596" s="55"/>
      <c r="AT596" s="16" t="s">
        <v>200</v>
      </c>
      <c r="AU596" s="16" t="s">
        <v>89</v>
      </c>
    </row>
    <row r="597" spans="2:65" s="11" customFormat="1" ht="22.9" customHeight="1">
      <c r="B597" s="121"/>
      <c r="D597" s="122" t="s">
        <v>78</v>
      </c>
      <c r="E597" s="130" t="s">
        <v>1300</v>
      </c>
      <c r="F597" s="130" t="s">
        <v>1301</v>
      </c>
      <c r="I597" s="124"/>
      <c r="J597" s="131">
        <f>BK597</f>
        <v>0</v>
      </c>
      <c r="L597" s="121"/>
      <c r="M597" s="125"/>
      <c r="P597" s="126">
        <f>SUM(P598:P667)</f>
        <v>0</v>
      </c>
      <c r="R597" s="126">
        <f>SUM(R598:R667)</f>
        <v>4.5457610875999999</v>
      </c>
      <c r="T597" s="127">
        <f>SUM(T598:T667)</f>
        <v>11.048255999999999</v>
      </c>
      <c r="AR597" s="122" t="s">
        <v>89</v>
      </c>
      <c r="AT597" s="128" t="s">
        <v>78</v>
      </c>
      <c r="AU597" s="128" t="s">
        <v>87</v>
      </c>
      <c r="AY597" s="122" t="s">
        <v>190</v>
      </c>
      <c r="BK597" s="129">
        <f>SUM(BK598:BK667)</f>
        <v>0</v>
      </c>
    </row>
    <row r="598" spans="2:65" s="1" customFormat="1" ht="24.2" customHeight="1">
      <c r="B598" s="31"/>
      <c r="C598" s="132" t="s">
        <v>964</v>
      </c>
      <c r="D598" s="132" t="s">
        <v>192</v>
      </c>
      <c r="E598" s="133" t="s">
        <v>1302</v>
      </c>
      <c r="F598" s="134" t="s">
        <v>1303</v>
      </c>
      <c r="G598" s="135" t="s">
        <v>195</v>
      </c>
      <c r="H598" s="136">
        <v>971.09</v>
      </c>
      <c r="I598" s="137"/>
      <c r="J598" s="138">
        <f>ROUND(I598*H598,2)</f>
        <v>0</v>
      </c>
      <c r="K598" s="134" t="s">
        <v>196</v>
      </c>
      <c r="L598" s="31"/>
      <c r="M598" s="139" t="s">
        <v>1</v>
      </c>
      <c r="N598" s="140" t="s">
        <v>44</v>
      </c>
      <c r="P598" s="141">
        <f>O598*H598</f>
        <v>0</v>
      </c>
      <c r="Q598" s="141">
        <v>0</v>
      </c>
      <c r="R598" s="141">
        <f>Q598*H598</f>
        <v>0</v>
      </c>
      <c r="S598" s="141">
        <v>1.0999999999999999E-2</v>
      </c>
      <c r="T598" s="142">
        <f>S598*H598</f>
        <v>10.681989999999999</v>
      </c>
      <c r="AR598" s="143" t="s">
        <v>237</v>
      </c>
      <c r="AT598" s="143" t="s">
        <v>192</v>
      </c>
      <c r="AU598" s="143" t="s">
        <v>89</v>
      </c>
      <c r="AY598" s="16" t="s">
        <v>190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6" t="s">
        <v>87</v>
      </c>
      <c r="BK598" s="144">
        <f>ROUND(I598*H598,2)</f>
        <v>0</v>
      </c>
      <c r="BL598" s="16" t="s">
        <v>237</v>
      </c>
      <c r="BM598" s="143" t="s">
        <v>967</v>
      </c>
    </row>
    <row r="599" spans="2:65" s="1" customFormat="1" ht="19.5">
      <c r="B599" s="31"/>
      <c r="D599" s="145" t="s">
        <v>198</v>
      </c>
      <c r="F599" s="146" t="s">
        <v>1305</v>
      </c>
      <c r="I599" s="147"/>
      <c r="L599" s="31"/>
      <c r="M599" s="148"/>
      <c r="T599" s="55"/>
      <c r="AT599" s="16" t="s">
        <v>198</v>
      </c>
      <c r="AU599" s="16" t="s">
        <v>89</v>
      </c>
    </row>
    <row r="600" spans="2:65" s="1" customFormat="1">
      <c r="B600" s="31"/>
      <c r="D600" s="149" t="s">
        <v>200</v>
      </c>
      <c r="F600" s="150" t="s">
        <v>1306</v>
      </c>
      <c r="I600" s="147"/>
      <c r="L600" s="31"/>
      <c r="M600" s="148"/>
      <c r="T600" s="55"/>
      <c r="AT600" s="16" t="s">
        <v>200</v>
      </c>
      <c r="AU600" s="16" t="s">
        <v>89</v>
      </c>
    </row>
    <row r="601" spans="2:65" s="1" customFormat="1" ht="33" customHeight="1">
      <c r="B601" s="31"/>
      <c r="C601" s="132" t="s">
        <v>581</v>
      </c>
      <c r="D601" s="132" t="s">
        <v>192</v>
      </c>
      <c r="E601" s="133" t="s">
        <v>1963</v>
      </c>
      <c r="F601" s="134" t="s">
        <v>1964</v>
      </c>
      <c r="G601" s="135" t="s">
        <v>195</v>
      </c>
      <c r="H601" s="136">
        <v>183.13300000000001</v>
      </c>
      <c r="I601" s="137"/>
      <c r="J601" s="138">
        <f>ROUND(I601*H601,2)</f>
        <v>0</v>
      </c>
      <c r="K601" s="134" t="s">
        <v>196</v>
      </c>
      <c r="L601" s="31"/>
      <c r="M601" s="139" t="s">
        <v>1</v>
      </c>
      <c r="N601" s="140" t="s">
        <v>44</v>
      </c>
      <c r="P601" s="141">
        <f>O601*H601</f>
        <v>0</v>
      </c>
      <c r="Q601" s="141">
        <v>0</v>
      </c>
      <c r="R601" s="141">
        <f>Q601*H601</f>
        <v>0</v>
      </c>
      <c r="S601" s="141">
        <v>2E-3</v>
      </c>
      <c r="T601" s="142">
        <f>S601*H601</f>
        <v>0.36626600000000004</v>
      </c>
      <c r="AR601" s="143" t="s">
        <v>237</v>
      </c>
      <c r="AT601" s="143" t="s">
        <v>192</v>
      </c>
      <c r="AU601" s="143" t="s">
        <v>89</v>
      </c>
      <c r="AY601" s="16" t="s">
        <v>190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6" t="s">
        <v>87</v>
      </c>
      <c r="BK601" s="144">
        <f>ROUND(I601*H601,2)</f>
        <v>0</v>
      </c>
      <c r="BL601" s="16" t="s">
        <v>237</v>
      </c>
      <c r="BM601" s="143" t="s">
        <v>972</v>
      </c>
    </row>
    <row r="602" spans="2:65" s="1" customFormat="1" ht="19.5">
      <c r="B602" s="31"/>
      <c r="D602" s="145" t="s">
        <v>198</v>
      </c>
      <c r="F602" s="146" t="s">
        <v>1965</v>
      </c>
      <c r="I602" s="147"/>
      <c r="L602" s="31"/>
      <c r="M602" s="148"/>
      <c r="T602" s="55"/>
      <c r="AT602" s="16" t="s">
        <v>198</v>
      </c>
      <c r="AU602" s="16" t="s">
        <v>89</v>
      </c>
    </row>
    <row r="603" spans="2:65" s="1" customFormat="1">
      <c r="B603" s="31"/>
      <c r="D603" s="149" t="s">
        <v>200</v>
      </c>
      <c r="F603" s="150" t="s">
        <v>1966</v>
      </c>
      <c r="I603" s="147"/>
      <c r="L603" s="31"/>
      <c r="M603" s="148"/>
      <c r="T603" s="55"/>
      <c r="AT603" s="16" t="s">
        <v>200</v>
      </c>
      <c r="AU603" s="16" t="s">
        <v>89</v>
      </c>
    </row>
    <row r="604" spans="2:65" s="1" customFormat="1" ht="24.2" customHeight="1">
      <c r="B604" s="31"/>
      <c r="C604" s="132" t="s">
        <v>975</v>
      </c>
      <c r="D604" s="132" t="s">
        <v>192</v>
      </c>
      <c r="E604" s="133" t="s">
        <v>1315</v>
      </c>
      <c r="F604" s="134" t="s">
        <v>1316</v>
      </c>
      <c r="G604" s="135" t="s">
        <v>195</v>
      </c>
      <c r="H604" s="136">
        <v>133.38</v>
      </c>
      <c r="I604" s="137"/>
      <c r="J604" s="138">
        <f>ROUND(I604*H604,2)</f>
        <v>0</v>
      </c>
      <c r="K604" s="134" t="s">
        <v>196</v>
      </c>
      <c r="L604" s="31"/>
      <c r="M604" s="139" t="s">
        <v>1</v>
      </c>
      <c r="N604" s="140" t="s">
        <v>44</v>
      </c>
      <c r="P604" s="141">
        <f>O604*H604</f>
        <v>0</v>
      </c>
      <c r="Q604" s="141">
        <v>3.0000000000000001E-5</v>
      </c>
      <c r="R604" s="141">
        <f>Q604*H604</f>
        <v>4.0013999999999996E-3</v>
      </c>
      <c r="S604" s="141">
        <v>0</v>
      </c>
      <c r="T604" s="142">
        <f>S604*H604</f>
        <v>0</v>
      </c>
      <c r="AR604" s="143" t="s">
        <v>237</v>
      </c>
      <c r="AT604" s="143" t="s">
        <v>192</v>
      </c>
      <c r="AU604" s="143" t="s">
        <v>89</v>
      </c>
      <c r="AY604" s="16" t="s">
        <v>190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6" t="s">
        <v>87</v>
      </c>
      <c r="BK604" s="144">
        <f>ROUND(I604*H604,2)</f>
        <v>0</v>
      </c>
      <c r="BL604" s="16" t="s">
        <v>237</v>
      </c>
      <c r="BM604" s="143" t="s">
        <v>978</v>
      </c>
    </row>
    <row r="605" spans="2:65" s="1" customFormat="1" ht="19.5">
      <c r="B605" s="31"/>
      <c r="D605" s="145" t="s">
        <v>198</v>
      </c>
      <c r="F605" s="146" t="s">
        <v>1318</v>
      </c>
      <c r="I605" s="147"/>
      <c r="L605" s="31"/>
      <c r="M605" s="148"/>
      <c r="T605" s="55"/>
      <c r="AT605" s="16" t="s">
        <v>198</v>
      </c>
      <c r="AU605" s="16" t="s">
        <v>89</v>
      </c>
    </row>
    <row r="606" spans="2:65" s="1" customFormat="1">
      <c r="B606" s="31"/>
      <c r="D606" s="149" t="s">
        <v>200</v>
      </c>
      <c r="F606" s="150" t="s">
        <v>1319</v>
      </c>
      <c r="I606" s="147"/>
      <c r="L606" s="31"/>
      <c r="M606" s="148"/>
      <c r="T606" s="55"/>
      <c r="AT606" s="16" t="s">
        <v>200</v>
      </c>
      <c r="AU606" s="16" t="s">
        <v>89</v>
      </c>
    </row>
    <row r="607" spans="2:65" s="1" customFormat="1" ht="16.5" customHeight="1">
      <c r="B607" s="31"/>
      <c r="C607" s="152" t="s">
        <v>586</v>
      </c>
      <c r="D607" s="152" t="s">
        <v>426</v>
      </c>
      <c r="E607" s="153" t="s">
        <v>1320</v>
      </c>
      <c r="F607" s="154" t="s">
        <v>1321</v>
      </c>
      <c r="G607" s="155" t="s">
        <v>265</v>
      </c>
      <c r="H607" s="156">
        <v>0.26700000000000002</v>
      </c>
      <c r="I607" s="157"/>
      <c r="J607" s="158">
        <f>ROUND(I607*H607,2)</f>
        <v>0</v>
      </c>
      <c r="K607" s="154" t="s">
        <v>196</v>
      </c>
      <c r="L607" s="159"/>
      <c r="M607" s="160" t="s">
        <v>1</v>
      </c>
      <c r="N607" s="161" t="s">
        <v>44</v>
      </c>
      <c r="P607" s="141">
        <f>O607*H607</f>
        <v>0</v>
      </c>
      <c r="Q607" s="141">
        <v>1</v>
      </c>
      <c r="R607" s="141">
        <f>Q607*H607</f>
        <v>0.26700000000000002</v>
      </c>
      <c r="S607" s="141">
        <v>0</v>
      </c>
      <c r="T607" s="142">
        <f>S607*H607</f>
        <v>0</v>
      </c>
      <c r="AR607" s="143" t="s">
        <v>281</v>
      </c>
      <c r="AT607" s="143" t="s">
        <v>426</v>
      </c>
      <c r="AU607" s="143" t="s">
        <v>89</v>
      </c>
      <c r="AY607" s="16" t="s">
        <v>190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6" t="s">
        <v>87</v>
      </c>
      <c r="BK607" s="144">
        <f>ROUND(I607*H607,2)</f>
        <v>0</v>
      </c>
      <c r="BL607" s="16" t="s">
        <v>237</v>
      </c>
      <c r="BM607" s="143" t="s">
        <v>983</v>
      </c>
    </row>
    <row r="608" spans="2:65" s="1" customFormat="1">
      <c r="B608" s="31"/>
      <c r="D608" s="145" t="s">
        <v>198</v>
      </c>
      <c r="F608" s="146" t="s">
        <v>1321</v>
      </c>
      <c r="I608" s="147"/>
      <c r="L608" s="31"/>
      <c r="M608" s="148"/>
      <c r="T608" s="55"/>
      <c r="AT608" s="16" t="s">
        <v>198</v>
      </c>
      <c r="AU608" s="16" t="s">
        <v>89</v>
      </c>
    </row>
    <row r="609" spans="2:65" s="1" customFormat="1" ht="24.2" customHeight="1">
      <c r="B609" s="31"/>
      <c r="C609" s="132" t="s">
        <v>986</v>
      </c>
      <c r="D609" s="132" t="s">
        <v>192</v>
      </c>
      <c r="E609" s="133" t="s">
        <v>1324</v>
      </c>
      <c r="F609" s="134" t="s">
        <v>1325</v>
      </c>
      <c r="G609" s="135" t="s">
        <v>195</v>
      </c>
      <c r="H609" s="136">
        <v>958.61300000000006</v>
      </c>
      <c r="I609" s="137"/>
      <c r="J609" s="138">
        <f>ROUND(I609*H609,2)</f>
        <v>0</v>
      </c>
      <c r="K609" s="134" t="s">
        <v>196</v>
      </c>
      <c r="L609" s="31"/>
      <c r="M609" s="139" t="s">
        <v>1</v>
      </c>
      <c r="N609" s="140" t="s">
        <v>44</v>
      </c>
      <c r="P609" s="141">
        <f>O609*H609</f>
        <v>0</v>
      </c>
      <c r="Q609" s="141">
        <v>0</v>
      </c>
      <c r="R609" s="141">
        <f>Q609*H609</f>
        <v>0</v>
      </c>
      <c r="S609" s="141">
        <v>0</v>
      </c>
      <c r="T609" s="142">
        <f>S609*H609</f>
        <v>0</v>
      </c>
      <c r="AR609" s="143" t="s">
        <v>237</v>
      </c>
      <c r="AT609" s="143" t="s">
        <v>192</v>
      </c>
      <c r="AU609" s="143" t="s">
        <v>89</v>
      </c>
      <c r="AY609" s="16" t="s">
        <v>190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6" t="s">
        <v>87</v>
      </c>
      <c r="BK609" s="144">
        <f>ROUND(I609*H609,2)</f>
        <v>0</v>
      </c>
      <c r="BL609" s="16" t="s">
        <v>237</v>
      </c>
      <c r="BM609" s="143" t="s">
        <v>989</v>
      </c>
    </row>
    <row r="610" spans="2:65" s="1" customFormat="1" ht="19.5">
      <c r="B610" s="31"/>
      <c r="D610" s="145" t="s">
        <v>198</v>
      </c>
      <c r="F610" s="146" t="s">
        <v>1327</v>
      </c>
      <c r="I610" s="147"/>
      <c r="L610" s="31"/>
      <c r="M610" s="148"/>
      <c r="T610" s="55"/>
      <c r="AT610" s="16" t="s">
        <v>198</v>
      </c>
      <c r="AU610" s="16" t="s">
        <v>89</v>
      </c>
    </row>
    <row r="611" spans="2:65" s="1" customFormat="1">
      <c r="B611" s="31"/>
      <c r="D611" s="149" t="s">
        <v>200</v>
      </c>
      <c r="F611" s="150" t="s">
        <v>1328</v>
      </c>
      <c r="I611" s="147"/>
      <c r="L611" s="31"/>
      <c r="M611" s="148"/>
      <c r="T611" s="55"/>
      <c r="AT611" s="16" t="s">
        <v>200</v>
      </c>
      <c r="AU611" s="16" t="s">
        <v>89</v>
      </c>
    </row>
    <row r="612" spans="2:65" s="1" customFormat="1" ht="24.2" customHeight="1">
      <c r="B612" s="31"/>
      <c r="C612" s="132" t="s">
        <v>592</v>
      </c>
      <c r="D612" s="132" t="s">
        <v>192</v>
      </c>
      <c r="E612" s="133" t="s">
        <v>1329</v>
      </c>
      <c r="F612" s="134" t="s">
        <v>1330</v>
      </c>
      <c r="G612" s="135" t="s">
        <v>195</v>
      </c>
      <c r="H612" s="136">
        <v>242.19499999999999</v>
      </c>
      <c r="I612" s="137"/>
      <c r="J612" s="138">
        <f>ROUND(I612*H612,2)</f>
        <v>0</v>
      </c>
      <c r="K612" s="134" t="s">
        <v>1</v>
      </c>
      <c r="L612" s="31"/>
      <c r="M612" s="139" t="s">
        <v>1</v>
      </c>
      <c r="N612" s="140" t="s">
        <v>44</v>
      </c>
      <c r="P612" s="141">
        <f>O612*H612</f>
        <v>0</v>
      </c>
      <c r="Q612" s="141">
        <v>0</v>
      </c>
      <c r="R612" s="141">
        <f>Q612*H612</f>
        <v>0</v>
      </c>
      <c r="S612" s="141">
        <v>0</v>
      </c>
      <c r="T612" s="142">
        <f>S612*H612</f>
        <v>0</v>
      </c>
      <c r="AR612" s="143" t="s">
        <v>237</v>
      </c>
      <c r="AT612" s="143" t="s">
        <v>192</v>
      </c>
      <c r="AU612" s="143" t="s">
        <v>89</v>
      </c>
      <c r="AY612" s="16" t="s">
        <v>190</v>
      </c>
      <c r="BE612" s="144">
        <f>IF(N612="základní",J612,0)</f>
        <v>0</v>
      </c>
      <c r="BF612" s="144">
        <f>IF(N612="snížená",J612,0)</f>
        <v>0</v>
      </c>
      <c r="BG612" s="144">
        <f>IF(N612="zákl. přenesená",J612,0)</f>
        <v>0</v>
      </c>
      <c r="BH612" s="144">
        <f>IF(N612="sníž. přenesená",J612,0)</f>
        <v>0</v>
      </c>
      <c r="BI612" s="144">
        <f>IF(N612="nulová",J612,0)</f>
        <v>0</v>
      </c>
      <c r="BJ612" s="16" t="s">
        <v>87</v>
      </c>
      <c r="BK612" s="144">
        <f>ROUND(I612*H612,2)</f>
        <v>0</v>
      </c>
      <c r="BL612" s="16" t="s">
        <v>237</v>
      </c>
      <c r="BM612" s="143" t="s">
        <v>994</v>
      </c>
    </row>
    <row r="613" spans="2:65" s="1" customFormat="1" ht="29.25">
      <c r="B613" s="31"/>
      <c r="D613" s="145" t="s">
        <v>198</v>
      </c>
      <c r="F613" s="146" t="s">
        <v>1332</v>
      </c>
      <c r="I613" s="147"/>
      <c r="L613" s="31"/>
      <c r="M613" s="148"/>
      <c r="T613" s="55"/>
      <c r="AT613" s="16" t="s">
        <v>198</v>
      </c>
      <c r="AU613" s="16" t="s">
        <v>89</v>
      </c>
    </row>
    <row r="614" spans="2:65" s="1" customFormat="1" ht="24.2" customHeight="1">
      <c r="B614" s="31"/>
      <c r="C614" s="132" t="s">
        <v>997</v>
      </c>
      <c r="D614" s="132" t="s">
        <v>192</v>
      </c>
      <c r="E614" s="133" t="s">
        <v>1967</v>
      </c>
      <c r="F614" s="134" t="s">
        <v>1968</v>
      </c>
      <c r="G614" s="135" t="s">
        <v>368</v>
      </c>
      <c r="H614" s="136">
        <v>77.400000000000006</v>
      </c>
      <c r="I614" s="137"/>
      <c r="J614" s="138">
        <f>ROUND(I614*H614,2)</f>
        <v>0</v>
      </c>
      <c r="K614" s="134" t="s">
        <v>1</v>
      </c>
      <c r="L614" s="31"/>
      <c r="M614" s="139" t="s">
        <v>1</v>
      </c>
      <c r="N614" s="140" t="s">
        <v>44</v>
      </c>
      <c r="P614" s="141">
        <f>O614*H614</f>
        <v>0</v>
      </c>
      <c r="Q614" s="141">
        <v>0</v>
      </c>
      <c r="R614" s="141">
        <f>Q614*H614</f>
        <v>0</v>
      </c>
      <c r="S614" s="141">
        <v>0</v>
      </c>
      <c r="T614" s="142">
        <f>S614*H614</f>
        <v>0</v>
      </c>
      <c r="AR614" s="143" t="s">
        <v>237</v>
      </c>
      <c r="AT614" s="143" t="s">
        <v>192</v>
      </c>
      <c r="AU614" s="143" t="s">
        <v>89</v>
      </c>
      <c r="AY614" s="16" t="s">
        <v>190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6" t="s">
        <v>87</v>
      </c>
      <c r="BK614" s="144">
        <f>ROUND(I614*H614,2)</f>
        <v>0</v>
      </c>
      <c r="BL614" s="16" t="s">
        <v>237</v>
      </c>
      <c r="BM614" s="143" t="s">
        <v>1000</v>
      </c>
    </row>
    <row r="615" spans="2:65" s="1" customFormat="1" ht="19.5">
      <c r="B615" s="31"/>
      <c r="D615" s="145" t="s">
        <v>198</v>
      </c>
      <c r="F615" s="146" t="s">
        <v>1969</v>
      </c>
      <c r="I615" s="147"/>
      <c r="L615" s="31"/>
      <c r="M615" s="148"/>
      <c r="T615" s="55"/>
      <c r="AT615" s="16" t="s">
        <v>198</v>
      </c>
      <c r="AU615" s="16" t="s">
        <v>89</v>
      </c>
    </row>
    <row r="616" spans="2:65" s="1" customFormat="1" ht="37.9" customHeight="1">
      <c r="B616" s="31"/>
      <c r="C616" s="152" t="s">
        <v>597</v>
      </c>
      <c r="D616" s="152" t="s">
        <v>426</v>
      </c>
      <c r="E616" s="153" t="s">
        <v>1970</v>
      </c>
      <c r="F616" s="154" t="s">
        <v>1971</v>
      </c>
      <c r="G616" s="155" t="s">
        <v>195</v>
      </c>
      <c r="H616" s="156">
        <v>1022.717</v>
      </c>
      <c r="I616" s="157"/>
      <c r="J616" s="158">
        <f>ROUND(I616*H616,2)</f>
        <v>0</v>
      </c>
      <c r="K616" s="154" t="s">
        <v>196</v>
      </c>
      <c r="L616" s="159"/>
      <c r="M616" s="160" t="s">
        <v>1</v>
      </c>
      <c r="N616" s="161" t="s">
        <v>44</v>
      </c>
      <c r="P616" s="141">
        <f>O616*H616</f>
        <v>0</v>
      </c>
      <c r="Q616" s="141">
        <v>4.0000000000000002E-4</v>
      </c>
      <c r="R616" s="141">
        <f>Q616*H616</f>
        <v>0.40908680000000003</v>
      </c>
      <c r="S616" s="141">
        <v>0</v>
      </c>
      <c r="T616" s="142">
        <f>S616*H616</f>
        <v>0</v>
      </c>
      <c r="AR616" s="143" t="s">
        <v>281</v>
      </c>
      <c r="AT616" s="143" t="s">
        <v>426</v>
      </c>
      <c r="AU616" s="143" t="s">
        <v>89</v>
      </c>
      <c r="AY616" s="16" t="s">
        <v>190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6" t="s">
        <v>87</v>
      </c>
      <c r="BK616" s="144">
        <f>ROUND(I616*H616,2)</f>
        <v>0</v>
      </c>
      <c r="BL616" s="16" t="s">
        <v>237</v>
      </c>
      <c r="BM616" s="143" t="s">
        <v>1005</v>
      </c>
    </row>
    <row r="617" spans="2:65" s="1" customFormat="1" ht="29.25">
      <c r="B617" s="31"/>
      <c r="D617" s="145" t="s">
        <v>198</v>
      </c>
      <c r="F617" s="146" t="s">
        <v>1971</v>
      </c>
      <c r="I617" s="147"/>
      <c r="L617" s="31"/>
      <c r="M617" s="148"/>
      <c r="T617" s="55"/>
      <c r="AT617" s="16" t="s">
        <v>198</v>
      </c>
      <c r="AU617" s="16" t="s">
        <v>89</v>
      </c>
    </row>
    <row r="618" spans="2:65" s="1" customFormat="1" ht="29.25">
      <c r="B618" s="31"/>
      <c r="D618" s="145" t="s">
        <v>403</v>
      </c>
      <c r="F618" s="151" t="s">
        <v>1972</v>
      </c>
      <c r="I618" s="147"/>
      <c r="L618" s="31"/>
      <c r="M618" s="148"/>
      <c r="T618" s="55"/>
      <c r="AT618" s="16" t="s">
        <v>403</v>
      </c>
      <c r="AU618" s="16" t="s">
        <v>89</v>
      </c>
    </row>
    <row r="619" spans="2:65" s="1" customFormat="1" ht="49.15" customHeight="1">
      <c r="B619" s="31"/>
      <c r="C619" s="152" t="s">
        <v>1009</v>
      </c>
      <c r="D619" s="152" t="s">
        <v>426</v>
      </c>
      <c r="E619" s="153" t="s">
        <v>1973</v>
      </c>
      <c r="F619" s="154" t="s">
        <v>1974</v>
      </c>
      <c r="G619" s="155" t="s">
        <v>195</v>
      </c>
      <c r="H619" s="156">
        <v>415.62099999999998</v>
      </c>
      <c r="I619" s="157"/>
      <c r="J619" s="158">
        <f>ROUND(I619*H619,2)</f>
        <v>0</v>
      </c>
      <c r="K619" s="154" t="s">
        <v>196</v>
      </c>
      <c r="L619" s="159"/>
      <c r="M619" s="160" t="s">
        <v>1</v>
      </c>
      <c r="N619" s="161" t="s">
        <v>44</v>
      </c>
      <c r="P619" s="141">
        <f>O619*H619</f>
        <v>0</v>
      </c>
      <c r="Q619" s="141">
        <v>4.0000000000000001E-3</v>
      </c>
      <c r="R619" s="141">
        <f>Q619*H619</f>
        <v>1.6624839999999999</v>
      </c>
      <c r="S619" s="141">
        <v>0</v>
      </c>
      <c r="T619" s="142">
        <f>S619*H619</f>
        <v>0</v>
      </c>
      <c r="AR619" s="143" t="s">
        <v>281</v>
      </c>
      <c r="AT619" s="143" t="s">
        <v>426</v>
      </c>
      <c r="AU619" s="143" t="s">
        <v>89</v>
      </c>
      <c r="AY619" s="16" t="s">
        <v>190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6" t="s">
        <v>87</v>
      </c>
      <c r="BK619" s="144">
        <f>ROUND(I619*H619,2)</f>
        <v>0</v>
      </c>
      <c r="BL619" s="16" t="s">
        <v>237</v>
      </c>
      <c r="BM619" s="143" t="s">
        <v>1012</v>
      </c>
    </row>
    <row r="620" spans="2:65" s="1" customFormat="1" ht="29.25">
      <c r="B620" s="31"/>
      <c r="D620" s="145" t="s">
        <v>198</v>
      </c>
      <c r="F620" s="146" t="s">
        <v>1974</v>
      </c>
      <c r="I620" s="147"/>
      <c r="L620" s="31"/>
      <c r="M620" s="148"/>
      <c r="T620" s="55"/>
      <c r="AT620" s="16" t="s">
        <v>198</v>
      </c>
      <c r="AU620" s="16" t="s">
        <v>89</v>
      </c>
    </row>
    <row r="621" spans="2:65" s="1" customFormat="1" ht="29.25">
      <c r="B621" s="31"/>
      <c r="D621" s="145" t="s">
        <v>403</v>
      </c>
      <c r="F621" s="151" t="s">
        <v>1337</v>
      </c>
      <c r="I621" s="147"/>
      <c r="L621" s="31"/>
      <c r="M621" s="148"/>
      <c r="T621" s="55"/>
      <c r="AT621" s="16" t="s">
        <v>403</v>
      </c>
      <c r="AU621" s="16" t="s">
        <v>89</v>
      </c>
    </row>
    <row r="622" spans="2:65" s="1" customFormat="1" ht="24.2" customHeight="1">
      <c r="B622" s="31"/>
      <c r="C622" s="132" t="s">
        <v>602</v>
      </c>
      <c r="D622" s="132" t="s">
        <v>192</v>
      </c>
      <c r="E622" s="133" t="s">
        <v>1975</v>
      </c>
      <c r="F622" s="134" t="s">
        <v>1976</v>
      </c>
      <c r="G622" s="135" t="s">
        <v>195</v>
      </c>
      <c r="H622" s="136">
        <v>773.64</v>
      </c>
      <c r="I622" s="137"/>
      <c r="J622" s="138">
        <f>ROUND(I622*H622,2)</f>
        <v>0</v>
      </c>
      <c r="K622" s="134" t="s">
        <v>196</v>
      </c>
      <c r="L622" s="31"/>
      <c r="M622" s="139" t="s">
        <v>1</v>
      </c>
      <c r="N622" s="140" t="s">
        <v>44</v>
      </c>
      <c r="P622" s="141">
        <f>O622*H622</f>
        <v>0</v>
      </c>
      <c r="Q622" s="141">
        <v>1.94E-4</v>
      </c>
      <c r="R622" s="141">
        <f>Q622*H622</f>
        <v>0.15008616</v>
      </c>
      <c r="S622" s="141">
        <v>0</v>
      </c>
      <c r="T622" s="142">
        <f>S622*H622</f>
        <v>0</v>
      </c>
      <c r="AR622" s="143" t="s">
        <v>237</v>
      </c>
      <c r="AT622" s="143" t="s">
        <v>192</v>
      </c>
      <c r="AU622" s="143" t="s">
        <v>89</v>
      </c>
      <c r="AY622" s="16" t="s">
        <v>190</v>
      </c>
      <c r="BE622" s="144">
        <f>IF(N622="základní",J622,0)</f>
        <v>0</v>
      </c>
      <c r="BF622" s="144">
        <f>IF(N622="snížená",J622,0)</f>
        <v>0</v>
      </c>
      <c r="BG622" s="144">
        <f>IF(N622="zákl. přenesená",J622,0)</f>
        <v>0</v>
      </c>
      <c r="BH622" s="144">
        <f>IF(N622="sníž. přenesená",J622,0)</f>
        <v>0</v>
      </c>
      <c r="BI622" s="144">
        <f>IF(N622="nulová",J622,0)</f>
        <v>0</v>
      </c>
      <c r="BJ622" s="16" t="s">
        <v>87</v>
      </c>
      <c r="BK622" s="144">
        <f>ROUND(I622*H622,2)</f>
        <v>0</v>
      </c>
      <c r="BL622" s="16" t="s">
        <v>237</v>
      </c>
      <c r="BM622" s="143" t="s">
        <v>1017</v>
      </c>
    </row>
    <row r="623" spans="2:65" s="1" customFormat="1" ht="19.5">
      <c r="B623" s="31"/>
      <c r="D623" s="145" t="s">
        <v>198</v>
      </c>
      <c r="F623" s="146" t="s">
        <v>1977</v>
      </c>
      <c r="I623" s="147"/>
      <c r="L623" s="31"/>
      <c r="M623" s="148"/>
      <c r="T623" s="55"/>
      <c r="AT623" s="16" t="s">
        <v>198</v>
      </c>
      <c r="AU623" s="16" t="s">
        <v>89</v>
      </c>
    </row>
    <row r="624" spans="2:65" s="1" customFormat="1">
      <c r="B624" s="31"/>
      <c r="D624" s="149" t="s">
        <v>200</v>
      </c>
      <c r="F624" s="150" t="s">
        <v>1978</v>
      </c>
      <c r="I624" s="147"/>
      <c r="L624" s="31"/>
      <c r="M624" s="148"/>
      <c r="T624" s="55"/>
      <c r="AT624" s="16" t="s">
        <v>200</v>
      </c>
      <c r="AU624" s="16" t="s">
        <v>89</v>
      </c>
    </row>
    <row r="625" spans="2:65" s="1" customFormat="1" ht="33" customHeight="1">
      <c r="B625" s="31"/>
      <c r="C625" s="132" t="s">
        <v>1020</v>
      </c>
      <c r="D625" s="132" t="s">
        <v>192</v>
      </c>
      <c r="E625" s="133" t="s">
        <v>1979</v>
      </c>
      <c r="F625" s="134" t="s">
        <v>1980</v>
      </c>
      <c r="G625" s="135" t="s">
        <v>204</v>
      </c>
      <c r="H625" s="136">
        <v>4641.84</v>
      </c>
      <c r="I625" s="137"/>
      <c r="J625" s="138">
        <f>ROUND(I625*H625,2)</f>
        <v>0</v>
      </c>
      <c r="K625" s="134" t="s">
        <v>196</v>
      </c>
      <c r="L625" s="31"/>
      <c r="M625" s="139" t="s">
        <v>1</v>
      </c>
      <c r="N625" s="140" t="s">
        <v>44</v>
      </c>
      <c r="P625" s="141">
        <f>O625*H625</f>
        <v>0</v>
      </c>
      <c r="Q625" s="141">
        <v>0</v>
      </c>
      <c r="R625" s="141">
        <f>Q625*H625</f>
        <v>0</v>
      </c>
      <c r="S625" s="141">
        <v>0</v>
      </c>
      <c r="T625" s="142">
        <f>S625*H625</f>
        <v>0</v>
      </c>
      <c r="AR625" s="143" t="s">
        <v>237</v>
      </c>
      <c r="AT625" s="143" t="s">
        <v>192</v>
      </c>
      <c r="AU625" s="143" t="s">
        <v>89</v>
      </c>
      <c r="AY625" s="16" t="s">
        <v>190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6" t="s">
        <v>87</v>
      </c>
      <c r="BK625" s="144">
        <f>ROUND(I625*H625,2)</f>
        <v>0</v>
      </c>
      <c r="BL625" s="16" t="s">
        <v>237</v>
      </c>
      <c r="BM625" s="143" t="s">
        <v>1023</v>
      </c>
    </row>
    <row r="626" spans="2:65" s="1" customFormat="1" ht="39">
      <c r="B626" s="31"/>
      <c r="D626" s="145" t="s">
        <v>198</v>
      </c>
      <c r="F626" s="146" t="s">
        <v>1981</v>
      </c>
      <c r="I626" s="147"/>
      <c r="L626" s="31"/>
      <c r="M626" s="148"/>
      <c r="T626" s="55"/>
      <c r="AT626" s="16" t="s">
        <v>198</v>
      </c>
      <c r="AU626" s="16" t="s">
        <v>89</v>
      </c>
    </row>
    <row r="627" spans="2:65" s="1" customFormat="1">
      <c r="B627" s="31"/>
      <c r="D627" s="149" t="s">
        <v>200</v>
      </c>
      <c r="F627" s="150" t="s">
        <v>1982</v>
      </c>
      <c r="I627" s="147"/>
      <c r="L627" s="31"/>
      <c r="M627" s="148"/>
      <c r="T627" s="55"/>
      <c r="AT627" s="16" t="s">
        <v>200</v>
      </c>
      <c r="AU627" s="16" t="s">
        <v>89</v>
      </c>
    </row>
    <row r="628" spans="2:65" s="1" customFormat="1" ht="29.25">
      <c r="B628" s="31"/>
      <c r="D628" s="145" t="s">
        <v>403</v>
      </c>
      <c r="F628" s="151" t="s">
        <v>1983</v>
      </c>
      <c r="I628" s="147"/>
      <c r="L628" s="31"/>
      <c r="M628" s="148"/>
      <c r="T628" s="55"/>
      <c r="AT628" s="16" t="s">
        <v>403</v>
      </c>
      <c r="AU628" s="16" t="s">
        <v>89</v>
      </c>
    </row>
    <row r="629" spans="2:65" s="1" customFormat="1" ht="24.2" customHeight="1">
      <c r="B629" s="31"/>
      <c r="C629" s="152" t="s">
        <v>605</v>
      </c>
      <c r="D629" s="152" t="s">
        <v>426</v>
      </c>
      <c r="E629" s="153" t="s">
        <v>1984</v>
      </c>
      <c r="F629" s="154" t="s">
        <v>1985</v>
      </c>
      <c r="G629" s="155" t="s">
        <v>204</v>
      </c>
      <c r="H629" s="156">
        <v>4873.9319999999998</v>
      </c>
      <c r="I629" s="157"/>
      <c r="J629" s="158">
        <f>ROUND(I629*H629,2)</f>
        <v>0</v>
      </c>
      <c r="K629" s="154" t="s">
        <v>1</v>
      </c>
      <c r="L629" s="159"/>
      <c r="M629" s="160" t="s">
        <v>1</v>
      </c>
      <c r="N629" s="161" t="s">
        <v>44</v>
      </c>
      <c r="P629" s="141">
        <f>O629*H629</f>
        <v>0</v>
      </c>
      <c r="Q629" s="141">
        <v>0</v>
      </c>
      <c r="R629" s="141">
        <f>Q629*H629</f>
        <v>0</v>
      </c>
      <c r="S629" s="141">
        <v>0</v>
      </c>
      <c r="T629" s="142">
        <f>S629*H629</f>
        <v>0</v>
      </c>
      <c r="AR629" s="143" t="s">
        <v>281</v>
      </c>
      <c r="AT629" s="143" t="s">
        <v>426</v>
      </c>
      <c r="AU629" s="143" t="s">
        <v>89</v>
      </c>
      <c r="AY629" s="16" t="s">
        <v>190</v>
      </c>
      <c r="BE629" s="144">
        <f>IF(N629="základní",J629,0)</f>
        <v>0</v>
      </c>
      <c r="BF629" s="144">
        <f>IF(N629="snížená",J629,0)</f>
        <v>0</v>
      </c>
      <c r="BG629" s="144">
        <f>IF(N629="zákl. přenesená",J629,0)</f>
        <v>0</v>
      </c>
      <c r="BH629" s="144">
        <f>IF(N629="sníž. přenesená",J629,0)</f>
        <v>0</v>
      </c>
      <c r="BI629" s="144">
        <f>IF(N629="nulová",J629,0)</f>
        <v>0</v>
      </c>
      <c r="BJ629" s="16" t="s">
        <v>87</v>
      </c>
      <c r="BK629" s="144">
        <f>ROUND(I629*H629,2)</f>
        <v>0</v>
      </c>
      <c r="BL629" s="16" t="s">
        <v>237</v>
      </c>
      <c r="BM629" s="143" t="s">
        <v>1028</v>
      </c>
    </row>
    <row r="630" spans="2:65" s="1" customFormat="1" ht="29.25">
      <c r="B630" s="31"/>
      <c r="D630" s="145" t="s">
        <v>198</v>
      </c>
      <c r="F630" s="146" t="s">
        <v>1986</v>
      </c>
      <c r="I630" s="147"/>
      <c r="L630" s="31"/>
      <c r="M630" s="148"/>
      <c r="T630" s="55"/>
      <c r="AT630" s="16" t="s">
        <v>198</v>
      </c>
      <c r="AU630" s="16" t="s">
        <v>89</v>
      </c>
    </row>
    <row r="631" spans="2:65" s="1" customFormat="1" ht="24.2" customHeight="1">
      <c r="B631" s="31"/>
      <c r="C631" s="132" t="s">
        <v>1031</v>
      </c>
      <c r="D631" s="132" t="s">
        <v>192</v>
      </c>
      <c r="E631" s="133" t="s">
        <v>1987</v>
      </c>
      <c r="F631" s="134" t="s">
        <v>1988</v>
      </c>
      <c r="G631" s="135" t="s">
        <v>204</v>
      </c>
      <c r="H631" s="136">
        <v>4641.84</v>
      </c>
      <c r="I631" s="137"/>
      <c r="J631" s="138">
        <f>ROUND(I631*H631,2)</f>
        <v>0</v>
      </c>
      <c r="K631" s="134" t="s">
        <v>196</v>
      </c>
      <c r="L631" s="31"/>
      <c r="M631" s="139" t="s">
        <v>1</v>
      </c>
      <c r="N631" s="140" t="s">
        <v>44</v>
      </c>
      <c r="P631" s="141">
        <f>O631*H631</f>
        <v>0</v>
      </c>
      <c r="Q631" s="141">
        <v>0</v>
      </c>
      <c r="R631" s="141">
        <f>Q631*H631</f>
        <v>0</v>
      </c>
      <c r="S631" s="141">
        <v>0</v>
      </c>
      <c r="T631" s="142">
        <f>S631*H631</f>
        <v>0</v>
      </c>
      <c r="AR631" s="143" t="s">
        <v>237</v>
      </c>
      <c r="AT631" s="143" t="s">
        <v>192</v>
      </c>
      <c r="AU631" s="143" t="s">
        <v>89</v>
      </c>
      <c r="AY631" s="16" t="s">
        <v>190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6" t="s">
        <v>87</v>
      </c>
      <c r="BK631" s="144">
        <f>ROUND(I631*H631,2)</f>
        <v>0</v>
      </c>
      <c r="BL631" s="16" t="s">
        <v>237</v>
      </c>
      <c r="BM631" s="143" t="s">
        <v>1034</v>
      </c>
    </row>
    <row r="632" spans="2:65" s="1" customFormat="1" ht="39">
      <c r="B632" s="31"/>
      <c r="D632" s="145" t="s">
        <v>198</v>
      </c>
      <c r="F632" s="146" t="s">
        <v>1989</v>
      </c>
      <c r="I632" s="147"/>
      <c r="L632" s="31"/>
      <c r="M632" s="148"/>
      <c r="T632" s="55"/>
      <c r="AT632" s="16" t="s">
        <v>198</v>
      </c>
      <c r="AU632" s="16" t="s">
        <v>89</v>
      </c>
    </row>
    <row r="633" spans="2:65" s="1" customFormat="1">
      <c r="B633" s="31"/>
      <c r="D633" s="149" t="s">
        <v>200</v>
      </c>
      <c r="F633" s="150" t="s">
        <v>1990</v>
      </c>
      <c r="I633" s="147"/>
      <c r="L633" s="31"/>
      <c r="M633" s="148"/>
      <c r="T633" s="55"/>
      <c r="AT633" s="16" t="s">
        <v>200</v>
      </c>
      <c r="AU633" s="16" t="s">
        <v>89</v>
      </c>
    </row>
    <row r="634" spans="2:65" s="1" customFormat="1" ht="24.2" customHeight="1">
      <c r="B634" s="31"/>
      <c r="C634" s="132" t="s">
        <v>609</v>
      </c>
      <c r="D634" s="132" t="s">
        <v>192</v>
      </c>
      <c r="E634" s="133" t="s">
        <v>1991</v>
      </c>
      <c r="F634" s="134" t="s">
        <v>1992</v>
      </c>
      <c r="G634" s="135" t="s">
        <v>195</v>
      </c>
      <c r="H634" s="136">
        <v>129.578</v>
      </c>
      <c r="I634" s="137"/>
      <c r="J634" s="138">
        <f>ROUND(I634*H634,2)</f>
        <v>0</v>
      </c>
      <c r="K634" s="134" t="s">
        <v>196</v>
      </c>
      <c r="L634" s="31"/>
      <c r="M634" s="139" t="s">
        <v>1</v>
      </c>
      <c r="N634" s="140" t="s">
        <v>44</v>
      </c>
      <c r="P634" s="141">
        <f>O634*H634</f>
        <v>0</v>
      </c>
      <c r="Q634" s="141">
        <v>7.6999999999999996E-4</v>
      </c>
      <c r="R634" s="141">
        <f>Q634*H634</f>
        <v>9.9775059999999999E-2</v>
      </c>
      <c r="S634" s="141">
        <v>0</v>
      </c>
      <c r="T634" s="142">
        <f>S634*H634</f>
        <v>0</v>
      </c>
      <c r="AR634" s="143" t="s">
        <v>237</v>
      </c>
      <c r="AT634" s="143" t="s">
        <v>192</v>
      </c>
      <c r="AU634" s="143" t="s">
        <v>89</v>
      </c>
      <c r="AY634" s="16" t="s">
        <v>190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87</v>
      </c>
      <c r="BK634" s="144">
        <f>ROUND(I634*H634,2)</f>
        <v>0</v>
      </c>
      <c r="BL634" s="16" t="s">
        <v>237</v>
      </c>
      <c r="BM634" s="143" t="s">
        <v>1037</v>
      </c>
    </row>
    <row r="635" spans="2:65" s="1" customFormat="1" ht="29.25">
      <c r="B635" s="31"/>
      <c r="D635" s="145" t="s">
        <v>198</v>
      </c>
      <c r="F635" s="146" t="s">
        <v>1993</v>
      </c>
      <c r="I635" s="147"/>
      <c r="L635" s="31"/>
      <c r="M635" s="148"/>
      <c r="T635" s="55"/>
      <c r="AT635" s="16" t="s">
        <v>198</v>
      </c>
      <c r="AU635" s="16" t="s">
        <v>89</v>
      </c>
    </row>
    <row r="636" spans="2:65" s="1" customFormat="1">
      <c r="B636" s="31"/>
      <c r="D636" s="149" t="s">
        <v>200</v>
      </c>
      <c r="F636" s="150" t="s">
        <v>1994</v>
      </c>
      <c r="I636" s="147"/>
      <c r="L636" s="31"/>
      <c r="M636" s="148"/>
      <c r="T636" s="55"/>
      <c r="AT636" s="16" t="s">
        <v>200</v>
      </c>
      <c r="AU636" s="16" t="s">
        <v>89</v>
      </c>
    </row>
    <row r="637" spans="2:65" s="1" customFormat="1" ht="24.2" customHeight="1">
      <c r="B637" s="31"/>
      <c r="C637" s="132" t="s">
        <v>1040</v>
      </c>
      <c r="D637" s="132" t="s">
        <v>192</v>
      </c>
      <c r="E637" s="133" t="s">
        <v>1995</v>
      </c>
      <c r="F637" s="134" t="s">
        <v>1996</v>
      </c>
      <c r="G637" s="135" t="s">
        <v>368</v>
      </c>
      <c r="H637" s="136">
        <v>59.6</v>
      </c>
      <c r="I637" s="137"/>
      <c r="J637" s="138">
        <f>ROUND(I637*H637,2)</f>
        <v>0</v>
      </c>
      <c r="K637" s="134" t="s">
        <v>196</v>
      </c>
      <c r="L637" s="31"/>
      <c r="M637" s="139" t="s">
        <v>1</v>
      </c>
      <c r="N637" s="140" t="s">
        <v>44</v>
      </c>
      <c r="P637" s="141">
        <f>O637*H637</f>
        <v>0</v>
      </c>
      <c r="Q637" s="141">
        <v>3.7510000000000001E-4</v>
      </c>
      <c r="R637" s="141">
        <f>Q637*H637</f>
        <v>2.2355960000000001E-2</v>
      </c>
      <c r="S637" s="141">
        <v>0</v>
      </c>
      <c r="T637" s="142">
        <f>S637*H637</f>
        <v>0</v>
      </c>
      <c r="AR637" s="143" t="s">
        <v>237</v>
      </c>
      <c r="AT637" s="143" t="s">
        <v>192</v>
      </c>
      <c r="AU637" s="143" t="s">
        <v>89</v>
      </c>
      <c r="AY637" s="16" t="s">
        <v>190</v>
      </c>
      <c r="BE637" s="144">
        <f>IF(N637="základní",J637,0)</f>
        <v>0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6" t="s">
        <v>87</v>
      </c>
      <c r="BK637" s="144">
        <f>ROUND(I637*H637,2)</f>
        <v>0</v>
      </c>
      <c r="BL637" s="16" t="s">
        <v>237</v>
      </c>
      <c r="BM637" s="143" t="s">
        <v>1043</v>
      </c>
    </row>
    <row r="638" spans="2:65" s="1" customFormat="1" ht="19.5">
      <c r="B638" s="31"/>
      <c r="D638" s="145" t="s">
        <v>198</v>
      </c>
      <c r="F638" s="146" t="s">
        <v>1997</v>
      </c>
      <c r="I638" s="147"/>
      <c r="L638" s="31"/>
      <c r="M638" s="148"/>
      <c r="T638" s="55"/>
      <c r="AT638" s="16" t="s">
        <v>198</v>
      </c>
      <c r="AU638" s="16" t="s">
        <v>89</v>
      </c>
    </row>
    <row r="639" spans="2:65" s="1" customFormat="1">
      <c r="B639" s="31"/>
      <c r="D639" s="149" t="s">
        <v>200</v>
      </c>
      <c r="F639" s="150" t="s">
        <v>1998</v>
      </c>
      <c r="I639" s="147"/>
      <c r="L639" s="31"/>
      <c r="M639" s="148"/>
      <c r="T639" s="55"/>
      <c r="AT639" s="16" t="s">
        <v>200</v>
      </c>
      <c r="AU639" s="16" t="s">
        <v>89</v>
      </c>
    </row>
    <row r="640" spans="2:65" s="1" customFormat="1" ht="37.9" customHeight="1">
      <c r="B640" s="31"/>
      <c r="C640" s="152" t="s">
        <v>612</v>
      </c>
      <c r="D640" s="152" t="s">
        <v>426</v>
      </c>
      <c r="E640" s="153" t="s">
        <v>1999</v>
      </c>
      <c r="F640" s="154" t="s">
        <v>2000</v>
      </c>
      <c r="G640" s="155" t="s">
        <v>195</v>
      </c>
      <c r="H640" s="156">
        <v>1239.521</v>
      </c>
      <c r="I640" s="157"/>
      <c r="J640" s="158">
        <f>ROUND(I640*H640,2)</f>
        <v>0</v>
      </c>
      <c r="K640" s="154" t="s">
        <v>1</v>
      </c>
      <c r="L640" s="159"/>
      <c r="M640" s="160" t="s">
        <v>1</v>
      </c>
      <c r="N640" s="161" t="s">
        <v>44</v>
      </c>
      <c r="P640" s="141">
        <f>O640*H640</f>
        <v>0</v>
      </c>
      <c r="Q640" s="141">
        <v>0</v>
      </c>
      <c r="R640" s="141">
        <f>Q640*H640</f>
        <v>0</v>
      </c>
      <c r="S640" s="141">
        <v>0</v>
      </c>
      <c r="T640" s="142">
        <f>S640*H640</f>
        <v>0</v>
      </c>
      <c r="AR640" s="143" t="s">
        <v>281</v>
      </c>
      <c r="AT640" s="143" t="s">
        <v>426</v>
      </c>
      <c r="AU640" s="143" t="s">
        <v>89</v>
      </c>
      <c r="AY640" s="16" t="s">
        <v>190</v>
      </c>
      <c r="BE640" s="144">
        <f>IF(N640="základní",J640,0)</f>
        <v>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6" t="s">
        <v>87</v>
      </c>
      <c r="BK640" s="144">
        <f>ROUND(I640*H640,2)</f>
        <v>0</v>
      </c>
      <c r="BL640" s="16" t="s">
        <v>237</v>
      </c>
      <c r="BM640" s="143" t="s">
        <v>1048</v>
      </c>
    </row>
    <row r="641" spans="2:65" s="1" customFormat="1" ht="29.25">
      <c r="B641" s="31"/>
      <c r="D641" s="145" t="s">
        <v>198</v>
      </c>
      <c r="F641" s="146" t="s">
        <v>2001</v>
      </c>
      <c r="I641" s="147"/>
      <c r="L641" s="31"/>
      <c r="M641" s="148"/>
      <c r="T641" s="55"/>
      <c r="AT641" s="16" t="s">
        <v>198</v>
      </c>
      <c r="AU641" s="16" t="s">
        <v>89</v>
      </c>
    </row>
    <row r="642" spans="2:65" s="1" customFormat="1" ht="37.9" customHeight="1">
      <c r="B642" s="31"/>
      <c r="C642" s="132" t="s">
        <v>1051</v>
      </c>
      <c r="D642" s="132" t="s">
        <v>192</v>
      </c>
      <c r="E642" s="133" t="s">
        <v>2002</v>
      </c>
      <c r="F642" s="134" t="s">
        <v>2003</v>
      </c>
      <c r="G642" s="135" t="s">
        <v>368</v>
      </c>
      <c r="H642" s="136">
        <v>109.825</v>
      </c>
      <c r="I642" s="137"/>
      <c r="J642" s="138">
        <f>ROUND(I642*H642,2)</f>
        <v>0</v>
      </c>
      <c r="K642" s="134" t="s">
        <v>196</v>
      </c>
      <c r="L642" s="31"/>
      <c r="M642" s="139" t="s">
        <v>1</v>
      </c>
      <c r="N642" s="140" t="s">
        <v>44</v>
      </c>
      <c r="P642" s="141">
        <f>O642*H642</f>
        <v>0</v>
      </c>
      <c r="Q642" s="141">
        <v>6.0479999999999996E-4</v>
      </c>
      <c r="R642" s="141">
        <f>Q642*H642</f>
        <v>6.6422159999999994E-2</v>
      </c>
      <c r="S642" s="141">
        <v>0</v>
      </c>
      <c r="T642" s="142">
        <f>S642*H642</f>
        <v>0</v>
      </c>
      <c r="AR642" s="143" t="s">
        <v>237</v>
      </c>
      <c r="AT642" s="143" t="s">
        <v>192</v>
      </c>
      <c r="AU642" s="143" t="s">
        <v>89</v>
      </c>
      <c r="AY642" s="16" t="s">
        <v>190</v>
      </c>
      <c r="BE642" s="144">
        <f>IF(N642="základní",J642,0)</f>
        <v>0</v>
      </c>
      <c r="BF642" s="144">
        <f>IF(N642="snížená",J642,0)</f>
        <v>0</v>
      </c>
      <c r="BG642" s="144">
        <f>IF(N642="zákl. přenesená",J642,0)</f>
        <v>0</v>
      </c>
      <c r="BH642" s="144">
        <f>IF(N642="sníž. přenesená",J642,0)</f>
        <v>0</v>
      </c>
      <c r="BI642" s="144">
        <f>IF(N642="nulová",J642,0)</f>
        <v>0</v>
      </c>
      <c r="BJ642" s="16" t="s">
        <v>87</v>
      </c>
      <c r="BK642" s="144">
        <f>ROUND(I642*H642,2)</f>
        <v>0</v>
      </c>
      <c r="BL642" s="16" t="s">
        <v>237</v>
      </c>
      <c r="BM642" s="143" t="s">
        <v>1054</v>
      </c>
    </row>
    <row r="643" spans="2:65" s="1" customFormat="1" ht="19.5">
      <c r="B643" s="31"/>
      <c r="D643" s="145" t="s">
        <v>198</v>
      </c>
      <c r="F643" s="146" t="s">
        <v>2004</v>
      </c>
      <c r="I643" s="147"/>
      <c r="L643" s="31"/>
      <c r="M643" s="148"/>
      <c r="T643" s="55"/>
      <c r="AT643" s="16" t="s">
        <v>198</v>
      </c>
      <c r="AU643" s="16" t="s">
        <v>89</v>
      </c>
    </row>
    <row r="644" spans="2:65" s="1" customFormat="1">
      <c r="B644" s="31"/>
      <c r="D644" s="149" t="s">
        <v>200</v>
      </c>
      <c r="F644" s="150" t="s">
        <v>2005</v>
      </c>
      <c r="I644" s="147"/>
      <c r="L644" s="31"/>
      <c r="M644" s="148"/>
      <c r="T644" s="55"/>
      <c r="AT644" s="16" t="s">
        <v>200</v>
      </c>
      <c r="AU644" s="16" t="s">
        <v>89</v>
      </c>
    </row>
    <row r="645" spans="2:65" s="1" customFormat="1" ht="19.5">
      <c r="B645" s="31"/>
      <c r="D645" s="145" t="s">
        <v>403</v>
      </c>
      <c r="F645" s="151" t="s">
        <v>2006</v>
      </c>
      <c r="I645" s="147"/>
      <c r="L645" s="31"/>
      <c r="M645" s="148"/>
      <c r="T645" s="55"/>
      <c r="AT645" s="16" t="s">
        <v>403</v>
      </c>
      <c r="AU645" s="16" t="s">
        <v>89</v>
      </c>
    </row>
    <row r="646" spans="2:65" s="1" customFormat="1" ht="37.9" customHeight="1">
      <c r="B646" s="31"/>
      <c r="C646" s="132" t="s">
        <v>617</v>
      </c>
      <c r="D646" s="132" t="s">
        <v>192</v>
      </c>
      <c r="E646" s="133" t="s">
        <v>2007</v>
      </c>
      <c r="F646" s="134" t="s">
        <v>2008</v>
      </c>
      <c r="G646" s="135" t="s">
        <v>368</v>
      </c>
      <c r="H646" s="136">
        <v>5.57</v>
      </c>
      <c r="I646" s="137"/>
      <c r="J646" s="138">
        <f>ROUND(I646*H646,2)</f>
        <v>0</v>
      </c>
      <c r="K646" s="134" t="s">
        <v>196</v>
      </c>
      <c r="L646" s="31"/>
      <c r="M646" s="139" t="s">
        <v>1</v>
      </c>
      <c r="N646" s="140" t="s">
        <v>44</v>
      </c>
      <c r="P646" s="141">
        <f>O646*H646</f>
        <v>0</v>
      </c>
      <c r="Q646" s="141">
        <v>6.0479999999999996E-4</v>
      </c>
      <c r="R646" s="141">
        <f>Q646*H646</f>
        <v>3.3687359999999998E-3</v>
      </c>
      <c r="S646" s="141">
        <v>0</v>
      </c>
      <c r="T646" s="142">
        <f>S646*H646</f>
        <v>0</v>
      </c>
      <c r="AR646" s="143" t="s">
        <v>237</v>
      </c>
      <c r="AT646" s="143" t="s">
        <v>192</v>
      </c>
      <c r="AU646" s="143" t="s">
        <v>89</v>
      </c>
      <c r="AY646" s="16" t="s">
        <v>190</v>
      </c>
      <c r="BE646" s="144">
        <f>IF(N646="základní",J646,0)</f>
        <v>0</v>
      </c>
      <c r="BF646" s="144">
        <f>IF(N646="snížená",J646,0)</f>
        <v>0</v>
      </c>
      <c r="BG646" s="144">
        <f>IF(N646="zákl. přenesená",J646,0)</f>
        <v>0</v>
      </c>
      <c r="BH646" s="144">
        <f>IF(N646="sníž. přenesená",J646,0)</f>
        <v>0</v>
      </c>
      <c r="BI646" s="144">
        <f>IF(N646="nulová",J646,0)</f>
        <v>0</v>
      </c>
      <c r="BJ646" s="16" t="s">
        <v>87</v>
      </c>
      <c r="BK646" s="144">
        <f>ROUND(I646*H646,2)</f>
        <v>0</v>
      </c>
      <c r="BL646" s="16" t="s">
        <v>237</v>
      </c>
      <c r="BM646" s="143" t="s">
        <v>1059</v>
      </c>
    </row>
    <row r="647" spans="2:65" s="1" customFormat="1" ht="19.5">
      <c r="B647" s="31"/>
      <c r="D647" s="145" t="s">
        <v>198</v>
      </c>
      <c r="F647" s="146" t="s">
        <v>2009</v>
      </c>
      <c r="I647" s="147"/>
      <c r="L647" s="31"/>
      <c r="M647" s="148"/>
      <c r="T647" s="55"/>
      <c r="AT647" s="16" t="s">
        <v>198</v>
      </c>
      <c r="AU647" s="16" t="s">
        <v>89</v>
      </c>
    </row>
    <row r="648" spans="2:65" s="1" customFormat="1">
      <c r="B648" s="31"/>
      <c r="D648" s="149" t="s">
        <v>200</v>
      </c>
      <c r="F648" s="150" t="s">
        <v>2010</v>
      </c>
      <c r="I648" s="147"/>
      <c r="L648" s="31"/>
      <c r="M648" s="148"/>
      <c r="T648" s="55"/>
      <c r="AT648" s="16" t="s">
        <v>200</v>
      </c>
      <c r="AU648" s="16" t="s">
        <v>89</v>
      </c>
    </row>
    <row r="649" spans="2:65" s="1" customFormat="1" ht="19.5">
      <c r="B649" s="31"/>
      <c r="D649" s="145" t="s">
        <v>403</v>
      </c>
      <c r="F649" s="151" t="s">
        <v>2011</v>
      </c>
      <c r="I649" s="147"/>
      <c r="L649" s="31"/>
      <c r="M649" s="148"/>
      <c r="T649" s="55"/>
      <c r="AT649" s="16" t="s">
        <v>403</v>
      </c>
      <c r="AU649" s="16" t="s">
        <v>89</v>
      </c>
    </row>
    <row r="650" spans="2:65" s="1" customFormat="1" ht="24.2" customHeight="1">
      <c r="B650" s="31"/>
      <c r="C650" s="132" t="s">
        <v>1062</v>
      </c>
      <c r="D650" s="132" t="s">
        <v>192</v>
      </c>
      <c r="E650" s="133" t="s">
        <v>1338</v>
      </c>
      <c r="F650" s="134" t="s">
        <v>1339</v>
      </c>
      <c r="G650" s="135" t="s">
        <v>195</v>
      </c>
      <c r="H650" s="136">
        <v>189.97300000000001</v>
      </c>
      <c r="I650" s="137"/>
      <c r="J650" s="138">
        <f>ROUND(I650*H650,2)</f>
        <v>0</v>
      </c>
      <c r="K650" s="134" t="s">
        <v>196</v>
      </c>
      <c r="L650" s="31"/>
      <c r="M650" s="139" t="s">
        <v>1</v>
      </c>
      <c r="N650" s="140" t="s">
        <v>44</v>
      </c>
      <c r="P650" s="141">
        <f>O650*H650</f>
        <v>0</v>
      </c>
      <c r="Q650" s="141">
        <v>8.8312999999999998E-4</v>
      </c>
      <c r="R650" s="141">
        <f>Q650*H650</f>
        <v>0.16777085549000001</v>
      </c>
      <c r="S650" s="141">
        <v>0</v>
      </c>
      <c r="T650" s="142">
        <f>S650*H650</f>
        <v>0</v>
      </c>
      <c r="AR650" s="143" t="s">
        <v>237</v>
      </c>
      <c r="AT650" s="143" t="s">
        <v>192</v>
      </c>
      <c r="AU650" s="143" t="s">
        <v>89</v>
      </c>
      <c r="AY650" s="16" t="s">
        <v>190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6" t="s">
        <v>87</v>
      </c>
      <c r="BK650" s="144">
        <f>ROUND(I650*H650,2)</f>
        <v>0</v>
      </c>
      <c r="BL650" s="16" t="s">
        <v>237</v>
      </c>
      <c r="BM650" s="143" t="s">
        <v>1065</v>
      </c>
    </row>
    <row r="651" spans="2:65" s="1" customFormat="1" ht="19.5">
      <c r="B651" s="31"/>
      <c r="D651" s="145" t="s">
        <v>198</v>
      </c>
      <c r="F651" s="146" t="s">
        <v>1341</v>
      </c>
      <c r="I651" s="147"/>
      <c r="L651" s="31"/>
      <c r="M651" s="148"/>
      <c r="T651" s="55"/>
      <c r="AT651" s="16" t="s">
        <v>198</v>
      </c>
      <c r="AU651" s="16" t="s">
        <v>89</v>
      </c>
    </row>
    <row r="652" spans="2:65" s="1" customFormat="1">
      <c r="B652" s="31"/>
      <c r="D652" s="149" t="s">
        <v>200</v>
      </c>
      <c r="F652" s="150" t="s">
        <v>1342</v>
      </c>
      <c r="I652" s="147"/>
      <c r="L652" s="31"/>
      <c r="M652" s="148"/>
      <c r="T652" s="55"/>
      <c r="AT652" s="16" t="s">
        <v>200</v>
      </c>
      <c r="AU652" s="16" t="s">
        <v>89</v>
      </c>
    </row>
    <row r="653" spans="2:65" s="1" customFormat="1" ht="44.25" customHeight="1">
      <c r="B653" s="31"/>
      <c r="C653" s="152" t="s">
        <v>622</v>
      </c>
      <c r="D653" s="152" t="s">
        <v>426</v>
      </c>
      <c r="E653" s="153" t="s">
        <v>2012</v>
      </c>
      <c r="F653" s="154" t="s">
        <v>2013</v>
      </c>
      <c r="G653" s="155" t="s">
        <v>195</v>
      </c>
      <c r="H653" s="156">
        <v>7.8659999999999997</v>
      </c>
      <c r="I653" s="157"/>
      <c r="J653" s="158">
        <f>ROUND(I653*H653,2)</f>
        <v>0</v>
      </c>
      <c r="K653" s="154" t="s">
        <v>196</v>
      </c>
      <c r="L653" s="159"/>
      <c r="M653" s="160" t="s">
        <v>1</v>
      </c>
      <c r="N653" s="161" t="s">
        <v>44</v>
      </c>
      <c r="P653" s="141">
        <f>O653*H653</f>
        <v>0</v>
      </c>
      <c r="Q653" s="141">
        <v>5.4000000000000003E-3</v>
      </c>
      <c r="R653" s="141">
        <f>Q653*H653</f>
        <v>4.2476399999999997E-2</v>
      </c>
      <c r="S653" s="141">
        <v>0</v>
      </c>
      <c r="T653" s="142">
        <f>S653*H653</f>
        <v>0</v>
      </c>
      <c r="AR653" s="143" t="s">
        <v>281</v>
      </c>
      <c r="AT653" s="143" t="s">
        <v>426</v>
      </c>
      <c r="AU653" s="143" t="s">
        <v>89</v>
      </c>
      <c r="AY653" s="16" t="s">
        <v>190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6" t="s">
        <v>87</v>
      </c>
      <c r="BK653" s="144">
        <f>ROUND(I653*H653,2)</f>
        <v>0</v>
      </c>
      <c r="BL653" s="16" t="s">
        <v>237</v>
      </c>
      <c r="BM653" s="143" t="s">
        <v>1070</v>
      </c>
    </row>
    <row r="654" spans="2:65" s="1" customFormat="1" ht="29.25">
      <c r="B654" s="31"/>
      <c r="D654" s="145" t="s">
        <v>198</v>
      </c>
      <c r="F654" s="146" t="s">
        <v>2013</v>
      </c>
      <c r="I654" s="147"/>
      <c r="L654" s="31"/>
      <c r="M654" s="148"/>
      <c r="T654" s="55"/>
      <c r="AT654" s="16" t="s">
        <v>198</v>
      </c>
      <c r="AU654" s="16" t="s">
        <v>89</v>
      </c>
    </row>
    <row r="655" spans="2:65" s="1" customFormat="1" ht="49.15" customHeight="1">
      <c r="B655" s="31"/>
      <c r="C655" s="152" t="s">
        <v>1073</v>
      </c>
      <c r="D655" s="152" t="s">
        <v>426</v>
      </c>
      <c r="E655" s="153" t="s">
        <v>1349</v>
      </c>
      <c r="F655" s="154" t="s">
        <v>1350</v>
      </c>
      <c r="G655" s="155" t="s">
        <v>195</v>
      </c>
      <c r="H655" s="156">
        <v>126.36199999999999</v>
      </c>
      <c r="I655" s="157"/>
      <c r="J655" s="158">
        <f>ROUND(I655*H655,2)</f>
        <v>0</v>
      </c>
      <c r="K655" s="154" t="s">
        <v>196</v>
      </c>
      <c r="L655" s="159"/>
      <c r="M655" s="160" t="s">
        <v>1</v>
      </c>
      <c r="N655" s="161" t="s">
        <v>44</v>
      </c>
      <c r="P655" s="141">
        <f>O655*H655</f>
        <v>0</v>
      </c>
      <c r="Q655" s="141">
        <v>5.0000000000000001E-3</v>
      </c>
      <c r="R655" s="141">
        <f>Q655*H655</f>
        <v>0.63180999999999998</v>
      </c>
      <c r="S655" s="141">
        <v>0</v>
      </c>
      <c r="T655" s="142">
        <f>S655*H655</f>
        <v>0</v>
      </c>
      <c r="AR655" s="143" t="s">
        <v>281</v>
      </c>
      <c r="AT655" s="143" t="s">
        <v>426</v>
      </c>
      <c r="AU655" s="143" t="s">
        <v>89</v>
      </c>
      <c r="AY655" s="16" t="s">
        <v>190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6" t="s">
        <v>87</v>
      </c>
      <c r="BK655" s="144">
        <f>ROUND(I655*H655,2)</f>
        <v>0</v>
      </c>
      <c r="BL655" s="16" t="s">
        <v>237</v>
      </c>
      <c r="BM655" s="143" t="s">
        <v>1076</v>
      </c>
    </row>
    <row r="656" spans="2:65" s="1" customFormat="1" ht="29.25">
      <c r="B656" s="31"/>
      <c r="D656" s="145" t="s">
        <v>198</v>
      </c>
      <c r="F656" s="146" t="s">
        <v>1350</v>
      </c>
      <c r="I656" s="147"/>
      <c r="L656" s="31"/>
      <c r="M656" s="148"/>
      <c r="T656" s="55"/>
      <c r="AT656" s="16" t="s">
        <v>198</v>
      </c>
      <c r="AU656" s="16" t="s">
        <v>89</v>
      </c>
    </row>
    <row r="657" spans="2:65" s="1" customFormat="1" ht="24.2" customHeight="1">
      <c r="B657" s="31"/>
      <c r="C657" s="132" t="s">
        <v>628</v>
      </c>
      <c r="D657" s="132" t="s">
        <v>192</v>
      </c>
      <c r="E657" s="133" t="s">
        <v>1344</v>
      </c>
      <c r="F657" s="134" t="s">
        <v>1345</v>
      </c>
      <c r="G657" s="135" t="s">
        <v>195</v>
      </c>
      <c r="H657" s="136">
        <v>141.08099999999999</v>
      </c>
      <c r="I657" s="137"/>
      <c r="J657" s="138">
        <f>ROUND(I657*H657,2)</f>
        <v>0</v>
      </c>
      <c r="K657" s="134" t="s">
        <v>196</v>
      </c>
      <c r="L657" s="31"/>
      <c r="M657" s="139" t="s">
        <v>1</v>
      </c>
      <c r="N657" s="140" t="s">
        <v>44</v>
      </c>
      <c r="P657" s="141">
        <f>O657*H657</f>
        <v>0</v>
      </c>
      <c r="Q657" s="141">
        <v>9.4131E-4</v>
      </c>
      <c r="R657" s="141">
        <f>Q657*H657</f>
        <v>0.13280095610999998</v>
      </c>
      <c r="S657" s="141">
        <v>0</v>
      </c>
      <c r="T657" s="142">
        <f>S657*H657</f>
        <v>0</v>
      </c>
      <c r="AR657" s="143" t="s">
        <v>237</v>
      </c>
      <c r="AT657" s="143" t="s">
        <v>192</v>
      </c>
      <c r="AU657" s="143" t="s">
        <v>89</v>
      </c>
      <c r="AY657" s="16" t="s">
        <v>190</v>
      </c>
      <c r="BE657" s="144">
        <f>IF(N657="základní",J657,0)</f>
        <v>0</v>
      </c>
      <c r="BF657" s="144">
        <f>IF(N657="snížená",J657,0)</f>
        <v>0</v>
      </c>
      <c r="BG657" s="144">
        <f>IF(N657="zákl. přenesená",J657,0)</f>
        <v>0</v>
      </c>
      <c r="BH657" s="144">
        <f>IF(N657="sníž. přenesená",J657,0)</f>
        <v>0</v>
      </c>
      <c r="BI657" s="144">
        <f>IF(N657="nulová",J657,0)</f>
        <v>0</v>
      </c>
      <c r="BJ657" s="16" t="s">
        <v>87</v>
      </c>
      <c r="BK657" s="144">
        <f>ROUND(I657*H657,2)</f>
        <v>0</v>
      </c>
      <c r="BL657" s="16" t="s">
        <v>237</v>
      </c>
      <c r="BM657" s="143" t="s">
        <v>1081</v>
      </c>
    </row>
    <row r="658" spans="2:65" s="1" customFormat="1" ht="29.25">
      <c r="B658" s="31"/>
      <c r="D658" s="145" t="s">
        <v>198</v>
      </c>
      <c r="F658" s="146" t="s">
        <v>1347</v>
      </c>
      <c r="I658" s="147"/>
      <c r="L658" s="31"/>
      <c r="M658" s="148"/>
      <c r="T658" s="55"/>
      <c r="AT658" s="16" t="s">
        <v>198</v>
      </c>
      <c r="AU658" s="16" t="s">
        <v>89</v>
      </c>
    </row>
    <row r="659" spans="2:65" s="1" customFormat="1">
      <c r="B659" s="31"/>
      <c r="D659" s="149" t="s">
        <v>200</v>
      </c>
      <c r="F659" s="150" t="s">
        <v>1348</v>
      </c>
      <c r="I659" s="147"/>
      <c r="L659" s="31"/>
      <c r="M659" s="148"/>
      <c r="T659" s="55"/>
      <c r="AT659" s="16" t="s">
        <v>200</v>
      </c>
      <c r="AU659" s="16" t="s">
        <v>89</v>
      </c>
    </row>
    <row r="660" spans="2:65" s="1" customFormat="1" ht="44.25" customHeight="1">
      <c r="B660" s="31"/>
      <c r="C660" s="152" t="s">
        <v>1084</v>
      </c>
      <c r="D660" s="152" t="s">
        <v>426</v>
      </c>
      <c r="E660" s="153" t="s">
        <v>2012</v>
      </c>
      <c r="F660" s="154" t="s">
        <v>2013</v>
      </c>
      <c r="G660" s="155" t="s">
        <v>195</v>
      </c>
      <c r="H660" s="156">
        <v>51.893999999999998</v>
      </c>
      <c r="I660" s="157"/>
      <c r="J660" s="158">
        <f>ROUND(I660*H660,2)</f>
        <v>0</v>
      </c>
      <c r="K660" s="154" t="s">
        <v>196</v>
      </c>
      <c r="L660" s="159"/>
      <c r="M660" s="160" t="s">
        <v>1</v>
      </c>
      <c r="N660" s="161" t="s">
        <v>44</v>
      </c>
      <c r="P660" s="141">
        <f>O660*H660</f>
        <v>0</v>
      </c>
      <c r="Q660" s="141">
        <v>5.4000000000000003E-3</v>
      </c>
      <c r="R660" s="141">
        <f>Q660*H660</f>
        <v>0.28022760000000002</v>
      </c>
      <c r="S660" s="141">
        <v>0</v>
      </c>
      <c r="T660" s="142">
        <f>S660*H660</f>
        <v>0</v>
      </c>
      <c r="AR660" s="143" t="s">
        <v>281</v>
      </c>
      <c r="AT660" s="143" t="s">
        <v>426</v>
      </c>
      <c r="AU660" s="143" t="s">
        <v>89</v>
      </c>
      <c r="AY660" s="16" t="s">
        <v>190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6" t="s">
        <v>87</v>
      </c>
      <c r="BK660" s="144">
        <f>ROUND(I660*H660,2)</f>
        <v>0</v>
      </c>
      <c r="BL660" s="16" t="s">
        <v>237</v>
      </c>
      <c r="BM660" s="143" t="s">
        <v>1087</v>
      </c>
    </row>
    <row r="661" spans="2:65" s="1" customFormat="1" ht="29.25">
      <c r="B661" s="31"/>
      <c r="D661" s="145" t="s">
        <v>198</v>
      </c>
      <c r="F661" s="146" t="s">
        <v>2013</v>
      </c>
      <c r="I661" s="147"/>
      <c r="L661" s="31"/>
      <c r="M661" s="148"/>
      <c r="T661" s="55"/>
      <c r="AT661" s="16" t="s">
        <v>198</v>
      </c>
      <c r="AU661" s="16" t="s">
        <v>89</v>
      </c>
    </row>
    <row r="662" spans="2:65" s="1" customFormat="1" ht="44.25" customHeight="1">
      <c r="B662" s="31"/>
      <c r="C662" s="152" t="s">
        <v>633</v>
      </c>
      <c r="D662" s="152" t="s">
        <v>426</v>
      </c>
      <c r="E662" s="153" t="s">
        <v>2014</v>
      </c>
      <c r="F662" s="154" t="s">
        <v>2015</v>
      </c>
      <c r="G662" s="155" t="s">
        <v>195</v>
      </c>
      <c r="H662" s="156">
        <v>121.21899999999999</v>
      </c>
      <c r="I662" s="157"/>
      <c r="J662" s="158">
        <f>ROUND(I662*H662,2)</f>
        <v>0</v>
      </c>
      <c r="K662" s="154" t="s">
        <v>196</v>
      </c>
      <c r="L662" s="159"/>
      <c r="M662" s="160" t="s">
        <v>1</v>
      </c>
      <c r="N662" s="161" t="s">
        <v>44</v>
      </c>
      <c r="P662" s="141">
        <f>O662*H662</f>
        <v>0</v>
      </c>
      <c r="Q662" s="141">
        <v>5.0000000000000001E-3</v>
      </c>
      <c r="R662" s="141">
        <f>Q662*H662</f>
        <v>0.60609499999999994</v>
      </c>
      <c r="S662" s="141">
        <v>0</v>
      </c>
      <c r="T662" s="142">
        <f>S662*H662</f>
        <v>0</v>
      </c>
      <c r="AR662" s="143" t="s">
        <v>281</v>
      </c>
      <c r="AT662" s="143" t="s">
        <v>426</v>
      </c>
      <c r="AU662" s="143" t="s">
        <v>89</v>
      </c>
      <c r="AY662" s="16" t="s">
        <v>190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6" t="s">
        <v>87</v>
      </c>
      <c r="BK662" s="144">
        <f>ROUND(I662*H662,2)</f>
        <v>0</v>
      </c>
      <c r="BL662" s="16" t="s">
        <v>237</v>
      </c>
      <c r="BM662" s="143" t="s">
        <v>1092</v>
      </c>
    </row>
    <row r="663" spans="2:65" s="1" customFormat="1" ht="29.25">
      <c r="B663" s="31"/>
      <c r="D663" s="145" t="s">
        <v>198</v>
      </c>
      <c r="F663" s="146" t="s">
        <v>2015</v>
      </c>
      <c r="I663" s="147"/>
      <c r="L663" s="31"/>
      <c r="M663" s="148"/>
      <c r="T663" s="55"/>
      <c r="AT663" s="16" t="s">
        <v>198</v>
      </c>
      <c r="AU663" s="16" t="s">
        <v>89</v>
      </c>
    </row>
    <row r="664" spans="2:65" s="1" customFormat="1" ht="48.75">
      <c r="B664" s="31"/>
      <c r="D664" s="145" t="s">
        <v>403</v>
      </c>
      <c r="F664" s="151" t="s">
        <v>1352</v>
      </c>
      <c r="I664" s="147"/>
      <c r="L664" s="31"/>
      <c r="M664" s="148"/>
      <c r="T664" s="55"/>
      <c r="AT664" s="16" t="s">
        <v>403</v>
      </c>
      <c r="AU664" s="16" t="s">
        <v>89</v>
      </c>
    </row>
    <row r="665" spans="2:65" s="1" customFormat="1" ht="24.2" customHeight="1">
      <c r="B665" s="31"/>
      <c r="C665" s="132" t="s">
        <v>1094</v>
      </c>
      <c r="D665" s="132" t="s">
        <v>192</v>
      </c>
      <c r="E665" s="133" t="s">
        <v>1363</v>
      </c>
      <c r="F665" s="134" t="s">
        <v>1364</v>
      </c>
      <c r="G665" s="135" t="s">
        <v>265</v>
      </c>
      <c r="H665" s="136">
        <v>5.1020000000000003</v>
      </c>
      <c r="I665" s="137"/>
      <c r="J665" s="138">
        <f>ROUND(I665*H665,2)</f>
        <v>0</v>
      </c>
      <c r="K665" s="134" t="s">
        <v>196</v>
      </c>
      <c r="L665" s="31"/>
      <c r="M665" s="139" t="s">
        <v>1</v>
      </c>
      <c r="N665" s="140" t="s">
        <v>44</v>
      </c>
      <c r="P665" s="141">
        <f>O665*H665</f>
        <v>0</v>
      </c>
      <c r="Q665" s="141">
        <v>0</v>
      </c>
      <c r="R665" s="141">
        <f>Q665*H665</f>
        <v>0</v>
      </c>
      <c r="S665" s="141">
        <v>0</v>
      </c>
      <c r="T665" s="142">
        <f>S665*H665</f>
        <v>0</v>
      </c>
      <c r="AR665" s="143" t="s">
        <v>237</v>
      </c>
      <c r="AT665" s="143" t="s">
        <v>192</v>
      </c>
      <c r="AU665" s="143" t="s">
        <v>89</v>
      </c>
      <c r="AY665" s="16" t="s">
        <v>190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6" t="s">
        <v>87</v>
      </c>
      <c r="BK665" s="144">
        <f>ROUND(I665*H665,2)</f>
        <v>0</v>
      </c>
      <c r="BL665" s="16" t="s">
        <v>237</v>
      </c>
      <c r="BM665" s="143" t="s">
        <v>1097</v>
      </c>
    </row>
    <row r="666" spans="2:65" s="1" customFormat="1" ht="29.25">
      <c r="B666" s="31"/>
      <c r="D666" s="145" t="s">
        <v>198</v>
      </c>
      <c r="F666" s="146" t="s">
        <v>1366</v>
      </c>
      <c r="I666" s="147"/>
      <c r="L666" s="31"/>
      <c r="M666" s="148"/>
      <c r="T666" s="55"/>
      <c r="AT666" s="16" t="s">
        <v>198</v>
      </c>
      <c r="AU666" s="16" t="s">
        <v>89</v>
      </c>
    </row>
    <row r="667" spans="2:65" s="1" customFormat="1">
      <c r="B667" s="31"/>
      <c r="D667" s="149" t="s">
        <v>200</v>
      </c>
      <c r="F667" s="150" t="s">
        <v>1367</v>
      </c>
      <c r="I667" s="147"/>
      <c r="L667" s="31"/>
      <c r="M667" s="148"/>
      <c r="T667" s="55"/>
      <c r="AT667" s="16" t="s">
        <v>200</v>
      </c>
      <c r="AU667" s="16" t="s">
        <v>89</v>
      </c>
    </row>
    <row r="668" spans="2:65" s="11" customFormat="1" ht="22.9" customHeight="1">
      <c r="B668" s="121"/>
      <c r="D668" s="122" t="s">
        <v>78</v>
      </c>
      <c r="E668" s="130" t="s">
        <v>1369</v>
      </c>
      <c r="F668" s="130" t="s">
        <v>1370</v>
      </c>
      <c r="I668" s="124"/>
      <c r="J668" s="131">
        <f>BK668</f>
        <v>0</v>
      </c>
      <c r="L668" s="121"/>
      <c r="M668" s="125"/>
      <c r="P668" s="126">
        <f>SUM(P669:P716)</f>
        <v>0</v>
      </c>
      <c r="R668" s="126">
        <f>SUM(R669:R716)</f>
        <v>3.7978278900000002</v>
      </c>
      <c r="T668" s="127">
        <f>SUM(T669:T716)</f>
        <v>0</v>
      </c>
      <c r="AR668" s="122" t="s">
        <v>89</v>
      </c>
      <c r="AT668" s="128" t="s">
        <v>78</v>
      </c>
      <c r="AU668" s="128" t="s">
        <v>87</v>
      </c>
      <c r="AY668" s="122" t="s">
        <v>190</v>
      </c>
      <c r="BK668" s="129">
        <f>SUM(BK669:BK716)</f>
        <v>0</v>
      </c>
    </row>
    <row r="669" spans="2:65" s="1" customFormat="1" ht="24.2" customHeight="1">
      <c r="B669" s="31"/>
      <c r="C669" s="132" t="s">
        <v>639</v>
      </c>
      <c r="D669" s="132" t="s">
        <v>192</v>
      </c>
      <c r="E669" s="133" t="s">
        <v>2016</v>
      </c>
      <c r="F669" s="134" t="s">
        <v>2017</v>
      </c>
      <c r="G669" s="135" t="s">
        <v>195</v>
      </c>
      <c r="H669" s="136">
        <v>882.08</v>
      </c>
      <c r="I669" s="137"/>
      <c r="J669" s="138">
        <f>ROUND(I669*H669,2)</f>
        <v>0</v>
      </c>
      <c r="K669" s="134" t="s">
        <v>196</v>
      </c>
      <c r="L669" s="31"/>
      <c r="M669" s="139" t="s">
        <v>1</v>
      </c>
      <c r="N669" s="140" t="s">
        <v>44</v>
      </c>
      <c r="P669" s="141">
        <f>O669*H669</f>
        <v>0</v>
      </c>
      <c r="Q669" s="141">
        <v>0</v>
      </c>
      <c r="R669" s="141">
        <f>Q669*H669</f>
        <v>0</v>
      </c>
      <c r="S669" s="141">
        <v>0</v>
      </c>
      <c r="T669" s="142">
        <f>S669*H669</f>
        <v>0</v>
      </c>
      <c r="AR669" s="143" t="s">
        <v>237</v>
      </c>
      <c r="AT669" s="143" t="s">
        <v>192</v>
      </c>
      <c r="AU669" s="143" t="s">
        <v>89</v>
      </c>
      <c r="AY669" s="16" t="s">
        <v>190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6" t="s">
        <v>87</v>
      </c>
      <c r="BK669" s="144">
        <f>ROUND(I669*H669,2)</f>
        <v>0</v>
      </c>
      <c r="BL669" s="16" t="s">
        <v>237</v>
      </c>
      <c r="BM669" s="143" t="s">
        <v>1101</v>
      </c>
    </row>
    <row r="670" spans="2:65" s="1" customFormat="1" ht="29.25">
      <c r="B670" s="31"/>
      <c r="D670" s="145" t="s">
        <v>198</v>
      </c>
      <c r="F670" s="146" t="s">
        <v>2018</v>
      </c>
      <c r="I670" s="147"/>
      <c r="L670" s="31"/>
      <c r="M670" s="148"/>
      <c r="T670" s="55"/>
      <c r="AT670" s="16" t="s">
        <v>198</v>
      </c>
      <c r="AU670" s="16" t="s">
        <v>89</v>
      </c>
    </row>
    <row r="671" spans="2:65" s="1" customFormat="1">
      <c r="B671" s="31"/>
      <c r="D671" s="149" t="s">
        <v>200</v>
      </c>
      <c r="F671" s="150" t="s">
        <v>2019</v>
      </c>
      <c r="I671" s="147"/>
      <c r="L671" s="31"/>
      <c r="M671" s="148"/>
      <c r="T671" s="55"/>
      <c r="AT671" s="16" t="s">
        <v>200</v>
      </c>
      <c r="AU671" s="16" t="s">
        <v>89</v>
      </c>
    </row>
    <row r="672" spans="2:65" s="1" customFormat="1" ht="19.5">
      <c r="B672" s="31"/>
      <c r="D672" s="145" t="s">
        <v>403</v>
      </c>
      <c r="F672" s="151" t="s">
        <v>2020</v>
      </c>
      <c r="I672" s="147"/>
      <c r="L672" s="31"/>
      <c r="M672" s="148"/>
      <c r="T672" s="55"/>
      <c r="AT672" s="16" t="s">
        <v>403</v>
      </c>
      <c r="AU672" s="16" t="s">
        <v>89</v>
      </c>
    </row>
    <row r="673" spans="2:65" s="1" customFormat="1" ht="24.2" customHeight="1">
      <c r="B673" s="31"/>
      <c r="C673" s="132" t="s">
        <v>1104</v>
      </c>
      <c r="D673" s="132" t="s">
        <v>192</v>
      </c>
      <c r="E673" s="133" t="s">
        <v>2021</v>
      </c>
      <c r="F673" s="134" t="s">
        <v>2022</v>
      </c>
      <c r="G673" s="135" t="s">
        <v>195</v>
      </c>
      <c r="H673" s="136">
        <v>773.64</v>
      </c>
      <c r="I673" s="137"/>
      <c r="J673" s="138">
        <f>ROUND(I673*H673,2)</f>
        <v>0</v>
      </c>
      <c r="K673" s="134" t="s">
        <v>1</v>
      </c>
      <c r="L673" s="31"/>
      <c r="M673" s="139" t="s">
        <v>1</v>
      </c>
      <c r="N673" s="140" t="s">
        <v>44</v>
      </c>
      <c r="P673" s="141">
        <f>O673*H673</f>
        <v>0</v>
      </c>
      <c r="Q673" s="141">
        <v>0</v>
      </c>
      <c r="R673" s="141">
        <f>Q673*H673</f>
        <v>0</v>
      </c>
      <c r="S673" s="141">
        <v>0</v>
      </c>
      <c r="T673" s="142">
        <f>S673*H673</f>
        <v>0</v>
      </c>
      <c r="AR673" s="143" t="s">
        <v>237</v>
      </c>
      <c r="AT673" s="143" t="s">
        <v>192</v>
      </c>
      <c r="AU673" s="143" t="s">
        <v>89</v>
      </c>
      <c r="AY673" s="16" t="s">
        <v>190</v>
      </c>
      <c r="BE673" s="144">
        <f>IF(N673="základní",J673,0)</f>
        <v>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6" t="s">
        <v>87</v>
      </c>
      <c r="BK673" s="144">
        <f>ROUND(I673*H673,2)</f>
        <v>0</v>
      </c>
      <c r="BL673" s="16" t="s">
        <v>237</v>
      </c>
      <c r="BM673" s="143" t="s">
        <v>1107</v>
      </c>
    </row>
    <row r="674" spans="2:65" s="1" customFormat="1" ht="29.25">
      <c r="B674" s="31"/>
      <c r="D674" s="145" t="s">
        <v>198</v>
      </c>
      <c r="F674" s="146" t="s">
        <v>2023</v>
      </c>
      <c r="I674" s="147"/>
      <c r="L674" s="31"/>
      <c r="M674" s="148"/>
      <c r="T674" s="55"/>
      <c r="AT674" s="16" t="s">
        <v>198</v>
      </c>
      <c r="AU674" s="16" t="s">
        <v>89</v>
      </c>
    </row>
    <row r="675" spans="2:65" s="1" customFormat="1" ht="29.25">
      <c r="B675" s="31"/>
      <c r="D675" s="145" t="s">
        <v>403</v>
      </c>
      <c r="F675" s="151" t="s">
        <v>2024</v>
      </c>
      <c r="I675" s="147"/>
      <c r="L675" s="31"/>
      <c r="M675" s="148"/>
      <c r="T675" s="55"/>
      <c r="AT675" s="16" t="s">
        <v>403</v>
      </c>
      <c r="AU675" s="16" t="s">
        <v>89</v>
      </c>
    </row>
    <row r="676" spans="2:65" s="1" customFormat="1" ht="24.2" customHeight="1">
      <c r="B676" s="31"/>
      <c r="C676" s="152" t="s">
        <v>644</v>
      </c>
      <c r="D676" s="152" t="s">
        <v>426</v>
      </c>
      <c r="E676" s="153" t="s">
        <v>2025</v>
      </c>
      <c r="F676" s="154" t="s">
        <v>2026</v>
      </c>
      <c r="G676" s="155" t="s">
        <v>195</v>
      </c>
      <c r="H676" s="156">
        <v>789.11300000000006</v>
      </c>
      <c r="I676" s="157"/>
      <c r="J676" s="158">
        <f>ROUND(I676*H676,2)</f>
        <v>0</v>
      </c>
      <c r="K676" s="154" t="s">
        <v>1</v>
      </c>
      <c r="L676" s="159"/>
      <c r="M676" s="160" t="s">
        <v>1</v>
      </c>
      <c r="N676" s="161" t="s">
        <v>44</v>
      </c>
      <c r="P676" s="141">
        <f>O676*H676</f>
        <v>0</v>
      </c>
      <c r="Q676" s="141">
        <v>0</v>
      </c>
      <c r="R676" s="141">
        <f>Q676*H676</f>
        <v>0</v>
      </c>
      <c r="S676" s="141">
        <v>0</v>
      </c>
      <c r="T676" s="142">
        <f>S676*H676</f>
        <v>0</v>
      </c>
      <c r="AR676" s="143" t="s">
        <v>281</v>
      </c>
      <c r="AT676" s="143" t="s">
        <v>426</v>
      </c>
      <c r="AU676" s="143" t="s">
        <v>89</v>
      </c>
      <c r="AY676" s="16" t="s">
        <v>190</v>
      </c>
      <c r="BE676" s="144">
        <f>IF(N676="základní",J676,0)</f>
        <v>0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6" t="s">
        <v>87</v>
      </c>
      <c r="BK676" s="144">
        <f>ROUND(I676*H676,2)</f>
        <v>0</v>
      </c>
      <c r="BL676" s="16" t="s">
        <v>237</v>
      </c>
      <c r="BM676" s="143" t="s">
        <v>1112</v>
      </c>
    </row>
    <row r="677" spans="2:65" s="1" customFormat="1">
      <c r="B677" s="31"/>
      <c r="D677" s="145" t="s">
        <v>198</v>
      </c>
      <c r="F677" s="146" t="s">
        <v>2027</v>
      </c>
      <c r="I677" s="147"/>
      <c r="L677" s="31"/>
      <c r="M677" s="148"/>
      <c r="T677" s="55"/>
      <c r="AT677" s="16" t="s">
        <v>198</v>
      </c>
      <c r="AU677" s="16" t="s">
        <v>89</v>
      </c>
    </row>
    <row r="678" spans="2:65" s="1" customFormat="1" ht="19.5">
      <c r="B678" s="31"/>
      <c r="D678" s="145" t="s">
        <v>403</v>
      </c>
      <c r="F678" s="151" t="s">
        <v>2028</v>
      </c>
      <c r="I678" s="147"/>
      <c r="L678" s="31"/>
      <c r="M678" s="148"/>
      <c r="T678" s="55"/>
      <c r="AT678" s="16" t="s">
        <v>403</v>
      </c>
      <c r="AU678" s="16" t="s">
        <v>89</v>
      </c>
    </row>
    <row r="679" spans="2:65" s="1" customFormat="1" ht="33" customHeight="1">
      <c r="B679" s="31"/>
      <c r="C679" s="132" t="s">
        <v>1115</v>
      </c>
      <c r="D679" s="132" t="s">
        <v>192</v>
      </c>
      <c r="E679" s="133" t="s">
        <v>2029</v>
      </c>
      <c r="F679" s="134" t="s">
        <v>2030</v>
      </c>
      <c r="G679" s="135" t="s">
        <v>195</v>
      </c>
      <c r="H679" s="136">
        <v>553.12</v>
      </c>
      <c r="I679" s="137"/>
      <c r="J679" s="138">
        <f>ROUND(I679*H679,2)</f>
        <v>0</v>
      </c>
      <c r="K679" s="134" t="s">
        <v>196</v>
      </c>
      <c r="L679" s="31"/>
      <c r="M679" s="139" t="s">
        <v>1</v>
      </c>
      <c r="N679" s="140" t="s">
        <v>44</v>
      </c>
      <c r="P679" s="141">
        <f>O679*H679</f>
        <v>0</v>
      </c>
      <c r="Q679" s="141">
        <v>0</v>
      </c>
      <c r="R679" s="141">
        <f>Q679*H679</f>
        <v>0</v>
      </c>
      <c r="S679" s="141">
        <v>0</v>
      </c>
      <c r="T679" s="142">
        <f>S679*H679</f>
        <v>0</v>
      </c>
      <c r="AR679" s="143" t="s">
        <v>237</v>
      </c>
      <c r="AT679" s="143" t="s">
        <v>192</v>
      </c>
      <c r="AU679" s="143" t="s">
        <v>89</v>
      </c>
      <c r="AY679" s="16" t="s">
        <v>190</v>
      </c>
      <c r="BE679" s="144">
        <f>IF(N679="základní",J679,0)</f>
        <v>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6" t="s">
        <v>87</v>
      </c>
      <c r="BK679" s="144">
        <f>ROUND(I679*H679,2)</f>
        <v>0</v>
      </c>
      <c r="BL679" s="16" t="s">
        <v>237</v>
      </c>
      <c r="BM679" s="143" t="s">
        <v>1118</v>
      </c>
    </row>
    <row r="680" spans="2:65" s="1" customFormat="1" ht="29.25">
      <c r="B680" s="31"/>
      <c r="D680" s="145" t="s">
        <v>198</v>
      </c>
      <c r="F680" s="146" t="s">
        <v>2031</v>
      </c>
      <c r="I680" s="147"/>
      <c r="L680" s="31"/>
      <c r="M680" s="148"/>
      <c r="T680" s="55"/>
      <c r="AT680" s="16" t="s">
        <v>198</v>
      </c>
      <c r="AU680" s="16" t="s">
        <v>89</v>
      </c>
    </row>
    <row r="681" spans="2:65" s="1" customFormat="1">
      <c r="B681" s="31"/>
      <c r="D681" s="149" t="s">
        <v>200</v>
      </c>
      <c r="F681" s="150" t="s">
        <v>2032</v>
      </c>
      <c r="I681" s="147"/>
      <c r="L681" s="31"/>
      <c r="M681" s="148"/>
      <c r="T681" s="55"/>
      <c r="AT681" s="16" t="s">
        <v>200</v>
      </c>
      <c r="AU681" s="16" t="s">
        <v>89</v>
      </c>
    </row>
    <row r="682" spans="2:65" s="1" customFormat="1" ht="19.5">
      <c r="B682" s="31"/>
      <c r="D682" s="145" t="s">
        <v>403</v>
      </c>
      <c r="F682" s="151" t="s">
        <v>2033</v>
      </c>
      <c r="I682" s="147"/>
      <c r="L682" s="31"/>
      <c r="M682" s="148"/>
      <c r="T682" s="55"/>
      <c r="AT682" s="16" t="s">
        <v>403</v>
      </c>
      <c r="AU682" s="16" t="s">
        <v>89</v>
      </c>
    </row>
    <row r="683" spans="2:65" s="1" customFormat="1" ht="24.2" customHeight="1">
      <c r="B683" s="31"/>
      <c r="C683" s="152" t="s">
        <v>650</v>
      </c>
      <c r="D683" s="152" t="s">
        <v>426</v>
      </c>
      <c r="E683" s="153" t="s">
        <v>2034</v>
      </c>
      <c r="F683" s="154" t="s">
        <v>2035</v>
      </c>
      <c r="G683" s="155" t="s">
        <v>195</v>
      </c>
      <c r="H683" s="156">
        <v>636.08799999999997</v>
      </c>
      <c r="I683" s="157"/>
      <c r="J683" s="158">
        <f>ROUND(I683*H683,2)</f>
        <v>0</v>
      </c>
      <c r="K683" s="154" t="s">
        <v>196</v>
      </c>
      <c r="L683" s="159"/>
      <c r="M683" s="160" t="s">
        <v>1</v>
      </c>
      <c r="N683" s="161" t="s">
        <v>44</v>
      </c>
      <c r="P683" s="141">
        <f>O683*H683</f>
        <v>0</v>
      </c>
      <c r="Q683" s="141">
        <v>1.4999999999999999E-4</v>
      </c>
      <c r="R683" s="141">
        <f>Q683*H683</f>
        <v>9.541319999999999E-2</v>
      </c>
      <c r="S683" s="141">
        <v>0</v>
      </c>
      <c r="T683" s="142">
        <f>S683*H683</f>
        <v>0</v>
      </c>
      <c r="AR683" s="143" t="s">
        <v>281</v>
      </c>
      <c r="AT683" s="143" t="s">
        <v>426</v>
      </c>
      <c r="AU683" s="143" t="s">
        <v>89</v>
      </c>
      <c r="AY683" s="16" t="s">
        <v>190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6" t="s">
        <v>87</v>
      </c>
      <c r="BK683" s="144">
        <f>ROUND(I683*H683,2)</f>
        <v>0</v>
      </c>
      <c r="BL683" s="16" t="s">
        <v>237</v>
      </c>
      <c r="BM683" s="143" t="s">
        <v>1123</v>
      </c>
    </row>
    <row r="684" spans="2:65" s="1" customFormat="1" ht="19.5">
      <c r="B684" s="31"/>
      <c r="D684" s="145" t="s">
        <v>198</v>
      </c>
      <c r="F684" s="146" t="s">
        <v>2035</v>
      </c>
      <c r="I684" s="147"/>
      <c r="L684" s="31"/>
      <c r="M684" s="148"/>
      <c r="T684" s="55"/>
      <c r="AT684" s="16" t="s">
        <v>198</v>
      </c>
      <c r="AU684" s="16" t="s">
        <v>89</v>
      </c>
    </row>
    <row r="685" spans="2:65" s="1" customFormat="1" ht="33" customHeight="1">
      <c r="B685" s="31"/>
      <c r="C685" s="132" t="s">
        <v>1126</v>
      </c>
      <c r="D685" s="132" t="s">
        <v>192</v>
      </c>
      <c r="E685" s="133" t="s">
        <v>1372</v>
      </c>
      <c r="F685" s="134" t="s">
        <v>1373</v>
      </c>
      <c r="G685" s="135" t="s">
        <v>195</v>
      </c>
      <c r="H685" s="136">
        <v>55.875</v>
      </c>
      <c r="I685" s="137"/>
      <c r="J685" s="138">
        <f>ROUND(I685*H685,2)</f>
        <v>0</v>
      </c>
      <c r="K685" s="134" t="s">
        <v>196</v>
      </c>
      <c r="L685" s="31"/>
      <c r="M685" s="139" t="s">
        <v>1</v>
      </c>
      <c r="N685" s="140" t="s">
        <v>44</v>
      </c>
      <c r="P685" s="141">
        <f>O685*H685</f>
        <v>0</v>
      </c>
      <c r="Q685" s="141">
        <v>5.7950000000000005E-4</v>
      </c>
      <c r="R685" s="141">
        <f>Q685*H685</f>
        <v>3.23795625E-2</v>
      </c>
      <c r="S685" s="141">
        <v>0</v>
      </c>
      <c r="T685" s="142">
        <f>S685*H685</f>
        <v>0</v>
      </c>
      <c r="AR685" s="143" t="s">
        <v>237</v>
      </c>
      <c r="AT685" s="143" t="s">
        <v>192</v>
      </c>
      <c r="AU685" s="143" t="s">
        <v>89</v>
      </c>
      <c r="AY685" s="16" t="s">
        <v>190</v>
      </c>
      <c r="BE685" s="144">
        <f>IF(N685="základní",J685,0)</f>
        <v>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6" t="s">
        <v>87</v>
      </c>
      <c r="BK685" s="144">
        <f>ROUND(I685*H685,2)</f>
        <v>0</v>
      </c>
      <c r="BL685" s="16" t="s">
        <v>237</v>
      </c>
      <c r="BM685" s="143" t="s">
        <v>1129</v>
      </c>
    </row>
    <row r="686" spans="2:65" s="1" customFormat="1" ht="29.25">
      <c r="B686" s="31"/>
      <c r="D686" s="145" t="s">
        <v>198</v>
      </c>
      <c r="F686" s="146" t="s">
        <v>1375</v>
      </c>
      <c r="I686" s="147"/>
      <c r="L686" s="31"/>
      <c r="M686" s="148"/>
      <c r="T686" s="55"/>
      <c r="AT686" s="16" t="s">
        <v>198</v>
      </c>
      <c r="AU686" s="16" t="s">
        <v>89</v>
      </c>
    </row>
    <row r="687" spans="2:65" s="1" customFormat="1">
      <c r="B687" s="31"/>
      <c r="D687" s="149" t="s">
        <v>200</v>
      </c>
      <c r="F687" s="150" t="s">
        <v>1376</v>
      </c>
      <c r="I687" s="147"/>
      <c r="L687" s="31"/>
      <c r="M687" s="148"/>
      <c r="T687" s="55"/>
      <c r="AT687" s="16" t="s">
        <v>200</v>
      </c>
      <c r="AU687" s="16" t="s">
        <v>89</v>
      </c>
    </row>
    <row r="688" spans="2:65" s="1" customFormat="1" ht="24.2" customHeight="1">
      <c r="B688" s="31"/>
      <c r="C688" s="152" t="s">
        <v>656</v>
      </c>
      <c r="D688" s="152" t="s">
        <v>426</v>
      </c>
      <c r="E688" s="153" t="s">
        <v>1386</v>
      </c>
      <c r="F688" s="154" t="s">
        <v>1387</v>
      </c>
      <c r="G688" s="155" t="s">
        <v>195</v>
      </c>
      <c r="H688" s="156">
        <v>54.009</v>
      </c>
      <c r="I688" s="157"/>
      <c r="J688" s="158">
        <f>ROUND(I688*H688,2)</f>
        <v>0</v>
      </c>
      <c r="K688" s="154" t="s">
        <v>196</v>
      </c>
      <c r="L688" s="159"/>
      <c r="M688" s="160" t="s">
        <v>1</v>
      </c>
      <c r="N688" s="161" t="s">
        <v>44</v>
      </c>
      <c r="P688" s="141">
        <f>O688*H688</f>
        <v>0</v>
      </c>
      <c r="Q688" s="141">
        <v>3.5000000000000001E-3</v>
      </c>
      <c r="R688" s="141">
        <f>Q688*H688</f>
        <v>0.18903150000000002</v>
      </c>
      <c r="S688" s="141">
        <v>0</v>
      </c>
      <c r="T688" s="142">
        <f>S688*H688</f>
        <v>0</v>
      </c>
      <c r="AR688" s="143" t="s">
        <v>281</v>
      </c>
      <c r="AT688" s="143" t="s">
        <v>426</v>
      </c>
      <c r="AU688" s="143" t="s">
        <v>89</v>
      </c>
      <c r="AY688" s="16" t="s">
        <v>190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6" t="s">
        <v>87</v>
      </c>
      <c r="BK688" s="144">
        <f>ROUND(I688*H688,2)</f>
        <v>0</v>
      </c>
      <c r="BL688" s="16" t="s">
        <v>237</v>
      </c>
      <c r="BM688" s="143" t="s">
        <v>1134</v>
      </c>
    </row>
    <row r="689" spans="2:65" s="1" customFormat="1" ht="19.5">
      <c r="B689" s="31"/>
      <c r="D689" s="145" t="s">
        <v>198</v>
      </c>
      <c r="F689" s="146" t="s">
        <v>1387</v>
      </c>
      <c r="I689" s="147"/>
      <c r="L689" s="31"/>
      <c r="M689" s="148"/>
      <c r="T689" s="55"/>
      <c r="AT689" s="16" t="s">
        <v>198</v>
      </c>
      <c r="AU689" s="16" t="s">
        <v>89</v>
      </c>
    </row>
    <row r="690" spans="2:65" s="1" customFormat="1" ht="24.2" customHeight="1">
      <c r="B690" s="31"/>
      <c r="C690" s="152" t="s">
        <v>1136</v>
      </c>
      <c r="D690" s="152" t="s">
        <v>426</v>
      </c>
      <c r="E690" s="153" t="s">
        <v>1377</v>
      </c>
      <c r="F690" s="154" t="s">
        <v>1378</v>
      </c>
      <c r="G690" s="155" t="s">
        <v>195</v>
      </c>
      <c r="H690" s="156">
        <v>2.984</v>
      </c>
      <c r="I690" s="157"/>
      <c r="J690" s="158">
        <f>ROUND(I690*H690,2)</f>
        <v>0</v>
      </c>
      <c r="K690" s="154" t="s">
        <v>196</v>
      </c>
      <c r="L690" s="159"/>
      <c r="M690" s="160" t="s">
        <v>1</v>
      </c>
      <c r="N690" s="161" t="s">
        <v>44</v>
      </c>
      <c r="P690" s="141">
        <f>O690*H690</f>
        <v>0</v>
      </c>
      <c r="Q690" s="141">
        <v>1.75E-3</v>
      </c>
      <c r="R690" s="141">
        <f>Q690*H690</f>
        <v>5.2220000000000001E-3</v>
      </c>
      <c r="S690" s="141">
        <v>0</v>
      </c>
      <c r="T690" s="142">
        <f>S690*H690</f>
        <v>0</v>
      </c>
      <c r="AR690" s="143" t="s">
        <v>281</v>
      </c>
      <c r="AT690" s="143" t="s">
        <v>426</v>
      </c>
      <c r="AU690" s="143" t="s">
        <v>89</v>
      </c>
      <c r="AY690" s="16" t="s">
        <v>190</v>
      </c>
      <c r="BE690" s="144">
        <f>IF(N690="základní",J690,0)</f>
        <v>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6" t="s">
        <v>87</v>
      </c>
      <c r="BK690" s="144">
        <f>ROUND(I690*H690,2)</f>
        <v>0</v>
      </c>
      <c r="BL690" s="16" t="s">
        <v>237</v>
      </c>
      <c r="BM690" s="143" t="s">
        <v>1139</v>
      </c>
    </row>
    <row r="691" spans="2:65" s="1" customFormat="1" ht="19.5">
      <c r="B691" s="31"/>
      <c r="D691" s="145" t="s">
        <v>198</v>
      </c>
      <c r="F691" s="146" t="s">
        <v>1378</v>
      </c>
      <c r="I691" s="147"/>
      <c r="L691" s="31"/>
      <c r="M691" s="148"/>
      <c r="T691" s="55"/>
      <c r="AT691" s="16" t="s">
        <v>198</v>
      </c>
      <c r="AU691" s="16" t="s">
        <v>89</v>
      </c>
    </row>
    <row r="692" spans="2:65" s="1" customFormat="1" ht="24.2" customHeight="1">
      <c r="B692" s="31"/>
      <c r="C692" s="132" t="s">
        <v>663</v>
      </c>
      <c r="D692" s="132" t="s">
        <v>192</v>
      </c>
      <c r="E692" s="133" t="s">
        <v>1381</v>
      </c>
      <c r="F692" s="134" t="s">
        <v>1382</v>
      </c>
      <c r="G692" s="135" t="s">
        <v>195</v>
      </c>
      <c r="H692" s="136">
        <v>133.41999999999999</v>
      </c>
      <c r="I692" s="137"/>
      <c r="J692" s="138">
        <f>ROUND(I692*H692,2)</f>
        <v>0</v>
      </c>
      <c r="K692" s="134" t="s">
        <v>196</v>
      </c>
      <c r="L692" s="31"/>
      <c r="M692" s="139" t="s">
        <v>1</v>
      </c>
      <c r="N692" s="140" t="s">
        <v>44</v>
      </c>
      <c r="P692" s="141">
        <f>O692*H692</f>
        <v>0</v>
      </c>
      <c r="Q692" s="141">
        <v>6.0000000000000001E-3</v>
      </c>
      <c r="R692" s="141">
        <f>Q692*H692</f>
        <v>0.8005199999999999</v>
      </c>
      <c r="S692" s="141">
        <v>0</v>
      </c>
      <c r="T692" s="142">
        <f>S692*H692</f>
        <v>0</v>
      </c>
      <c r="AR692" s="143" t="s">
        <v>237</v>
      </c>
      <c r="AT692" s="143" t="s">
        <v>192</v>
      </c>
      <c r="AU692" s="143" t="s">
        <v>89</v>
      </c>
      <c r="AY692" s="16" t="s">
        <v>190</v>
      </c>
      <c r="BE692" s="144">
        <f>IF(N692="základní",J692,0)</f>
        <v>0</v>
      </c>
      <c r="BF692" s="144">
        <f>IF(N692="snížená",J692,0)</f>
        <v>0</v>
      </c>
      <c r="BG692" s="144">
        <f>IF(N692="zákl. přenesená",J692,0)</f>
        <v>0</v>
      </c>
      <c r="BH692" s="144">
        <f>IF(N692="sníž. přenesená",J692,0)</f>
        <v>0</v>
      </c>
      <c r="BI692" s="144">
        <f>IF(N692="nulová",J692,0)</f>
        <v>0</v>
      </c>
      <c r="BJ692" s="16" t="s">
        <v>87</v>
      </c>
      <c r="BK692" s="144">
        <f>ROUND(I692*H692,2)</f>
        <v>0</v>
      </c>
      <c r="BL692" s="16" t="s">
        <v>237</v>
      </c>
      <c r="BM692" s="143" t="s">
        <v>1143</v>
      </c>
    </row>
    <row r="693" spans="2:65" s="1" customFormat="1" ht="19.5">
      <c r="B693" s="31"/>
      <c r="D693" s="145" t="s">
        <v>198</v>
      </c>
      <c r="F693" s="146" t="s">
        <v>1384</v>
      </c>
      <c r="I693" s="147"/>
      <c r="L693" s="31"/>
      <c r="M693" s="148"/>
      <c r="T693" s="55"/>
      <c r="AT693" s="16" t="s">
        <v>198</v>
      </c>
      <c r="AU693" s="16" t="s">
        <v>89</v>
      </c>
    </row>
    <row r="694" spans="2:65" s="1" customFormat="1">
      <c r="B694" s="31"/>
      <c r="D694" s="149" t="s">
        <v>200</v>
      </c>
      <c r="F694" s="150" t="s">
        <v>1385</v>
      </c>
      <c r="I694" s="147"/>
      <c r="L694" s="31"/>
      <c r="M694" s="148"/>
      <c r="T694" s="55"/>
      <c r="AT694" s="16" t="s">
        <v>200</v>
      </c>
      <c r="AU694" s="16" t="s">
        <v>89</v>
      </c>
    </row>
    <row r="695" spans="2:65" s="1" customFormat="1" ht="24.2" customHeight="1">
      <c r="B695" s="31"/>
      <c r="C695" s="152" t="s">
        <v>1144</v>
      </c>
      <c r="D695" s="152" t="s">
        <v>426</v>
      </c>
      <c r="E695" s="153" t="s">
        <v>1386</v>
      </c>
      <c r="F695" s="154" t="s">
        <v>1387</v>
      </c>
      <c r="G695" s="155" t="s">
        <v>195</v>
      </c>
      <c r="H695" s="156">
        <v>136.08799999999999</v>
      </c>
      <c r="I695" s="157"/>
      <c r="J695" s="158">
        <f>ROUND(I695*H695,2)</f>
        <v>0</v>
      </c>
      <c r="K695" s="154" t="s">
        <v>196</v>
      </c>
      <c r="L695" s="159"/>
      <c r="M695" s="160" t="s">
        <v>1</v>
      </c>
      <c r="N695" s="161" t="s">
        <v>44</v>
      </c>
      <c r="P695" s="141">
        <f>O695*H695</f>
        <v>0</v>
      </c>
      <c r="Q695" s="141">
        <v>3.5000000000000001E-3</v>
      </c>
      <c r="R695" s="141">
        <f>Q695*H695</f>
        <v>0.47630800000000001</v>
      </c>
      <c r="S695" s="141">
        <v>0</v>
      </c>
      <c r="T695" s="142">
        <f>S695*H695</f>
        <v>0</v>
      </c>
      <c r="AR695" s="143" t="s">
        <v>281</v>
      </c>
      <c r="AT695" s="143" t="s">
        <v>426</v>
      </c>
      <c r="AU695" s="143" t="s">
        <v>89</v>
      </c>
      <c r="AY695" s="16" t="s">
        <v>190</v>
      </c>
      <c r="BE695" s="144">
        <f>IF(N695="základní",J695,0)</f>
        <v>0</v>
      </c>
      <c r="BF695" s="144">
        <f>IF(N695="snížená",J695,0)</f>
        <v>0</v>
      </c>
      <c r="BG695" s="144">
        <f>IF(N695="zákl. přenesená",J695,0)</f>
        <v>0</v>
      </c>
      <c r="BH695" s="144">
        <f>IF(N695="sníž. přenesená",J695,0)</f>
        <v>0</v>
      </c>
      <c r="BI695" s="144">
        <f>IF(N695="nulová",J695,0)</f>
        <v>0</v>
      </c>
      <c r="BJ695" s="16" t="s">
        <v>87</v>
      </c>
      <c r="BK695" s="144">
        <f>ROUND(I695*H695,2)</f>
        <v>0</v>
      </c>
      <c r="BL695" s="16" t="s">
        <v>237</v>
      </c>
      <c r="BM695" s="143" t="s">
        <v>1147</v>
      </c>
    </row>
    <row r="696" spans="2:65" s="1" customFormat="1" ht="19.5">
      <c r="B696" s="31"/>
      <c r="D696" s="145" t="s">
        <v>198</v>
      </c>
      <c r="F696" s="146" t="s">
        <v>1387</v>
      </c>
      <c r="I696" s="147"/>
      <c r="L696" s="31"/>
      <c r="M696" s="148"/>
      <c r="T696" s="55"/>
      <c r="AT696" s="16" t="s">
        <v>198</v>
      </c>
      <c r="AU696" s="16" t="s">
        <v>89</v>
      </c>
    </row>
    <row r="697" spans="2:65" s="1" customFormat="1" ht="24.2" customHeight="1">
      <c r="B697" s="31"/>
      <c r="C697" s="132" t="s">
        <v>669</v>
      </c>
      <c r="D697" s="132" t="s">
        <v>192</v>
      </c>
      <c r="E697" s="133" t="s">
        <v>1390</v>
      </c>
      <c r="F697" s="134" t="s">
        <v>1391</v>
      </c>
      <c r="G697" s="135" t="s">
        <v>195</v>
      </c>
      <c r="H697" s="136">
        <v>184.97300000000001</v>
      </c>
      <c r="I697" s="137"/>
      <c r="J697" s="138">
        <f>ROUND(I697*H697,2)</f>
        <v>0</v>
      </c>
      <c r="K697" s="134" t="s">
        <v>1</v>
      </c>
      <c r="L697" s="31"/>
      <c r="M697" s="139" t="s">
        <v>1</v>
      </c>
      <c r="N697" s="140" t="s">
        <v>44</v>
      </c>
      <c r="P697" s="141">
        <f>O697*H697</f>
        <v>0</v>
      </c>
      <c r="Q697" s="141">
        <v>0</v>
      </c>
      <c r="R697" s="141">
        <f>Q697*H697</f>
        <v>0</v>
      </c>
      <c r="S697" s="141">
        <v>0</v>
      </c>
      <c r="T697" s="142">
        <f>S697*H697</f>
        <v>0</v>
      </c>
      <c r="AR697" s="143" t="s">
        <v>237</v>
      </c>
      <c r="AT697" s="143" t="s">
        <v>192</v>
      </c>
      <c r="AU697" s="143" t="s">
        <v>89</v>
      </c>
      <c r="AY697" s="16" t="s">
        <v>190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6" t="s">
        <v>87</v>
      </c>
      <c r="BK697" s="144">
        <f>ROUND(I697*H697,2)</f>
        <v>0</v>
      </c>
      <c r="BL697" s="16" t="s">
        <v>237</v>
      </c>
      <c r="BM697" s="143" t="s">
        <v>1150</v>
      </c>
    </row>
    <row r="698" spans="2:65" s="1" customFormat="1">
      <c r="B698" s="31"/>
      <c r="D698" s="145" t="s">
        <v>198</v>
      </c>
      <c r="F698" s="146" t="s">
        <v>1391</v>
      </c>
      <c r="I698" s="147"/>
      <c r="L698" s="31"/>
      <c r="M698" s="148"/>
      <c r="T698" s="55"/>
      <c r="AT698" s="16" t="s">
        <v>198</v>
      </c>
      <c r="AU698" s="16" t="s">
        <v>89</v>
      </c>
    </row>
    <row r="699" spans="2:65" s="1" customFormat="1" ht="19.5">
      <c r="B699" s="31"/>
      <c r="D699" s="145" t="s">
        <v>403</v>
      </c>
      <c r="F699" s="151" t="s">
        <v>1393</v>
      </c>
      <c r="I699" s="147"/>
      <c r="L699" s="31"/>
      <c r="M699" s="148"/>
      <c r="T699" s="55"/>
      <c r="AT699" s="16" t="s">
        <v>403</v>
      </c>
      <c r="AU699" s="16" t="s">
        <v>89</v>
      </c>
    </row>
    <row r="700" spans="2:65" s="1" customFormat="1" ht="33" customHeight="1">
      <c r="B700" s="31"/>
      <c r="C700" s="132" t="s">
        <v>1151</v>
      </c>
      <c r="D700" s="132" t="s">
        <v>192</v>
      </c>
      <c r="E700" s="133" t="s">
        <v>1372</v>
      </c>
      <c r="F700" s="134" t="s">
        <v>1373</v>
      </c>
      <c r="G700" s="135" t="s">
        <v>195</v>
      </c>
      <c r="H700" s="136">
        <v>369.94499999999999</v>
      </c>
      <c r="I700" s="137"/>
      <c r="J700" s="138">
        <f>ROUND(I700*H700,2)</f>
        <v>0</v>
      </c>
      <c r="K700" s="134" t="s">
        <v>196</v>
      </c>
      <c r="L700" s="31"/>
      <c r="M700" s="139" t="s">
        <v>1</v>
      </c>
      <c r="N700" s="140" t="s">
        <v>44</v>
      </c>
      <c r="P700" s="141">
        <f>O700*H700</f>
        <v>0</v>
      </c>
      <c r="Q700" s="141">
        <v>5.7950000000000005E-4</v>
      </c>
      <c r="R700" s="141">
        <f>Q700*H700</f>
        <v>0.21438312750000002</v>
      </c>
      <c r="S700" s="141">
        <v>0</v>
      </c>
      <c r="T700" s="142">
        <f>S700*H700</f>
        <v>0</v>
      </c>
      <c r="AR700" s="143" t="s">
        <v>237</v>
      </c>
      <c r="AT700" s="143" t="s">
        <v>192</v>
      </c>
      <c r="AU700" s="143" t="s">
        <v>89</v>
      </c>
      <c r="AY700" s="16" t="s">
        <v>190</v>
      </c>
      <c r="BE700" s="144">
        <f>IF(N700="základní",J700,0)</f>
        <v>0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6" t="s">
        <v>87</v>
      </c>
      <c r="BK700" s="144">
        <f>ROUND(I700*H700,2)</f>
        <v>0</v>
      </c>
      <c r="BL700" s="16" t="s">
        <v>237</v>
      </c>
      <c r="BM700" s="143" t="s">
        <v>1154</v>
      </c>
    </row>
    <row r="701" spans="2:65" s="1" customFormat="1" ht="29.25">
      <c r="B701" s="31"/>
      <c r="D701" s="145" t="s">
        <v>198</v>
      </c>
      <c r="F701" s="146" t="s">
        <v>1375</v>
      </c>
      <c r="I701" s="147"/>
      <c r="L701" s="31"/>
      <c r="M701" s="148"/>
      <c r="T701" s="55"/>
      <c r="AT701" s="16" t="s">
        <v>198</v>
      </c>
      <c r="AU701" s="16" t="s">
        <v>89</v>
      </c>
    </row>
    <row r="702" spans="2:65" s="1" customFormat="1">
      <c r="B702" s="31"/>
      <c r="D702" s="149" t="s">
        <v>200</v>
      </c>
      <c r="F702" s="150" t="s">
        <v>1376</v>
      </c>
      <c r="I702" s="147"/>
      <c r="L702" s="31"/>
      <c r="M702" s="148"/>
      <c r="T702" s="55"/>
      <c r="AT702" s="16" t="s">
        <v>200</v>
      </c>
      <c r="AU702" s="16" t="s">
        <v>89</v>
      </c>
    </row>
    <row r="703" spans="2:65" s="1" customFormat="1" ht="19.5">
      <c r="B703" s="31"/>
      <c r="D703" s="145" t="s">
        <v>403</v>
      </c>
      <c r="F703" s="151" t="s">
        <v>1395</v>
      </c>
      <c r="I703" s="147"/>
      <c r="L703" s="31"/>
      <c r="M703" s="148"/>
      <c r="T703" s="55"/>
      <c r="AT703" s="16" t="s">
        <v>403</v>
      </c>
      <c r="AU703" s="16" t="s">
        <v>89</v>
      </c>
    </row>
    <row r="704" spans="2:65" s="1" customFormat="1" ht="24.2" customHeight="1">
      <c r="B704" s="31"/>
      <c r="C704" s="152" t="s">
        <v>675</v>
      </c>
      <c r="D704" s="152" t="s">
        <v>426</v>
      </c>
      <c r="E704" s="153" t="s">
        <v>1397</v>
      </c>
      <c r="F704" s="154" t="s">
        <v>1398</v>
      </c>
      <c r="G704" s="155" t="s">
        <v>195</v>
      </c>
      <c r="H704" s="156">
        <v>377.34399999999999</v>
      </c>
      <c r="I704" s="157"/>
      <c r="J704" s="158">
        <f>ROUND(I704*H704,2)</f>
        <v>0</v>
      </c>
      <c r="K704" s="154" t="s">
        <v>196</v>
      </c>
      <c r="L704" s="159"/>
      <c r="M704" s="160" t="s">
        <v>1</v>
      </c>
      <c r="N704" s="161" t="s">
        <v>44</v>
      </c>
      <c r="P704" s="141">
        <f>O704*H704</f>
        <v>0</v>
      </c>
      <c r="Q704" s="141">
        <v>5.2500000000000003E-3</v>
      </c>
      <c r="R704" s="141">
        <f>Q704*H704</f>
        <v>1.9810560000000002</v>
      </c>
      <c r="S704" s="141">
        <v>0</v>
      </c>
      <c r="T704" s="142">
        <f>S704*H704</f>
        <v>0</v>
      </c>
      <c r="AR704" s="143" t="s">
        <v>281</v>
      </c>
      <c r="AT704" s="143" t="s">
        <v>426</v>
      </c>
      <c r="AU704" s="143" t="s">
        <v>89</v>
      </c>
      <c r="AY704" s="16" t="s">
        <v>190</v>
      </c>
      <c r="BE704" s="144">
        <f>IF(N704="základní",J704,0)</f>
        <v>0</v>
      </c>
      <c r="BF704" s="144">
        <f>IF(N704="snížená",J704,0)</f>
        <v>0</v>
      </c>
      <c r="BG704" s="144">
        <f>IF(N704="zákl. přenesená",J704,0)</f>
        <v>0</v>
      </c>
      <c r="BH704" s="144">
        <f>IF(N704="sníž. přenesená",J704,0)</f>
        <v>0</v>
      </c>
      <c r="BI704" s="144">
        <f>IF(N704="nulová",J704,0)</f>
        <v>0</v>
      </c>
      <c r="BJ704" s="16" t="s">
        <v>87</v>
      </c>
      <c r="BK704" s="144">
        <f>ROUND(I704*H704,2)</f>
        <v>0</v>
      </c>
      <c r="BL704" s="16" t="s">
        <v>237</v>
      </c>
      <c r="BM704" s="143" t="s">
        <v>1159</v>
      </c>
    </row>
    <row r="705" spans="2:65" s="1" customFormat="1" ht="19.5">
      <c r="B705" s="31"/>
      <c r="D705" s="145" t="s">
        <v>198</v>
      </c>
      <c r="F705" s="146" t="s">
        <v>1398</v>
      </c>
      <c r="I705" s="147"/>
      <c r="L705" s="31"/>
      <c r="M705" s="148"/>
      <c r="T705" s="55"/>
      <c r="AT705" s="16" t="s">
        <v>198</v>
      </c>
      <c r="AU705" s="16" t="s">
        <v>89</v>
      </c>
    </row>
    <row r="706" spans="2:65" s="1" customFormat="1" ht="19.5">
      <c r="B706" s="31"/>
      <c r="D706" s="145" t="s">
        <v>403</v>
      </c>
      <c r="F706" s="151" t="s">
        <v>1395</v>
      </c>
      <c r="I706" s="147"/>
      <c r="L706" s="31"/>
      <c r="M706" s="148"/>
      <c r="T706" s="55"/>
      <c r="AT706" s="16" t="s">
        <v>403</v>
      </c>
      <c r="AU706" s="16" t="s">
        <v>89</v>
      </c>
    </row>
    <row r="707" spans="2:65" s="1" customFormat="1" ht="24.2" customHeight="1">
      <c r="B707" s="31"/>
      <c r="C707" s="132" t="s">
        <v>1162</v>
      </c>
      <c r="D707" s="132" t="s">
        <v>192</v>
      </c>
      <c r="E707" s="133" t="s">
        <v>1400</v>
      </c>
      <c r="F707" s="134" t="s">
        <v>1401</v>
      </c>
      <c r="G707" s="135" t="s">
        <v>368</v>
      </c>
      <c r="H707" s="136">
        <v>127.8</v>
      </c>
      <c r="I707" s="137"/>
      <c r="J707" s="138">
        <f>ROUND(I707*H707,2)</f>
        <v>0</v>
      </c>
      <c r="K707" s="134" t="s">
        <v>196</v>
      </c>
      <c r="L707" s="31"/>
      <c r="M707" s="139" t="s">
        <v>1</v>
      </c>
      <c r="N707" s="140" t="s">
        <v>44</v>
      </c>
      <c r="P707" s="141">
        <f>O707*H707</f>
        <v>0</v>
      </c>
      <c r="Q707" s="141">
        <v>2.7500000000000001E-5</v>
      </c>
      <c r="R707" s="141">
        <f>Q707*H707</f>
        <v>3.5145000000000003E-3</v>
      </c>
      <c r="S707" s="141">
        <v>0</v>
      </c>
      <c r="T707" s="142">
        <f>S707*H707</f>
        <v>0</v>
      </c>
      <c r="AR707" s="143" t="s">
        <v>237</v>
      </c>
      <c r="AT707" s="143" t="s">
        <v>192</v>
      </c>
      <c r="AU707" s="143" t="s">
        <v>89</v>
      </c>
      <c r="AY707" s="16" t="s">
        <v>190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6" t="s">
        <v>87</v>
      </c>
      <c r="BK707" s="144">
        <f>ROUND(I707*H707,2)</f>
        <v>0</v>
      </c>
      <c r="BL707" s="16" t="s">
        <v>237</v>
      </c>
      <c r="BM707" s="143" t="s">
        <v>1165</v>
      </c>
    </row>
    <row r="708" spans="2:65" s="1" customFormat="1" ht="19.5">
      <c r="B708" s="31"/>
      <c r="D708" s="145" t="s">
        <v>198</v>
      </c>
      <c r="F708" s="146" t="s">
        <v>1403</v>
      </c>
      <c r="I708" s="147"/>
      <c r="L708" s="31"/>
      <c r="M708" s="148"/>
      <c r="T708" s="55"/>
      <c r="AT708" s="16" t="s">
        <v>198</v>
      </c>
      <c r="AU708" s="16" t="s">
        <v>89</v>
      </c>
    </row>
    <row r="709" spans="2:65" s="1" customFormat="1">
      <c r="B709" s="31"/>
      <c r="D709" s="149" t="s">
        <v>200</v>
      </c>
      <c r="F709" s="150" t="s">
        <v>1404</v>
      </c>
      <c r="I709" s="147"/>
      <c r="L709" s="31"/>
      <c r="M709" s="148"/>
      <c r="T709" s="55"/>
      <c r="AT709" s="16" t="s">
        <v>200</v>
      </c>
      <c r="AU709" s="16" t="s">
        <v>89</v>
      </c>
    </row>
    <row r="710" spans="2:65" s="1" customFormat="1" ht="16.5" customHeight="1">
      <c r="B710" s="31"/>
      <c r="C710" s="152" t="s">
        <v>680</v>
      </c>
      <c r="D710" s="152" t="s">
        <v>426</v>
      </c>
      <c r="E710" s="153" t="s">
        <v>1406</v>
      </c>
      <c r="F710" s="154" t="s">
        <v>1407</v>
      </c>
      <c r="G710" s="155" t="s">
        <v>204</v>
      </c>
      <c r="H710" s="156">
        <v>140.58000000000001</v>
      </c>
      <c r="I710" s="157"/>
      <c r="J710" s="158">
        <f>ROUND(I710*H710,2)</f>
        <v>0</v>
      </c>
      <c r="K710" s="154" t="s">
        <v>1</v>
      </c>
      <c r="L710" s="159"/>
      <c r="M710" s="160" t="s">
        <v>1</v>
      </c>
      <c r="N710" s="161" t="s">
        <v>44</v>
      </c>
      <c r="P710" s="141">
        <f>O710*H710</f>
        <v>0</v>
      </c>
      <c r="Q710" s="141">
        <v>0</v>
      </c>
      <c r="R710" s="141">
        <f>Q710*H710</f>
        <v>0</v>
      </c>
      <c r="S710" s="141">
        <v>0</v>
      </c>
      <c r="T710" s="142">
        <f>S710*H710</f>
        <v>0</v>
      </c>
      <c r="AR710" s="143" t="s">
        <v>281</v>
      </c>
      <c r="AT710" s="143" t="s">
        <v>426</v>
      </c>
      <c r="AU710" s="143" t="s">
        <v>89</v>
      </c>
      <c r="AY710" s="16" t="s">
        <v>190</v>
      </c>
      <c r="BE710" s="144">
        <f>IF(N710="základní",J710,0)</f>
        <v>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6" t="s">
        <v>87</v>
      </c>
      <c r="BK710" s="144">
        <f>ROUND(I710*H710,2)</f>
        <v>0</v>
      </c>
      <c r="BL710" s="16" t="s">
        <v>237</v>
      </c>
      <c r="BM710" s="143" t="s">
        <v>1170</v>
      </c>
    </row>
    <row r="711" spans="2:65" s="1" customFormat="1" ht="48.75">
      <c r="B711" s="31"/>
      <c r="D711" s="145" t="s">
        <v>198</v>
      </c>
      <c r="F711" s="146" t="s">
        <v>1409</v>
      </c>
      <c r="I711" s="147"/>
      <c r="L711" s="31"/>
      <c r="M711" s="148"/>
      <c r="T711" s="55"/>
      <c r="AT711" s="16" t="s">
        <v>198</v>
      </c>
      <c r="AU711" s="16" t="s">
        <v>89</v>
      </c>
    </row>
    <row r="712" spans="2:65" s="1" customFormat="1" ht="16.5" customHeight="1">
      <c r="B712" s="31"/>
      <c r="C712" s="132" t="s">
        <v>1173</v>
      </c>
      <c r="D712" s="132" t="s">
        <v>192</v>
      </c>
      <c r="E712" s="133" t="s">
        <v>1410</v>
      </c>
      <c r="F712" s="134" t="s">
        <v>1411</v>
      </c>
      <c r="G712" s="135" t="s">
        <v>210</v>
      </c>
      <c r="H712" s="136">
        <v>0.19800000000000001</v>
      </c>
      <c r="I712" s="137"/>
      <c r="J712" s="138">
        <f>ROUND(I712*H712,2)</f>
        <v>0</v>
      </c>
      <c r="K712" s="134" t="s">
        <v>1</v>
      </c>
      <c r="L712" s="31"/>
      <c r="M712" s="139" t="s">
        <v>1</v>
      </c>
      <c r="N712" s="140" t="s">
        <v>44</v>
      </c>
      <c r="P712" s="141">
        <f>O712*H712</f>
        <v>0</v>
      </c>
      <c r="Q712" s="141">
        <v>0</v>
      </c>
      <c r="R712" s="141">
        <f>Q712*H712</f>
        <v>0</v>
      </c>
      <c r="S712" s="141">
        <v>0</v>
      </c>
      <c r="T712" s="142">
        <f>S712*H712</f>
        <v>0</v>
      </c>
      <c r="AR712" s="143" t="s">
        <v>237</v>
      </c>
      <c r="AT712" s="143" t="s">
        <v>192</v>
      </c>
      <c r="AU712" s="143" t="s">
        <v>89</v>
      </c>
      <c r="AY712" s="16" t="s">
        <v>190</v>
      </c>
      <c r="BE712" s="144">
        <f>IF(N712="základní",J712,0)</f>
        <v>0</v>
      </c>
      <c r="BF712" s="144">
        <f>IF(N712="snížená",J712,0)</f>
        <v>0</v>
      </c>
      <c r="BG712" s="144">
        <f>IF(N712="zákl. přenesená",J712,0)</f>
        <v>0</v>
      </c>
      <c r="BH712" s="144">
        <f>IF(N712="sníž. přenesená",J712,0)</f>
        <v>0</v>
      </c>
      <c r="BI712" s="144">
        <f>IF(N712="nulová",J712,0)</f>
        <v>0</v>
      </c>
      <c r="BJ712" s="16" t="s">
        <v>87</v>
      </c>
      <c r="BK712" s="144">
        <f>ROUND(I712*H712,2)</f>
        <v>0</v>
      </c>
      <c r="BL712" s="16" t="s">
        <v>237</v>
      </c>
      <c r="BM712" s="143" t="s">
        <v>1176</v>
      </c>
    </row>
    <row r="713" spans="2:65" s="1" customFormat="1">
      <c r="B713" s="31"/>
      <c r="D713" s="145" t="s">
        <v>198</v>
      </c>
      <c r="F713" s="146" t="s">
        <v>1411</v>
      </c>
      <c r="I713" s="147"/>
      <c r="L713" s="31"/>
      <c r="M713" s="148"/>
      <c r="T713" s="55"/>
      <c r="AT713" s="16" t="s">
        <v>198</v>
      </c>
      <c r="AU713" s="16" t="s">
        <v>89</v>
      </c>
    </row>
    <row r="714" spans="2:65" s="1" customFormat="1" ht="24.2" customHeight="1">
      <c r="B714" s="31"/>
      <c r="C714" s="132" t="s">
        <v>686</v>
      </c>
      <c r="D714" s="132" t="s">
        <v>192</v>
      </c>
      <c r="E714" s="133" t="s">
        <v>1414</v>
      </c>
      <c r="F714" s="134" t="s">
        <v>1415</v>
      </c>
      <c r="G714" s="135" t="s">
        <v>265</v>
      </c>
      <c r="H714" s="136">
        <v>10.445</v>
      </c>
      <c r="I714" s="137"/>
      <c r="J714" s="138">
        <f>ROUND(I714*H714,2)</f>
        <v>0</v>
      </c>
      <c r="K714" s="134" t="s">
        <v>196</v>
      </c>
      <c r="L714" s="31"/>
      <c r="M714" s="139" t="s">
        <v>1</v>
      </c>
      <c r="N714" s="140" t="s">
        <v>44</v>
      </c>
      <c r="P714" s="141">
        <f>O714*H714</f>
        <v>0</v>
      </c>
      <c r="Q714" s="141">
        <v>0</v>
      </c>
      <c r="R714" s="141">
        <f>Q714*H714</f>
        <v>0</v>
      </c>
      <c r="S714" s="141">
        <v>0</v>
      </c>
      <c r="T714" s="142">
        <f>S714*H714</f>
        <v>0</v>
      </c>
      <c r="AR714" s="143" t="s">
        <v>237</v>
      </c>
      <c r="AT714" s="143" t="s">
        <v>192</v>
      </c>
      <c r="AU714" s="143" t="s">
        <v>89</v>
      </c>
      <c r="AY714" s="16" t="s">
        <v>190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6" t="s">
        <v>87</v>
      </c>
      <c r="BK714" s="144">
        <f>ROUND(I714*H714,2)</f>
        <v>0</v>
      </c>
      <c r="BL714" s="16" t="s">
        <v>237</v>
      </c>
      <c r="BM714" s="143" t="s">
        <v>1181</v>
      </c>
    </row>
    <row r="715" spans="2:65" s="1" customFormat="1" ht="29.25">
      <c r="B715" s="31"/>
      <c r="D715" s="145" t="s">
        <v>198</v>
      </c>
      <c r="F715" s="146" t="s">
        <v>1417</v>
      </c>
      <c r="I715" s="147"/>
      <c r="L715" s="31"/>
      <c r="M715" s="148"/>
      <c r="T715" s="55"/>
      <c r="AT715" s="16" t="s">
        <v>198</v>
      </c>
      <c r="AU715" s="16" t="s">
        <v>89</v>
      </c>
    </row>
    <row r="716" spans="2:65" s="1" customFormat="1">
      <c r="B716" s="31"/>
      <c r="D716" s="149" t="s">
        <v>200</v>
      </c>
      <c r="F716" s="150" t="s">
        <v>1418</v>
      </c>
      <c r="I716" s="147"/>
      <c r="L716" s="31"/>
      <c r="M716" s="148"/>
      <c r="T716" s="55"/>
      <c r="AT716" s="16" t="s">
        <v>200</v>
      </c>
      <c r="AU716" s="16" t="s">
        <v>89</v>
      </c>
    </row>
    <row r="717" spans="2:65" s="11" customFormat="1" ht="22.9" customHeight="1">
      <c r="B717" s="121"/>
      <c r="D717" s="122" t="s">
        <v>78</v>
      </c>
      <c r="E717" s="130" t="s">
        <v>1436</v>
      </c>
      <c r="F717" s="130" t="s">
        <v>1437</v>
      </c>
      <c r="I717" s="124"/>
      <c r="J717" s="131">
        <f>BK717</f>
        <v>0</v>
      </c>
      <c r="L717" s="121"/>
      <c r="M717" s="125"/>
      <c r="P717" s="126">
        <f>SUM(P718:P734)</f>
        <v>0</v>
      </c>
      <c r="R717" s="126">
        <f>SUM(R718:R734)</f>
        <v>6.0637820000000002E-2</v>
      </c>
      <c r="T717" s="127">
        <f>SUM(T718:T734)</f>
        <v>0</v>
      </c>
      <c r="AR717" s="122" t="s">
        <v>89</v>
      </c>
      <c r="AT717" s="128" t="s">
        <v>78</v>
      </c>
      <c r="AU717" s="128" t="s">
        <v>87</v>
      </c>
      <c r="AY717" s="122" t="s">
        <v>190</v>
      </c>
      <c r="BK717" s="129">
        <f>SUM(BK718:BK734)</f>
        <v>0</v>
      </c>
    </row>
    <row r="718" spans="2:65" s="1" customFormat="1" ht="16.5" customHeight="1">
      <c r="B718" s="31"/>
      <c r="C718" s="132" t="s">
        <v>1184</v>
      </c>
      <c r="D718" s="132" t="s">
        <v>192</v>
      </c>
      <c r="E718" s="133" t="s">
        <v>1438</v>
      </c>
      <c r="F718" s="134" t="s">
        <v>1439</v>
      </c>
      <c r="G718" s="135" t="s">
        <v>204</v>
      </c>
      <c r="H718" s="136">
        <v>21</v>
      </c>
      <c r="I718" s="137"/>
      <c r="J718" s="138">
        <f>ROUND(I718*H718,2)</f>
        <v>0</v>
      </c>
      <c r="K718" s="134" t="s">
        <v>196</v>
      </c>
      <c r="L718" s="31"/>
      <c r="M718" s="139" t="s">
        <v>1</v>
      </c>
      <c r="N718" s="140" t="s">
        <v>44</v>
      </c>
      <c r="P718" s="141">
        <f>O718*H718</f>
        <v>0</v>
      </c>
      <c r="Q718" s="141">
        <v>1.2906E-3</v>
      </c>
      <c r="R718" s="141">
        <f>Q718*H718</f>
        <v>2.7102600000000001E-2</v>
      </c>
      <c r="S718" s="141">
        <v>0</v>
      </c>
      <c r="T718" s="142">
        <f>S718*H718</f>
        <v>0</v>
      </c>
      <c r="AR718" s="143" t="s">
        <v>237</v>
      </c>
      <c r="AT718" s="143" t="s">
        <v>192</v>
      </c>
      <c r="AU718" s="143" t="s">
        <v>89</v>
      </c>
      <c r="AY718" s="16" t="s">
        <v>190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6" t="s">
        <v>87</v>
      </c>
      <c r="BK718" s="144">
        <f>ROUND(I718*H718,2)</f>
        <v>0</v>
      </c>
      <c r="BL718" s="16" t="s">
        <v>237</v>
      </c>
      <c r="BM718" s="143" t="s">
        <v>1187</v>
      </c>
    </row>
    <row r="719" spans="2:65" s="1" customFormat="1" ht="19.5">
      <c r="B719" s="31"/>
      <c r="D719" s="145" t="s">
        <v>198</v>
      </c>
      <c r="F719" s="146" t="s">
        <v>1441</v>
      </c>
      <c r="I719" s="147"/>
      <c r="L719" s="31"/>
      <c r="M719" s="148"/>
      <c r="T719" s="55"/>
      <c r="AT719" s="16" t="s">
        <v>198</v>
      </c>
      <c r="AU719" s="16" t="s">
        <v>89</v>
      </c>
    </row>
    <row r="720" spans="2:65" s="1" customFormat="1">
      <c r="B720" s="31"/>
      <c r="D720" s="149" t="s">
        <v>200</v>
      </c>
      <c r="F720" s="150" t="s">
        <v>1442</v>
      </c>
      <c r="I720" s="147"/>
      <c r="L720" s="31"/>
      <c r="M720" s="148"/>
      <c r="T720" s="55"/>
      <c r="AT720" s="16" t="s">
        <v>200</v>
      </c>
      <c r="AU720" s="16" t="s">
        <v>89</v>
      </c>
    </row>
    <row r="721" spans="2:65" s="1" customFormat="1" ht="21.75" customHeight="1">
      <c r="B721" s="31"/>
      <c r="C721" s="132" t="s">
        <v>691</v>
      </c>
      <c r="D721" s="132" t="s">
        <v>192</v>
      </c>
      <c r="E721" s="133" t="s">
        <v>1444</v>
      </c>
      <c r="F721" s="134" t="s">
        <v>1445</v>
      </c>
      <c r="G721" s="135" t="s">
        <v>368</v>
      </c>
      <c r="H721" s="136">
        <v>4</v>
      </c>
      <c r="I721" s="137"/>
      <c r="J721" s="138">
        <f>ROUND(I721*H721,2)</f>
        <v>0</v>
      </c>
      <c r="K721" s="134" t="s">
        <v>196</v>
      </c>
      <c r="L721" s="31"/>
      <c r="M721" s="139" t="s">
        <v>1</v>
      </c>
      <c r="N721" s="140" t="s">
        <v>44</v>
      </c>
      <c r="P721" s="141">
        <f>O721*H721</f>
        <v>0</v>
      </c>
      <c r="Q721" s="141">
        <v>1.9056800000000001E-3</v>
      </c>
      <c r="R721" s="141">
        <f>Q721*H721</f>
        <v>7.6227200000000004E-3</v>
      </c>
      <c r="S721" s="141">
        <v>0</v>
      </c>
      <c r="T721" s="142">
        <f>S721*H721</f>
        <v>0</v>
      </c>
      <c r="AR721" s="143" t="s">
        <v>237</v>
      </c>
      <c r="AT721" s="143" t="s">
        <v>192</v>
      </c>
      <c r="AU721" s="143" t="s">
        <v>89</v>
      </c>
      <c r="AY721" s="16" t="s">
        <v>190</v>
      </c>
      <c r="BE721" s="144">
        <f>IF(N721="základní",J721,0)</f>
        <v>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6" t="s">
        <v>87</v>
      </c>
      <c r="BK721" s="144">
        <f>ROUND(I721*H721,2)</f>
        <v>0</v>
      </c>
      <c r="BL721" s="16" t="s">
        <v>237</v>
      </c>
      <c r="BM721" s="143" t="s">
        <v>1192</v>
      </c>
    </row>
    <row r="722" spans="2:65" s="1" customFormat="1">
      <c r="B722" s="31"/>
      <c r="D722" s="145" t="s">
        <v>198</v>
      </c>
      <c r="F722" s="146" t="s">
        <v>1447</v>
      </c>
      <c r="I722" s="147"/>
      <c r="L722" s="31"/>
      <c r="M722" s="148"/>
      <c r="T722" s="55"/>
      <c r="AT722" s="16" t="s">
        <v>198</v>
      </c>
      <c r="AU722" s="16" t="s">
        <v>89</v>
      </c>
    </row>
    <row r="723" spans="2:65" s="1" customFormat="1">
      <c r="B723" s="31"/>
      <c r="D723" s="149" t="s">
        <v>200</v>
      </c>
      <c r="F723" s="150" t="s">
        <v>1448</v>
      </c>
      <c r="I723" s="147"/>
      <c r="L723" s="31"/>
      <c r="M723" s="148"/>
      <c r="T723" s="55"/>
      <c r="AT723" s="16" t="s">
        <v>200</v>
      </c>
      <c r="AU723" s="16" t="s">
        <v>89</v>
      </c>
    </row>
    <row r="724" spans="2:65" s="1" customFormat="1" ht="16.5" customHeight="1">
      <c r="B724" s="31"/>
      <c r="C724" s="132" t="s">
        <v>1197</v>
      </c>
      <c r="D724" s="132" t="s">
        <v>192</v>
      </c>
      <c r="E724" s="133" t="s">
        <v>1449</v>
      </c>
      <c r="F724" s="134" t="s">
        <v>1450</v>
      </c>
      <c r="G724" s="135" t="s">
        <v>368</v>
      </c>
      <c r="H724" s="136">
        <v>6.5</v>
      </c>
      <c r="I724" s="137"/>
      <c r="J724" s="138">
        <f>ROUND(I724*H724,2)</f>
        <v>0</v>
      </c>
      <c r="K724" s="134" t="s">
        <v>196</v>
      </c>
      <c r="L724" s="31"/>
      <c r="M724" s="139" t="s">
        <v>1</v>
      </c>
      <c r="N724" s="140" t="s">
        <v>44</v>
      </c>
      <c r="P724" s="141">
        <f>O724*H724</f>
        <v>0</v>
      </c>
      <c r="Q724" s="141">
        <v>1.3649999999999999E-3</v>
      </c>
      <c r="R724" s="141">
        <f>Q724*H724</f>
        <v>8.8724999999999984E-3</v>
      </c>
      <c r="S724" s="141">
        <v>0</v>
      </c>
      <c r="T724" s="142">
        <f>S724*H724</f>
        <v>0</v>
      </c>
      <c r="AR724" s="143" t="s">
        <v>237</v>
      </c>
      <c r="AT724" s="143" t="s">
        <v>192</v>
      </c>
      <c r="AU724" s="143" t="s">
        <v>89</v>
      </c>
      <c r="AY724" s="16" t="s">
        <v>190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6" t="s">
        <v>87</v>
      </c>
      <c r="BK724" s="144">
        <f>ROUND(I724*H724,2)</f>
        <v>0</v>
      </c>
      <c r="BL724" s="16" t="s">
        <v>237</v>
      </c>
      <c r="BM724" s="143" t="s">
        <v>1200</v>
      </c>
    </row>
    <row r="725" spans="2:65" s="1" customFormat="1">
      <c r="B725" s="31"/>
      <c r="D725" s="145" t="s">
        <v>198</v>
      </c>
      <c r="F725" s="146" t="s">
        <v>1452</v>
      </c>
      <c r="I725" s="147"/>
      <c r="L725" s="31"/>
      <c r="M725" s="148"/>
      <c r="T725" s="55"/>
      <c r="AT725" s="16" t="s">
        <v>198</v>
      </c>
      <c r="AU725" s="16" t="s">
        <v>89</v>
      </c>
    </row>
    <row r="726" spans="2:65" s="1" customFormat="1">
      <c r="B726" s="31"/>
      <c r="D726" s="149" t="s">
        <v>200</v>
      </c>
      <c r="F726" s="150" t="s">
        <v>1453</v>
      </c>
      <c r="I726" s="147"/>
      <c r="L726" s="31"/>
      <c r="M726" s="148"/>
      <c r="T726" s="55"/>
      <c r="AT726" s="16" t="s">
        <v>200</v>
      </c>
      <c r="AU726" s="16" t="s">
        <v>89</v>
      </c>
    </row>
    <row r="727" spans="2:65" s="1" customFormat="1" ht="24.2" customHeight="1">
      <c r="B727" s="31"/>
      <c r="C727" s="132" t="s">
        <v>697</v>
      </c>
      <c r="D727" s="132" t="s">
        <v>192</v>
      </c>
      <c r="E727" s="133" t="s">
        <v>1455</v>
      </c>
      <c r="F727" s="134" t="s">
        <v>1456</v>
      </c>
      <c r="G727" s="135" t="s">
        <v>204</v>
      </c>
      <c r="H727" s="136">
        <v>8</v>
      </c>
      <c r="I727" s="137"/>
      <c r="J727" s="138">
        <f>ROUND(I727*H727,2)</f>
        <v>0</v>
      </c>
      <c r="K727" s="134" t="s">
        <v>196</v>
      </c>
      <c r="L727" s="31"/>
      <c r="M727" s="139" t="s">
        <v>1</v>
      </c>
      <c r="N727" s="140" t="s">
        <v>44</v>
      </c>
      <c r="P727" s="141">
        <f>O727*H727</f>
        <v>0</v>
      </c>
      <c r="Q727" s="141">
        <v>2.1299999999999999E-3</v>
      </c>
      <c r="R727" s="141">
        <f>Q727*H727</f>
        <v>1.704E-2</v>
      </c>
      <c r="S727" s="141">
        <v>0</v>
      </c>
      <c r="T727" s="142">
        <f>S727*H727</f>
        <v>0</v>
      </c>
      <c r="AR727" s="143" t="s">
        <v>237</v>
      </c>
      <c r="AT727" s="143" t="s">
        <v>192</v>
      </c>
      <c r="AU727" s="143" t="s">
        <v>89</v>
      </c>
      <c r="AY727" s="16" t="s">
        <v>190</v>
      </c>
      <c r="BE727" s="144">
        <f>IF(N727="základní",J727,0)</f>
        <v>0</v>
      </c>
      <c r="BF727" s="144">
        <f>IF(N727="snížená",J727,0)</f>
        <v>0</v>
      </c>
      <c r="BG727" s="144">
        <f>IF(N727="zákl. přenesená",J727,0)</f>
        <v>0</v>
      </c>
      <c r="BH727" s="144">
        <f>IF(N727="sníž. přenesená",J727,0)</f>
        <v>0</v>
      </c>
      <c r="BI727" s="144">
        <f>IF(N727="nulová",J727,0)</f>
        <v>0</v>
      </c>
      <c r="BJ727" s="16" t="s">
        <v>87</v>
      </c>
      <c r="BK727" s="144">
        <f>ROUND(I727*H727,2)</f>
        <v>0</v>
      </c>
      <c r="BL727" s="16" t="s">
        <v>237</v>
      </c>
      <c r="BM727" s="143" t="s">
        <v>1205</v>
      </c>
    </row>
    <row r="728" spans="2:65" s="1" customFormat="1" ht="19.5">
      <c r="B728" s="31"/>
      <c r="D728" s="145" t="s">
        <v>198</v>
      </c>
      <c r="F728" s="146" t="s">
        <v>1458</v>
      </c>
      <c r="I728" s="147"/>
      <c r="L728" s="31"/>
      <c r="M728" s="148"/>
      <c r="T728" s="55"/>
      <c r="AT728" s="16" t="s">
        <v>198</v>
      </c>
      <c r="AU728" s="16" t="s">
        <v>89</v>
      </c>
    </row>
    <row r="729" spans="2:65" s="1" customFormat="1">
      <c r="B729" s="31"/>
      <c r="D729" s="149" t="s">
        <v>200</v>
      </c>
      <c r="F729" s="150" t="s">
        <v>1459</v>
      </c>
      <c r="I729" s="147"/>
      <c r="L729" s="31"/>
      <c r="M729" s="148"/>
      <c r="T729" s="55"/>
      <c r="AT729" s="16" t="s">
        <v>200</v>
      </c>
      <c r="AU729" s="16" t="s">
        <v>89</v>
      </c>
    </row>
    <row r="730" spans="2:65" s="1" customFormat="1" ht="16.5" customHeight="1">
      <c r="B730" s="31"/>
      <c r="C730" s="132" t="s">
        <v>1208</v>
      </c>
      <c r="D730" s="132" t="s">
        <v>192</v>
      </c>
      <c r="E730" s="133" t="s">
        <v>1460</v>
      </c>
      <c r="F730" s="134" t="s">
        <v>1461</v>
      </c>
      <c r="G730" s="135" t="s">
        <v>204</v>
      </c>
      <c r="H730" s="136">
        <v>13</v>
      </c>
      <c r="I730" s="137"/>
      <c r="J730" s="138">
        <f>ROUND(I730*H730,2)</f>
        <v>0</v>
      </c>
      <c r="K730" s="134" t="s">
        <v>1</v>
      </c>
      <c r="L730" s="31"/>
      <c r="M730" s="139" t="s">
        <v>1</v>
      </c>
      <c r="N730" s="140" t="s">
        <v>44</v>
      </c>
      <c r="P730" s="141">
        <f>O730*H730</f>
        <v>0</v>
      </c>
      <c r="Q730" s="141">
        <v>0</v>
      </c>
      <c r="R730" s="141">
        <f>Q730*H730</f>
        <v>0</v>
      </c>
      <c r="S730" s="141">
        <v>0</v>
      </c>
      <c r="T730" s="142">
        <f>S730*H730</f>
        <v>0</v>
      </c>
      <c r="AR730" s="143" t="s">
        <v>237</v>
      </c>
      <c r="AT730" s="143" t="s">
        <v>192</v>
      </c>
      <c r="AU730" s="143" t="s">
        <v>89</v>
      </c>
      <c r="AY730" s="16" t="s">
        <v>190</v>
      </c>
      <c r="BE730" s="144">
        <f>IF(N730="základní",J730,0)</f>
        <v>0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6" t="s">
        <v>87</v>
      </c>
      <c r="BK730" s="144">
        <f>ROUND(I730*H730,2)</f>
        <v>0</v>
      </c>
      <c r="BL730" s="16" t="s">
        <v>237</v>
      </c>
      <c r="BM730" s="143" t="s">
        <v>1211</v>
      </c>
    </row>
    <row r="731" spans="2:65" s="1" customFormat="1">
      <c r="B731" s="31"/>
      <c r="D731" s="145" t="s">
        <v>198</v>
      </c>
      <c r="F731" s="146" t="s">
        <v>1463</v>
      </c>
      <c r="I731" s="147"/>
      <c r="L731" s="31"/>
      <c r="M731" s="148"/>
      <c r="T731" s="55"/>
      <c r="AT731" s="16" t="s">
        <v>198</v>
      </c>
      <c r="AU731" s="16" t="s">
        <v>89</v>
      </c>
    </row>
    <row r="732" spans="2:65" s="1" customFormat="1" ht="24.2" customHeight="1">
      <c r="B732" s="31"/>
      <c r="C732" s="132" t="s">
        <v>702</v>
      </c>
      <c r="D732" s="132" t="s">
        <v>192</v>
      </c>
      <c r="E732" s="133" t="s">
        <v>1465</v>
      </c>
      <c r="F732" s="134" t="s">
        <v>1466</v>
      </c>
      <c r="G732" s="135" t="s">
        <v>265</v>
      </c>
      <c r="H732" s="136">
        <v>7.1999999999999995E-2</v>
      </c>
      <c r="I732" s="137"/>
      <c r="J732" s="138">
        <f>ROUND(I732*H732,2)</f>
        <v>0</v>
      </c>
      <c r="K732" s="134" t="s">
        <v>196</v>
      </c>
      <c r="L732" s="31"/>
      <c r="M732" s="139" t="s">
        <v>1</v>
      </c>
      <c r="N732" s="140" t="s">
        <v>44</v>
      </c>
      <c r="P732" s="141">
        <f>O732*H732</f>
        <v>0</v>
      </c>
      <c r="Q732" s="141">
        <v>0</v>
      </c>
      <c r="R732" s="141">
        <f>Q732*H732</f>
        <v>0</v>
      </c>
      <c r="S732" s="141">
        <v>0</v>
      </c>
      <c r="T732" s="142">
        <f>S732*H732</f>
        <v>0</v>
      </c>
      <c r="AR732" s="143" t="s">
        <v>237</v>
      </c>
      <c r="AT732" s="143" t="s">
        <v>192</v>
      </c>
      <c r="AU732" s="143" t="s">
        <v>89</v>
      </c>
      <c r="AY732" s="16" t="s">
        <v>190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6" t="s">
        <v>87</v>
      </c>
      <c r="BK732" s="144">
        <f>ROUND(I732*H732,2)</f>
        <v>0</v>
      </c>
      <c r="BL732" s="16" t="s">
        <v>237</v>
      </c>
      <c r="BM732" s="143" t="s">
        <v>1217</v>
      </c>
    </row>
    <row r="733" spans="2:65" s="1" customFormat="1" ht="29.25">
      <c r="B733" s="31"/>
      <c r="D733" s="145" t="s">
        <v>198</v>
      </c>
      <c r="F733" s="146" t="s">
        <v>1468</v>
      </c>
      <c r="I733" s="147"/>
      <c r="L733" s="31"/>
      <c r="M733" s="148"/>
      <c r="T733" s="55"/>
      <c r="AT733" s="16" t="s">
        <v>198</v>
      </c>
      <c r="AU733" s="16" t="s">
        <v>89</v>
      </c>
    </row>
    <row r="734" spans="2:65" s="1" customFormat="1">
      <c r="B734" s="31"/>
      <c r="D734" s="149" t="s">
        <v>200</v>
      </c>
      <c r="F734" s="150" t="s">
        <v>1469</v>
      </c>
      <c r="I734" s="147"/>
      <c r="L734" s="31"/>
      <c r="M734" s="148"/>
      <c r="T734" s="55"/>
      <c r="AT734" s="16" t="s">
        <v>200</v>
      </c>
      <c r="AU734" s="16" t="s">
        <v>89</v>
      </c>
    </row>
    <row r="735" spans="2:65" s="11" customFormat="1" ht="22.9" customHeight="1">
      <c r="B735" s="121"/>
      <c r="D735" s="122" t="s">
        <v>78</v>
      </c>
      <c r="E735" s="130" t="s">
        <v>1470</v>
      </c>
      <c r="F735" s="130" t="s">
        <v>1471</v>
      </c>
      <c r="I735" s="124"/>
      <c r="J735" s="131">
        <f>BK735</f>
        <v>0</v>
      </c>
      <c r="L735" s="121"/>
      <c r="M735" s="125"/>
      <c r="P735" s="126">
        <f>SUM(P736:P754)</f>
        <v>0</v>
      </c>
      <c r="R735" s="126">
        <f>SUM(R736:R754)</f>
        <v>1.598948E-2</v>
      </c>
      <c r="T735" s="127">
        <f>SUM(T736:T754)</f>
        <v>1.7999999999999999E-2</v>
      </c>
      <c r="AR735" s="122" t="s">
        <v>89</v>
      </c>
      <c r="AT735" s="128" t="s">
        <v>78</v>
      </c>
      <c r="AU735" s="128" t="s">
        <v>87</v>
      </c>
      <c r="AY735" s="122" t="s">
        <v>190</v>
      </c>
      <c r="BK735" s="129">
        <f>SUM(BK736:BK754)</f>
        <v>0</v>
      </c>
    </row>
    <row r="736" spans="2:65" s="1" customFormat="1" ht="24.2" customHeight="1">
      <c r="B736" s="31"/>
      <c r="C736" s="132" t="s">
        <v>1220</v>
      </c>
      <c r="D736" s="132" t="s">
        <v>192</v>
      </c>
      <c r="E736" s="133" t="s">
        <v>1472</v>
      </c>
      <c r="F736" s="134" t="s">
        <v>1473</v>
      </c>
      <c r="G736" s="135" t="s">
        <v>204</v>
      </c>
      <c r="H736" s="136">
        <v>40</v>
      </c>
      <c r="I736" s="137"/>
      <c r="J736" s="138">
        <f>ROUND(I736*H736,2)</f>
        <v>0</v>
      </c>
      <c r="K736" s="134" t="s">
        <v>196</v>
      </c>
      <c r="L736" s="31"/>
      <c r="M736" s="139" t="s">
        <v>1</v>
      </c>
      <c r="N736" s="140" t="s">
        <v>44</v>
      </c>
      <c r="P736" s="141">
        <f>O736*H736</f>
        <v>0</v>
      </c>
      <c r="Q736" s="141">
        <v>9.1199999999999994E-5</v>
      </c>
      <c r="R736" s="141">
        <f>Q736*H736</f>
        <v>3.6479999999999998E-3</v>
      </c>
      <c r="S736" s="141">
        <v>4.4999999999999999E-4</v>
      </c>
      <c r="T736" s="142">
        <f>S736*H736</f>
        <v>1.7999999999999999E-2</v>
      </c>
      <c r="AR736" s="143" t="s">
        <v>237</v>
      </c>
      <c r="AT736" s="143" t="s">
        <v>192</v>
      </c>
      <c r="AU736" s="143" t="s">
        <v>89</v>
      </c>
      <c r="AY736" s="16" t="s">
        <v>190</v>
      </c>
      <c r="BE736" s="144">
        <f>IF(N736="základní",J736,0)</f>
        <v>0</v>
      </c>
      <c r="BF736" s="144">
        <f>IF(N736="snížená",J736,0)</f>
        <v>0</v>
      </c>
      <c r="BG736" s="144">
        <f>IF(N736="zákl. přenesená",J736,0)</f>
        <v>0</v>
      </c>
      <c r="BH736" s="144">
        <f>IF(N736="sníž. přenesená",J736,0)</f>
        <v>0</v>
      </c>
      <c r="BI736" s="144">
        <f>IF(N736="nulová",J736,0)</f>
        <v>0</v>
      </c>
      <c r="BJ736" s="16" t="s">
        <v>87</v>
      </c>
      <c r="BK736" s="144">
        <f>ROUND(I736*H736,2)</f>
        <v>0</v>
      </c>
      <c r="BL736" s="16" t="s">
        <v>237</v>
      </c>
      <c r="BM736" s="143" t="s">
        <v>1223</v>
      </c>
    </row>
    <row r="737" spans="2:65" s="1" customFormat="1">
      <c r="B737" s="31"/>
      <c r="D737" s="145" t="s">
        <v>198</v>
      </c>
      <c r="F737" s="146" t="s">
        <v>1475</v>
      </c>
      <c r="I737" s="147"/>
      <c r="L737" s="31"/>
      <c r="M737" s="148"/>
      <c r="T737" s="55"/>
      <c r="AT737" s="16" t="s">
        <v>198</v>
      </c>
      <c r="AU737" s="16" t="s">
        <v>89</v>
      </c>
    </row>
    <row r="738" spans="2:65" s="1" customFormat="1">
      <c r="B738" s="31"/>
      <c r="D738" s="149" t="s">
        <v>200</v>
      </c>
      <c r="F738" s="150" t="s">
        <v>1476</v>
      </c>
      <c r="I738" s="147"/>
      <c r="L738" s="31"/>
      <c r="M738" s="148"/>
      <c r="T738" s="55"/>
      <c r="AT738" s="16" t="s">
        <v>200</v>
      </c>
      <c r="AU738" s="16" t="s">
        <v>89</v>
      </c>
    </row>
    <row r="739" spans="2:65" s="1" customFormat="1" ht="24.2" customHeight="1">
      <c r="B739" s="31"/>
      <c r="C739" s="132" t="s">
        <v>708</v>
      </c>
      <c r="D739" s="132" t="s">
        <v>192</v>
      </c>
      <c r="E739" s="133" t="s">
        <v>1478</v>
      </c>
      <c r="F739" s="134" t="s">
        <v>1479</v>
      </c>
      <c r="G739" s="135" t="s">
        <v>265</v>
      </c>
      <c r="H739" s="136">
        <v>1.7999999999999999E-2</v>
      </c>
      <c r="I739" s="137"/>
      <c r="J739" s="138">
        <f>ROUND(I739*H739,2)</f>
        <v>0</v>
      </c>
      <c r="K739" s="134" t="s">
        <v>2036</v>
      </c>
      <c r="L739" s="31"/>
      <c r="M739" s="139" t="s">
        <v>1</v>
      </c>
      <c r="N739" s="140" t="s">
        <v>44</v>
      </c>
      <c r="P739" s="141">
        <f>O739*H739</f>
        <v>0</v>
      </c>
      <c r="Q739" s="141">
        <v>0</v>
      </c>
      <c r="R739" s="141">
        <f>Q739*H739</f>
        <v>0</v>
      </c>
      <c r="S739" s="141">
        <v>0</v>
      </c>
      <c r="T739" s="142">
        <f>S739*H739</f>
        <v>0</v>
      </c>
      <c r="AR739" s="143" t="s">
        <v>237</v>
      </c>
      <c r="AT739" s="143" t="s">
        <v>192</v>
      </c>
      <c r="AU739" s="143" t="s">
        <v>89</v>
      </c>
      <c r="AY739" s="16" t="s">
        <v>190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6" t="s">
        <v>87</v>
      </c>
      <c r="BK739" s="144">
        <f>ROUND(I739*H739,2)</f>
        <v>0</v>
      </c>
      <c r="BL739" s="16" t="s">
        <v>237</v>
      </c>
      <c r="BM739" s="143" t="s">
        <v>1228</v>
      </c>
    </row>
    <row r="740" spans="2:65" s="1" customFormat="1" ht="19.5">
      <c r="B740" s="31"/>
      <c r="D740" s="145" t="s">
        <v>198</v>
      </c>
      <c r="F740" s="146" t="s">
        <v>1481</v>
      </c>
      <c r="I740" s="147"/>
      <c r="L740" s="31"/>
      <c r="M740" s="148"/>
      <c r="T740" s="55"/>
      <c r="AT740" s="16" t="s">
        <v>198</v>
      </c>
      <c r="AU740" s="16" t="s">
        <v>89</v>
      </c>
    </row>
    <row r="741" spans="2:65" s="1" customFormat="1">
      <c r="B741" s="31"/>
      <c r="D741" s="149" t="s">
        <v>200</v>
      </c>
      <c r="F741" s="150" t="s">
        <v>2037</v>
      </c>
      <c r="I741" s="147"/>
      <c r="L741" s="31"/>
      <c r="M741" s="148"/>
      <c r="T741" s="55"/>
      <c r="AT741" s="16" t="s">
        <v>200</v>
      </c>
      <c r="AU741" s="16" t="s">
        <v>89</v>
      </c>
    </row>
    <row r="742" spans="2:65" s="1" customFormat="1" ht="16.5" customHeight="1">
      <c r="B742" s="31"/>
      <c r="C742" s="132" t="s">
        <v>1231</v>
      </c>
      <c r="D742" s="132" t="s">
        <v>192</v>
      </c>
      <c r="E742" s="133" t="s">
        <v>1482</v>
      </c>
      <c r="F742" s="134" t="s">
        <v>1483</v>
      </c>
      <c r="G742" s="135" t="s">
        <v>204</v>
      </c>
      <c r="H742" s="136">
        <v>40</v>
      </c>
      <c r="I742" s="137"/>
      <c r="J742" s="138">
        <f>ROUND(I742*H742,2)</f>
        <v>0</v>
      </c>
      <c r="K742" s="134" t="s">
        <v>196</v>
      </c>
      <c r="L742" s="31"/>
      <c r="M742" s="139" t="s">
        <v>1</v>
      </c>
      <c r="N742" s="140" t="s">
        <v>44</v>
      </c>
      <c r="P742" s="141">
        <f>O742*H742</f>
        <v>0</v>
      </c>
      <c r="Q742" s="141">
        <v>7.8536999999999997E-5</v>
      </c>
      <c r="R742" s="141">
        <f>Q742*H742</f>
        <v>3.1414799999999999E-3</v>
      </c>
      <c r="S742" s="141">
        <v>0</v>
      </c>
      <c r="T742" s="142">
        <f>S742*H742</f>
        <v>0</v>
      </c>
      <c r="AR742" s="143" t="s">
        <v>237</v>
      </c>
      <c r="AT742" s="143" t="s">
        <v>192</v>
      </c>
      <c r="AU742" s="143" t="s">
        <v>89</v>
      </c>
      <c r="AY742" s="16" t="s">
        <v>190</v>
      </c>
      <c r="BE742" s="144">
        <f>IF(N742="základní",J742,0)</f>
        <v>0</v>
      </c>
      <c r="BF742" s="144">
        <f>IF(N742="snížená",J742,0)</f>
        <v>0</v>
      </c>
      <c r="BG742" s="144">
        <f>IF(N742="zákl. přenesená",J742,0)</f>
        <v>0</v>
      </c>
      <c r="BH742" s="144">
        <f>IF(N742="sníž. přenesená",J742,0)</f>
        <v>0</v>
      </c>
      <c r="BI742" s="144">
        <f>IF(N742="nulová",J742,0)</f>
        <v>0</v>
      </c>
      <c r="BJ742" s="16" t="s">
        <v>87</v>
      </c>
      <c r="BK742" s="144">
        <f>ROUND(I742*H742,2)</f>
        <v>0</v>
      </c>
      <c r="BL742" s="16" t="s">
        <v>237</v>
      </c>
      <c r="BM742" s="143" t="s">
        <v>1234</v>
      </c>
    </row>
    <row r="743" spans="2:65" s="1" customFormat="1">
      <c r="B743" s="31"/>
      <c r="D743" s="145" t="s">
        <v>198</v>
      </c>
      <c r="F743" s="146" t="s">
        <v>1485</v>
      </c>
      <c r="I743" s="147"/>
      <c r="L743" s="31"/>
      <c r="M743" s="148"/>
      <c r="T743" s="55"/>
      <c r="AT743" s="16" t="s">
        <v>198</v>
      </c>
      <c r="AU743" s="16" t="s">
        <v>89</v>
      </c>
    </row>
    <row r="744" spans="2:65" s="1" customFormat="1">
      <c r="B744" s="31"/>
      <c r="D744" s="149" t="s">
        <v>200</v>
      </c>
      <c r="F744" s="150" t="s">
        <v>1486</v>
      </c>
      <c r="I744" s="147"/>
      <c r="L744" s="31"/>
      <c r="M744" s="148"/>
      <c r="T744" s="55"/>
      <c r="AT744" s="16" t="s">
        <v>200</v>
      </c>
      <c r="AU744" s="16" t="s">
        <v>89</v>
      </c>
    </row>
    <row r="745" spans="2:65" s="1" customFormat="1" ht="16.5" customHeight="1">
      <c r="B745" s="31"/>
      <c r="C745" s="152" t="s">
        <v>713</v>
      </c>
      <c r="D745" s="152" t="s">
        <v>426</v>
      </c>
      <c r="E745" s="153" t="s">
        <v>2038</v>
      </c>
      <c r="F745" s="154" t="s">
        <v>2039</v>
      </c>
      <c r="G745" s="155" t="s">
        <v>204</v>
      </c>
      <c r="H745" s="156">
        <v>40</v>
      </c>
      <c r="I745" s="157"/>
      <c r="J745" s="158">
        <f>ROUND(I745*H745,2)</f>
        <v>0</v>
      </c>
      <c r="K745" s="154" t="s">
        <v>196</v>
      </c>
      <c r="L745" s="159"/>
      <c r="M745" s="160" t="s">
        <v>1</v>
      </c>
      <c r="N745" s="161" t="s">
        <v>44</v>
      </c>
      <c r="P745" s="141">
        <f>O745*H745</f>
        <v>0</v>
      </c>
      <c r="Q745" s="141">
        <v>2.3000000000000001E-4</v>
      </c>
      <c r="R745" s="141">
        <f>Q745*H745</f>
        <v>9.1999999999999998E-3</v>
      </c>
      <c r="S745" s="141">
        <v>0</v>
      </c>
      <c r="T745" s="142">
        <f>S745*H745</f>
        <v>0</v>
      </c>
      <c r="AR745" s="143" t="s">
        <v>281</v>
      </c>
      <c r="AT745" s="143" t="s">
        <v>426</v>
      </c>
      <c r="AU745" s="143" t="s">
        <v>89</v>
      </c>
      <c r="AY745" s="16" t="s">
        <v>190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6" t="s">
        <v>87</v>
      </c>
      <c r="BK745" s="144">
        <f>ROUND(I745*H745,2)</f>
        <v>0</v>
      </c>
      <c r="BL745" s="16" t="s">
        <v>237</v>
      </c>
      <c r="BM745" s="143" t="s">
        <v>1239</v>
      </c>
    </row>
    <row r="746" spans="2:65" s="1" customFormat="1">
      <c r="B746" s="31"/>
      <c r="D746" s="145" t="s">
        <v>198</v>
      </c>
      <c r="F746" s="146" t="s">
        <v>2039</v>
      </c>
      <c r="I746" s="147"/>
      <c r="L746" s="31"/>
      <c r="M746" s="148"/>
      <c r="T746" s="55"/>
      <c r="AT746" s="16" t="s">
        <v>198</v>
      </c>
      <c r="AU746" s="16" t="s">
        <v>89</v>
      </c>
    </row>
    <row r="747" spans="2:65" s="1" customFormat="1" ht="24.2" customHeight="1">
      <c r="B747" s="31"/>
      <c r="C747" s="132" t="s">
        <v>1241</v>
      </c>
      <c r="D747" s="132" t="s">
        <v>192</v>
      </c>
      <c r="E747" s="133" t="s">
        <v>1492</v>
      </c>
      <c r="F747" s="134" t="s">
        <v>1493</v>
      </c>
      <c r="G747" s="135" t="s">
        <v>204</v>
      </c>
      <c r="H747" s="136">
        <v>40</v>
      </c>
      <c r="I747" s="137"/>
      <c r="J747" s="138">
        <f>ROUND(I747*H747,2)</f>
        <v>0</v>
      </c>
      <c r="K747" s="134" t="s">
        <v>196</v>
      </c>
      <c r="L747" s="31"/>
      <c r="M747" s="139" t="s">
        <v>1</v>
      </c>
      <c r="N747" s="140" t="s">
        <v>44</v>
      </c>
      <c r="P747" s="141">
        <f>O747*H747</f>
        <v>0</v>
      </c>
      <c r="Q747" s="141">
        <v>0</v>
      </c>
      <c r="R747" s="141">
        <f>Q747*H747</f>
        <v>0</v>
      </c>
      <c r="S747" s="141">
        <v>0</v>
      </c>
      <c r="T747" s="142">
        <f>S747*H747</f>
        <v>0</v>
      </c>
      <c r="AR747" s="143" t="s">
        <v>237</v>
      </c>
      <c r="AT747" s="143" t="s">
        <v>192</v>
      </c>
      <c r="AU747" s="143" t="s">
        <v>89</v>
      </c>
      <c r="AY747" s="16" t="s">
        <v>190</v>
      </c>
      <c r="BE747" s="144">
        <f>IF(N747="základní",J747,0)</f>
        <v>0</v>
      </c>
      <c r="BF747" s="144">
        <f>IF(N747="snížená",J747,0)</f>
        <v>0</v>
      </c>
      <c r="BG747" s="144">
        <f>IF(N747="zákl. přenesená",J747,0)</f>
        <v>0</v>
      </c>
      <c r="BH747" s="144">
        <f>IF(N747="sníž. přenesená",J747,0)</f>
        <v>0</v>
      </c>
      <c r="BI747" s="144">
        <f>IF(N747="nulová",J747,0)</f>
        <v>0</v>
      </c>
      <c r="BJ747" s="16" t="s">
        <v>87</v>
      </c>
      <c r="BK747" s="144">
        <f>ROUND(I747*H747,2)</f>
        <v>0</v>
      </c>
      <c r="BL747" s="16" t="s">
        <v>237</v>
      </c>
      <c r="BM747" s="143" t="s">
        <v>1244</v>
      </c>
    </row>
    <row r="748" spans="2:65" s="1" customFormat="1" ht="19.5">
      <c r="B748" s="31"/>
      <c r="D748" s="145" t="s">
        <v>198</v>
      </c>
      <c r="F748" s="146" t="s">
        <v>1495</v>
      </c>
      <c r="I748" s="147"/>
      <c r="L748" s="31"/>
      <c r="M748" s="148"/>
      <c r="T748" s="55"/>
      <c r="AT748" s="16" t="s">
        <v>198</v>
      </c>
      <c r="AU748" s="16" t="s">
        <v>89</v>
      </c>
    </row>
    <row r="749" spans="2:65" s="1" customFormat="1">
      <c r="B749" s="31"/>
      <c r="D749" s="149" t="s">
        <v>200</v>
      </c>
      <c r="F749" s="150" t="s">
        <v>1496</v>
      </c>
      <c r="I749" s="147"/>
      <c r="L749" s="31"/>
      <c r="M749" s="148"/>
      <c r="T749" s="55"/>
      <c r="AT749" s="16" t="s">
        <v>200</v>
      </c>
      <c r="AU749" s="16" t="s">
        <v>89</v>
      </c>
    </row>
    <row r="750" spans="2:65" s="1" customFormat="1" ht="16.5" customHeight="1">
      <c r="B750" s="31"/>
      <c r="C750" s="152" t="s">
        <v>719</v>
      </c>
      <c r="D750" s="152" t="s">
        <v>426</v>
      </c>
      <c r="E750" s="153" t="s">
        <v>1498</v>
      </c>
      <c r="F750" s="154" t="s">
        <v>1499</v>
      </c>
      <c r="G750" s="155" t="s">
        <v>204</v>
      </c>
      <c r="H750" s="156">
        <v>40</v>
      </c>
      <c r="I750" s="157"/>
      <c r="J750" s="158">
        <f>ROUND(I750*H750,2)</f>
        <v>0</v>
      </c>
      <c r="K750" s="154" t="s">
        <v>1</v>
      </c>
      <c r="L750" s="159"/>
      <c r="M750" s="160" t="s">
        <v>1</v>
      </c>
      <c r="N750" s="161" t="s">
        <v>44</v>
      </c>
      <c r="P750" s="141">
        <f>O750*H750</f>
        <v>0</v>
      </c>
      <c r="Q750" s="141">
        <v>0</v>
      </c>
      <c r="R750" s="141">
        <f>Q750*H750</f>
        <v>0</v>
      </c>
      <c r="S750" s="141">
        <v>0</v>
      </c>
      <c r="T750" s="142">
        <f>S750*H750</f>
        <v>0</v>
      </c>
      <c r="AR750" s="143" t="s">
        <v>281</v>
      </c>
      <c r="AT750" s="143" t="s">
        <v>426</v>
      </c>
      <c r="AU750" s="143" t="s">
        <v>89</v>
      </c>
      <c r="AY750" s="16" t="s">
        <v>190</v>
      </c>
      <c r="BE750" s="144">
        <f>IF(N750="základní",J750,0)</f>
        <v>0</v>
      </c>
      <c r="BF750" s="144">
        <f>IF(N750="snížená",J750,0)</f>
        <v>0</v>
      </c>
      <c r="BG750" s="144">
        <f>IF(N750="zákl. přenesená",J750,0)</f>
        <v>0</v>
      </c>
      <c r="BH750" s="144">
        <f>IF(N750="sníž. přenesená",J750,0)</f>
        <v>0</v>
      </c>
      <c r="BI750" s="144">
        <f>IF(N750="nulová",J750,0)</f>
        <v>0</v>
      </c>
      <c r="BJ750" s="16" t="s">
        <v>87</v>
      </c>
      <c r="BK750" s="144">
        <f>ROUND(I750*H750,2)</f>
        <v>0</v>
      </c>
      <c r="BL750" s="16" t="s">
        <v>237</v>
      </c>
      <c r="BM750" s="143" t="s">
        <v>1247</v>
      </c>
    </row>
    <row r="751" spans="2:65" s="1" customFormat="1">
      <c r="B751" s="31"/>
      <c r="D751" s="145" t="s">
        <v>198</v>
      </c>
      <c r="F751" s="146" t="s">
        <v>1501</v>
      </c>
      <c r="I751" s="147"/>
      <c r="L751" s="31"/>
      <c r="M751" s="148"/>
      <c r="T751" s="55"/>
      <c r="AT751" s="16" t="s">
        <v>198</v>
      </c>
      <c r="AU751" s="16" t="s">
        <v>89</v>
      </c>
    </row>
    <row r="752" spans="2:65" s="1" customFormat="1" ht="24.2" customHeight="1">
      <c r="B752" s="31"/>
      <c r="C752" s="132" t="s">
        <v>1250</v>
      </c>
      <c r="D752" s="132" t="s">
        <v>192</v>
      </c>
      <c r="E752" s="133" t="s">
        <v>1502</v>
      </c>
      <c r="F752" s="134" t="s">
        <v>1503</v>
      </c>
      <c r="G752" s="135" t="s">
        <v>265</v>
      </c>
      <c r="H752" s="136">
        <v>2.1000000000000001E-2</v>
      </c>
      <c r="I752" s="137"/>
      <c r="J752" s="138">
        <f>ROUND(I752*H752,2)</f>
        <v>0</v>
      </c>
      <c r="K752" s="134" t="s">
        <v>196</v>
      </c>
      <c r="L752" s="31"/>
      <c r="M752" s="139" t="s">
        <v>1</v>
      </c>
      <c r="N752" s="140" t="s">
        <v>44</v>
      </c>
      <c r="P752" s="141">
        <f>O752*H752</f>
        <v>0</v>
      </c>
      <c r="Q752" s="141">
        <v>0</v>
      </c>
      <c r="R752" s="141">
        <f>Q752*H752</f>
        <v>0</v>
      </c>
      <c r="S752" s="141">
        <v>0</v>
      </c>
      <c r="T752" s="142">
        <f>S752*H752</f>
        <v>0</v>
      </c>
      <c r="AR752" s="143" t="s">
        <v>237</v>
      </c>
      <c r="AT752" s="143" t="s">
        <v>192</v>
      </c>
      <c r="AU752" s="143" t="s">
        <v>89</v>
      </c>
      <c r="AY752" s="16" t="s">
        <v>190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6" t="s">
        <v>87</v>
      </c>
      <c r="BK752" s="144">
        <f>ROUND(I752*H752,2)</f>
        <v>0</v>
      </c>
      <c r="BL752" s="16" t="s">
        <v>237</v>
      </c>
      <c r="BM752" s="143" t="s">
        <v>1253</v>
      </c>
    </row>
    <row r="753" spans="2:65" s="1" customFormat="1" ht="29.25">
      <c r="B753" s="31"/>
      <c r="D753" s="145" t="s">
        <v>198</v>
      </c>
      <c r="F753" s="146" t="s">
        <v>1505</v>
      </c>
      <c r="I753" s="147"/>
      <c r="L753" s="31"/>
      <c r="M753" s="148"/>
      <c r="T753" s="55"/>
      <c r="AT753" s="16" t="s">
        <v>198</v>
      </c>
      <c r="AU753" s="16" t="s">
        <v>89</v>
      </c>
    </row>
    <row r="754" spans="2:65" s="1" customFormat="1">
      <c r="B754" s="31"/>
      <c r="D754" s="149" t="s">
        <v>200</v>
      </c>
      <c r="F754" s="150" t="s">
        <v>1506</v>
      </c>
      <c r="I754" s="147"/>
      <c r="L754" s="31"/>
      <c r="M754" s="148"/>
      <c r="T754" s="55"/>
      <c r="AT754" s="16" t="s">
        <v>200</v>
      </c>
      <c r="AU754" s="16" t="s">
        <v>89</v>
      </c>
    </row>
    <row r="755" spans="2:65" s="11" customFormat="1" ht="22.9" customHeight="1">
      <c r="B755" s="121"/>
      <c r="D755" s="122" t="s">
        <v>78</v>
      </c>
      <c r="E755" s="130" t="s">
        <v>1507</v>
      </c>
      <c r="F755" s="130" t="s">
        <v>1508</v>
      </c>
      <c r="I755" s="124"/>
      <c r="J755" s="131">
        <f>BK755</f>
        <v>0</v>
      </c>
      <c r="L755" s="121"/>
      <c r="M755" s="125"/>
      <c r="P755" s="126">
        <f>SUM(P756:P758)</f>
        <v>0</v>
      </c>
      <c r="R755" s="126">
        <f>SUM(R756:R758)</f>
        <v>0</v>
      </c>
      <c r="T755" s="127">
        <f>SUM(T756:T758)</f>
        <v>0</v>
      </c>
      <c r="AR755" s="122" t="s">
        <v>89</v>
      </c>
      <c r="AT755" s="128" t="s">
        <v>78</v>
      </c>
      <c r="AU755" s="128" t="s">
        <v>87</v>
      </c>
      <c r="AY755" s="122" t="s">
        <v>190</v>
      </c>
      <c r="BK755" s="129">
        <f>SUM(BK756:BK758)</f>
        <v>0</v>
      </c>
    </row>
    <row r="756" spans="2:65" s="1" customFormat="1" ht="24.2" customHeight="1">
      <c r="B756" s="31"/>
      <c r="C756" s="132" t="s">
        <v>724</v>
      </c>
      <c r="D756" s="132" t="s">
        <v>192</v>
      </c>
      <c r="E756" s="133" t="s">
        <v>1510</v>
      </c>
      <c r="F756" s="134" t="s">
        <v>1511</v>
      </c>
      <c r="G756" s="135" t="s">
        <v>204</v>
      </c>
      <c r="H756" s="136">
        <v>40</v>
      </c>
      <c r="I756" s="137"/>
      <c r="J756" s="138">
        <f>ROUND(I756*H756,2)</f>
        <v>0</v>
      </c>
      <c r="K756" s="134" t="s">
        <v>196</v>
      </c>
      <c r="L756" s="31"/>
      <c r="M756" s="139" t="s">
        <v>1</v>
      </c>
      <c r="N756" s="140" t="s">
        <v>44</v>
      </c>
      <c r="P756" s="141">
        <f>O756*H756</f>
        <v>0</v>
      </c>
      <c r="Q756" s="141">
        <v>0</v>
      </c>
      <c r="R756" s="141">
        <f>Q756*H756</f>
        <v>0</v>
      </c>
      <c r="S756" s="141">
        <v>0</v>
      </c>
      <c r="T756" s="142">
        <f>S756*H756</f>
        <v>0</v>
      </c>
      <c r="AR756" s="143" t="s">
        <v>237</v>
      </c>
      <c r="AT756" s="143" t="s">
        <v>192</v>
      </c>
      <c r="AU756" s="143" t="s">
        <v>89</v>
      </c>
      <c r="AY756" s="16" t="s">
        <v>190</v>
      </c>
      <c r="BE756" s="144">
        <f>IF(N756="základní",J756,0)</f>
        <v>0</v>
      </c>
      <c r="BF756" s="144">
        <f>IF(N756="snížená",J756,0)</f>
        <v>0</v>
      </c>
      <c r="BG756" s="144">
        <f>IF(N756="zákl. přenesená",J756,0)</f>
        <v>0</v>
      </c>
      <c r="BH756" s="144">
        <f>IF(N756="sníž. přenesená",J756,0)</f>
        <v>0</v>
      </c>
      <c r="BI756" s="144">
        <f>IF(N756="nulová",J756,0)</f>
        <v>0</v>
      </c>
      <c r="BJ756" s="16" t="s">
        <v>87</v>
      </c>
      <c r="BK756" s="144">
        <f>ROUND(I756*H756,2)</f>
        <v>0</v>
      </c>
      <c r="BL756" s="16" t="s">
        <v>237</v>
      </c>
      <c r="BM756" s="143" t="s">
        <v>1258</v>
      </c>
    </row>
    <row r="757" spans="2:65" s="1" customFormat="1" ht="19.5">
      <c r="B757" s="31"/>
      <c r="D757" s="145" t="s">
        <v>198</v>
      </c>
      <c r="F757" s="146" t="s">
        <v>1513</v>
      </c>
      <c r="I757" s="147"/>
      <c r="L757" s="31"/>
      <c r="M757" s="148"/>
      <c r="T757" s="55"/>
      <c r="AT757" s="16" t="s">
        <v>198</v>
      </c>
      <c r="AU757" s="16" t="s">
        <v>89</v>
      </c>
    </row>
    <row r="758" spans="2:65" s="1" customFormat="1">
      <c r="B758" s="31"/>
      <c r="D758" s="149" t="s">
        <v>200</v>
      </c>
      <c r="F758" s="150" t="s">
        <v>1514</v>
      </c>
      <c r="I758" s="147"/>
      <c r="L758" s="31"/>
      <c r="M758" s="148"/>
      <c r="T758" s="55"/>
      <c r="AT758" s="16" t="s">
        <v>200</v>
      </c>
      <c r="AU758" s="16" t="s">
        <v>89</v>
      </c>
    </row>
    <row r="759" spans="2:65" s="11" customFormat="1" ht="22.9" customHeight="1">
      <c r="B759" s="121"/>
      <c r="D759" s="122" t="s">
        <v>78</v>
      </c>
      <c r="E759" s="130" t="s">
        <v>1515</v>
      </c>
      <c r="F759" s="130" t="s">
        <v>1516</v>
      </c>
      <c r="I759" s="124"/>
      <c r="J759" s="131">
        <f>BK759</f>
        <v>0</v>
      </c>
      <c r="L759" s="121"/>
      <c r="M759" s="125"/>
      <c r="P759" s="126">
        <f>SUM(P760:P778)</f>
        <v>0</v>
      </c>
      <c r="R759" s="126">
        <f>SUM(R760:R778)</f>
        <v>8.1148899999999996E-2</v>
      </c>
      <c r="T759" s="127">
        <f>SUM(T760:T778)</f>
        <v>0</v>
      </c>
      <c r="AR759" s="122" t="s">
        <v>89</v>
      </c>
      <c r="AT759" s="128" t="s">
        <v>78</v>
      </c>
      <c r="AU759" s="128" t="s">
        <v>87</v>
      </c>
      <c r="AY759" s="122" t="s">
        <v>190</v>
      </c>
      <c r="BK759" s="129">
        <f>SUM(BK760:BK778)</f>
        <v>0</v>
      </c>
    </row>
    <row r="760" spans="2:65" s="1" customFormat="1" ht="24.2" customHeight="1">
      <c r="B760" s="31"/>
      <c r="C760" s="132" t="s">
        <v>1265</v>
      </c>
      <c r="D760" s="132" t="s">
        <v>192</v>
      </c>
      <c r="E760" s="133" t="s">
        <v>1517</v>
      </c>
      <c r="F760" s="134" t="s">
        <v>1518</v>
      </c>
      <c r="G760" s="135" t="s">
        <v>204</v>
      </c>
      <c r="H760" s="136">
        <v>2</v>
      </c>
      <c r="I760" s="137"/>
      <c r="J760" s="138">
        <f>ROUND(I760*H760,2)</f>
        <v>0</v>
      </c>
      <c r="K760" s="134" t="s">
        <v>196</v>
      </c>
      <c r="L760" s="31"/>
      <c r="M760" s="139" t="s">
        <v>1</v>
      </c>
      <c r="N760" s="140" t="s">
        <v>44</v>
      </c>
      <c r="P760" s="141">
        <f>O760*H760</f>
        <v>0</v>
      </c>
      <c r="Q760" s="141">
        <v>5.52E-5</v>
      </c>
      <c r="R760" s="141">
        <f>Q760*H760</f>
        <v>1.104E-4</v>
      </c>
      <c r="S760" s="141">
        <v>0</v>
      </c>
      <c r="T760" s="142">
        <f>S760*H760</f>
        <v>0</v>
      </c>
      <c r="AR760" s="143" t="s">
        <v>237</v>
      </c>
      <c r="AT760" s="143" t="s">
        <v>192</v>
      </c>
      <c r="AU760" s="143" t="s">
        <v>89</v>
      </c>
      <c r="AY760" s="16" t="s">
        <v>190</v>
      </c>
      <c r="BE760" s="144">
        <f>IF(N760="základní",J760,0)</f>
        <v>0</v>
      </c>
      <c r="BF760" s="144">
        <f>IF(N760="snížená",J760,0)</f>
        <v>0</v>
      </c>
      <c r="BG760" s="144">
        <f>IF(N760="zákl. přenesená",J760,0)</f>
        <v>0</v>
      </c>
      <c r="BH760" s="144">
        <f>IF(N760="sníž. přenesená",J760,0)</f>
        <v>0</v>
      </c>
      <c r="BI760" s="144">
        <f>IF(N760="nulová",J760,0)</f>
        <v>0</v>
      </c>
      <c r="BJ760" s="16" t="s">
        <v>87</v>
      </c>
      <c r="BK760" s="144">
        <f>ROUND(I760*H760,2)</f>
        <v>0</v>
      </c>
      <c r="BL760" s="16" t="s">
        <v>237</v>
      </c>
      <c r="BM760" s="143" t="s">
        <v>1268</v>
      </c>
    </row>
    <row r="761" spans="2:65" s="1" customFormat="1" ht="29.25">
      <c r="B761" s="31"/>
      <c r="D761" s="145" t="s">
        <v>198</v>
      </c>
      <c r="F761" s="146" t="s">
        <v>1520</v>
      </c>
      <c r="I761" s="147"/>
      <c r="L761" s="31"/>
      <c r="M761" s="148"/>
      <c r="T761" s="55"/>
      <c r="AT761" s="16" t="s">
        <v>198</v>
      </c>
      <c r="AU761" s="16" t="s">
        <v>89</v>
      </c>
    </row>
    <row r="762" spans="2:65" s="1" customFormat="1">
      <c r="B762" s="31"/>
      <c r="D762" s="149" t="s">
        <v>200</v>
      </c>
      <c r="F762" s="150" t="s">
        <v>1521</v>
      </c>
      <c r="I762" s="147"/>
      <c r="L762" s="31"/>
      <c r="M762" s="148"/>
      <c r="T762" s="55"/>
      <c r="AT762" s="16" t="s">
        <v>200</v>
      </c>
      <c r="AU762" s="16" t="s">
        <v>89</v>
      </c>
    </row>
    <row r="763" spans="2:65" s="1" customFormat="1" ht="37.9" customHeight="1">
      <c r="B763" s="31"/>
      <c r="C763" s="152" t="s">
        <v>730</v>
      </c>
      <c r="D763" s="152" t="s">
        <v>426</v>
      </c>
      <c r="E763" s="153" t="s">
        <v>1523</v>
      </c>
      <c r="F763" s="154" t="s">
        <v>1524</v>
      </c>
      <c r="G763" s="155" t="s">
        <v>204</v>
      </c>
      <c r="H763" s="156">
        <v>2</v>
      </c>
      <c r="I763" s="157"/>
      <c r="J763" s="158">
        <f>ROUND(I763*H763,2)</f>
        <v>0</v>
      </c>
      <c r="K763" s="154" t="s">
        <v>196</v>
      </c>
      <c r="L763" s="159"/>
      <c r="M763" s="160" t="s">
        <v>1</v>
      </c>
      <c r="N763" s="161" t="s">
        <v>44</v>
      </c>
      <c r="P763" s="141">
        <f>O763*H763</f>
        <v>0</v>
      </c>
      <c r="Q763" s="141">
        <v>1.2500000000000001E-2</v>
      </c>
      <c r="R763" s="141">
        <f>Q763*H763</f>
        <v>2.5000000000000001E-2</v>
      </c>
      <c r="S763" s="141">
        <v>0</v>
      </c>
      <c r="T763" s="142">
        <f>S763*H763</f>
        <v>0</v>
      </c>
      <c r="AR763" s="143" t="s">
        <v>281</v>
      </c>
      <c r="AT763" s="143" t="s">
        <v>426</v>
      </c>
      <c r="AU763" s="143" t="s">
        <v>89</v>
      </c>
      <c r="AY763" s="16" t="s">
        <v>190</v>
      </c>
      <c r="BE763" s="144">
        <f>IF(N763="základní",J763,0)</f>
        <v>0</v>
      </c>
      <c r="BF763" s="144">
        <f>IF(N763="snížená",J763,0)</f>
        <v>0</v>
      </c>
      <c r="BG763" s="144">
        <f>IF(N763="zákl. přenesená",J763,0)</f>
        <v>0</v>
      </c>
      <c r="BH763" s="144">
        <f>IF(N763="sníž. přenesená",J763,0)</f>
        <v>0</v>
      </c>
      <c r="BI763" s="144">
        <f>IF(N763="nulová",J763,0)</f>
        <v>0</v>
      </c>
      <c r="BJ763" s="16" t="s">
        <v>87</v>
      </c>
      <c r="BK763" s="144">
        <f>ROUND(I763*H763,2)</f>
        <v>0</v>
      </c>
      <c r="BL763" s="16" t="s">
        <v>237</v>
      </c>
      <c r="BM763" s="143" t="s">
        <v>1273</v>
      </c>
    </row>
    <row r="764" spans="2:65" s="1" customFormat="1" ht="29.25">
      <c r="B764" s="31"/>
      <c r="D764" s="145" t="s">
        <v>198</v>
      </c>
      <c r="F764" s="146" t="s">
        <v>1524</v>
      </c>
      <c r="I764" s="147"/>
      <c r="L764" s="31"/>
      <c r="M764" s="148"/>
      <c r="T764" s="55"/>
      <c r="AT764" s="16" t="s">
        <v>198</v>
      </c>
      <c r="AU764" s="16" t="s">
        <v>89</v>
      </c>
    </row>
    <row r="765" spans="2:65" s="1" customFormat="1" ht="24.2" customHeight="1">
      <c r="B765" s="31"/>
      <c r="C765" s="132" t="s">
        <v>1275</v>
      </c>
      <c r="D765" s="132" t="s">
        <v>192</v>
      </c>
      <c r="E765" s="133" t="s">
        <v>1526</v>
      </c>
      <c r="F765" s="134" t="s">
        <v>1527</v>
      </c>
      <c r="G765" s="135" t="s">
        <v>204</v>
      </c>
      <c r="H765" s="136">
        <v>3</v>
      </c>
      <c r="I765" s="137"/>
      <c r="J765" s="138">
        <f>ROUND(I765*H765,2)</f>
        <v>0</v>
      </c>
      <c r="K765" s="134" t="s">
        <v>196</v>
      </c>
      <c r="L765" s="31"/>
      <c r="M765" s="139" t="s">
        <v>1</v>
      </c>
      <c r="N765" s="140" t="s">
        <v>44</v>
      </c>
      <c r="P765" s="141">
        <f>O765*H765</f>
        <v>0</v>
      </c>
      <c r="Q765" s="141">
        <v>8.2799999999999993E-5</v>
      </c>
      <c r="R765" s="141">
        <f>Q765*H765</f>
        <v>2.4839999999999997E-4</v>
      </c>
      <c r="S765" s="141">
        <v>0</v>
      </c>
      <c r="T765" s="142">
        <f>S765*H765</f>
        <v>0</v>
      </c>
      <c r="AR765" s="143" t="s">
        <v>237</v>
      </c>
      <c r="AT765" s="143" t="s">
        <v>192</v>
      </c>
      <c r="AU765" s="143" t="s">
        <v>89</v>
      </c>
      <c r="AY765" s="16" t="s">
        <v>190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6" t="s">
        <v>87</v>
      </c>
      <c r="BK765" s="144">
        <f>ROUND(I765*H765,2)</f>
        <v>0</v>
      </c>
      <c r="BL765" s="16" t="s">
        <v>237</v>
      </c>
      <c r="BM765" s="143" t="s">
        <v>1278</v>
      </c>
    </row>
    <row r="766" spans="2:65" s="1" customFormat="1" ht="29.25">
      <c r="B766" s="31"/>
      <c r="D766" s="145" t="s">
        <v>198</v>
      </c>
      <c r="F766" s="146" t="s">
        <v>1529</v>
      </c>
      <c r="I766" s="147"/>
      <c r="L766" s="31"/>
      <c r="M766" s="148"/>
      <c r="T766" s="55"/>
      <c r="AT766" s="16" t="s">
        <v>198</v>
      </c>
      <c r="AU766" s="16" t="s">
        <v>89</v>
      </c>
    </row>
    <row r="767" spans="2:65" s="1" customFormat="1">
      <c r="B767" s="31"/>
      <c r="D767" s="149" t="s">
        <v>200</v>
      </c>
      <c r="F767" s="150" t="s">
        <v>1530</v>
      </c>
      <c r="I767" s="147"/>
      <c r="L767" s="31"/>
      <c r="M767" s="148"/>
      <c r="T767" s="55"/>
      <c r="AT767" s="16" t="s">
        <v>200</v>
      </c>
      <c r="AU767" s="16" t="s">
        <v>89</v>
      </c>
    </row>
    <row r="768" spans="2:65" s="1" customFormat="1" ht="37.9" customHeight="1">
      <c r="B768" s="31"/>
      <c r="C768" s="152" t="s">
        <v>735</v>
      </c>
      <c r="D768" s="152" t="s">
        <v>426</v>
      </c>
      <c r="E768" s="153" t="s">
        <v>1532</v>
      </c>
      <c r="F768" s="154" t="s">
        <v>1533</v>
      </c>
      <c r="G768" s="155" t="s">
        <v>204</v>
      </c>
      <c r="H768" s="156">
        <v>3</v>
      </c>
      <c r="I768" s="157"/>
      <c r="J768" s="158">
        <f>ROUND(I768*H768,2)</f>
        <v>0</v>
      </c>
      <c r="K768" s="154" t="s">
        <v>196</v>
      </c>
      <c r="L768" s="159"/>
      <c r="M768" s="160" t="s">
        <v>1</v>
      </c>
      <c r="N768" s="161" t="s">
        <v>44</v>
      </c>
      <c r="P768" s="141">
        <f>O768*H768</f>
        <v>0</v>
      </c>
      <c r="Q768" s="141">
        <v>1.8499999999999999E-2</v>
      </c>
      <c r="R768" s="141">
        <f>Q768*H768</f>
        <v>5.5499999999999994E-2</v>
      </c>
      <c r="S768" s="141">
        <v>0</v>
      </c>
      <c r="T768" s="142">
        <f>S768*H768</f>
        <v>0</v>
      </c>
      <c r="AR768" s="143" t="s">
        <v>281</v>
      </c>
      <c r="AT768" s="143" t="s">
        <v>426</v>
      </c>
      <c r="AU768" s="143" t="s">
        <v>89</v>
      </c>
      <c r="AY768" s="16" t="s">
        <v>190</v>
      </c>
      <c r="BE768" s="144">
        <f>IF(N768="základní",J768,0)</f>
        <v>0</v>
      </c>
      <c r="BF768" s="144">
        <f>IF(N768="snížená",J768,0)</f>
        <v>0</v>
      </c>
      <c r="BG768" s="144">
        <f>IF(N768="zákl. přenesená",J768,0)</f>
        <v>0</v>
      </c>
      <c r="BH768" s="144">
        <f>IF(N768="sníž. přenesená",J768,0)</f>
        <v>0</v>
      </c>
      <c r="BI768" s="144">
        <f>IF(N768="nulová",J768,0)</f>
        <v>0</v>
      </c>
      <c r="BJ768" s="16" t="s">
        <v>87</v>
      </c>
      <c r="BK768" s="144">
        <f>ROUND(I768*H768,2)</f>
        <v>0</v>
      </c>
      <c r="BL768" s="16" t="s">
        <v>237</v>
      </c>
      <c r="BM768" s="143" t="s">
        <v>1283</v>
      </c>
    </row>
    <row r="769" spans="2:65" s="1" customFormat="1" ht="29.25">
      <c r="B769" s="31"/>
      <c r="D769" s="145" t="s">
        <v>198</v>
      </c>
      <c r="F769" s="146" t="s">
        <v>1533</v>
      </c>
      <c r="I769" s="147"/>
      <c r="L769" s="31"/>
      <c r="M769" s="148"/>
      <c r="T769" s="55"/>
      <c r="AT769" s="16" t="s">
        <v>198</v>
      </c>
      <c r="AU769" s="16" t="s">
        <v>89</v>
      </c>
    </row>
    <row r="770" spans="2:65" s="1" customFormat="1" ht="24.2" customHeight="1">
      <c r="B770" s="31"/>
      <c r="C770" s="132" t="s">
        <v>1284</v>
      </c>
      <c r="D770" s="132" t="s">
        <v>192</v>
      </c>
      <c r="E770" s="133" t="s">
        <v>1546</v>
      </c>
      <c r="F770" s="134" t="s">
        <v>1547</v>
      </c>
      <c r="G770" s="135" t="s">
        <v>204</v>
      </c>
      <c r="H770" s="136">
        <v>2</v>
      </c>
      <c r="I770" s="137"/>
      <c r="J770" s="138">
        <f>ROUND(I770*H770,2)</f>
        <v>0</v>
      </c>
      <c r="K770" s="134" t="s">
        <v>196</v>
      </c>
      <c r="L770" s="31"/>
      <c r="M770" s="139" t="s">
        <v>1</v>
      </c>
      <c r="N770" s="140" t="s">
        <v>44</v>
      </c>
      <c r="P770" s="141">
        <f>O770*H770</f>
        <v>0</v>
      </c>
      <c r="Q770" s="141">
        <v>5.1900000000000001E-5</v>
      </c>
      <c r="R770" s="141">
        <f>Q770*H770</f>
        <v>1.038E-4</v>
      </c>
      <c r="S770" s="141">
        <v>0</v>
      </c>
      <c r="T770" s="142">
        <f>S770*H770</f>
        <v>0</v>
      </c>
      <c r="AR770" s="143" t="s">
        <v>237</v>
      </c>
      <c r="AT770" s="143" t="s">
        <v>192</v>
      </c>
      <c r="AU770" s="143" t="s">
        <v>89</v>
      </c>
      <c r="AY770" s="16" t="s">
        <v>190</v>
      </c>
      <c r="BE770" s="144">
        <f>IF(N770="základní",J770,0)</f>
        <v>0</v>
      </c>
      <c r="BF770" s="144">
        <f>IF(N770="snížená",J770,0)</f>
        <v>0</v>
      </c>
      <c r="BG770" s="144">
        <f>IF(N770="zákl. přenesená",J770,0)</f>
        <v>0</v>
      </c>
      <c r="BH770" s="144">
        <f>IF(N770="sníž. přenesená",J770,0)</f>
        <v>0</v>
      </c>
      <c r="BI770" s="144">
        <f>IF(N770="nulová",J770,0)</f>
        <v>0</v>
      </c>
      <c r="BJ770" s="16" t="s">
        <v>87</v>
      </c>
      <c r="BK770" s="144">
        <f>ROUND(I770*H770,2)</f>
        <v>0</v>
      </c>
      <c r="BL770" s="16" t="s">
        <v>237</v>
      </c>
      <c r="BM770" s="143" t="s">
        <v>1287</v>
      </c>
    </row>
    <row r="771" spans="2:65" s="1" customFormat="1" ht="29.25">
      <c r="B771" s="31"/>
      <c r="D771" s="145" t="s">
        <v>198</v>
      </c>
      <c r="F771" s="146" t="s">
        <v>1549</v>
      </c>
      <c r="I771" s="147"/>
      <c r="L771" s="31"/>
      <c r="M771" s="148"/>
      <c r="T771" s="55"/>
      <c r="AT771" s="16" t="s">
        <v>198</v>
      </c>
      <c r="AU771" s="16" t="s">
        <v>89</v>
      </c>
    </row>
    <row r="772" spans="2:65" s="1" customFormat="1">
      <c r="B772" s="31"/>
      <c r="D772" s="149" t="s">
        <v>200</v>
      </c>
      <c r="F772" s="150" t="s">
        <v>1550</v>
      </c>
      <c r="I772" s="147"/>
      <c r="L772" s="31"/>
      <c r="M772" s="148"/>
      <c r="T772" s="55"/>
      <c r="AT772" s="16" t="s">
        <v>200</v>
      </c>
      <c r="AU772" s="16" t="s">
        <v>89</v>
      </c>
    </row>
    <row r="773" spans="2:65" s="1" customFormat="1" ht="24.2" customHeight="1">
      <c r="B773" s="31"/>
      <c r="C773" s="132" t="s">
        <v>740</v>
      </c>
      <c r="D773" s="132" t="s">
        <v>192</v>
      </c>
      <c r="E773" s="133" t="s">
        <v>1552</v>
      </c>
      <c r="F773" s="134" t="s">
        <v>1553</v>
      </c>
      <c r="G773" s="135" t="s">
        <v>204</v>
      </c>
      <c r="H773" s="136">
        <v>3</v>
      </c>
      <c r="I773" s="137"/>
      <c r="J773" s="138">
        <f>ROUND(I773*H773,2)</f>
        <v>0</v>
      </c>
      <c r="K773" s="134" t="s">
        <v>196</v>
      </c>
      <c r="L773" s="31"/>
      <c r="M773" s="139" t="s">
        <v>1</v>
      </c>
      <c r="N773" s="140" t="s">
        <v>44</v>
      </c>
      <c r="P773" s="141">
        <f>O773*H773</f>
        <v>0</v>
      </c>
      <c r="Q773" s="141">
        <v>6.2100000000000005E-5</v>
      </c>
      <c r="R773" s="141">
        <f>Q773*H773</f>
        <v>1.8630000000000003E-4</v>
      </c>
      <c r="S773" s="141">
        <v>0</v>
      </c>
      <c r="T773" s="142">
        <f>S773*H773</f>
        <v>0</v>
      </c>
      <c r="AR773" s="143" t="s">
        <v>237</v>
      </c>
      <c r="AT773" s="143" t="s">
        <v>192</v>
      </c>
      <c r="AU773" s="143" t="s">
        <v>89</v>
      </c>
      <c r="AY773" s="16" t="s">
        <v>190</v>
      </c>
      <c r="BE773" s="144">
        <f>IF(N773="základní",J773,0)</f>
        <v>0</v>
      </c>
      <c r="BF773" s="144">
        <f>IF(N773="snížená",J773,0)</f>
        <v>0</v>
      </c>
      <c r="BG773" s="144">
        <f>IF(N773="zákl. přenesená",J773,0)</f>
        <v>0</v>
      </c>
      <c r="BH773" s="144">
        <f>IF(N773="sníž. přenesená",J773,0)</f>
        <v>0</v>
      </c>
      <c r="BI773" s="144">
        <f>IF(N773="nulová",J773,0)</f>
        <v>0</v>
      </c>
      <c r="BJ773" s="16" t="s">
        <v>87</v>
      </c>
      <c r="BK773" s="144">
        <f>ROUND(I773*H773,2)</f>
        <v>0</v>
      </c>
      <c r="BL773" s="16" t="s">
        <v>237</v>
      </c>
      <c r="BM773" s="143" t="s">
        <v>1291</v>
      </c>
    </row>
    <row r="774" spans="2:65" s="1" customFormat="1" ht="29.25">
      <c r="B774" s="31"/>
      <c r="D774" s="145" t="s">
        <v>198</v>
      </c>
      <c r="F774" s="146" t="s">
        <v>1555</v>
      </c>
      <c r="I774" s="147"/>
      <c r="L774" s="31"/>
      <c r="M774" s="148"/>
      <c r="T774" s="55"/>
      <c r="AT774" s="16" t="s">
        <v>198</v>
      </c>
      <c r="AU774" s="16" t="s">
        <v>89</v>
      </c>
    </row>
    <row r="775" spans="2:65" s="1" customFormat="1">
      <c r="B775" s="31"/>
      <c r="D775" s="149" t="s">
        <v>200</v>
      </c>
      <c r="F775" s="150" t="s">
        <v>1556</v>
      </c>
      <c r="I775" s="147"/>
      <c r="L775" s="31"/>
      <c r="M775" s="148"/>
      <c r="T775" s="55"/>
      <c r="AT775" s="16" t="s">
        <v>200</v>
      </c>
      <c r="AU775" s="16" t="s">
        <v>89</v>
      </c>
    </row>
    <row r="776" spans="2:65" s="1" customFormat="1" ht="24.2" customHeight="1">
      <c r="B776" s="31"/>
      <c r="C776" s="132" t="s">
        <v>1294</v>
      </c>
      <c r="D776" s="132" t="s">
        <v>192</v>
      </c>
      <c r="E776" s="133" t="s">
        <v>1557</v>
      </c>
      <c r="F776" s="134" t="s">
        <v>1558</v>
      </c>
      <c r="G776" s="135" t="s">
        <v>265</v>
      </c>
      <c r="H776" s="136">
        <v>8.1000000000000003E-2</v>
      </c>
      <c r="I776" s="137"/>
      <c r="J776" s="138">
        <f>ROUND(I776*H776,2)</f>
        <v>0</v>
      </c>
      <c r="K776" s="134" t="s">
        <v>196</v>
      </c>
      <c r="L776" s="31"/>
      <c r="M776" s="139" t="s">
        <v>1</v>
      </c>
      <c r="N776" s="140" t="s">
        <v>44</v>
      </c>
      <c r="P776" s="141">
        <f>O776*H776</f>
        <v>0</v>
      </c>
      <c r="Q776" s="141">
        <v>0</v>
      </c>
      <c r="R776" s="141">
        <f>Q776*H776</f>
        <v>0</v>
      </c>
      <c r="S776" s="141">
        <v>0</v>
      </c>
      <c r="T776" s="142">
        <f>S776*H776</f>
        <v>0</v>
      </c>
      <c r="AR776" s="143" t="s">
        <v>237</v>
      </c>
      <c r="AT776" s="143" t="s">
        <v>192</v>
      </c>
      <c r="AU776" s="143" t="s">
        <v>89</v>
      </c>
      <c r="AY776" s="16" t="s">
        <v>190</v>
      </c>
      <c r="BE776" s="144">
        <f>IF(N776="základní",J776,0)</f>
        <v>0</v>
      </c>
      <c r="BF776" s="144">
        <f>IF(N776="snížená",J776,0)</f>
        <v>0</v>
      </c>
      <c r="BG776" s="144">
        <f>IF(N776="zákl. přenesená",J776,0)</f>
        <v>0</v>
      </c>
      <c r="BH776" s="144">
        <f>IF(N776="sníž. přenesená",J776,0)</f>
        <v>0</v>
      </c>
      <c r="BI776" s="144">
        <f>IF(N776="nulová",J776,0)</f>
        <v>0</v>
      </c>
      <c r="BJ776" s="16" t="s">
        <v>87</v>
      </c>
      <c r="BK776" s="144">
        <f>ROUND(I776*H776,2)</f>
        <v>0</v>
      </c>
      <c r="BL776" s="16" t="s">
        <v>237</v>
      </c>
      <c r="BM776" s="143" t="s">
        <v>1297</v>
      </c>
    </row>
    <row r="777" spans="2:65" s="1" customFormat="1" ht="29.25">
      <c r="B777" s="31"/>
      <c r="D777" s="145" t="s">
        <v>198</v>
      </c>
      <c r="F777" s="146" t="s">
        <v>1560</v>
      </c>
      <c r="I777" s="147"/>
      <c r="L777" s="31"/>
      <c r="M777" s="148"/>
      <c r="T777" s="55"/>
      <c r="AT777" s="16" t="s">
        <v>198</v>
      </c>
      <c r="AU777" s="16" t="s">
        <v>89</v>
      </c>
    </row>
    <row r="778" spans="2:65" s="1" customFormat="1">
      <c r="B778" s="31"/>
      <c r="D778" s="149" t="s">
        <v>200</v>
      </c>
      <c r="F778" s="150" t="s">
        <v>1561</v>
      </c>
      <c r="I778" s="147"/>
      <c r="L778" s="31"/>
      <c r="M778" s="148"/>
      <c r="T778" s="55"/>
      <c r="AT778" s="16" t="s">
        <v>200</v>
      </c>
      <c r="AU778" s="16" t="s">
        <v>89</v>
      </c>
    </row>
    <row r="779" spans="2:65" s="11" customFormat="1" ht="22.9" customHeight="1">
      <c r="B779" s="121"/>
      <c r="D779" s="122" t="s">
        <v>78</v>
      </c>
      <c r="E779" s="130" t="s">
        <v>1562</v>
      </c>
      <c r="F779" s="130" t="s">
        <v>1563</v>
      </c>
      <c r="I779" s="124"/>
      <c r="J779" s="131">
        <f>BK779</f>
        <v>0</v>
      </c>
      <c r="L779" s="121"/>
      <c r="M779" s="125"/>
      <c r="P779" s="126">
        <f>SUM(P780:P802)</f>
        <v>0</v>
      </c>
      <c r="R779" s="126">
        <f>SUM(R780:R802)</f>
        <v>2.1367042431610002</v>
      </c>
      <c r="T779" s="127">
        <f>SUM(T780:T802)</f>
        <v>0</v>
      </c>
      <c r="AR779" s="122" t="s">
        <v>89</v>
      </c>
      <c r="AT779" s="128" t="s">
        <v>78</v>
      </c>
      <c r="AU779" s="128" t="s">
        <v>87</v>
      </c>
      <c r="AY779" s="122" t="s">
        <v>190</v>
      </c>
      <c r="BK779" s="129">
        <f>SUM(BK780:BK802)</f>
        <v>0</v>
      </c>
    </row>
    <row r="780" spans="2:65" s="1" customFormat="1" ht="24.2" customHeight="1">
      <c r="B780" s="31"/>
      <c r="C780" s="132" t="s">
        <v>744</v>
      </c>
      <c r="D780" s="132" t="s">
        <v>192</v>
      </c>
      <c r="E780" s="133" t="s">
        <v>1565</v>
      </c>
      <c r="F780" s="134" t="s">
        <v>1566</v>
      </c>
      <c r="G780" s="135" t="s">
        <v>195</v>
      </c>
      <c r="H780" s="136">
        <v>115.96</v>
      </c>
      <c r="I780" s="137"/>
      <c r="J780" s="138">
        <f>ROUND(I780*H780,2)</f>
        <v>0</v>
      </c>
      <c r="K780" s="134" t="s">
        <v>196</v>
      </c>
      <c r="L780" s="31"/>
      <c r="M780" s="139" t="s">
        <v>1</v>
      </c>
      <c r="N780" s="140" t="s">
        <v>44</v>
      </c>
      <c r="P780" s="141">
        <f>O780*H780</f>
        <v>0</v>
      </c>
      <c r="Q780" s="141">
        <v>1.6212600000000001E-2</v>
      </c>
      <c r="R780" s="141">
        <f>Q780*H780</f>
        <v>1.8800130959999999</v>
      </c>
      <c r="S780" s="141">
        <v>0</v>
      </c>
      <c r="T780" s="142">
        <f>S780*H780</f>
        <v>0</v>
      </c>
      <c r="AR780" s="143" t="s">
        <v>237</v>
      </c>
      <c r="AT780" s="143" t="s">
        <v>192</v>
      </c>
      <c r="AU780" s="143" t="s">
        <v>89</v>
      </c>
      <c r="AY780" s="16" t="s">
        <v>190</v>
      </c>
      <c r="BE780" s="144">
        <f>IF(N780="základní",J780,0)</f>
        <v>0</v>
      </c>
      <c r="BF780" s="144">
        <f>IF(N780="snížená",J780,0)</f>
        <v>0</v>
      </c>
      <c r="BG780" s="144">
        <f>IF(N780="zákl. přenesená",J780,0)</f>
        <v>0</v>
      </c>
      <c r="BH780" s="144">
        <f>IF(N780="sníž. přenesená",J780,0)</f>
        <v>0</v>
      </c>
      <c r="BI780" s="144">
        <f>IF(N780="nulová",J780,0)</f>
        <v>0</v>
      </c>
      <c r="BJ780" s="16" t="s">
        <v>87</v>
      </c>
      <c r="BK780" s="144">
        <f>ROUND(I780*H780,2)</f>
        <v>0</v>
      </c>
      <c r="BL780" s="16" t="s">
        <v>237</v>
      </c>
      <c r="BM780" s="143" t="s">
        <v>1304</v>
      </c>
    </row>
    <row r="781" spans="2:65" s="1" customFormat="1" ht="29.25">
      <c r="B781" s="31"/>
      <c r="D781" s="145" t="s">
        <v>198</v>
      </c>
      <c r="F781" s="146" t="s">
        <v>1568</v>
      </c>
      <c r="I781" s="147"/>
      <c r="L781" s="31"/>
      <c r="M781" s="148"/>
      <c r="T781" s="55"/>
      <c r="AT781" s="16" t="s">
        <v>198</v>
      </c>
      <c r="AU781" s="16" t="s">
        <v>89</v>
      </c>
    </row>
    <row r="782" spans="2:65" s="1" customFormat="1">
      <c r="B782" s="31"/>
      <c r="D782" s="149" t="s">
        <v>200</v>
      </c>
      <c r="F782" s="150" t="s">
        <v>1569</v>
      </c>
      <c r="I782" s="147"/>
      <c r="L782" s="31"/>
      <c r="M782" s="148"/>
      <c r="T782" s="55"/>
      <c r="AT782" s="16" t="s">
        <v>200</v>
      </c>
      <c r="AU782" s="16" t="s">
        <v>89</v>
      </c>
    </row>
    <row r="783" spans="2:65" s="1" customFormat="1" ht="24.2" customHeight="1">
      <c r="B783" s="31"/>
      <c r="C783" s="132" t="s">
        <v>1307</v>
      </c>
      <c r="D783" s="132" t="s">
        <v>192</v>
      </c>
      <c r="E783" s="133" t="s">
        <v>2040</v>
      </c>
      <c r="F783" s="134" t="s">
        <v>2041</v>
      </c>
      <c r="G783" s="135" t="s">
        <v>195</v>
      </c>
      <c r="H783" s="136">
        <v>7.98</v>
      </c>
      <c r="I783" s="137"/>
      <c r="J783" s="138">
        <f>ROUND(I783*H783,2)</f>
        <v>0</v>
      </c>
      <c r="K783" s="134" t="s">
        <v>196</v>
      </c>
      <c r="L783" s="31"/>
      <c r="M783" s="139" t="s">
        <v>1</v>
      </c>
      <c r="N783" s="140" t="s">
        <v>44</v>
      </c>
      <c r="P783" s="141">
        <f>O783*H783</f>
        <v>0</v>
      </c>
      <c r="Q783" s="141">
        <v>9.8232000000000007E-3</v>
      </c>
      <c r="R783" s="141">
        <f>Q783*H783</f>
        <v>7.8389136000000012E-2</v>
      </c>
      <c r="S783" s="141">
        <v>0</v>
      </c>
      <c r="T783" s="142">
        <f>S783*H783</f>
        <v>0</v>
      </c>
      <c r="AR783" s="143" t="s">
        <v>237</v>
      </c>
      <c r="AT783" s="143" t="s">
        <v>192</v>
      </c>
      <c r="AU783" s="143" t="s">
        <v>89</v>
      </c>
      <c r="AY783" s="16" t="s">
        <v>190</v>
      </c>
      <c r="BE783" s="144">
        <f>IF(N783="základní",J783,0)</f>
        <v>0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6" t="s">
        <v>87</v>
      </c>
      <c r="BK783" s="144">
        <f>ROUND(I783*H783,2)</f>
        <v>0</v>
      </c>
      <c r="BL783" s="16" t="s">
        <v>237</v>
      </c>
      <c r="BM783" s="143" t="s">
        <v>1310</v>
      </c>
    </row>
    <row r="784" spans="2:65" s="1" customFormat="1" ht="19.5">
      <c r="B784" s="31"/>
      <c r="D784" s="145" t="s">
        <v>198</v>
      </c>
      <c r="F784" s="146" t="s">
        <v>2042</v>
      </c>
      <c r="I784" s="147"/>
      <c r="L784" s="31"/>
      <c r="M784" s="148"/>
      <c r="T784" s="55"/>
      <c r="AT784" s="16" t="s">
        <v>198</v>
      </c>
      <c r="AU784" s="16" t="s">
        <v>89</v>
      </c>
    </row>
    <row r="785" spans="2:65" s="1" customFormat="1">
      <c r="B785" s="31"/>
      <c r="D785" s="149" t="s">
        <v>200</v>
      </c>
      <c r="F785" s="150" t="s">
        <v>2043</v>
      </c>
      <c r="I785" s="147"/>
      <c r="L785" s="31"/>
      <c r="M785" s="148"/>
      <c r="T785" s="55"/>
      <c r="AT785" s="16" t="s">
        <v>200</v>
      </c>
      <c r="AU785" s="16" t="s">
        <v>89</v>
      </c>
    </row>
    <row r="786" spans="2:65" s="1" customFormat="1" ht="24.2" customHeight="1">
      <c r="B786" s="31"/>
      <c r="C786" s="132" t="s">
        <v>749</v>
      </c>
      <c r="D786" s="132" t="s">
        <v>192</v>
      </c>
      <c r="E786" s="133" t="s">
        <v>2044</v>
      </c>
      <c r="F786" s="134" t="s">
        <v>2045</v>
      </c>
      <c r="G786" s="135" t="s">
        <v>204</v>
      </c>
      <c r="H786" s="136">
        <v>76</v>
      </c>
      <c r="I786" s="137"/>
      <c r="J786" s="138">
        <f>ROUND(I786*H786,2)</f>
        <v>0</v>
      </c>
      <c r="K786" s="134" t="s">
        <v>196</v>
      </c>
      <c r="L786" s="31"/>
      <c r="M786" s="139" t="s">
        <v>1</v>
      </c>
      <c r="N786" s="140" t="s">
        <v>44</v>
      </c>
      <c r="P786" s="141">
        <f>O786*H786</f>
        <v>0</v>
      </c>
      <c r="Q786" s="141">
        <v>0</v>
      </c>
      <c r="R786" s="141">
        <f>Q786*H786</f>
        <v>0</v>
      </c>
      <c r="S786" s="141">
        <v>0</v>
      </c>
      <c r="T786" s="142">
        <f>S786*H786</f>
        <v>0</v>
      </c>
      <c r="AR786" s="143" t="s">
        <v>237</v>
      </c>
      <c r="AT786" s="143" t="s">
        <v>192</v>
      </c>
      <c r="AU786" s="143" t="s">
        <v>89</v>
      </c>
      <c r="AY786" s="16" t="s">
        <v>190</v>
      </c>
      <c r="BE786" s="144">
        <f>IF(N786="základní",J786,0)</f>
        <v>0</v>
      </c>
      <c r="BF786" s="144">
        <f>IF(N786="snížená",J786,0)</f>
        <v>0</v>
      </c>
      <c r="BG786" s="144">
        <f>IF(N786="zákl. přenesená",J786,0)</f>
        <v>0</v>
      </c>
      <c r="BH786" s="144">
        <f>IF(N786="sníž. přenesená",J786,0)</f>
        <v>0</v>
      </c>
      <c r="BI786" s="144">
        <f>IF(N786="nulová",J786,0)</f>
        <v>0</v>
      </c>
      <c r="BJ786" s="16" t="s">
        <v>87</v>
      </c>
      <c r="BK786" s="144">
        <f>ROUND(I786*H786,2)</f>
        <v>0</v>
      </c>
      <c r="BL786" s="16" t="s">
        <v>237</v>
      </c>
      <c r="BM786" s="143" t="s">
        <v>1313</v>
      </c>
    </row>
    <row r="787" spans="2:65" s="1" customFormat="1" ht="19.5">
      <c r="B787" s="31"/>
      <c r="D787" s="145" t="s">
        <v>198</v>
      </c>
      <c r="F787" s="146" t="s">
        <v>2046</v>
      </c>
      <c r="I787" s="147"/>
      <c r="L787" s="31"/>
      <c r="M787" s="148"/>
      <c r="T787" s="55"/>
      <c r="AT787" s="16" t="s">
        <v>198</v>
      </c>
      <c r="AU787" s="16" t="s">
        <v>89</v>
      </c>
    </row>
    <row r="788" spans="2:65" s="1" customFormat="1">
      <c r="B788" s="31"/>
      <c r="D788" s="149" t="s">
        <v>200</v>
      </c>
      <c r="F788" s="150" t="s">
        <v>2047</v>
      </c>
      <c r="I788" s="147"/>
      <c r="L788" s="31"/>
      <c r="M788" s="148"/>
      <c r="T788" s="55"/>
      <c r="AT788" s="16" t="s">
        <v>200</v>
      </c>
      <c r="AU788" s="16" t="s">
        <v>89</v>
      </c>
    </row>
    <row r="789" spans="2:65" s="1" customFormat="1" ht="19.5">
      <c r="B789" s="31"/>
      <c r="D789" s="145" t="s">
        <v>403</v>
      </c>
      <c r="F789" s="151" t="s">
        <v>2048</v>
      </c>
      <c r="I789" s="147"/>
      <c r="L789" s="31"/>
      <c r="M789" s="148"/>
      <c r="T789" s="55"/>
      <c r="AT789" s="16" t="s">
        <v>403</v>
      </c>
      <c r="AU789" s="16" t="s">
        <v>89</v>
      </c>
    </row>
    <row r="790" spans="2:65" s="1" customFormat="1" ht="24.2" customHeight="1">
      <c r="B790" s="31"/>
      <c r="C790" s="152" t="s">
        <v>1314</v>
      </c>
      <c r="D790" s="152" t="s">
        <v>426</v>
      </c>
      <c r="E790" s="153" t="s">
        <v>2049</v>
      </c>
      <c r="F790" s="154" t="s">
        <v>2050</v>
      </c>
      <c r="G790" s="155" t="s">
        <v>204</v>
      </c>
      <c r="H790" s="156">
        <v>76</v>
      </c>
      <c r="I790" s="157"/>
      <c r="J790" s="158">
        <f>ROUND(I790*H790,2)</f>
        <v>0</v>
      </c>
      <c r="K790" s="154" t="s">
        <v>196</v>
      </c>
      <c r="L790" s="159"/>
      <c r="M790" s="160" t="s">
        <v>1</v>
      </c>
      <c r="N790" s="161" t="s">
        <v>44</v>
      </c>
      <c r="P790" s="141">
        <f>O790*H790</f>
        <v>0</v>
      </c>
      <c r="Q790" s="141">
        <v>2.9999999999999997E-4</v>
      </c>
      <c r="R790" s="141">
        <f>Q790*H790</f>
        <v>2.2799999999999997E-2</v>
      </c>
      <c r="S790" s="141">
        <v>0</v>
      </c>
      <c r="T790" s="142">
        <f>S790*H790</f>
        <v>0</v>
      </c>
      <c r="AR790" s="143" t="s">
        <v>281</v>
      </c>
      <c r="AT790" s="143" t="s">
        <v>426</v>
      </c>
      <c r="AU790" s="143" t="s">
        <v>89</v>
      </c>
      <c r="AY790" s="16" t="s">
        <v>190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6" t="s">
        <v>87</v>
      </c>
      <c r="BK790" s="144">
        <f>ROUND(I790*H790,2)</f>
        <v>0</v>
      </c>
      <c r="BL790" s="16" t="s">
        <v>237</v>
      </c>
      <c r="BM790" s="143" t="s">
        <v>1317</v>
      </c>
    </row>
    <row r="791" spans="2:65" s="1" customFormat="1" ht="19.5">
      <c r="B791" s="31"/>
      <c r="D791" s="145" t="s">
        <v>198</v>
      </c>
      <c r="F791" s="146" t="s">
        <v>2050</v>
      </c>
      <c r="I791" s="147"/>
      <c r="L791" s="31"/>
      <c r="M791" s="148"/>
      <c r="T791" s="55"/>
      <c r="AT791" s="16" t="s">
        <v>198</v>
      </c>
      <c r="AU791" s="16" t="s">
        <v>89</v>
      </c>
    </row>
    <row r="792" spans="2:65" s="1" customFormat="1" ht="24.2" customHeight="1">
      <c r="B792" s="31"/>
      <c r="C792" s="132" t="s">
        <v>752</v>
      </c>
      <c r="D792" s="132" t="s">
        <v>192</v>
      </c>
      <c r="E792" s="133" t="s">
        <v>1570</v>
      </c>
      <c r="F792" s="134" t="s">
        <v>1571</v>
      </c>
      <c r="G792" s="135" t="s">
        <v>368</v>
      </c>
      <c r="H792" s="136">
        <v>11.4</v>
      </c>
      <c r="I792" s="137"/>
      <c r="J792" s="138">
        <f>ROUND(I792*H792,2)</f>
        <v>0</v>
      </c>
      <c r="K792" s="134" t="s">
        <v>196</v>
      </c>
      <c r="L792" s="31"/>
      <c r="M792" s="139" t="s">
        <v>1</v>
      </c>
      <c r="N792" s="140" t="s">
        <v>44</v>
      </c>
      <c r="P792" s="141">
        <f>O792*H792</f>
        <v>0</v>
      </c>
      <c r="Q792" s="141">
        <v>0</v>
      </c>
      <c r="R792" s="141">
        <f>Q792*H792</f>
        <v>0</v>
      </c>
      <c r="S792" s="141">
        <v>0</v>
      </c>
      <c r="T792" s="142">
        <f>S792*H792</f>
        <v>0</v>
      </c>
      <c r="AR792" s="143" t="s">
        <v>237</v>
      </c>
      <c r="AT792" s="143" t="s">
        <v>192</v>
      </c>
      <c r="AU792" s="143" t="s">
        <v>89</v>
      </c>
      <c r="AY792" s="16" t="s">
        <v>190</v>
      </c>
      <c r="BE792" s="144">
        <f>IF(N792="základní",J792,0)</f>
        <v>0</v>
      </c>
      <c r="BF792" s="144">
        <f>IF(N792="snížená",J792,0)</f>
        <v>0</v>
      </c>
      <c r="BG792" s="144">
        <f>IF(N792="zákl. přenesená",J792,0)</f>
        <v>0</v>
      </c>
      <c r="BH792" s="144">
        <f>IF(N792="sníž. přenesená",J792,0)</f>
        <v>0</v>
      </c>
      <c r="BI792" s="144">
        <f>IF(N792="nulová",J792,0)</f>
        <v>0</v>
      </c>
      <c r="BJ792" s="16" t="s">
        <v>87</v>
      </c>
      <c r="BK792" s="144">
        <f>ROUND(I792*H792,2)</f>
        <v>0</v>
      </c>
      <c r="BL792" s="16" t="s">
        <v>237</v>
      </c>
      <c r="BM792" s="143" t="s">
        <v>1322</v>
      </c>
    </row>
    <row r="793" spans="2:65" s="1" customFormat="1" ht="19.5">
      <c r="B793" s="31"/>
      <c r="D793" s="145" t="s">
        <v>198</v>
      </c>
      <c r="F793" s="146" t="s">
        <v>1573</v>
      </c>
      <c r="I793" s="147"/>
      <c r="L793" s="31"/>
      <c r="M793" s="148"/>
      <c r="T793" s="55"/>
      <c r="AT793" s="16" t="s">
        <v>198</v>
      </c>
      <c r="AU793" s="16" t="s">
        <v>89</v>
      </c>
    </row>
    <row r="794" spans="2:65" s="1" customFormat="1">
      <c r="B794" s="31"/>
      <c r="D794" s="149" t="s">
        <v>200</v>
      </c>
      <c r="F794" s="150" t="s">
        <v>1574</v>
      </c>
      <c r="I794" s="147"/>
      <c r="L794" s="31"/>
      <c r="M794" s="148"/>
      <c r="T794" s="55"/>
      <c r="AT794" s="16" t="s">
        <v>200</v>
      </c>
      <c r="AU794" s="16" t="s">
        <v>89</v>
      </c>
    </row>
    <row r="795" spans="2:65" s="1" customFormat="1" ht="16.5" customHeight="1">
      <c r="B795" s="31"/>
      <c r="C795" s="152" t="s">
        <v>1323</v>
      </c>
      <c r="D795" s="152" t="s">
        <v>426</v>
      </c>
      <c r="E795" s="153" t="s">
        <v>1576</v>
      </c>
      <c r="F795" s="154" t="s">
        <v>1577</v>
      </c>
      <c r="G795" s="155" t="s">
        <v>210</v>
      </c>
      <c r="H795" s="156">
        <v>0.154</v>
      </c>
      <c r="I795" s="157"/>
      <c r="J795" s="158">
        <f>ROUND(I795*H795,2)</f>
        <v>0</v>
      </c>
      <c r="K795" s="154" t="s">
        <v>196</v>
      </c>
      <c r="L795" s="159"/>
      <c r="M795" s="160" t="s">
        <v>1</v>
      </c>
      <c r="N795" s="161" t="s">
        <v>44</v>
      </c>
      <c r="P795" s="141">
        <f>O795*H795</f>
        <v>0</v>
      </c>
      <c r="Q795" s="141">
        <v>0.55000000000000004</v>
      </c>
      <c r="R795" s="141">
        <f>Q795*H795</f>
        <v>8.4700000000000011E-2</v>
      </c>
      <c r="S795" s="141">
        <v>0</v>
      </c>
      <c r="T795" s="142">
        <f>S795*H795</f>
        <v>0</v>
      </c>
      <c r="AR795" s="143" t="s">
        <v>281</v>
      </c>
      <c r="AT795" s="143" t="s">
        <v>426</v>
      </c>
      <c r="AU795" s="143" t="s">
        <v>89</v>
      </c>
      <c r="AY795" s="16" t="s">
        <v>190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6" t="s">
        <v>87</v>
      </c>
      <c r="BK795" s="144">
        <f>ROUND(I795*H795,2)</f>
        <v>0</v>
      </c>
      <c r="BL795" s="16" t="s">
        <v>237</v>
      </c>
      <c r="BM795" s="143" t="s">
        <v>1326</v>
      </c>
    </row>
    <row r="796" spans="2:65" s="1" customFormat="1">
      <c r="B796" s="31"/>
      <c r="D796" s="145" t="s">
        <v>198</v>
      </c>
      <c r="F796" s="146" t="s">
        <v>1577</v>
      </c>
      <c r="I796" s="147"/>
      <c r="L796" s="31"/>
      <c r="M796" s="148"/>
      <c r="T796" s="55"/>
      <c r="AT796" s="16" t="s">
        <v>198</v>
      </c>
      <c r="AU796" s="16" t="s">
        <v>89</v>
      </c>
    </row>
    <row r="797" spans="2:65" s="1" customFormat="1" ht="24.2" customHeight="1">
      <c r="B797" s="31"/>
      <c r="C797" s="132" t="s">
        <v>757</v>
      </c>
      <c r="D797" s="132" t="s">
        <v>192</v>
      </c>
      <c r="E797" s="133" t="s">
        <v>1579</v>
      </c>
      <c r="F797" s="134" t="s">
        <v>1580</v>
      </c>
      <c r="G797" s="135" t="s">
        <v>210</v>
      </c>
      <c r="H797" s="136">
        <v>3.0390000000000001</v>
      </c>
      <c r="I797" s="137"/>
      <c r="J797" s="138">
        <f>ROUND(I797*H797,2)</f>
        <v>0</v>
      </c>
      <c r="K797" s="134" t="s">
        <v>196</v>
      </c>
      <c r="L797" s="31"/>
      <c r="M797" s="139" t="s">
        <v>1</v>
      </c>
      <c r="N797" s="140" t="s">
        <v>44</v>
      </c>
      <c r="P797" s="141">
        <f>O797*H797</f>
        <v>0</v>
      </c>
      <c r="Q797" s="141">
        <v>2.3297799000000001E-2</v>
      </c>
      <c r="R797" s="141">
        <f>Q797*H797</f>
        <v>7.0802011161000003E-2</v>
      </c>
      <c r="S797" s="141">
        <v>0</v>
      </c>
      <c r="T797" s="142">
        <f>S797*H797</f>
        <v>0</v>
      </c>
      <c r="AR797" s="143" t="s">
        <v>237</v>
      </c>
      <c r="AT797" s="143" t="s">
        <v>192</v>
      </c>
      <c r="AU797" s="143" t="s">
        <v>89</v>
      </c>
      <c r="AY797" s="16" t="s">
        <v>190</v>
      </c>
      <c r="BE797" s="144">
        <f>IF(N797="základní",J797,0)</f>
        <v>0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6" t="s">
        <v>87</v>
      </c>
      <c r="BK797" s="144">
        <f>ROUND(I797*H797,2)</f>
        <v>0</v>
      </c>
      <c r="BL797" s="16" t="s">
        <v>237</v>
      </c>
      <c r="BM797" s="143" t="s">
        <v>1331</v>
      </c>
    </row>
    <row r="798" spans="2:65" s="1" customFormat="1" ht="19.5">
      <c r="B798" s="31"/>
      <c r="D798" s="145" t="s">
        <v>198</v>
      </c>
      <c r="F798" s="146" t="s">
        <v>1582</v>
      </c>
      <c r="I798" s="147"/>
      <c r="L798" s="31"/>
      <c r="M798" s="148"/>
      <c r="T798" s="55"/>
      <c r="AT798" s="16" t="s">
        <v>198</v>
      </c>
      <c r="AU798" s="16" t="s">
        <v>89</v>
      </c>
    </row>
    <row r="799" spans="2:65" s="1" customFormat="1">
      <c r="B799" s="31"/>
      <c r="D799" s="149" t="s">
        <v>200</v>
      </c>
      <c r="F799" s="150" t="s">
        <v>1583</v>
      </c>
      <c r="I799" s="147"/>
      <c r="L799" s="31"/>
      <c r="M799" s="148"/>
      <c r="T799" s="55"/>
      <c r="AT799" s="16" t="s">
        <v>200</v>
      </c>
      <c r="AU799" s="16" t="s">
        <v>89</v>
      </c>
    </row>
    <row r="800" spans="2:65" s="1" customFormat="1" ht="24.2" customHeight="1">
      <c r="B800" s="31"/>
      <c r="C800" s="132" t="s">
        <v>1333</v>
      </c>
      <c r="D800" s="132" t="s">
        <v>192</v>
      </c>
      <c r="E800" s="133" t="s">
        <v>1585</v>
      </c>
      <c r="F800" s="134" t="s">
        <v>1586</v>
      </c>
      <c r="G800" s="135" t="s">
        <v>265</v>
      </c>
      <c r="H800" s="136">
        <v>2.137</v>
      </c>
      <c r="I800" s="137"/>
      <c r="J800" s="138">
        <f>ROUND(I800*H800,2)</f>
        <v>0</v>
      </c>
      <c r="K800" s="134" t="s">
        <v>196</v>
      </c>
      <c r="L800" s="31"/>
      <c r="M800" s="139" t="s">
        <v>1</v>
      </c>
      <c r="N800" s="140" t="s">
        <v>44</v>
      </c>
      <c r="P800" s="141">
        <f>O800*H800</f>
        <v>0</v>
      </c>
      <c r="Q800" s="141">
        <v>0</v>
      </c>
      <c r="R800" s="141">
        <f>Q800*H800</f>
        <v>0</v>
      </c>
      <c r="S800" s="141">
        <v>0</v>
      </c>
      <c r="T800" s="142">
        <f>S800*H800</f>
        <v>0</v>
      </c>
      <c r="AR800" s="143" t="s">
        <v>237</v>
      </c>
      <c r="AT800" s="143" t="s">
        <v>192</v>
      </c>
      <c r="AU800" s="143" t="s">
        <v>89</v>
      </c>
      <c r="AY800" s="16" t="s">
        <v>190</v>
      </c>
      <c r="BE800" s="144">
        <f>IF(N800="základní",J800,0)</f>
        <v>0</v>
      </c>
      <c r="BF800" s="144">
        <f>IF(N800="snížená",J800,0)</f>
        <v>0</v>
      </c>
      <c r="BG800" s="144">
        <f>IF(N800="zákl. přenesená",J800,0)</f>
        <v>0</v>
      </c>
      <c r="BH800" s="144">
        <f>IF(N800="sníž. přenesená",J800,0)</f>
        <v>0</v>
      </c>
      <c r="BI800" s="144">
        <f>IF(N800="nulová",J800,0)</f>
        <v>0</v>
      </c>
      <c r="BJ800" s="16" t="s">
        <v>87</v>
      </c>
      <c r="BK800" s="144">
        <f>ROUND(I800*H800,2)</f>
        <v>0</v>
      </c>
      <c r="BL800" s="16" t="s">
        <v>237</v>
      </c>
      <c r="BM800" s="143" t="s">
        <v>1336</v>
      </c>
    </row>
    <row r="801" spans="2:65" s="1" customFormat="1" ht="29.25">
      <c r="B801" s="31"/>
      <c r="D801" s="145" t="s">
        <v>198</v>
      </c>
      <c r="F801" s="146" t="s">
        <v>1588</v>
      </c>
      <c r="I801" s="147"/>
      <c r="L801" s="31"/>
      <c r="M801" s="148"/>
      <c r="T801" s="55"/>
      <c r="AT801" s="16" t="s">
        <v>198</v>
      </c>
      <c r="AU801" s="16" t="s">
        <v>89</v>
      </c>
    </row>
    <row r="802" spans="2:65" s="1" customFormat="1">
      <c r="B802" s="31"/>
      <c r="D802" s="149" t="s">
        <v>200</v>
      </c>
      <c r="F802" s="150" t="s">
        <v>1589</v>
      </c>
      <c r="I802" s="147"/>
      <c r="L802" s="31"/>
      <c r="M802" s="148"/>
      <c r="T802" s="55"/>
      <c r="AT802" s="16" t="s">
        <v>200</v>
      </c>
      <c r="AU802" s="16" t="s">
        <v>89</v>
      </c>
    </row>
    <row r="803" spans="2:65" s="11" customFormat="1" ht="22.9" customHeight="1">
      <c r="B803" s="121"/>
      <c r="D803" s="122" t="s">
        <v>78</v>
      </c>
      <c r="E803" s="130" t="s">
        <v>1590</v>
      </c>
      <c r="F803" s="130" t="s">
        <v>1591</v>
      </c>
      <c r="I803" s="124"/>
      <c r="J803" s="131">
        <f>BK803</f>
        <v>0</v>
      </c>
      <c r="L803" s="121"/>
      <c r="M803" s="125"/>
      <c r="P803" s="126">
        <f>SUM(P804:P809)</f>
        <v>0</v>
      </c>
      <c r="R803" s="126">
        <f>SUM(R804:R809)</f>
        <v>6.8694393766999999E-3</v>
      </c>
      <c r="T803" s="127">
        <f>SUM(T804:T809)</f>
        <v>0</v>
      </c>
      <c r="AR803" s="122" t="s">
        <v>89</v>
      </c>
      <c r="AT803" s="128" t="s">
        <v>78</v>
      </c>
      <c r="AU803" s="128" t="s">
        <v>87</v>
      </c>
      <c r="AY803" s="122" t="s">
        <v>190</v>
      </c>
      <c r="BK803" s="129">
        <f>SUM(BK804:BK809)</f>
        <v>0</v>
      </c>
    </row>
    <row r="804" spans="2:65" s="1" customFormat="1" ht="24.2" customHeight="1">
      <c r="B804" s="31"/>
      <c r="C804" s="132" t="s">
        <v>762</v>
      </c>
      <c r="D804" s="132" t="s">
        <v>192</v>
      </c>
      <c r="E804" s="133" t="s">
        <v>1617</v>
      </c>
      <c r="F804" s="134" t="s">
        <v>1618</v>
      </c>
      <c r="G804" s="135" t="s">
        <v>195</v>
      </c>
      <c r="H804" s="136">
        <v>0.56299999999999994</v>
      </c>
      <c r="I804" s="137"/>
      <c r="J804" s="138">
        <f>ROUND(I804*H804,2)</f>
        <v>0</v>
      </c>
      <c r="K804" s="134" t="s">
        <v>196</v>
      </c>
      <c r="L804" s="31"/>
      <c r="M804" s="139" t="s">
        <v>1</v>
      </c>
      <c r="N804" s="140" t="s">
        <v>44</v>
      </c>
      <c r="P804" s="141">
        <f>O804*H804</f>
        <v>0</v>
      </c>
      <c r="Q804" s="141">
        <v>1.22014909E-2</v>
      </c>
      <c r="R804" s="141">
        <f>Q804*H804</f>
        <v>6.8694393766999999E-3</v>
      </c>
      <c r="S804" s="141">
        <v>0</v>
      </c>
      <c r="T804" s="142">
        <f>S804*H804</f>
        <v>0</v>
      </c>
      <c r="AR804" s="143" t="s">
        <v>237</v>
      </c>
      <c r="AT804" s="143" t="s">
        <v>192</v>
      </c>
      <c r="AU804" s="143" t="s">
        <v>89</v>
      </c>
      <c r="AY804" s="16" t="s">
        <v>190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6" t="s">
        <v>87</v>
      </c>
      <c r="BK804" s="144">
        <f>ROUND(I804*H804,2)</f>
        <v>0</v>
      </c>
      <c r="BL804" s="16" t="s">
        <v>237</v>
      </c>
      <c r="BM804" s="143" t="s">
        <v>1340</v>
      </c>
    </row>
    <row r="805" spans="2:65" s="1" customFormat="1" ht="29.25">
      <c r="B805" s="31"/>
      <c r="D805" s="145" t="s">
        <v>198</v>
      </c>
      <c r="F805" s="146" t="s">
        <v>1620</v>
      </c>
      <c r="I805" s="147"/>
      <c r="L805" s="31"/>
      <c r="M805" s="148"/>
      <c r="T805" s="55"/>
      <c r="AT805" s="16" t="s">
        <v>198</v>
      </c>
      <c r="AU805" s="16" t="s">
        <v>89</v>
      </c>
    </row>
    <row r="806" spans="2:65" s="1" customFormat="1">
      <c r="B806" s="31"/>
      <c r="D806" s="149" t="s">
        <v>200</v>
      </c>
      <c r="F806" s="150" t="s">
        <v>1621</v>
      </c>
      <c r="I806" s="147"/>
      <c r="L806" s="31"/>
      <c r="M806" s="148"/>
      <c r="T806" s="55"/>
      <c r="AT806" s="16" t="s">
        <v>200</v>
      </c>
      <c r="AU806" s="16" t="s">
        <v>89</v>
      </c>
    </row>
    <row r="807" spans="2:65" s="1" customFormat="1" ht="24.2" customHeight="1">
      <c r="B807" s="31"/>
      <c r="C807" s="132" t="s">
        <v>1343</v>
      </c>
      <c r="D807" s="132" t="s">
        <v>192</v>
      </c>
      <c r="E807" s="133" t="s">
        <v>1622</v>
      </c>
      <c r="F807" s="134" t="s">
        <v>1623</v>
      </c>
      <c r="G807" s="135" t="s">
        <v>265</v>
      </c>
      <c r="H807" s="136">
        <v>7.0000000000000001E-3</v>
      </c>
      <c r="I807" s="137"/>
      <c r="J807" s="138">
        <f>ROUND(I807*H807,2)</f>
        <v>0</v>
      </c>
      <c r="K807" s="134" t="s">
        <v>196</v>
      </c>
      <c r="L807" s="31"/>
      <c r="M807" s="139" t="s">
        <v>1</v>
      </c>
      <c r="N807" s="140" t="s">
        <v>44</v>
      </c>
      <c r="P807" s="141">
        <f>O807*H807</f>
        <v>0</v>
      </c>
      <c r="Q807" s="141">
        <v>0</v>
      </c>
      <c r="R807" s="141">
        <f>Q807*H807</f>
        <v>0</v>
      </c>
      <c r="S807" s="141">
        <v>0</v>
      </c>
      <c r="T807" s="142">
        <f>S807*H807</f>
        <v>0</v>
      </c>
      <c r="AR807" s="143" t="s">
        <v>237</v>
      </c>
      <c r="AT807" s="143" t="s">
        <v>192</v>
      </c>
      <c r="AU807" s="143" t="s">
        <v>89</v>
      </c>
      <c r="AY807" s="16" t="s">
        <v>190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6" t="s">
        <v>87</v>
      </c>
      <c r="BK807" s="144">
        <f>ROUND(I807*H807,2)</f>
        <v>0</v>
      </c>
      <c r="BL807" s="16" t="s">
        <v>237</v>
      </c>
      <c r="BM807" s="143" t="s">
        <v>1346</v>
      </c>
    </row>
    <row r="808" spans="2:65" s="1" customFormat="1" ht="39">
      <c r="B808" s="31"/>
      <c r="D808" s="145" t="s">
        <v>198</v>
      </c>
      <c r="F808" s="146" t="s">
        <v>1625</v>
      </c>
      <c r="I808" s="147"/>
      <c r="L808" s="31"/>
      <c r="M808" s="148"/>
      <c r="T808" s="55"/>
      <c r="AT808" s="16" t="s">
        <v>198</v>
      </c>
      <c r="AU808" s="16" t="s">
        <v>89</v>
      </c>
    </row>
    <row r="809" spans="2:65" s="1" customFormat="1">
      <c r="B809" s="31"/>
      <c r="D809" s="149" t="s">
        <v>200</v>
      </c>
      <c r="F809" s="150" t="s">
        <v>1626</v>
      </c>
      <c r="I809" s="147"/>
      <c r="L809" s="31"/>
      <c r="M809" s="148"/>
      <c r="T809" s="55"/>
      <c r="AT809" s="16" t="s">
        <v>200</v>
      </c>
      <c r="AU809" s="16" t="s">
        <v>89</v>
      </c>
    </row>
    <row r="810" spans="2:65" s="11" customFormat="1" ht="22.9" customHeight="1">
      <c r="B810" s="121"/>
      <c r="D810" s="122" t="s">
        <v>78</v>
      </c>
      <c r="E810" s="130" t="s">
        <v>1627</v>
      </c>
      <c r="F810" s="130" t="s">
        <v>1628</v>
      </c>
      <c r="I810" s="124"/>
      <c r="J810" s="131">
        <f>BK810</f>
        <v>0</v>
      </c>
      <c r="L810" s="121"/>
      <c r="M810" s="125"/>
      <c r="P810" s="126">
        <f>SUM(P811:P840)</f>
        <v>0</v>
      </c>
      <c r="R810" s="126">
        <f>SUM(R811:R840)</f>
        <v>2.0102853735499999</v>
      </c>
      <c r="T810" s="127">
        <f>SUM(T811:T840)</f>
        <v>0</v>
      </c>
      <c r="AR810" s="122" t="s">
        <v>89</v>
      </c>
      <c r="AT810" s="128" t="s">
        <v>78</v>
      </c>
      <c r="AU810" s="128" t="s">
        <v>87</v>
      </c>
      <c r="AY810" s="122" t="s">
        <v>190</v>
      </c>
      <c r="BK810" s="129">
        <f>SUM(BK811:BK840)</f>
        <v>0</v>
      </c>
    </row>
    <row r="811" spans="2:65" s="1" customFormat="1" ht="24.2" customHeight="1">
      <c r="B811" s="31"/>
      <c r="C811" s="132" t="s">
        <v>767</v>
      </c>
      <c r="D811" s="132" t="s">
        <v>192</v>
      </c>
      <c r="E811" s="133" t="s">
        <v>1646</v>
      </c>
      <c r="F811" s="134" t="s">
        <v>1647</v>
      </c>
      <c r="G811" s="135" t="s">
        <v>368</v>
      </c>
      <c r="H811" s="136">
        <v>105.325</v>
      </c>
      <c r="I811" s="137"/>
      <c r="J811" s="138">
        <f>ROUND(I811*H811,2)</f>
        <v>0</v>
      </c>
      <c r="K811" s="134" t="s">
        <v>196</v>
      </c>
      <c r="L811" s="31"/>
      <c r="M811" s="139" t="s">
        <v>1</v>
      </c>
      <c r="N811" s="140" t="s">
        <v>44</v>
      </c>
      <c r="P811" s="141">
        <f>O811*H811</f>
        <v>0</v>
      </c>
      <c r="Q811" s="141">
        <v>2.2214660000000001E-3</v>
      </c>
      <c r="R811" s="141">
        <f>Q811*H811</f>
        <v>0.23397590645000002</v>
      </c>
      <c r="S811" s="141">
        <v>0</v>
      </c>
      <c r="T811" s="142">
        <f>S811*H811</f>
        <v>0</v>
      </c>
      <c r="AR811" s="143" t="s">
        <v>237</v>
      </c>
      <c r="AT811" s="143" t="s">
        <v>192</v>
      </c>
      <c r="AU811" s="143" t="s">
        <v>89</v>
      </c>
      <c r="AY811" s="16" t="s">
        <v>190</v>
      </c>
      <c r="BE811" s="144">
        <f>IF(N811="základní",J811,0)</f>
        <v>0</v>
      </c>
      <c r="BF811" s="144">
        <f>IF(N811="snížená",J811,0)</f>
        <v>0</v>
      </c>
      <c r="BG811" s="144">
        <f>IF(N811="zákl. přenesená",J811,0)</f>
        <v>0</v>
      </c>
      <c r="BH811" s="144">
        <f>IF(N811="sníž. přenesená",J811,0)</f>
        <v>0</v>
      </c>
      <c r="BI811" s="144">
        <f>IF(N811="nulová",J811,0)</f>
        <v>0</v>
      </c>
      <c r="BJ811" s="16" t="s">
        <v>87</v>
      </c>
      <c r="BK811" s="144">
        <f>ROUND(I811*H811,2)</f>
        <v>0</v>
      </c>
      <c r="BL811" s="16" t="s">
        <v>237</v>
      </c>
      <c r="BM811" s="143" t="s">
        <v>1351</v>
      </c>
    </row>
    <row r="812" spans="2:65" s="1" customFormat="1" ht="19.5">
      <c r="B812" s="31"/>
      <c r="D812" s="145" t="s">
        <v>198</v>
      </c>
      <c r="F812" s="146" t="s">
        <v>1649</v>
      </c>
      <c r="I812" s="147"/>
      <c r="L812" s="31"/>
      <c r="M812" s="148"/>
      <c r="T812" s="55"/>
      <c r="AT812" s="16" t="s">
        <v>198</v>
      </c>
      <c r="AU812" s="16" t="s">
        <v>89</v>
      </c>
    </row>
    <row r="813" spans="2:65" s="1" customFormat="1">
      <c r="B813" s="31"/>
      <c r="D813" s="149" t="s">
        <v>200</v>
      </c>
      <c r="F813" s="150" t="s">
        <v>1650</v>
      </c>
      <c r="I813" s="147"/>
      <c r="L813" s="31"/>
      <c r="M813" s="148"/>
      <c r="T813" s="55"/>
      <c r="AT813" s="16" t="s">
        <v>200</v>
      </c>
      <c r="AU813" s="16" t="s">
        <v>89</v>
      </c>
    </row>
    <row r="814" spans="2:65" s="1" customFormat="1" ht="24.2" customHeight="1">
      <c r="B814" s="31"/>
      <c r="C814" s="132" t="s">
        <v>1353</v>
      </c>
      <c r="D814" s="132" t="s">
        <v>192</v>
      </c>
      <c r="E814" s="133" t="s">
        <v>1674</v>
      </c>
      <c r="F814" s="134" t="s">
        <v>1675</v>
      </c>
      <c r="G814" s="135" t="s">
        <v>368</v>
      </c>
      <c r="H814" s="136">
        <v>79.599999999999994</v>
      </c>
      <c r="I814" s="137"/>
      <c r="J814" s="138">
        <f>ROUND(I814*H814,2)</f>
        <v>0</v>
      </c>
      <c r="K814" s="134" t="s">
        <v>196</v>
      </c>
      <c r="L814" s="31"/>
      <c r="M814" s="139" t="s">
        <v>1</v>
      </c>
      <c r="N814" s="140" t="s">
        <v>44</v>
      </c>
      <c r="P814" s="141">
        <f>O814*H814</f>
        <v>0</v>
      </c>
      <c r="Q814" s="141">
        <v>3.5814660000000002E-3</v>
      </c>
      <c r="R814" s="141">
        <f>Q814*H814</f>
        <v>0.28508469359999999</v>
      </c>
      <c r="S814" s="141">
        <v>0</v>
      </c>
      <c r="T814" s="142">
        <f>S814*H814</f>
        <v>0</v>
      </c>
      <c r="AR814" s="143" t="s">
        <v>237</v>
      </c>
      <c r="AT814" s="143" t="s">
        <v>192</v>
      </c>
      <c r="AU814" s="143" t="s">
        <v>89</v>
      </c>
      <c r="AY814" s="16" t="s">
        <v>190</v>
      </c>
      <c r="BE814" s="144">
        <f>IF(N814="základní",J814,0)</f>
        <v>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6" t="s">
        <v>87</v>
      </c>
      <c r="BK814" s="144">
        <f>ROUND(I814*H814,2)</f>
        <v>0</v>
      </c>
      <c r="BL814" s="16" t="s">
        <v>237</v>
      </c>
      <c r="BM814" s="143" t="s">
        <v>1356</v>
      </c>
    </row>
    <row r="815" spans="2:65" s="1" customFormat="1" ht="19.5">
      <c r="B815" s="31"/>
      <c r="D815" s="145" t="s">
        <v>198</v>
      </c>
      <c r="F815" s="146" t="s">
        <v>1677</v>
      </c>
      <c r="I815" s="147"/>
      <c r="L815" s="31"/>
      <c r="M815" s="148"/>
      <c r="T815" s="55"/>
      <c r="AT815" s="16" t="s">
        <v>198</v>
      </c>
      <c r="AU815" s="16" t="s">
        <v>89</v>
      </c>
    </row>
    <row r="816" spans="2:65" s="1" customFormat="1">
      <c r="B816" s="31"/>
      <c r="D816" s="149" t="s">
        <v>200</v>
      </c>
      <c r="F816" s="150" t="s">
        <v>1678</v>
      </c>
      <c r="I816" s="147"/>
      <c r="L816" s="31"/>
      <c r="M816" s="148"/>
      <c r="T816" s="55"/>
      <c r="AT816" s="16" t="s">
        <v>200</v>
      </c>
      <c r="AU816" s="16" t="s">
        <v>89</v>
      </c>
    </row>
    <row r="817" spans="2:65" s="1" customFormat="1" ht="24.2" customHeight="1">
      <c r="B817" s="31"/>
      <c r="C817" s="132" t="s">
        <v>771</v>
      </c>
      <c r="D817" s="132" t="s">
        <v>192</v>
      </c>
      <c r="E817" s="133" t="s">
        <v>2051</v>
      </c>
      <c r="F817" s="134" t="s">
        <v>2052</v>
      </c>
      <c r="G817" s="135" t="s">
        <v>368</v>
      </c>
      <c r="H817" s="136">
        <v>14.4</v>
      </c>
      <c r="I817" s="137"/>
      <c r="J817" s="138">
        <f>ROUND(I817*H817,2)</f>
        <v>0</v>
      </c>
      <c r="K817" s="134" t="s">
        <v>196</v>
      </c>
      <c r="L817" s="31"/>
      <c r="M817" s="139" t="s">
        <v>1</v>
      </c>
      <c r="N817" s="140" t="s">
        <v>44</v>
      </c>
      <c r="P817" s="141">
        <f>O817*H817</f>
        <v>0</v>
      </c>
      <c r="Q817" s="141">
        <v>5.3477159999999998E-3</v>
      </c>
      <c r="R817" s="141">
        <f>Q817*H817</f>
        <v>7.7007110399999995E-2</v>
      </c>
      <c r="S817" s="141">
        <v>0</v>
      </c>
      <c r="T817" s="142">
        <f>S817*H817</f>
        <v>0</v>
      </c>
      <c r="AR817" s="143" t="s">
        <v>237</v>
      </c>
      <c r="AT817" s="143" t="s">
        <v>192</v>
      </c>
      <c r="AU817" s="143" t="s">
        <v>89</v>
      </c>
      <c r="AY817" s="16" t="s">
        <v>190</v>
      </c>
      <c r="BE817" s="144">
        <f>IF(N817="základní",J817,0)</f>
        <v>0</v>
      </c>
      <c r="BF817" s="144">
        <f>IF(N817="snížená",J817,0)</f>
        <v>0</v>
      </c>
      <c r="BG817" s="144">
        <f>IF(N817="zákl. přenesená",J817,0)</f>
        <v>0</v>
      </c>
      <c r="BH817" s="144">
        <f>IF(N817="sníž. přenesená",J817,0)</f>
        <v>0</v>
      </c>
      <c r="BI817" s="144">
        <f>IF(N817="nulová",J817,0)</f>
        <v>0</v>
      </c>
      <c r="BJ817" s="16" t="s">
        <v>87</v>
      </c>
      <c r="BK817" s="144">
        <f>ROUND(I817*H817,2)</f>
        <v>0</v>
      </c>
      <c r="BL817" s="16" t="s">
        <v>237</v>
      </c>
      <c r="BM817" s="143" t="s">
        <v>1361</v>
      </c>
    </row>
    <row r="818" spans="2:65" s="1" customFormat="1" ht="19.5">
      <c r="B818" s="31"/>
      <c r="D818" s="145" t="s">
        <v>198</v>
      </c>
      <c r="F818" s="146" t="s">
        <v>2053</v>
      </c>
      <c r="I818" s="147"/>
      <c r="L818" s="31"/>
      <c r="M818" s="148"/>
      <c r="T818" s="55"/>
      <c r="AT818" s="16" t="s">
        <v>198</v>
      </c>
      <c r="AU818" s="16" t="s">
        <v>89</v>
      </c>
    </row>
    <row r="819" spans="2:65" s="1" customFormat="1">
      <c r="B819" s="31"/>
      <c r="D819" s="149" t="s">
        <v>200</v>
      </c>
      <c r="F819" s="150" t="s">
        <v>2054</v>
      </c>
      <c r="I819" s="147"/>
      <c r="L819" s="31"/>
      <c r="M819" s="148"/>
      <c r="T819" s="55"/>
      <c r="AT819" s="16" t="s">
        <v>200</v>
      </c>
      <c r="AU819" s="16" t="s">
        <v>89</v>
      </c>
    </row>
    <row r="820" spans="2:65" s="1" customFormat="1" ht="24.2" customHeight="1">
      <c r="B820" s="31"/>
      <c r="C820" s="152" t="s">
        <v>1362</v>
      </c>
      <c r="D820" s="152" t="s">
        <v>426</v>
      </c>
      <c r="E820" s="153" t="s">
        <v>1679</v>
      </c>
      <c r="F820" s="154" t="s">
        <v>1680</v>
      </c>
      <c r="G820" s="155" t="s">
        <v>204</v>
      </c>
      <c r="H820" s="156">
        <v>36</v>
      </c>
      <c r="I820" s="157"/>
      <c r="J820" s="158">
        <f>ROUND(I820*H820,2)</f>
        <v>0</v>
      </c>
      <c r="K820" s="154" t="s">
        <v>1</v>
      </c>
      <c r="L820" s="159"/>
      <c r="M820" s="160" t="s">
        <v>1</v>
      </c>
      <c r="N820" s="161" t="s">
        <v>44</v>
      </c>
      <c r="P820" s="141">
        <f>O820*H820</f>
        <v>0</v>
      </c>
      <c r="Q820" s="141">
        <v>0</v>
      </c>
      <c r="R820" s="141">
        <f>Q820*H820</f>
        <v>0</v>
      </c>
      <c r="S820" s="141">
        <v>0</v>
      </c>
      <c r="T820" s="142">
        <f>S820*H820</f>
        <v>0</v>
      </c>
      <c r="AR820" s="143" t="s">
        <v>281</v>
      </c>
      <c r="AT820" s="143" t="s">
        <v>426</v>
      </c>
      <c r="AU820" s="143" t="s">
        <v>89</v>
      </c>
      <c r="AY820" s="16" t="s">
        <v>190</v>
      </c>
      <c r="BE820" s="144">
        <f>IF(N820="základní",J820,0)</f>
        <v>0</v>
      </c>
      <c r="BF820" s="144">
        <f>IF(N820="snížená",J820,0)</f>
        <v>0</v>
      </c>
      <c r="BG820" s="144">
        <f>IF(N820="zákl. přenesená",J820,0)</f>
        <v>0</v>
      </c>
      <c r="BH820" s="144">
        <f>IF(N820="sníž. přenesená",J820,0)</f>
        <v>0</v>
      </c>
      <c r="BI820" s="144">
        <f>IF(N820="nulová",J820,0)</f>
        <v>0</v>
      </c>
      <c r="BJ820" s="16" t="s">
        <v>87</v>
      </c>
      <c r="BK820" s="144">
        <f>ROUND(I820*H820,2)</f>
        <v>0</v>
      </c>
      <c r="BL820" s="16" t="s">
        <v>237</v>
      </c>
      <c r="BM820" s="143" t="s">
        <v>1365</v>
      </c>
    </row>
    <row r="821" spans="2:65" s="1" customFormat="1" ht="19.5">
      <c r="B821" s="31"/>
      <c r="D821" s="145" t="s">
        <v>198</v>
      </c>
      <c r="F821" s="146" t="s">
        <v>1682</v>
      </c>
      <c r="I821" s="147"/>
      <c r="L821" s="31"/>
      <c r="M821" s="148"/>
      <c r="T821" s="55"/>
      <c r="AT821" s="16" t="s">
        <v>198</v>
      </c>
      <c r="AU821" s="16" t="s">
        <v>89</v>
      </c>
    </row>
    <row r="822" spans="2:65" s="1" customFormat="1" ht="19.5">
      <c r="B822" s="31"/>
      <c r="D822" s="145" t="s">
        <v>403</v>
      </c>
      <c r="F822" s="151" t="s">
        <v>753</v>
      </c>
      <c r="I822" s="147"/>
      <c r="L822" s="31"/>
      <c r="M822" s="148"/>
      <c r="T822" s="55"/>
      <c r="AT822" s="16" t="s">
        <v>403</v>
      </c>
      <c r="AU822" s="16" t="s">
        <v>89</v>
      </c>
    </row>
    <row r="823" spans="2:65" s="1" customFormat="1" ht="21.75" customHeight="1">
      <c r="B823" s="31"/>
      <c r="C823" s="132" t="s">
        <v>776</v>
      </c>
      <c r="D823" s="132" t="s">
        <v>192</v>
      </c>
      <c r="E823" s="133" t="s">
        <v>2055</v>
      </c>
      <c r="F823" s="134" t="s">
        <v>2056</v>
      </c>
      <c r="G823" s="135" t="s">
        <v>368</v>
      </c>
      <c r="H823" s="136">
        <v>22.5</v>
      </c>
      <c r="I823" s="137"/>
      <c r="J823" s="138">
        <f>ROUND(I823*H823,2)</f>
        <v>0</v>
      </c>
      <c r="K823" s="134" t="s">
        <v>1</v>
      </c>
      <c r="L823" s="31"/>
      <c r="M823" s="139" t="s">
        <v>1</v>
      </c>
      <c r="N823" s="140" t="s">
        <v>44</v>
      </c>
      <c r="P823" s="141">
        <f>O823*H823</f>
        <v>0</v>
      </c>
      <c r="Q823" s="141">
        <v>0</v>
      </c>
      <c r="R823" s="141">
        <f>Q823*H823</f>
        <v>0</v>
      </c>
      <c r="S823" s="141">
        <v>0</v>
      </c>
      <c r="T823" s="142">
        <f>S823*H823</f>
        <v>0</v>
      </c>
      <c r="AR823" s="143" t="s">
        <v>237</v>
      </c>
      <c r="AT823" s="143" t="s">
        <v>192</v>
      </c>
      <c r="AU823" s="143" t="s">
        <v>89</v>
      </c>
      <c r="AY823" s="16" t="s">
        <v>190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6" t="s">
        <v>87</v>
      </c>
      <c r="BK823" s="144">
        <f>ROUND(I823*H823,2)</f>
        <v>0</v>
      </c>
      <c r="BL823" s="16" t="s">
        <v>237</v>
      </c>
      <c r="BM823" s="143" t="s">
        <v>1368</v>
      </c>
    </row>
    <row r="824" spans="2:65" s="1" customFormat="1">
      <c r="B824" s="31"/>
      <c r="D824" s="145" t="s">
        <v>198</v>
      </c>
      <c r="F824" s="146" t="s">
        <v>2056</v>
      </c>
      <c r="I824" s="147"/>
      <c r="L824" s="31"/>
      <c r="M824" s="148"/>
      <c r="T824" s="55"/>
      <c r="AT824" s="16" t="s">
        <v>198</v>
      </c>
      <c r="AU824" s="16" t="s">
        <v>89</v>
      </c>
    </row>
    <row r="825" spans="2:65" s="1" customFormat="1" ht="19.5">
      <c r="B825" s="31"/>
      <c r="D825" s="145" t="s">
        <v>403</v>
      </c>
      <c r="F825" s="151" t="s">
        <v>2057</v>
      </c>
      <c r="I825" s="147"/>
      <c r="L825" s="31"/>
      <c r="M825" s="148"/>
      <c r="T825" s="55"/>
      <c r="AT825" s="16" t="s">
        <v>403</v>
      </c>
      <c r="AU825" s="16" t="s">
        <v>89</v>
      </c>
    </row>
    <row r="826" spans="2:65" s="1" customFormat="1" ht="24.2" customHeight="1">
      <c r="B826" s="31"/>
      <c r="C826" s="132" t="s">
        <v>1371</v>
      </c>
      <c r="D826" s="132" t="s">
        <v>192</v>
      </c>
      <c r="E826" s="133" t="s">
        <v>2058</v>
      </c>
      <c r="F826" s="134" t="s">
        <v>2059</v>
      </c>
      <c r="G826" s="135" t="s">
        <v>368</v>
      </c>
      <c r="H826" s="136">
        <v>11.7</v>
      </c>
      <c r="I826" s="137"/>
      <c r="J826" s="138">
        <f>ROUND(I826*H826,2)</f>
        <v>0</v>
      </c>
      <c r="K826" s="134" t="s">
        <v>196</v>
      </c>
      <c r="L826" s="31"/>
      <c r="M826" s="139" t="s">
        <v>1</v>
      </c>
      <c r="N826" s="140" t="s">
        <v>44</v>
      </c>
      <c r="P826" s="141">
        <f>O826*H826</f>
        <v>0</v>
      </c>
      <c r="Q826" s="141">
        <v>5.2750160000000004E-3</v>
      </c>
      <c r="R826" s="141">
        <f>Q826*H826</f>
        <v>6.1717687200000003E-2</v>
      </c>
      <c r="S826" s="141">
        <v>0</v>
      </c>
      <c r="T826" s="142">
        <f>S826*H826</f>
        <v>0</v>
      </c>
      <c r="AR826" s="143" t="s">
        <v>237</v>
      </c>
      <c r="AT826" s="143" t="s">
        <v>192</v>
      </c>
      <c r="AU826" s="143" t="s">
        <v>89</v>
      </c>
      <c r="AY826" s="16" t="s">
        <v>190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6" t="s">
        <v>87</v>
      </c>
      <c r="BK826" s="144">
        <f>ROUND(I826*H826,2)</f>
        <v>0</v>
      </c>
      <c r="BL826" s="16" t="s">
        <v>237</v>
      </c>
      <c r="BM826" s="143" t="s">
        <v>1374</v>
      </c>
    </row>
    <row r="827" spans="2:65" s="1" customFormat="1" ht="29.25">
      <c r="B827" s="31"/>
      <c r="D827" s="145" t="s">
        <v>198</v>
      </c>
      <c r="F827" s="146" t="s">
        <v>2060</v>
      </c>
      <c r="I827" s="147"/>
      <c r="L827" s="31"/>
      <c r="M827" s="148"/>
      <c r="T827" s="55"/>
      <c r="AT827" s="16" t="s">
        <v>198</v>
      </c>
      <c r="AU827" s="16" t="s">
        <v>89</v>
      </c>
    </row>
    <row r="828" spans="2:65" s="1" customFormat="1">
      <c r="B828" s="31"/>
      <c r="D828" s="149" t="s">
        <v>200</v>
      </c>
      <c r="F828" s="150" t="s">
        <v>2061</v>
      </c>
      <c r="I828" s="147"/>
      <c r="L828" s="31"/>
      <c r="M828" s="148"/>
      <c r="T828" s="55"/>
      <c r="AT828" s="16" t="s">
        <v>200</v>
      </c>
      <c r="AU828" s="16" t="s">
        <v>89</v>
      </c>
    </row>
    <row r="829" spans="2:65" s="1" customFormat="1" ht="33" customHeight="1">
      <c r="B829" s="31"/>
      <c r="C829" s="132" t="s">
        <v>781</v>
      </c>
      <c r="D829" s="132" t="s">
        <v>192</v>
      </c>
      <c r="E829" s="133" t="s">
        <v>2062</v>
      </c>
      <c r="F829" s="134" t="s">
        <v>2063</v>
      </c>
      <c r="G829" s="135" t="s">
        <v>368</v>
      </c>
      <c r="H829" s="136">
        <v>178.1</v>
      </c>
      <c r="I829" s="137"/>
      <c r="J829" s="138">
        <f>ROUND(I829*H829,2)</f>
        <v>0</v>
      </c>
      <c r="K829" s="134" t="s">
        <v>196</v>
      </c>
      <c r="L829" s="31"/>
      <c r="M829" s="139" t="s">
        <v>1</v>
      </c>
      <c r="N829" s="140" t="s">
        <v>44</v>
      </c>
      <c r="P829" s="141">
        <f>O829*H829</f>
        <v>0</v>
      </c>
      <c r="Q829" s="141">
        <v>6.9638E-3</v>
      </c>
      <c r="R829" s="141">
        <f>Q829*H829</f>
        <v>1.2402527800000001</v>
      </c>
      <c r="S829" s="141">
        <v>0</v>
      </c>
      <c r="T829" s="142">
        <f>S829*H829</f>
        <v>0</v>
      </c>
      <c r="AR829" s="143" t="s">
        <v>237</v>
      </c>
      <c r="AT829" s="143" t="s">
        <v>192</v>
      </c>
      <c r="AU829" s="143" t="s">
        <v>89</v>
      </c>
      <c r="AY829" s="16" t="s">
        <v>190</v>
      </c>
      <c r="BE829" s="144">
        <f>IF(N829="základní",J829,0)</f>
        <v>0</v>
      </c>
      <c r="BF829" s="144">
        <f>IF(N829="snížená",J829,0)</f>
        <v>0</v>
      </c>
      <c r="BG829" s="144">
        <f>IF(N829="zákl. přenesená",J829,0)</f>
        <v>0</v>
      </c>
      <c r="BH829" s="144">
        <f>IF(N829="sníž. přenesená",J829,0)</f>
        <v>0</v>
      </c>
      <c r="BI829" s="144">
        <f>IF(N829="nulová",J829,0)</f>
        <v>0</v>
      </c>
      <c r="BJ829" s="16" t="s">
        <v>87</v>
      </c>
      <c r="BK829" s="144">
        <f>ROUND(I829*H829,2)</f>
        <v>0</v>
      </c>
      <c r="BL829" s="16" t="s">
        <v>237</v>
      </c>
      <c r="BM829" s="143" t="s">
        <v>1379</v>
      </c>
    </row>
    <row r="830" spans="2:65" s="1" customFormat="1" ht="19.5">
      <c r="B830" s="31"/>
      <c r="D830" s="145" t="s">
        <v>198</v>
      </c>
      <c r="F830" s="146" t="s">
        <v>2064</v>
      </c>
      <c r="I830" s="147"/>
      <c r="L830" s="31"/>
      <c r="M830" s="148"/>
      <c r="T830" s="55"/>
      <c r="AT830" s="16" t="s">
        <v>198</v>
      </c>
      <c r="AU830" s="16" t="s">
        <v>89</v>
      </c>
    </row>
    <row r="831" spans="2:65" s="1" customFormat="1">
      <c r="B831" s="31"/>
      <c r="D831" s="149" t="s">
        <v>200</v>
      </c>
      <c r="F831" s="150" t="s">
        <v>2065</v>
      </c>
      <c r="I831" s="147"/>
      <c r="L831" s="31"/>
      <c r="M831" s="148"/>
      <c r="T831" s="55"/>
      <c r="AT831" s="16" t="s">
        <v>200</v>
      </c>
      <c r="AU831" s="16" t="s">
        <v>89</v>
      </c>
    </row>
    <row r="832" spans="2:65" s="1" customFormat="1" ht="33" customHeight="1">
      <c r="B832" s="31"/>
      <c r="C832" s="132" t="s">
        <v>1380</v>
      </c>
      <c r="D832" s="132" t="s">
        <v>192</v>
      </c>
      <c r="E832" s="133" t="s">
        <v>2066</v>
      </c>
      <c r="F832" s="134" t="s">
        <v>2067</v>
      </c>
      <c r="G832" s="135" t="s">
        <v>195</v>
      </c>
      <c r="H832" s="136">
        <v>6.4889999999999999</v>
      </c>
      <c r="I832" s="137"/>
      <c r="J832" s="138">
        <f>ROUND(I832*H832,2)</f>
        <v>0</v>
      </c>
      <c r="K832" s="134" t="s">
        <v>196</v>
      </c>
      <c r="L832" s="31"/>
      <c r="M832" s="139" t="s">
        <v>1</v>
      </c>
      <c r="N832" s="140" t="s">
        <v>44</v>
      </c>
      <c r="P832" s="141">
        <f>O832*H832</f>
        <v>0</v>
      </c>
      <c r="Q832" s="141">
        <v>7.8280999999999993E-3</v>
      </c>
      <c r="R832" s="141">
        <f>Q832*H832</f>
        <v>5.0796540899999992E-2</v>
      </c>
      <c r="S832" s="141">
        <v>0</v>
      </c>
      <c r="T832" s="142">
        <f>S832*H832</f>
        <v>0</v>
      </c>
      <c r="AR832" s="143" t="s">
        <v>237</v>
      </c>
      <c r="AT832" s="143" t="s">
        <v>192</v>
      </c>
      <c r="AU832" s="143" t="s">
        <v>89</v>
      </c>
      <c r="AY832" s="16" t="s">
        <v>190</v>
      </c>
      <c r="BE832" s="144">
        <f>IF(N832="základní",J832,0)</f>
        <v>0</v>
      </c>
      <c r="BF832" s="144">
        <f>IF(N832="snížená",J832,0)</f>
        <v>0</v>
      </c>
      <c r="BG832" s="144">
        <f>IF(N832="zákl. přenesená",J832,0)</f>
        <v>0</v>
      </c>
      <c r="BH832" s="144">
        <f>IF(N832="sníž. přenesená",J832,0)</f>
        <v>0</v>
      </c>
      <c r="BI832" s="144">
        <f>IF(N832="nulová",J832,0)</f>
        <v>0</v>
      </c>
      <c r="BJ832" s="16" t="s">
        <v>87</v>
      </c>
      <c r="BK832" s="144">
        <f>ROUND(I832*H832,2)</f>
        <v>0</v>
      </c>
      <c r="BL832" s="16" t="s">
        <v>237</v>
      </c>
      <c r="BM832" s="143" t="s">
        <v>1383</v>
      </c>
    </row>
    <row r="833" spans="2:65" s="1" customFormat="1" ht="19.5">
      <c r="B833" s="31"/>
      <c r="D833" s="145" t="s">
        <v>198</v>
      </c>
      <c r="F833" s="146" t="s">
        <v>2068</v>
      </c>
      <c r="I833" s="147"/>
      <c r="L833" s="31"/>
      <c r="M833" s="148"/>
      <c r="T833" s="55"/>
      <c r="AT833" s="16" t="s">
        <v>198</v>
      </c>
      <c r="AU833" s="16" t="s">
        <v>89</v>
      </c>
    </row>
    <row r="834" spans="2:65" s="1" customFormat="1">
      <c r="B834" s="31"/>
      <c r="D834" s="149" t="s">
        <v>200</v>
      </c>
      <c r="F834" s="150" t="s">
        <v>2069</v>
      </c>
      <c r="I834" s="147"/>
      <c r="L834" s="31"/>
      <c r="M834" s="148"/>
      <c r="T834" s="55"/>
      <c r="AT834" s="16" t="s">
        <v>200</v>
      </c>
      <c r="AU834" s="16" t="s">
        <v>89</v>
      </c>
    </row>
    <row r="835" spans="2:65" s="1" customFormat="1" ht="24.2" customHeight="1">
      <c r="B835" s="31"/>
      <c r="C835" s="132" t="s">
        <v>787</v>
      </c>
      <c r="D835" s="132" t="s">
        <v>192</v>
      </c>
      <c r="E835" s="133" t="s">
        <v>2070</v>
      </c>
      <c r="F835" s="134" t="s">
        <v>2071</v>
      </c>
      <c r="G835" s="135" t="s">
        <v>368</v>
      </c>
      <c r="H835" s="136">
        <v>17.5</v>
      </c>
      <c r="I835" s="137"/>
      <c r="J835" s="138">
        <f>ROUND(I835*H835,2)</f>
        <v>0</v>
      </c>
      <c r="K835" s="134" t="s">
        <v>196</v>
      </c>
      <c r="L835" s="31"/>
      <c r="M835" s="139" t="s">
        <v>1</v>
      </c>
      <c r="N835" s="140" t="s">
        <v>44</v>
      </c>
      <c r="P835" s="141">
        <f>O835*H835</f>
        <v>0</v>
      </c>
      <c r="Q835" s="141">
        <v>3.511466E-3</v>
      </c>
      <c r="R835" s="141">
        <f>Q835*H835</f>
        <v>6.1450655E-2</v>
      </c>
      <c r="S835" s="141">
        <v>0</v>
      </c>
      <c r="T835" s="142">
        <f>S835*H835</f>
        <v>0</v>
      </c>
      <c r="AR835" s="143" t="s">
        <v>237</v>
      </c>
      <c r="AT835" s="143" t="s">
        <v>192</v>
      </c>
      <c r="AU835" s="143" t="s">
        <v>89</v>
      </c>
      <c r="AY835" s="16" t="s">
        <v>190</v>
      </c>
      <c r="BE835" s="144">
        <f>IF(N835="základní",J835,0)</f>
        <v>0</v>
      </c>
      <c r="BF835" s="144">
        <f>IF(N835="snížená",J835,0)</f>
        <v>0</v>
      </c>
      <c r="BG835" s="144">
        <f>IF(N835="zákl. přenesená",J835,0)</f>
        <v>0</v>
      </c>
      <c r="BH835" s="144">
        <f>IF(N835="sníž. přenesená",J835,0)</f>
        <v>0</v>
      </c>
      <c r="BI835" s="144">
        <f>IF(N835="nulová",J835,0)</f>
        <v>0</v>
      </c>
      <c r="BJ835" s="16" t="s">
        <v>87</v>
      </c>
      <c r="BK835" s="144">
        <f>ROUND(I835*H835,2)</f>
        <v>0</v>
      </c>
      <c r="BL835" s="16" t="s">
        <v>237</v>
      </c>
      <c r="BM835" s="143" t="s">
        <v>1388</v>
      </c>
    </row>
    <row r="836" spans="2:65" s="1" customFormat="1" ht="29.25">
      <c r="B836" s="31"/>
      <c r="D836" s="145" t="s">
        <v>198</v>
      </c>
      <c r="F836" s="146" t="s">
        <v>2072</v>
      </c>
      <c r="I836" s="147"/>
      <c r="L836" s="31"/>
      <c r="M836" s="148"/>
      <c r="T836" s="55"/>
      <c r="AT836" s="16" t="s">
        <v>198</v>
      </c>
      <c r="AU836" s="16" t="s">
        <v>89</v>
      </c>
    </row>
    <row r="837" spans="2:65" s="1" customFormat="1">
      <c r="B837" s="31"/>
      <c r="D837" s="149" t="s">
        <v>200</v>
      </c>
      <c r="F837" s="150" t="s">
        <v>2073</v>
      </c>
      <c r="I837" s="147"/>
      <c r="L837" s="31"/>
      <c r="M837" s="148"/>
      <c r="T837" s="55"/>
      <c r="AT837" s="16" t="s">
        <v>200</v>
      </c>
      <c r="AU837" s="16" t="s">
        <v>89</v>
      </c>
    </row>
    <row r="838" spans="2:65" s="1" customFormat="1" ht="24.2" customHeight="1">
      <c r="B838" s="31"/>
      <c r="C838" s="132" t="s">
        <v>1389</v>
      </c>
      <c r="D838" s="132" t="s">
        <v>192</v>
      </c>
      <c r="E838" s="133" t="s">
        <v>1689</v>
      </c>
      <c r="F838" s="134" t="s">
        <v>1690</v>
      </c>
      <c r="G838" s="135" t="s">
        <v>265</v>
      </c>
      <c r="H838" s="136">
        <v>2.137</v>
      </c>
      <c r="I838" s="137"/>
      <c r="J838" s="138">
        <f>ROUND(I838*H838,2)</f>
        <v>0</v>
      </c>
      <c r="K838" s="134" t="s">
        <v>196</v>
      </c>
      <c r="L838" s="31"/>
      <c r="M838" s="139" t="s">
        <v>1</v>
      </c>
      <c r="N838" s="140" t="s">
        <v>44</v>
      </c>
      <c r="P838" s="141">
        <f>O838*H838</f>
        <v>0</v>
      </c>
      <c r="Q838" s="141">
        <v>0</v>
      </c>
      <c r="R838" s="141">
        <f>Q838*H838</f>
        <v>0</v>
      </c>
      <c r="S838" s="141">
        <v>0</v>
      </c>
      <c r="T838" s="142">
        <f>S838*H838</f>
        <v>0</v>
      </c>
      <c r="AR838" s="143" t="s">
        <v>237</v>
      </c>
      <c r="AT838" s="143" t="s">
        <v>192</v>
      </c>
      <c r="AU838" s="143" t="s">
        <v>89</v>
      </c>
      <c r="AY838" s="16" t="s">
        <v>190</v>
      </c>
      <c r="BE838" s="144">
        <f>IF(N838="základní",J838,0)</f>
        <v>0</v>
      </c>
      <c r="BF838" s="144">
        <f>IF(N838="snížená",J838,0)</f>
        <v>0</v>
      </c>
      <c r="BG838" s="144">
        <f>IF(N838="zákl. přenesená",J838,0)</f>
        <v>0</v>
      </c>
      <c r="BH838" s="144">
        <f>IF(N838="sníž. přenesená",J838,0)</f>
        <v>0</v>
      </c>
      <c r="BI838" s="144">
        <f>IF(N838="nulová",J838,0)</f>
        <v>0</v>
      </c>
      <c r="BJ838" s="16" t="s">
        <v>87</v>
      </c>
      <c r="BK838" s="144">
        <f>ROUND(I838*H838,2)</f>
        <v>0</v>
      </c>
      <c r="BL838" s="16" t="s">
        <v>237</v>
      </c>
      <c r="BM838" s="143" t="s">
        <v>1392</v>
      </c>
    </row>
    <row r="839" spans="2:65" s="1" customFormat="1" ht="29.25">
      <c r="B839" s="31"/>
      <c r="D839" s="145" t="s">
        <v>198</v>
      </c>
      <c r="F839" s="146" t="s">
        <v>1692</v>
      </c>
      <c r="I839" s="147"/>
      <c r="L839" s="31"/>
      <c r="M839" s="148"/>
      <c r="T839" s="55"/>
      <c r="AT839" s="16" t="s">
        <v>198</v>
      </c>
      <c r="AU839" s="16" t="s">
        <v>89</v>
      </c>
    </row>
    <row r="840" spans="2:65" s="1" customFormat="1">
      <c r="B840" s="31"/>
      <c r="D840" s="149" t="s">
        <v>200</v>
      </c>
      <c r="F840" s="150" t="s">
        <v>1693</v>
      </c>
      <c r="I840" s="147"/>
      <c r="L840" s="31"/>
      <c r="M840" s="148"/>
      <c r="T840" s="55"/>
      <c r="AT840" s="16" t="s">
        <v>200</v>
      </c>
      <c r="AU840" s="16" t="s">
        <v>89</v>
      </c>
    </row>
    <row r="841" spans="2:65" s="11" customFormat="1" ht="22.9" customHeight="1">
      <c r="B841" s="121"/>
      <c r="D841" s="122" t="s">
        <v>78</v>
      </c>
      <c r="E841" s="130" t="s">
        <v>1694</v>
      </c>
      <c r="F841" s="130" t="s">
        <v>1695</v>
      </c>
      <c r="I841" s="124"/>
      <c r="J841" s="131">
        <f>BK841</f>
        <v>0</v>
      </c>
      <c r="L841" s="121"/>
      <c r="M841" s="125"/>
      <c r="P841" s="126">
        <f>SUM(P842:P847)</f>
        <v>0</v>
      </c>
      <c r="R841" s="126">
        <f>SUM(R842:R847)</f>
        <v>0.13399109068800003</v>
      </c>
      <c r="T841" s="127">
        <f>SUM(T842:T847)</f>
        <v>0</v>
      </c>
      <c r="AR841" s="122" t="s">
        <v>89</v>
      </c>
      <c r="AT841" s="128" t="s">
        <v>78</v>
      </c>
      <c r="AU841" s="128" t="s">
        <v>87</v>
      </c>
      <c r="AY841" s="122" t="s">
        <v>190</v>
      </c>
      <c r="BK841" s="129">
        <f>SUM(BK842:BK847)</f>
        <v>0</v>
      </c>
    </row>
    <row r="842" spans="2:65" s="1" customFormat="1" ht="16.5" customHeight="1">
      <c r="B842" s="31"/>
      <c r="C842" s="132" t="s">
        <v>792</v>
      </c>
      <c r="D842" s="132" t="s">
        <v>192</v>
      </c>
      <c r="E842" s="133" t="s">
        <v>1697</v>
      </c>
      <c r="F842" s="134" t="s">
        <v>1698</v>
      </c>
      <c r="G842" s="135" t="s">
        <v>195</v>
      </c>
      <c r="H842" s="136">
        <v>958.61300000000006</v>
      </c>
      <c r="I842" s="137"/>
      <c r="J842" s="138">
        <f>ROUND(I842*H842,2)</f>
        <v>0</v>
      </c>
      <c r="K842" s="134" t="s">
        <v>196</v>
      </c>
      <c r="L842" s="31"/>
      <c r="M842" s="139" t="s">
        <v>1</v>
      </c>
      <c r="N842" s="140" t="s">
        <v>44</v>
      </c>
      <c r="P842" s="141">
        <f>O842*H842</f>
        <v>0</v>
      </c>
      <c r="Q842" s="141">
        <v>1.3977600000000001E-4</v>
      </c>
      <c r="R842" s="141">
        <f>Q842*H842</f>
        <v>0.13399109068800003</v>
      </c>
      <c r="S842" s="141">
        <v>0</v>
      </c>
      <c r="T842" s="142">
        <f>S842*H842</f>
        <v>0</v>
      </c>
      <c r="AR842" s="143" t="s">
        <v>237</v>
      </c>
      <c r="AT842" s="143" t="s">
        <v>192</v>
      </c>
      <c r="AU842" s="143" t="s">
        <v>89</v>
      </c>
      <c r="AY842" s="16" t="s">
        <v>190</v>
      </c>
      <c r="BE842" s="144">
        <f>IF(N842="základní",J842,0)</f>
        <v>0</v>
      </c>
      <c r="BF842" s="144">
        <f>IF(N842="snížená",J842,0)</f>
        <v>0</v>
      </c>
      <c r="BG842" s="144">
        <f>IF(N842="zákl. přenesená",J842,0)</f>
        <v>0</v>
      </c>
      <c r="BH842" s="144">
        <f>IF(N842="sníž. přenesená",J842,0)</f>
        <v>0</v>
      </c>
      <c r="BI842" s="144">
        <f>IF(N842="nulová",J842,0)</f>
        <v>0</v>
      </c>
      <c r="BJ842" s="16" t="s">
        <v>87</v>
      </c>
      <c r="BK842" s="144">
        <f>ROUND(I842*H842,2)</f>
        <v>0</v>
      </c>
      <c r="BL842" s="16" t="s">
        <v>237</v>
      </c>
      <c r="BM842" s="143" t="s">
        <v>1394</v>
      </c>
    </row>
    <row r="843" spans="2:65" s="1" customFormat="1">
      <c r="B843" s="31"/>
      <c r="D843" s="145" t="s">
        <v>198</v>
      </c>
      <c r="F843" s="146" t="s">
        <v>1700</v>
      </c>
      <c r="I843" s="147"/>
      <c r="L843" s="31"/>
      <c r="M843" s="148"/>
      <c r="T843" s="55"/>
      <c r="AT843" s="16" t="s">
        <v>198</v>
      </c>
      <c r="AU843" s="16" t="s">
        <v>89</v>
      </c>
    </row>
    <row r="844" spans="2:65" s="1" customFormat="1">
      <c r="B844" s="31"/>
      <c r="D844" s="149" t="s">
        <v>200</v>
      </c>
      <c r="F844" s="150" t="s">
        <v>1701</v>
      </c>
      <c r="I844" s="147"/>
      <c r="L844" s="31"/>
      <c r="M844" s="148"/>
      <c r="T844" s="55"/>
      <c r="AT844" s="16" t="s">
        <v>200</v>
      </c>
      <c r="AU844" s="16" t="s">
        <v>89</v>
      </c>
    </row>
    <row r="845" spans="2:65" s="1" customFormat="1" ht="24.2" customHeight="1">
      <c r="B845" s="31"/>
      <c r="C845" s="132" t="s">
        <v>1396</v>
      </c>
      <c r="D845" s="132" t="s">
        <v>192</v>
      </c>
      <c r="E845" s="133" t="s">
        <v>1711</v>
      </c>
      <c r="F845" s="134" t="s">
        <v>1712</v>
      </c>
      <c r="G845" s="135" t="s">
        <v>265</v>
      </c>
      <c r="H845" s="136">
        <v>0.13400000000000001</v>
      </c>
      <c r="I845" s="137"/>
      <c r="J845" s="138">
        <f>ROUND(I845*H845,2)</f>
        <v>0</v>
      </c>
      <c r="K845" s="134" t="s">
        <v>196</v>
      </c>
      <c r="L845" s="31"/>
      <c r="M845" s="139" t="s">
        <v>1</v>
      </c>
      <c r="N845" s="140" t="s">
        <v>44</v>
      </c>
      <c r="P845" s="141">
        <f>O845*H845</f>
        <v>0</v>
      </c>
      <c r="Q845" s="141">
        <v>0</v>
      </c>
      <c r="R845" s="141">
        <f>Q845*H845</f>
        <v>0</v>
      </c>
      <c r="S845" s="141">
        <v>0</v>
      </c>
      <c r="T845" s="142">
        <f>S845*H845</f>
        <v>0</v>
      </c>
      <c r="AR845" s="143" t="s">
        <v>237</v>
      </c>
      <c r="AT845" s="143" t="s">
        <v>192</v>
      </c>
      <c r="AU845" s="143" t="s">
        <v>89</v>
      </c>
      <c r="AY845" s="16" t="s">
        <v>190</v>
      </c>
      <c r="BE845" s="144">
        <f>IF(N845="základní",J845,0)</f>
        <v>0</v>
      </c>
      <c r="BF845" s="144">
        <f>IF(N845="snížená",J845,0)</f>
        <v>0</v>
      </c>
      <c r="BG845" s="144">
        <f>IF(N845="zákl. přenesená",J845,0)</f>
        <v>0</v>
      </c>
      <c r="BH845" s="144">
        <f>IF(N845="sníž. přenesená",J845,0)</f>
        <v>0</v>
      </c>
      <c r="BI845" s="144">
        <f>IF(N845="nulová",J845,0)</f>
        <v>0</v>
      </c>
      <c r="BJ845" s="16" t="s">
        <v>87</v>
      </c>
      <c r="BK845" s="144">
        <f>ROUND(I845*H845,2)</f>
        <v>0</v>
      </c>
      <c r="BL845" s="16" t="s">
        <v>237</v>
      </c>
      <c r="BM845" s="143" t="s">
        <v>1399</v>
      </c>
    </row>
    <row r="846" spans="2:65" s="1" customFormat="1" ht="29.25">
      <c r="B846" s="31"/>
      <c r="D846" s="145" t="s">
        <v>198</v>
      </c>
      <c r="F846" s="146" t="s">
        <v>1714</v>
      </c>
      <c r="I846" s="147"/>
      <c r="L846" s="31"/>
      <c r="M846" s="148"/>
      <c r="T846" s="55"/>
      <c r="AT846" s="16" t="s">
        <v>198</v>
      </c>
      <c r="AU846" s="16" t="s">
        <v>89</v>
      </c>
    </row>
    <row r="847" spans="2:65" s="1" customFormat="1">
      <c r="B847" s="31"/>
      <c r="D847" s="149" t="s">
        <v>200</v>
      </c>
      <c r="F847" s="150" t="s">
        <v>1715</v>
      </c>
      <c r="I847" s="147"/>
      <c r="L847" s="31"/>
      <c r="M847" s="148"/>
      <c r="T847" s="55"/>
      <c r="AT847" s="16" t="s">
        <v>200</v>
      </c>
      <c r="AU847" s="16" t="s">
        <v>89</v>
      </c>
    </row>
    <row r="848" spans="2:65" s="11" customFormat="1" ht="22.9" customHeight="1">
      <c r="B848" s="121"/>
      <c r="D848" s="122" t="s">
        <v>78</v>
      </c>
      <c r="E848" s="130" t="s">
        <v>1716</v>
      </c>
      <c r="F848" s="130" t="s">
        <v>1717</v>
      </c>
      <c r="I848" s="124"/>
      <c r="J848" s="131">
        <f>BK848</f>
        <v>0</v>
      </c>
      <c r="L848" s="121"/>
      <c r="M848" s="125"/>
      <c r="P848" s="126">
        <f>SUM(P849:P876)</f>
        <v>0</v>
      </c>
      <c r="R848" s="126">
        <f>SUM(R849:R876)</f>
        <v>3.3180002890000003E-3</v>
      </c>
      <c r="T848" s="127">
        <f>SUM(T849:T876)</f>
        <v>0</v>
      </c>
      <c r="AR848" s="122" t="s">
        <v>89</v>
      </c>
      <c r="AT848" s="128" t="s">
        <v>78</v>
      </c>
      <c r="AU848" s="128" t="s">
        <v>87</v>
      </c>
      <c r="AY848" s="122" t="s">
        <v>190</v>
      </c>
      <c r="BK848" s="129">
        <f>SUM(BK849:BK876)</f>
        <v>0</v>
      </c>
    </row>
    <row r="849" spans="2:65" s="1" customFormat="1" ht="16.5" customHeight="1">
      <c r="B849" s="31"/>
      <c r="C849" s="132" t="s">
        <v>798</v>
      </c>
      <c r="D849" s="132" t="s">
        <v>192</v>
      </c>
      <c r="E849" s="133" t="s">
        <v>2074</v>
      </c>
      <c r="F849" s="134" t="s">
        <v>2075</v>
      </c>
      <c r="G849" s="135" t="s">
        <v>195</v>
      </c>
      <c r="H849" s="136">
        <v>114.566</v>
      </c>
      <c r="I849" s="137"/>
      <c r="J849" s="138">
        <f>ROUND(I849*H849,2)</f>
        <v>0</v>
      </c>
      <c r="K849" s="134" t="s">
        <v>196</v>
      </c>
      <c r="L849" s="31"/>
      <c r="M849" s="139" t="s">
        <v>1</v>
      </c>
      <c r="N849" s="140" t="s">
        <v>44</v>
      </c>
      <c r="P849" s="141">
        <f>O849*H849</f>
        <v>0</v>
      </c>
      <c r="Q849" s="141">
        <v>1.87415E-5</v>
      </c>
      <c r="R849" s="141">
        <f>Q849*H849</f>
        <v>2.1471386890000001E-3</v>
      </c>
      <c r="S849" s="141">
        <v>0</v>
      </c>
      <c r="T849" s="142">
        <f>S849*H849</f>
        <v>0</v>
      </c>
      <c r="AR849" s="143" t="s">
        <v>237</v>
      </c>
      <c r="AT849" s="143" t="s">
        <v>192</v>
      </c>
      <c r="AU849" s="143" t="s">
        <v>89</v>
      </c>
      <c r="AY849" s="16" t="s">
        <v>190</v>
      </c>
      <c r="BE849" s="144">
        <f>IF(N849="základní",J849,0)</f>
        <v>0</v>
      </c>
      <c r="BF849" s="144">
        <f>IF(N849="snížená",J849,0)</f>
        <v>0</v>
      </c>
      <c r="BG849" s="144">
        <f>IF(N849="zákl. přenesená",J849,0)</f>
        <v>0</v>
      </c>
      <c r="BH849" s="144">
        <f>IF(N849="sníž. přenesená",J849,0)</f>
        <v>0</v>
      </c>
      <c r="BI849" s="144">
        <f>IF(N849="nulová",J849,0)</f>
        <v>0</v>
      </c>
      <c r="BJ849" s="16" t="s">
        <v>87</v>
      </c>
      <c r="BK849" s="144">
        <f>ROUND(I849*H849,2)</f>
        <v>0</v>
      </c>
      <c r="BL849" s="16" t="s">
        <v>237</v>
      </c>
      <c r="BM849" s="143" t="s">
        <v>1402</v>
      </c>
    </row>
    <row r="850" spans="2:65" s="1" customFormat="1">
      <c r="B850" s="31"/>
      <c r="D850" s="145" t="s">
        <v>198</v>
      </c>
      <c r="F850" s="146" t="s">
        <v>2076</v>
      </c>
      <c r="I850" s="147"/>
      <c r="L850" s="31"/>
      <c r="M850" s="148"/>
      <c r="T850" s="55"/>
      <c r="AT850" s="16" t="s">
        <v>198</v>
      </c>
      <c r="AU850" s="16" t="s">
        <v>89</v>
      </c>
    </row>
    <row r="851" spans="2:65" s="1" customFormat="1">
      <c r="B851" s="31"/>
      <c r="D851" s="149" t="s">
        <v>200</v>
      </c>
      <c r="F851" s="150" t="s">
        <v>2077</v>
      </c>
      <c r="I851" s="147"/>
      <c r="L851" s="31"/>
      <c r="M851" s="148"/>
      <c r="T851" s="55"/>
      <c r="AT851" s="16" t="s">
        <v>200</v>
      </c>
      <c r="AU851" s="16" t="s">
        <v>89</v>
      </c>
    </row>
    <row r="852" spans="2:65" s="1" customFormat="1" ht="16.5" customHeight="1">
      <c r="B852" s="31"/>
      <c r="C852" s="152" t="s">
        <v>1405</v>
      </c>
      <c r="D852" s="152" t="s">
        <v>426</v>
      </c>
      <c r="E852" s="153" t="s">
        <v>924</v>
      </c>
      <c r="F852" s="154" t="s">
        <v>925</v>
      </c>
      <c r="G852" s="155" t="s">
        <v>926</v>
      </c>
      <c r="H852" s="156">
        <v>1001.52</v>
      </c>
      <c r="I852" s="157"/>
      <c r="J852" s="158">
        <f>ROUND(I852*H852,2)</f>
        <v>0</v>
      </c>
      <c r="K852" s="154" t="s">
        <v>1</v>
      </c>
      <c r="L852" s="159"/>
      <c r="M852" s="160" t="s">
        <v>1</v>
      </c>
      <c r="N852" s="161" t="s">
        <v>44</v>
      </c>
      <c r="P852" s="141">
        <f>O852*H852</f>
        <v>0</v>
      </c>
      <c r="Q852" s="141">
        <v>0</v>
      </c>
      <c r="R852" s="141">
        <f>Q852*H852</f>
        <v>0</v>
      </c>
      <c r="S852" s="141">
        <v>0</v>
      </c>
      <c r="T852" s="142">
        <f>S852*H852</f>
        <v>0</v>
      </c>
      <c r="AR852" s="143" t="s">
        <v>281</v>
      </c>
      <c r="AT852" s="143" t="s">
        <v>426</v>
      </c>
      <c r="AU852" s="143" t="s">
        <v>89</v>
      </c>
      <c r="AY852" s="16" t="s">
        <v>190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6" t="s">
        <v>87</v>
      </c>
      <c r="BK852" s="144">
        <f>ROUND(I852*H852,2)</f>
        <v>0</v>
      </c>
      <c r="BL852" s="16" t="s">
        <v>237</v>
      </c>
      <c r="BM852" s="143" t="s">
        <v>1408</v>
      </c>
    </row>
    <row r="853" spans="2:65" s="1" customFormat="1">
      <c r="B853" s="31"/>
      <c r="D853" s="145" t="s">
        <v>198</v>
      </c>
      <c r="F853" s="146" t="s">
        <v>928</v>
      </c>
      <c r="I853" s="147"/>
      <c r="L853" s="31"/>
      <c r="M853" s="148"/>
      <c r="T853" s="55"/>
      <c r="AT853" s="16" t="s">
        <v>198</v>
      </c>
      <c r="AU853" s="16" t="s">
        <v>89</v>
      </c>
    </row>
    <row r="854" spans="2:65" s="1" customFormat="1" ht="19.5">
      <c r="B854" s="31"/>
      <c r="D854" s="145" t="s">
        <v>403</v>
      </c>
      <c r="F854" s="151" t="s">
        <v>2078</v>
      </c>
      <c r="I854" s="147"/>
      <c r="L854" s="31"/>
      <c r="M854" s="148"/>
      <c r="T854" s="55"/>
      <c r="AT854" s="16" t="s">
        <v>403</v>
      </c>
      <c r="AU854" s="16" t="s">
        <v>89</v>
      </c>
    </row>
    <row r="855" spans="2:65" s="1" customFormat="1" ht="24.2" customHeight="1">
      <c r="B855" s="31"/>
      <c r="C855" s="132" t="s">
        <v>803</v>
      </c>
      <c r="D855" s="132" t="s">
        <v>192</v>
      </c>
      <c r="E855" s="133" t="s">
        <v>1728</v>
      </c>
      <c r="F855" s="134" t="s">
        <v>1729</v>
      </c>
      <c r="G855" s="135" t="s">
        <v>204</v>
      </c>
      <c r="H855" s="136">
        <v>76</v>
      </c>
      <c r="I855" s="137"/>
      <c r="J855" s="138">
        <f>ROUND(I855*H855,2)</f>
        <v>0</v>
      </c>
      <c r="K855" s="134" t="s">
        <v>196</v>
      </c>
      <c r="L855" s="31"/>
      <c r="M855" s="139" t="s">
        <v>1</v>
      </c>
      <c r="N855" s="140" t="s">
        <v>44</v>
      </c>
      <c r="P855" s="141">
        <f>O855*H855</f>
        <v>0</v>
      </c>
      <c r="Q855" s="141">
        <v>1.42788E-5</v>
      </c>
      <c r="R855" s="141">
        <f>Q855*H855</f>
        <v>1.0851888E-3</v>
      </c>
      <c r="S855" s="141">
        <v>0</v>
      </c>
      <c r="T855" s="142">
        <f>S855*H855</f>
        <v>0</v>
      </c>
      <c r="AR855" s="143" t="s">
        <v>237</v>
      </c>
      <c r="AT855" s="143" t="s">
        <v>192</v>
      </c>
      <c r="AU855" s="143" t="s">
        <v>89</v>
      </c>
      <c r="AY855" s="16" t="s">
        <v>190</v>
      </c>
      <c r="BE855" s="144">
        <f>IF(N855="základní",J855,0)</f>
        <v>0</v>
      </c>
      <c r="BF855" s="144">
        <f>IF(N855="snížená",J855,0)</f>
        <v>0</v>
      </c>
      <c r="BG855" s="144">
        <f>IF(N855="zákl. přenesená",J855,0)</f>
        <v>0</v>
      </c>
      <c r="BH855" s="144">
        <f>IF(N855="sníž. přenesená",J855,0)</f>
        <v>0</v>
      </c>
      <c r="BI855" s="144">
        <f>IF(N855="nulová",J855,0)</f>
        <v>0</v>
      </c>
      <c r="BJ855" s="16" t="s">
        <v>87</v>
      </c>
      <c r="BK855" s="144">
        <f>ROUND(I855*H855,2)</f>
        <v>0</v>
      </c>
      <c r="BL855" s="16" t="s">
        <v>237</v>
      </c>
      <c r="BM855" s="143" t="s">
        <v>1412</v>
      </c>
    </row>
    <row r="856" spans="2:65" s="1" customFormat="1" ht="19.5">
      <c r="B856" s="31"/>
      <c r="D856" s="145" t="s">
        <v>198</v>
      </c>
      <c r="F856" s="146" t="s">
        <v>1731</v>
      </c>
      <c r="I856" s="147"/>
      <c r="L856" s="31"/>
      <c r="M856" s="148"/>
      <c r="T856" s="55"/>
      <c r="AT856" s="16" t="s">
        <v>198</v>
      </c>
      <c r="AU856" s="16" t="s">
        <v>89</v>
      </c>
    </row>
    <row r="857" spans="2:65" s="1" customFormat="1">
      <c r="B857" s="31"/>
      <c r="D857" s="149" t="s">
        <v>200</v>
      </c>
      <c r="F857" s="150" t="s">
        <v>1732</v>
      </c>
      <c r="I857" s="147"/>
      <c r="L857" s="31"/>
      <c r="M857" s="148"/>
      <c r="T857" s="55"/>
      <c r="AT857" s="16" t="s">
        <v>200</v>
      </c>
      <c r="AU857" s="16" t="s">
        <v>89</v>
      </c>
    </row>
    <row r="858" spans="2:65" s="1" customFormat="1" ht="19.5">
      <c r="B858" s="31"/>
      <c r="D858" s="145" t="s">
        <v>403</v>
      </c>
      <c r="F858" s="151" t="s">
        <v>1733</v>
      </c>
      <c r="I858" s="147"/>
      <c r="L858" s="31"/>
      <c r="M858" s="148"/>
      <c r="T858" s="55"/>
      <c r="AT858" s="16" t="s">
        <v>403</v>
      </c>
      <c r="AU858" s="16" t="s">
        <v>89</v>
      </c>
    </row>
    <row r="859" spans="2:65" s="1" customFormat="1" ht="21.75" customHeight="1">
      <c r="B859" s="31"/>
      <c r="C859" s="132" t="s">
        <v>1413</v>
      </c>
      <c r="D859" s="132" t="s">
        <v>192</v>
      </c>
      <c r="E859" s="133" t="s">
        <v>2079</v>
      </c>
      <c r="F859" s="134" t="s">
        <v>2080</v>
      </c>
      <c r="G859" s="135" t="s">
        <v>368</v>
      </c>
      <c r="H859" s="136">
        <v>68.36</v>
      </c>
      <c r="I859" s="137"/>
      <c r="J859" s="138">
        <f>ROUND(I859*H859,2)</f>
        <v>0</v>
      </c>
      <c r="K859" s="134" t="s">
        <v>1</v>
      </c>
      <c r="L859" s="31"/>
      <c r="M859" s="139" t="s">
        <v>1</v>
      </c>
      <c r="N859" s="140" t="s">
        <v>44</v>
      </c>
      <c r="P859" s="141">
        <f>O859*H859</f>
        <v>0</v>
      </c>
      <c r="Q859" s="141">
        <v>0</v>
      </c>
      <c r="R859" s="141">
        <f>Q859*H859</f>
        <v>0</v>
      </c>
      <c r="S859" s="141">
        <v>0</v>
      </c>
      <c r="T859" s="142">
        <f>S859*H859</f>
        <v>0</v>
      </c>
      <c r="AR859" s="143" t="s">
        <v>237</v>
      </c>
      <c r="AT859" s="143" t="s">
        <v>192</v>
      </c>
      <c r="AU859" s="143" t="s">
        <v>89</v>
      </c>
      <c r="AY859" s="16" t="s">
        <v>190</v>
      </c>
      <c r="BE859" s="144">
        <f>IF(N859="základní",J859,0)</f>
        <v>0</v>
      </c>
      <c r="BF859" s="144">
        <f>IF(N859="snížená",J859,0)</f>
        <v>0</v>
      </c>
      <c r="BG859" s="144">
        <f>IF(N859="zákl. přenesená",J859,0)</f>
        <v>0</v>
      </c>
      <c r="BH859" s="144">
        <f>IF(N859="sníž. přenesená",J859,0)</f>
        <v>0</v>
      </c>
      <c r="BI859" s="144">
        <f>IF(N859="nulová",J859,0)</f>
        <v>0</v>
      </c>
      <c r="BJ859" s="16" t="s">
        <v>87</v>
      </c>
      <c r="BK859" s="144">
        <f>ROUND(I859*H859,2)</f>
        <v>0</v>
      </c>
      <c r="BL859" s="16" t="s">
        <v>237</v>
      </c>
      <c r="BM859" s="143" t="s">
        <v>1416</v>
      </c>
    </row>
    <row r="860" spans="2:65" s="1" customFormat="1" ht="19.5">
      <c r="B860" s="31"/>
      <c r="D860" s="145" t="s">
        <v>198</v>
      </c>
      <c r="F860" s="146" t="s">
        <v>2081</v>
      </c>
      <c r="I860" s="147"/>
      <c r="L860" s="31"/>
      <c r="M860" s="148"/>
      <c r="T860" s="55"/>
      <c r="AT860" s="16" t="s">
        <v>198</v>
      </c>
      <c r="AU860" s="16" t="s">
        <v>89</v>
      </c>
    </row>
    <row r="861" spans="2:65" s="1" customFormat="1" ht="16.5" customHeight="1">
      <c r="B861" s="31"/>
      <c r="C861" s="152" t="s">
        <v>809</v>
      </c>
      <c r="D861" s="152" t="s">
        <v>426</v>
      </c>
      <c r="E861" s="153" t="s">
        <v>924</v>
      </c>
      <c r="F861" s="154" t="s">
        <v>925</v>
      </c>
      <c r="G861" s="155" t="s">
        <v>926</v>
      </c>
      <c r="H861" s="156">
        <v>68.36</v>
      </c>
      <c r="I861" s="157"/>
      <c r="J861" s="158">
        <f>ROUND(I861*H861,2)</f>
        <v>0</v>
      </c>
      <c r="K861" s="154" t="s">
        <v>1</v>
      </c>
      <c r="L861" s="159"/>
      <c r="M861" s="160" t="s">
        <v>1</v>
      </c>
      <c r="N861" s="161" t="s">
        <v>44</v>
      </c>
      <c r="P861" s="141">
        <f>O861*H861</f>
        <v>0</v>
      </c>
      <c r="Q861" s="141">
        <v>0</v>
      </c>
      <c r="R861" s="141">
        <f>Q861*H861</f>
        <v>0</v>
      </c>
      <c r="S861" s="141">
        <v>0</v>
      </c>
      <c r="T861" s="142">
        <f>S861*H861</f>
        <v>0</v>
      </c>
      <c r="AR861" s="143" t="s">
        <v>281</v>
      </c>
      <c r="AT861" s="143" t="s">
        <v>426</v>
      </c>
      <c r="AU861" s="143" t="s">
        <v>89</v>
      </c>
      <c r="AY861" s="16" t="s">
        <v>190</v>
      </c>
      <c r="BE861" s="144">
        <f>IF(N861="základní",J861,0)</f>
        <v>0</v>
      </c>
      <c r="BF861" s="144">
        <f>IF(N861="snížená",J861,0)</f>
        <v>0</v>
      </c>
      <c r="BG861" s="144">
        <f>IF(N861="zákl. přenesená",J861,0)</f>
        <v>0</v>
      </c>
      <c r="BH861" s="144">
        <f>IF(N861="sníž. přenesená",J861,0)</f>
        <v>0</v>
      </c>
      <c r="BI861" s="144">
        <f>IF(N861="nulová",J861,0)</f>
        <v>0</v>
      </c>
      <c r="BJ861" s="16" t="s">
        <v>87</v>
      </c>
      <c r="BK861" s="144">
        <f>ROUND(I861*H861,2)</f>
        <v>0</v>
      </c>
      <c r="BL861" s="16" t="s">
        <v>237</v>
      </c>
      <c r="BM861" s="143" t="s">
        <v>1440</v>
      </c>
    </row>
    <row r="862" spans="2:65" s="1" customFormat="1">
      <c r="B862" s="31"/>
      <c r="D862" s="145" t="s">
        <v>198</v>
      </c>
      <c r="F862" s="146" t="s">
        <v>928</v>
      </c>
      <c r="I862" s="147"/>
      <c r="L862" s="31"/>
      <c r="M862" s="148"/>
      <c r="T862" s="55"/>
      <c r="AT862" s="16" t="s">
        <v>198</v>
      </c>
      <c r="AU862" s="16" t="s">
        <v>89</v>
      </c>
    </row>
    <row r="863" spans="2:65" s="1" customFormat="1" ht="19.5">
      <c r="B863" s="31"/>
      <c r="D863" s="145" t="s">
        <v>403</v>
      </c>
      <c r="F863" s="151" t="s">
        <v>2082</v>
      </c>
      <c r="I863" s="147"/>
      <c r="L863" s="31"/>
      <c r="M863" s="148"/>
      <c r="T863" s="55"/>
      <c r="AT863" s="16" t="s">
        <v>403</v>
      </c>
      <c r="AU863" s="16" t="s">
        <v>89</v>
      </c>
    </row>
    <row r="864" spans="2:65" s="1" customFormat="1" ht="24.2" customHeight="1">
      <c r="B864" s="31"/>
      <c r="C864" s="132" t="s">
        <v>1443</v>
      </c>
      <c r="D864" s="132" t="s">
        <v>192</v>
      </c>
      <c r="E864" s="133" t="s">
        <v>1728</v>
      </c>
      <c r="F864" s="134" t="s">
        <v>1729</v>
      </c>
      <c r="G864" s="135" t="s">
        <v>204</v>
      </c>
      <c r="H864" s="136">
        <v>6</v>
      </c>
      <c r="I864" s="137"/>
      <c r="J864" s="138">
        <f>ROUND(I864*H864,2)</f>
        <v>0</v>
      </c>
      <c r="K864" s="134" t="s">
        <v>196</v>
      </c>
      <c r="L864" s="31"/>
      <c r="M864" s="139" t="s">
        <v>1</v>
      </c>
      <c r="N864" s="140" t="s">
        <v>44</v>
      </c>
      <c r="P864" s="141">
        <f>O864*H864</f>
        <v>0</v>
      </c>
      <c r="Q864" s="141">
        <v>1.42788E-5</v>
      </c>
      <c r="R864" s="141">
        <f>Q864*H864</f>
        <v>8.5672799999999991E-5</v>
      </c>
      <c r="S864" s="141">
        <v>0</v>
      </c>
      <c r="T864" s="142">
        <f>S864*H864</f>
        <v>0</v>
      </c>
      <c r="AR864" s="143" t="s">
        <v>237</v>
      </c>
      <c r="AT864" s="143" t="s">
        <v>192</v>
      </c>
      <c r="AU864" s="143" t="s">
        <v>89</v>
      </c>
      <c r="AY864" s="16" t="s">
        <v>190</v>
      </c>
      <c r="BE864" s="144">
        <f>IF(N864="základní",J864,0)</f>
        <v>0</v>
      </c>
      <c r="BF864" s="144">
        <f>IF(N864="snížená",J864,0)</f>
        <v>0</v>
      </c>
      <c r="BG864" s="144">
        <f>IF(N864="zákl. přenesená",J864,0)</f>
        <v>0</v>
      </c>
      <c r="BH864" s="144">
        <f>IF(N864="sníž. přenesená",J864,0)</f>
        <v>0</v>
      </c>
      <c r="BI864" s="144">
        <f>IF(N864="nulová",J864,0)</f>
        <v>0</v>
      </c>
      <c r="BJ864" s="16" t="s">
        <v>87</v>
      </c>
      <c r="BK864" s="144">
        <f>ROUND(I864*H864,2)</f>
        <v>0</v>
      </c>
      <c r="BL864" s="16" t="s">
        <v>237</v>
      </c>
      <c r="BM864" s="143" t="s">
        <v>1446</v>
      </c>
    </row>
    <row r="865" spans="2:65" s="1" customFormat="1" ht="19.5">
      <c r="B865" s="31"/>
      <c r="D865" s="145" t="s">
        <v>198</v>
      </c>
      <c r="F865" s="146" t="s">
        <v>1731</v>
      </c>
      <c r="I865" s="147"/>
      <c r="L865" s="31"/>
      <c r="M865" s="148"/>
      <c r="T865" s="55"/>
      <c r="AT865" s="16" t="s">
        <v>198</v>
      </c>
      <c r="AU865" s="16" t="s">
        <v>89</v>
      </c>
    </row>
    <row r="866" spans="2:65" s="1" customFormat="1">
      <c r="B866" s="31"/>
      <c r="D866" s="149" t="s">
        <v>200</v>
      </c>
      <c r="F866" s="150" t="s">
        <v>1732</v>
      </c>
      <c r="I866" s="147"/>
      <c r="L866" s="31"/>
      <c r="M866" s="148"/>
      <c r="T866" s="55"/>
      <c r="AT866" s="16" t="s">
        <v>200</v>
      </c>
      <c r="AU866" s="16" t="s">
        <v>89</v>
      </c>
    </row>
    <row r="867" spans="2:65" s="1" customFormat="1" ht="19.5">
      <c r="B867" s="31"/>
      <c r="D867" s="145" t="s">
        <v>403</v>
      </c>
      <c r="F867" s="151" t="s">
        <v>2083</v>
      </c>
      <c r="I867" s="147"/>
      <c r="L867" s="31"/>
      <c r="M867" s="148"/>
      <c r="T867" s="55"/>
      <c r="AT867" s="16" t="s">
        <v>403</v>
      </c>
      <c r="AU867" s="16" t="s">
        <v>89</v>
      </c>
    </row>
    <row r="868" spans="2:65" s="1" customFormat="1" ht="21.75" customHeight="1">
      <c r="B868" s="31"/>
      <c r="C868" s="132" t="s">
        <v>814</v>
      </c>
      <c r="D868" s="132" t="s">
        <v>192</v>
      </c>
      <c r="E868" s="133" t="s">
        <v>2084</v>
      </c>
      <c r="F868" s="134" t="s">
        <v>2085</v>
      </c>
      <c r="G868" s="135" t="s">
        <v>204</v>
      </c>
      <c r="H868" s="136">
        <v>10</v>
      </c>
      <c r="I868" s="137"/>
      <c r="J868" s="138">
        <f>ROUND(I868*H868,2)</f>
        <v>0</v>
      </c>
      <c r="K868" s="134" t="s">
        <v>2917</v>
      </c>
      <c r="L868" s="31"/>
      <c r="M868" s="139" t="s">
        <v>1</v>
      </c>
      <c r="N868" s="140" t="s">
        <v>44</v>
      </c>
      <c r="P868" s="141">
        <f>O868*H868</f>
        <v>0</v>
      </c>
      <c r="Q868" s="141">
        <v>0</v>
      </c>
      <c r="R868" s="141">
        <f>Q868*H868</f>
        <v>0</v>
      </c>
      <c r="S868" s="141">
        <v>0</v>
      </c>
      <c r="T868" s="142">
        <f>S868*H868</f>
        <v>0</v>
      </c>
      <c r="AR868" s="143" t="s">
        <v>237</v>
      </c>
      <c r="AT868" s="143" t="s">
        <v>192</v>
      </c>
      <c r="AU868" s="143" t="s">
        <v>89</v>
      </c>
      <c r="AY868" s="16" t="s">
        <v>190</v>
      </c>
      <c r="BE868" s="144">
        <f>IF(N868="základní",J868,0)</f>
        <v>0</v>
      </c>
      <c r="BF868" s="144">
        <f>IF(N868="snížená",J868,0)</f>
        <v>0</v>
      </c>
      <c r="BG868" s="144">
        <f>IF(N868="zákl. přenesená",J868,0)</f>
        <v>0</v>
      </c>
      <c r="BH868" s="144">
        <f>IF(N868="sníž. přenesená",J868,0)</f>
        <v>0</v>
      </c>
      <c r="BI868" s="144">
        <f>IF(N868="nulová",J868,0)</f>
        <v>0</v>
      </c>
      <c r="BJ868" s="16" t="s">
        <v>87</v>
      </c>
      <c r="BK868" s="144">
        <f>ROUND(I868*H868,2)</f>
        <v>0</v>
      </c>
      <c r="BL868" s="16" t="s">
        <v>237</v>
      </c>
      <c r="BM868" s="143" t="s">
        <v>1451</v>
      </c>
    </row>
    <row r="869" spans="2:65" s="1" customFormat="1">
      <c r="B869" s="31"/>
      <c r="D869" s="145" t="s">
        <v>198</v>
      </c>
      <c r="F869" s="146" t="s">
        <v>3313</v>
      </c>
      <c r="I869" s="147"/>
      <c r="L869" s="31"/>
      <c r="M869" s="148"/>
      <c r="T869" s="55"/>
      <c r="AT869" s="16" t="s">
        <v>198</v>
      </c>
      <c r="AU869" s="16" t="s">
        <v>89</v>
      </c>
    </row>
    <row r="870" spans="2:65" s="1" customFormat="1">
      <c r="B870" s="31"/>
      <c r="D870" s="149" t="s">
        <v>200</v>
      </c>
      <c r="F870" s="150" t="s">
        <v>2086</v>
      </c>
      <c r="I870" s="147"/>
      <c r="L870" s="31"/>
      <c r="M870" s="148"/>
      <c r="T870" s="55"/>
      <c r="AT870" s="16" t="s">
        <v>200</v>
      </c>
      <c r="AU870" s="16" t="s">
        <v>89</v>
      </c>
    </row>
    <row r="871" spans="2:65" s="1" customFormat="1" ht="24.2" customHeight="1">
      <c r="B871" s="31"/>
      <c r="C871" s="152" t="s">
        <v>1454</v>
      </c>
      <c r="D871" s="152" t="s">
        <v>426</v>
      </c>
      <c r="E871" s="153" t="s">
        <v>2087</v>
      </c>
      <c r="F871" s="154" t="s">
        <v>2088</v>
      </c>
      <c r="G871" s="155" t="s">
        <v>204</v>
      </c>
      <c r="H871" s="156">
        <v>10</v>
      </c>
      <c r="I871" s="157"/>
      <c r="J871" s="158">
        <f>ROUND(I871*H871,2)</f>
        <v>0</v>
      </c>
      <c r="K871" s="154" t="s">
        <v>2917</v>
      </c>
      <c r="L871" s="159"/>
      <c r="M871" s="160" t="s">
        <v>1</v>
      </c>
      <c r="N871" s="161" t="s">
        <v>44</v>
      </c>
      <c r="P871" s="141">
        <f>O871*H871</f>
        <v>0</v>
      </c>
      <c r="Q871" s="141">
        <v>0</v>
      </c>
      <c r="R871" s="141">
        <f>Q871*H871</f>
        <v>0</v>
      </c>
      <c r="S871" s="141">
        <v>0</v>
      </c>
      <c r="T871" s="142">
        <f>S871*H871</f>
        <v>0</v>
      </c>
      <c r="AR871" s="143" t="s">
        <v>281</v>
      </c>
      <c r="AT871" s="143" t="s">
        <v>426</v>
      </c>
      <c r="AU871" s="143" t="s">
        <v>89</v>
      </c>
      <c r="AY871" s="16" t="s">
        <v>190</v>
      </c>
      <c r="BE871" s="144">
        <f>IF(N871="základní",J871,0)</f>
        <v>0</v>
      </c>
      <c r="BF871" s="144">
        <f>IF(N871="snížená",J871,0)</f>
        <v>0</v>
      </c>
      <c r="BG871" s="144">
        <f>IF(N871="zákl. přenesená",J871,0)</f>
        <v>0</v>
      </c>
      <c r="BH871" s="144">
        <f>IF(N871="sníž. přenesená",J871,0)</f>
        <v>0</v>
      </c>
      <c r="BI871" s="144">
        <f>IF(N871="nulová",J871,0)</f>
        <v>0</v>
      </c>
      <c r="BJ871" s="16" t="s">
        <v>87</v>
      </c>
      <c r="BK871" s="144">
        <f>ROUND(I871*H871,2)</f>
        <v>0</v>
      </c>
      <c r="BL871" s="16" t="s">
        <v>237</v>
      </c>
      <c r="BM871" s="143" t="s">
        <v>1457</v>
      </c>
    </row>
    <row r="872" spans="2:65" s="1" customFormat="1" ht="19.5">
      <c r="B872" s="31"/>
      <c r="D872" s="145" t="s">
        <v>198</v>
      </c>
      <c r="F872" s="146" t="s">
        <v>3314</v>
      </c>
      <c r="I872" s="147"/>
      <c r="L872" s="31"/>
      <c r="M872" s="148"/>
      <c r="T872" s="55"/>
      <c r="AT872" s="16" t="s">
        <v>198</v>
      </c>
      <c r="AU872" s="16" t="s">
        <v>89</v>
      </c>
    </row>
    <row r="873" spans="2:65" s="1" customFormat="1" ht="29.25">
      <c r="B873" s="31"/>
      <c r="D873" s="145" t="s">
        <v>403</v>
      </c>
      <c r="F873" s="151" t="s">
        <v>2089</v>
      </c>
      <c r="I873" s="147"/>
      <c r="L873" s="31"/>
      <c r="M873" s="148"/>
      <c r="T873" s="55"/>
      <c r="AT873" s="16" t="s">
        <v>403</v>
      </c>
      <c r="AU873" s="16" t="s">
        <v>89</v>
      </c>
    </row>
    <row r="874" spans="2:65" s="1" customFormat="1" ht="24.2" customHeight="1">
      <c r="B874" s="31"/>
      <c r="C874" s="132" t="s">
        <v>822</v>
      </c>
      <c r="D874" s="132" t="s">
        <v>192</v>
      </c>
      <c r="E874" s="133" t="s">
        <v>1782</v>
      </c>
      <c r="F874" s="134" t="s">
        <v>1783</v>
      </c>
      <c r="G874" s="135" t="s">
        <v>265</v>
      </c>
      <c r="H874" s="136">
        <v>1.2050000000000001</v>
      </c>
      <c r="I874" s="137"/>
      <c r="J874" s="138">
        <f>ROUND(I874*H874,2)</f>
        <v>0</v>
      </c>
      <c r="K874" s="134" t="s">
        <v>196</v>
      </c>
      <c r="L874" s="31"/>
      <c r="M874" s="139" t="s">
        <v>1</v>
      </c>
      <c r="N874" s="140" t="s">
        <v>44</v>
      </c>
      <c r="P874" s="141">
        <f>O874*H874</f>
        <v>0</v>
      </c>
      <c r="Q874" s="141">
        <v>0</v>
      </c>
      <c r="R874" s="141">
        <f>Q874*H874</f>
        <v>0</v>
      </c>
      <c r="S874" s="141">
        <v>0</v>
      </c>
      <c r="T874" s="142">
        <f>S874*H874</f>
        <v>0</v>
      </c>
      <c r="AR874" s="143" t="s">
        <v>237</v>
      </c>
      <c r="AT874" s="143" t="s">
        <v>192</v>
      </c>
      <c r="AU874" s="143" t="s">
        <v>89</v>
      </c>
      <c r="AY874" s="16" t="s">
        <v>190</v>
      </c>
      <c r="BE874" s="144">
        <f>IF(N874="základní",J874,0)</f>
        <v>0</v>
      </c>
      <c r="BF874" s="144">
        <f>IF(N874="snížená",J874,0)</f>
        <v>0</v>
      </c>
      <c r="BG874" s="144">
        <f>IF(N874="zákl. přenesená",J874,0)</f>
        <v>0</v>
      </c>
      <c r="BH874" s="144">
        <f>IF(N874="sníž. přenesená",J874,0)</f>
        <v>0</v>
      </c>
      <c r="BI874" s="144">
        <f>IF(N874="nulová",J874,0)</f>
        <v>0</v>
      </c>
      <c r="BJ874" s="16" t="s">
        <v>87</v>
      </c>
      <c r="BK874" s="144">
        <f>ROUND(I874*H874,2)</f>
        <v>0</v>
      </c>
      <c r="BL874" s="16" t="s">
        <v>237</v>
      </c>
      <c r="BM874" s="143" t="s">
        <v>1462</v>
      </c>
    </row>
    <row r="875" spans="2:65" s="1" customFormat="1" ht="29.25">
      <c r="B875" s="31"/>
      <c r="D875" s="145" t="s">
        <v>198</v>
      </c>
      <c r="F875" s="146" t="s">
        <v>1785</v>
      </c>
      <c r="I875" s="147"/>
      <c r="L875" s="31"/>
      <c r="M875" s="148"/>
      <c r="T875" s="55"/>
      <c r="AT875" s="16" t="s">
        <v>198</v>
      </c>
      <c r="AU875" s="16" t="s">
        <v>89</v>
      </c>
    </row>
    <row r="876" spans="2:65" s="1" customFormat="1">
      <c r="B876" s="31"/>
      <c r="D876" s="149" t="s">
        <v>200</v>
      </c>
      <c r="F876" s="150" t="s">
        <v>1786</v>
      </c>
      <c r="I876" s="147"/>
      <c r="L876" s="31"/>
      <c r="M876" s="148"/>
      <c r="T876" s="55"/>
      <c r="AT876" s="16" t="s">
        <v>200</v>
      </c>
      <c r="AU876" s="16" t="s">
        <v>89</v>
      </c>
    </row>
    <row r="877" spans="2:65" s="11" customFormat="1" ht="22.9" customHeight="1">
      <c r="B877" s="121"/>
      <c r="D877" s="122" t="s">
        <v>78</v>
      </c>
      <c r="E877" s="130" t="s">
        <v>1835</v>
      </c>
      <c r="F877" s="130" t="s">
        <v>1836</v>
      </c>
      <c r="I877" s="124"/>
      <c r="J877" s="131">
        <f>BK877</f>
        <v>0</v>
      </c>
      <c r="L877" s="121"/>
      <c r="M877" s="125"/>
      <c r="P877" s="126">
        <f>SUM(P878:P886)</f>
        <v>0</v>
      </c>
      <c r="R877" s="126">
        <f>SUM(R878:R886)</f>
        <v>0.65356499999999995</v>
      </c>
      <c r="T877" s="127">
        <f>SUM(T878:T886)</f>
        <v>9.2093250000000001E-2</v>
      </c>
      <c r="AR877" s="122" t="s">
        <v>89</v>
      </c>
      <c r="AT877" s="128" t="s">
        <v>78</v>
      </c>
      <c r="AU877" s="128" t="s">
        <v>87</v>
      </c>
      <c r="AY877" s="122" t="s">
        <v>190</v>
      </c>
      <c r="BK877" s="129">
        <f>SUM(BK878:BK886)</f>
        <v>0</v>
      </c>
    </row>
    <row r="878" spans="2:65" s="1" customFormat="1" ht="16.5" customHeight="1">
      <c r="B878" s="31"/>
      <c r="C878" s="132" t="s">
        <v>1464</v>
      </c>
      <c r="D878" s="132" t="s">
        <v>192</v>
      </c>
      <c r="E878" s="133" t="s">
        <v>1837</v>
      </c>
      <c r="F878" s="134" t="s">
        <v>1838</v>
      </c>
      <c r="G878" s="135" t="s">
        <v>195</v>
      </c>
      <c r="H878" s="136">
        <v>297.07499999999999</v>
      </c>
      <c r="I878" s="137"/>
      <c r="J878" s="138">
        <f>ROUND(I878*H878,2)</f>
        <v>0</v>
      </c>
      <c r="K878" s="134" t="s">
        <v>196</v>
      </c>
      <c r="L878" s="31"/>
      <c r="M878" s="139" t="s">
        <v>1</v>
      </c>
      <c r="N878" s="140" t="s">
        <v>44</v>
      </c>
      <c r="P878" s="141">
        <f>O878*H878</f>
        <v>0</v>
      </c>
      <c r="Q878" s="141">
        <v>1E-3</v>
      </c>
      <c r="R878" s="141">
        <f>Q878*H878</f>
        <v>0.29707499999999998</v>
      </c>
      <c r="S878" s="141">
        <v>3.1E-4</v>
      </c>
      <c r="T878" s="142">
        <f>S878*H878</f>
        <v>9.2093250000000001E-2</v>
      </c>
      <c r="AR878" s="143" t="s">
        <v>237</v>
      </c>
      <c r="AT878" s="143" t="s">
        <v>192</v>
      </c>
      <c r="AU878" s="143" t="s">
        <v>89</v>
      </c>
      <c r="AY878" s="16" t="s">
        <v>190</v>
      </c>
      <c r="BE878" s="144">
        <f>IF(N878="základní",J878,0)</f>
        <v>0</v>
      </c>
      <c r="BF878" s="144">
        <f>IF(N878="snížená",J878,0)</f>
        <v>0</v>
      </c>
      <c r="BG878" s="144">
        <f>IF(N878="zákl. přenesená",J878,0)</f>
        <v>0</v>
      </c>
      <c r="BH878" s="144">
        <f>IF(N878="sníž. přenesená",J878,0)</f>
        <v>0</v>
      </c>
      <c r="BI878" s="144">
        <f>IF(N878="nulová",J878,0)</f>
        <v>0</v>
      </c>
      <c r="BJ878" s="16" t="s">
        <v>87</v>
      </c>
      <c r="BK878" s="144">
        <f>ROUND(I878*H878,2)</f>
        <v>0</v>
      </c>
      <c r="BL878" s="16" t="s">
        <v>237</v>
      </c>
      <c r="BM878" s="143" t="s">
        <v>1467</v>
      </c>
    </row>
    <row r="879" spans="2:65" s="1" customFormat="1">
      <c r="B879" s="31"/>
      <c r="D879" s="145" t="s">
        <v>198</v>
      </c>
      <c r="F879" s="146" t="s">
        <v>1840</v>
      </c>
      <c r="I879" s="147"/>
      <c r="L879" s="31"/>
      <c r="M879" s="148"/>
      <c r="T879" s="55"/>
      <c r="AT879" s="16" t="s">
        <v>198</v>
      </c>
      <c r="AU879" s="16" t="s">
        <v>89</v>
      </c>
    </row>
    <row r="880" spans="2:65" s="1" customFormat="1">
      <c r="B880" s="31"/>
      <c r="D880" s="149" t="s">
        <v>200</v>
      </c>
      <c r="F880" s="150" t="s">
        <v>1841</v>
      </c>
      <c r="I880" s="147"/>
      <c r="L880" s="31"/>
      <c r="M880" s="148"/>
      <c r="T880" s="55"/>
      <c r="AT880" s="16" t="s">
        <v>200</v>
      </c>
      <c r="AU880" s="16" t="s">
        <v>89</v>
      </c>
    </row>
    <row r="881" spans="2:65" s="1" customFormat="1" ht="24.2" customHeight="1">
      <c r="B881" s="31"/>
      <c r="C881" s="132" t="s">
        <v>827</v>
      </c>
      <c r="D881" s="132" t="s">
        <v>192</v>
      </c>
      <c r="E881" s="133" t="s">
        <v>1843</v>
      </c>
      <c r="F881" s="134" t="s">
        <v>1844</v>
      </c>
      <c r="G881" s="135" t="s">
        <v>195</v>
      </c>
      <c r="H881" s="136">
        <v>297.07499999999999</v>
      </c>
      <c r="I881" s="137"/>
      <c r="J881" s="138">
        <f>ROUND(I881*H881,2)</f>
        <v>0</v>
      </c>
      <c r="K881" s="134" t="s">
        <v>196</v>
      </c>
      <c r="L881" s="31"/>
      <c r="M881" s="139" t="s">
        <v>1</v>
      </c>
      <c r="N881" s="140" t="s">
        <v>44</v>
      </c>
      <c r="P881" s="141">
        <f>O881*H881</f>
        <v>0</v>
      </c>
      <c r="Q881" s="141">
        <v>2.0000000000000001E-4</v>
      </c>
      <c r="R881" s="141">
        <f>Q881*H881</f>
        <v>5.9415000000000003E-2</v>
      </c>
      <c r="S881" s="141">
        <v>0</v>
      </c>
      <c r="T881" s="142">
        <f>S881*H881</f>
        <v>0</v>
      </c>
      <c r="AR881" s="143" t="s">
        <v>237</v>
      </c>
      <c r="AT881" s="143" t="s">
        <v>192</v>
      </c>
      <c r="AU881" s="143" t="s">
        <v>89</v>
      </c>
      <c r="AY881" s="16" t="s">
        <v>190</v>
      </c>
      <c r="BE881" s="144">
        <f>IF(N881="základní",J881,0)</f>
        <v>0</v>
      </c>
      <c r="BF881" s="144">
        <f>IF(N881="snížená",J881,0)</f>
        <v>0</v>
      </c>
      <c r="BG881" s="144">
        <f>IF(N881="zákl. přenesená",J881,0)</f>
        <v>0</v>
      </c>
      <c r="BH881" s="144">
        <f>IF(N881="sníž. přenesená",J881,0)</f>
        <v>0</v>
      </c>
      <c r="BI881" s="144">
        <f>IF(N881="nulová",J881,0)</f>
        <v>0</v>
      </c>
      <c r="BJ881" s="16" t="s">
        <v>87</v>
      </c>
      <c r="BK881" s="144">
        <f>ROUND(I881*H881,2)</f>
        <v>0</v>
      </c>
      <c r="BL881" s="16" t="s">
        <v>237</v>
      </c>
      <c r="BM881" s="143" t="s">
        <v>1474</v>
      </c>
    </row>
    <row r="882" spans="2:65" s="1" customFormat="1" ht="19.5">
      <c r="B882" s="31"/>
      <c r="D882" s="145" t="s">
        <v>198</v>
      </c>
      <c r="F882" s="146" t="s">
        <v>1846</v>
      </c>
      <c r="I882" s="147"/>
      <c r="L882" s="31"/>
      <c r="M882" s="148"/>
      <c r="T882" s="55"/>
      <c r="AT882" s="16" t="s">
        <v>198</v>
      </c>
      <c r="AU882" s="16" t="s">
        <v>89</v>
      </c>
    </row>
    <row r="883" spans="2:65" s="1" customFormat="1">
      <c r="B883" s="31"/>
      <c r="D883" s="149" t="s">
        <v>200</v>
      </c>
      <c r="F883" s="150" t="s">
        <v>1847</v>
      </c>
      <c r="I883" s="147"/>
      <c r="L883" s="31"/>
      <c r="M883" s="148"/>
      <c r="T883" s="55"/>
      <c r="AT883" s="16" t="s">
        <v>200</v>
      </c>
      <c r="AU883" s="16" t="s">
        <v>89</v>
      </c>
    </row>
    <row r="884" spans="2:65" s="1" customFormat="1" ht="24.2" customHeight="1">
      <c r="B884" s="31"/>
      <c r="C884" s="132" t="s">
        <v>1477</v>
      </c>
      <c r="D884" s="132" t="s">
        <v>192</v>
      </c>
      <c r="E884" s="133" t="s">
        <v>1848</v>
      </c>
      <c r="F884" s="134" t="s">
        <v>1849</v>
      </c>
      <c r="G884" s="135" t="s">
        <v>195</v>
      </c>
      <c r="H884" s="136">
        <v>297.07499999999999</v>
      </c>
      <c r="I884" s="137"/>
      <c r="J884" s="138">
        <f>ROUND(I884*H884,2)</f>
        <v>0</v>
      </c>
      <c r="K884" s="134" t="s">
        <v>196</v>
      </c>
      <c r="L884" s="31"/>
      <c r="M884" s="139" t="s">
        <v>1</v>
      </c>
      <c r="N884" s="140" t="s">
        <v>44</v>
      </c>
      <c r="P884" s="141">
        <f>O884*H884</f>
        <v>0</v>
      </c>
      <c r="Q884" s="141">
        <v>1E-3</v>
      </c>
      <c r="R884" s="141">
        <f>Q884*H884</f>
        <v>0.29707499999999998</v>
      </c>
      <c r="S884" s="141">
        <v>0</v>
      </c>
      <c r="T884" s="142">
        <f>S884*H884</f>
        <v>0</v>
      </c>
      <c r="AR884" s="143" t="s">
        <v>237</v>
      </c>
      <c r="AT884" s="143" t="s">
        <v>192</v>
      </c>
      <c r="AU884" s="143" t="s">
        <v>89</v>
      </c>
      <c r="AY884" s="16" t="s">
        <v>190</v>
      </c>
      <c r="BE884" s="144">
        <f>IF(N884="základní",J884,0)</f>
        <v>0</v>
      </c>
      <c r="BF884" s="144">
        <f>IF(N884="snížená",J884,0)</f>
        <v>0</v>
      </c>
      <c r="BG884" s="144">
        <f>IF(N884="zákl. přenesená",J884,0)</f>
        <v>0</v>
      </c>
      <c r="BH884" s="144">
        <f>IF(N884="sníž. přenesená",J884,0)</f>
        <v>0</v>
      </c>
      <c r="BI884" s="144">
        <f>IF(N884="nulová",J884,0)</f>
        <v>0</v>
      </c>
      <c r="BJ884" s="16" t="s">
        <v>87</v>
      </c>
      <c r="BK884" s="144">
        <f>ROUND(I884*H884,2)</f>
        <v>0</v>
      </c>
      <c r="BL884" s="16" t="s">
        <v>237</v>
      </c>
      <c r="BM884" s="143" t="s">
        <v>1480</v>
      </c>
    </row>
    <row r="885" spans="2:65" s="1" customFormat="1" ht="19.5">
      <c r="B885" s="31"/>
      <c r="D885" s="145" t="s">
        <v>198</v>
      </c>
      <c r="F885" s="146" t="s">
        <v>1851</v>
      </c>
      <c r="I885" s="147"/>
      <c r="L885" s="31"/>
      <c r="M885" s="148"/>
      <c r="T885" s="55"/>
      <c r="AT885" s="16" t="s">
        <v>198</v>
      </c>
      <c r="AU885" s="16" t="s">
        <v>89</v>
      </c>
    </row>
    <row r="886" spans="2:65" s="1" customFormat="1">
      <c r="B886" s="31"/>
      <c r="D886" s="149" t="s">
        <v>200</v>
      </c>
      <c r="F886" s="150" t="s">
        <v>1852</v>
      </c>
      <c r="I886" s="147"/>
      <c r="L886" s="31"/>
      <c r="M886" s="148"/>
      <c r="T886" s="55"/>
      <c r="AT886" s="16" t="s">
        <v>200</v>
      </c>
      <c r="AU886" s="16" t="s">
        <v>89</v>
      </c>
    </row>
    <row r="887" spans="2:65" s="1" customFormat="1" ht="49.9" customHeight="1">
      <c r="B887" s="31"/>
      <c r="E887" s="123" t="s">
        <v>1853</v>
      </c>
      <c r="F887" s="123" t="s">
        <v>1854</v>
      </c>
      <c r="J887" s="112">
        <f t="shared" ref="J887:J897" si="0">BK887</f>
        <v>0</v>
      </c>
      <c r="L887" s="31"/>
      <c r="M887" s="148"/>
      <c r="T887" s="55"/>
      <c r="AT887" s="16" t="s">
        <v>78</v>
      </c>
      <c r="AU887" s="16" t="s">
        <v>79</v>
      </c>
      <c r="AY887" s="16" t="s">
        <v>1855</v>
      </c>
      <c r="BK887" s="144">
        <f>SUM(BK888:BK897)</f>
        <v>0</v>
      </c>
    </row>
    <row r="888" spans="2:65" s="1" customFormat="1" ht="16.350000000000001" customHeight="1">
      <c r="B888" s="31"/>
      <c r="C888" s="182" t="s">
        <v>1</v>
      </c>
      <c r="D888" s="182" t="s">
        <v>192</v>
      </c>
      <c r="E888" s="183" t="s">
        <v>1</v>
      </c>
      <c r="F888" s="184" t="s">
        <v>1</v>
      </c>
      <c r="G888" s="185" t="s">
        <v>1</v>
      </c>
      <c r="H888" s="186"/>
      <c r="I888" s="187"/>
      <c r="J888" s="188">
        <f t="shared" si="0"/>
        <v>0</v>
      </c>
      <c r="K888" s="189"/>
      <c r="L888" s="31"/>
      <c r="M888" s="190" t="s">
        <v>1</v>
      </c>
      <c r="N888" s="191" t="s">
        <v>44</v>
      </c>
      <c r="T888" s="55"/>
      <c r="AT888" s="16" t="s">
        <v>1855</v>
      </c>
      <c r="AU888" s="16" t="s">
        <v>87</v>
      </c>
      <c r="AY888" s="16" t="s">
        <v>1855</v>
      </c>
      <c r="BE888" s="144">
        <f t="shared" ref="BE888:BE897" si="1">IF(N888="základní",J888,0)</f>
        <v>0</v>
      </c>
      <c r="BF888" s="144">
        <f t="shared" ref="BF888:BF897" si="2">IF(N888="snížená",J888,0)</f>
        <v>0</v>
      </c>
      <c r="BG888" s="144">
        <f t="shared" ref="BG888:BG897" si="3">IF(N888="zákl. přenesená",J888,0)</f>
        <v>0</v>
      </c>
      <c r="BH888" s="144">
        <f t="shared" ref="BH888:BH897" si="4">IF(N888="sníž. přenesená",J888,0)</f>
        <v>0</v>
      </c>
      <c r="BI888" s="144">
        <f t="shared" ref="BI888:BI897" si="5">IF(N888="nulová",J888,0)</f>
        <v>0</v>
      </c>
      <c r="BJ888" s="16" t="s">
        <v>87</v>
      </c>
      <c r="BK888" s="144">
        <f t="shared" ref="BK888:BK897" si="6">I888*H888</f>
        <v>0</v>
      </c>
    </row>
    <row r="889" spans="2:65" s="1" customFormat="1" ht="16.350000000000001" customHeight="1">
      <c r="B889" s="31"/>
      <c r="C889" s="182" t="s">
        <v>1</v>
      </c>
      <c r="D889" s="182" t="s">
        <v>192</v>
      </c>
      <c r="E889" s="183" t="s">
        <v>1</v>
      </c>
      <c r="F889" s="184" t="s">
        <v>1</v>
      </c>
      <c r="G889" s="185" t="s">
        <v>1</v>
      </c>
      <c r="H889" s="186"/>
      <c r="I889" s="187"/>
      <c r="J889" s="188">
        <f t="shared" si="0"/>
        <v>0</v>
      </c>
      <c r="K889" s="189"/>
      <c r="L889" s="31"/>
      <c r="M889" s="190" t="s">
        <v>1</v>
      </c>
      <c r="N889" s="191" t="s">
        <v>44</v>
      </c>
      <c r="T889" s="55"/>
      <c r="AT889" s="16" t="s">
        <v>1855</v>
      </c>
      <c r="AU889" s="16" t="s">
        <v>87</v>
      </c>
      <c r="AY889" s="16" t="s">
        <v>1855</v>
      </c>
      <c r="BE889" s="144">
        <f t="shared" si="1"/>
        <v>0</v>
      </c>
      <c r="BF889" s="144">
        <f t="shared" si="2"/>
        <v>0</v>
      </c>
      <c r="BG889" s="144">
        <f t="shared" si="3"/>
        <v>0</v>
      </c>
      <c r="BH889" s="144">
        <f t="shared" si="4"/>
        <v>0</v>
      </c>
      <c r="BI889" s="144">
        <f t="shared" si="5"/>
        <v>0</v>
      </c>
      <c r="BJ889" s="16" t="s">
        <v>87</v>
      </c>
      <c r="BK889" s="144">
        <f t="shared" si="6"/>
        <v>0</v>
      </c>
    </row>
    <row r="890" spans="2:65" s="1" customFormat="1" ht="16.350000000000001" customHeight="1">
      <c r="B890" s="31"/>
      <c r="C890" s="182" t="s">
        <v>1</v>
      </c>
      <c r="D890" s="182" t="s">
        <v>192</v>
      </c>
      <c r="E890" s="183" t="s">
        <v>1</v>
      </c>
      <c r="F890" s="184" t="s">
        <v>1</v>
      </c>
      <c r="G890" s="185" t="s">
        <v>1</v>
      </c>
      <c r="H890" s="186"/>
      <c r="I890" s="187"/>
      <c r="J890" s="188">
        <f t="shared" si="0"/>
        <v>0</v>
      </c>
      <c r="K890" s="189"/>
      <c r="L890" s="31"/>
      <c r="M890" s="190" t="s">
        <v>1</v>
      </c>
      <c r="N890" s="191" t="s">
        <v>44</v>
      </c>
      <c r="T890" s="55"/>
      <c r="AT890" s="16" t="s">
        <v>1855</v>
      </c>
      <c r="AU890" s="16" t="s">
        <v>87</v>
      </c>
      <c r="AY890" s="16" t="s">
        <v>1855</v>
      </c>
      <c r="BE890" s="144">
        <f t="shared" si="1"/>
        <v>0</v>
      </c>
      <c r="BF890" s="144">
        <f t="shared" si="2"/>
        <v>0</v>
      </c>
      <c r="BG890" s="144">
        <f t="shared" si="3"/>
        <v>0</v>
      </c>
      <c r="BH890" s="144">
        <f t="shared" si="4"/>
        <v>0</v>
      </c>
      <c r="BI890" s="144">
        <f t="shared" si="5"/>
        <v>0</v>
      </c>
      <c r="BJ890" s="16" t="s">
        <v>87</v>
      </c>
      <c r="BK890" s="144">
        <f t="shared" si="6"/>
        <v>0</v>
      </c>
    </row>
    <row r="891" spans="2:65" s="1" customFormat="1" ht="16.350000000000001" customHeight="1">
      <c r="B891" s="31"/>
      <c r="C891" s="182" t="s">
        <v>1</v>
      </c>
      <c r="D891" s="182" t="s">
        <v>192</v>
      </c>
      <c r="E891" s="183" t="s">
        <v>1</v>
      </c>
      <c r="F891" s="184" t="s">
        <v>1</v>
      </c>
      <c r="G891" s="185" t="s">
        <v>1</v>
      </c>
      <c r="H891" s="186"/>
      <c r="I891" s="187"/>
      <c r="J891" s="188">
        <f t="shared" si="0"/>
        <v>0</v>
      </c>
      <c r="K891" s="189"/>
      <c r="L891" s="31"/>
      <c r="M891" s="190" t="s">
        <v>1</v>
      </c>
      <c r="N891" s="191" t="s">
        <v>44</v>
      </c>
      <c r="T891" s="55"/>
      <c r="AT891" s="16" t="s">
        <v>1855</v>
      </c>
      <c r="AU891" s="16" t="s">
        <v>87</v>
      </c>
      <c r="AY891" s="16" t="s">
        <v>1855</v>
      </c>
      <c r="BE891" s="144">
        <f t="shared" si="1"/>
        <v>0</v>
      </c>
      <c r="BF891" s="144">
        <f t="shared" si="2"/>
        <v>0</v>
      </c>
      <c r="BG891" s="144">
        <f t="shared" si="3"/>
        <v>0</v>
      </c>
      <c r="BH891" s="144">
        <f t="shared" si="4"/>
        <v>0</v>
      </c>
      <c r="BI891" s="144">
        <f t="shared" si="5"/>
        <v>0</v>
      </c>
      <c r="BJ891" s="16" t="s">
        <v>87</v>
      </c>
      <c r="BK891" s="144">
        <f t="shared" si="6"/>
        <v>0</v>
      </c>
    </row>
    <row r="892" spans="2:65" s="1" customFormat="1" ht="16.350000000000001" customHeight="1">
      <c r="B892" s="31"/>
      <c r="C892" s="182" t="s">
        <v>1</v>
      </c>
      <c r="D892" s="182" t="s">
        <v>192</v>
      </c>
      <c r="E892" s="183" t="s">
        <v>1</v>
      </c>
      <c r="F892" s="184" t="s">
        <v>1</v>
      </c>
      <c r="G892" s="185" t="s">
        <v>1</v>
      </c>
      <c r="H892" s="186"/>
      <c r="I892" s="187"/>
      <c r="J892" s="188">
        <f t="shared" si="0"/>
        <v>0</v>
      </c>
      <c r="K892" s="189"/>
      <c r="L892" s="31"/>
      <c r="M892" s="190" t="s">
        <v>1</v>
      </c>
      <c r="N892" s="191" t="s">
        <v>44</v>
      </c>
      <c r="T892" s="55"/>
      <c r="AT892" s="16" t="s">
        <v>1855</v>
      </c>
      <c r="AU892" s="16" t="s">
        <v>87</v>
      </c>
      <c r="AY892" s="16" t="s">
        <v>1855</v>
      </c>
      <c r="BE892" s="144">
        <f t="shared" si="1"/>
        <v>0</v>
      </c>
      <c r="BF892" s="144">
        <f t="shared" si="2"/>
        <v>0</v>
      </c>
      <c r="BG892" s="144">
        <f t="shared" si="3"/>
        <v>0</v>
      </c>
      <c r="BH892" s="144">
        <f t="shared" si="4"/>
        <v>0</v>
      </c>
      <c r="BI892" s="144">
        <f t="shared" si="5"/>
        <v>0</v>
      </c>
      <c r="BJ892" s="16" t="s">
        <v>87</v>
      </c>
      <c r="BK892" s="144">
        <f t="shared" si="6"/>
        <v>0</v>
      </c>
    </row>
    <row r="893" spans="2:65" s="1" customFormat="1" ht="16.350000000000001" customHeight="1">
      <c r="B893" s="31"/>
      <c r="C893" s="182" t="s">
        <v>1</v>
      </c>
      <c r="D893" s="182" t="s">
        <v>192</v>
      </c>
      <c r="E893" s="183" t="s">
        <v>1</v>
      </c>
      <c r="F893" s="184" t="s">
        <v>1</v>
      </c>
      <c r="G893" s="185" t="s">
        <v>1</v>
      </c>
      <c r="H893" s="186"/>
      <c r="I893" s="187"/>
      <c r="J893" s="188">
        <f t="shared" si="0"/>
        <v>0</v>
      </c>
      <c r="K893" s="189"/>
      <c r="L893" s="31"/>
      <c r="M893" s="190" t="s">
        <v>1</v>
      </c>
      <c r="N893" s="191" t="s">
        <v>44</v>
      </c>
      <c r="T893" s="55"/>
      <c r="AT893" s="16" t="s">
        <v>1855</v>
      </c>
      <c r="AU893" s="16" t="s">
        <v>87</v>
      </c>
      <c r="AY893" s="16" t="s">
        <v>1855</v>
      </c>
      <c r="BE893" s="144">
        <f t="shared" si="1"/>
        <v>0</v>
      </c>
      <c r="BF893" s="144">
        <f t="shared" si="2"/>
        <v>0</v>
      </c>
      <c r="BG893" s="144">
        <f t="shared" si="3"/>
        <v>0</v>
      </c>
      <c r="BH893" s="144">
        <f t="shared" si="4"/>
        <v>0</v>
      </c>
      <c r="BI893" s="144">
        <f t="shared" si="5"/>
        <v>0</v>
      </c>
      <c r="BJ893" s="16" t="s">
        <v>87</v>
      </c>
      <c r="BK893" s="144">
        <f t="shared" si="6"/>
        <v>0</v>
      </c>
    </row>
    <row r="894" spans="2:65" s="1" customFormat="1" ht="16.350000000000001" customHeight="1">
      <c r="B894" s="31"/>
      <c r="C894" s="182" t="s">
        <v>1</v>
      </c>
      <c r="D894" s="182" t="s">
        <v>192</v>
      </c>
      <c r="E894" s="183" t="s">
        <v>1</v>
      </c>
      <c r="F894" s="184" t="s">
        <v>1</v>
      </c>
      <c r="G894" s="185" t="s">
        <v>1</v>
      </c>
      <c r="H894" s="186"/>
      <c r="I894" s="187"/>
      <c r="J894" s="188">
        <f t="shared" si="0"/>
        <v>0</v>
      </c>
      <c r="K894" s="189"/>
      <c r="L894" s="31"/>
      <c r="M894" s="190" t="s">
        <v>1</v>
      </c>
      <c r="N894" s="191" t="s">
        <v>44</v>
      </c>
      <c r="T894" s="55"/>
      <c r="AT894" s="16" t="s">
        <v>1855</v>
      </c>
      <c r="AU894" s="16" t="s">
        <v>87</v>
      </c>
      <c r="AY894" s="16" t="s">
        <v>1855</v>
      </c>
      <c r="BE894" s="144">
        <f t="shared" si="1"/>
        <v>0</v>
      </c>
      <c r="BF894" s="144">
        <f t="shared" si="2"/>
        <v>0</v>
      </c>
      <c r="BG894" s="144">
        <f t="shared" si="3"/>
        <v>0</v>
      </c>
      <c r="BH894" s="144">
        <f t="shared" si="4"/>
        <v>0</v>
      </c>
      <c r="BI894" s="144">
        <f t="shared" si="5"/>
        <v>0</v>
      </c>
      <c r="BJ894" s="16" t="s">
        <v>87</v>
      </c>
      <c r="BK894" s="144">
        <f t="shared" si="6"/>
        <v>0</v>
      </c>
    </row>
    <row r="895" spans="2:65" s="1" customFormat="1" ht="16.350000000000001" customHeight="1">
      <c r="B895" s="31"/>
      <c r="C895" s="182" t="s">
        <v>1</v>
      </c>
      <c r="D895" s="182" t="s">
        <v>192</v>
      </c>
      <c r="E895" s="183" t="s">
        <v>1</v>
      </c>
      <c r="F895" s="184" t="s">
        <v>1</v>
      </c>
      <c r="G895" s="185" t="s">
        <v>1</v>
      </c>
      <c r="H895" s="186"/>
      <c r="I895" s="187"/>
      <c r="J895" s="188">
        <f t="shared" si="0"/>
        <v>0</v>
      </c>
      <c r="K895" s="189"/>
      <c r="L895" s="31"/>
      <c r="M895" s="190" t="s">
        <v>1</v>
      </c>
      <c r="N895" s="191" t="s">
        <v>44</v>
      </c>
      <c r="T895" s="55"/>
      <c r="AT895" s="16" t="s">
        <v>1855</v>
      </c>
      <c r="AU895" s="16" t="s">
        <v>87</v>
      </c>
      <c r="AY895" s="16" t="s">
        <v>1855</v>
      </c>
      <c r="BE895" s="144">
        <f t="shared" si="1"/>
        <v>0</v>
      </c>
      <c r="BF895" s="144">
        <f t="shared" si="2"/>
        <v>0</v>
      </c>
      <c r="BG895" s="144">
        <f t="shared" si="3"/>
        <v>0</v>
      </c>
      <c r="BH895" s="144">
        <f t="shared" si="4"/>
        <v>0</v>
      </c>
      <c r="BI895" s="144">
        <f t="shared" si="5"/>
        <v>0</v>
      </c>
      <c r="BJ895" s="16" t="s">
        <v>87</v>
      </c>
      <c r="BK895" s="144">
        <f t="shared" si="6"/>
        <v>0</v>
      </c>
    </row>
    <row r="896" spans="2:65" s="1" customFormat="1" ht="16.350000000000001" customHeight="1">
      <c r="B896" s="31"/>
      <c r="C896" s="182" t="s">
        <v>1</v>
      </c>
      <c r="D896" s="182" t="s">
        <v>192</v>
      </c>
      <c r="E896" s="183" t="s">
        <v>1</v>
      </c>
      <c r="F896" s="184" t="s">
        <v>1</v>
      </c>
      <c r="G896" s="185" t="s">
        <v>1</v>
      </c>
      <c r="H896" s="186"/>
      <c r="I896" s="187"/>
      <c r="J896" s="188">
        <f t="shared" si="0"/>
        <v>0</v>
      </c>
      <c r="K896" s="189"/>
      <c r="L896" s="31"/>
      <c r="M896" s="190" t="s">
        <v>1</v>
      </c>
      <c r="N896" s="191" t="s">
        <v>44</v>
      </c>
      <c r="T896" s="55"/>
      <c r="AT896" s="16" t="s">
        <v>1855</v>
      </c>
      <c r="AU896" s="16" t="s">
        <v>87</v>
      </c>
      <c r="AY896" s="16" t="s">
        <v>1855</v>
      </c>
      <c r="BE896" s="144">
        <f t="shared" si="1"/>
        <v>0</v>
      </c>
      <c r="BF896" s="144">
        <f t="shared" si="2"/>
        <v>0</v>
      </c>
      <c r="BG896" s="144">
        <f t="shared" si="3"/>
        <v>0</v>
      </c>
      <c r="BH896" s="144">
        <f t="shared" si="4"/>
        <v>0</v>
      </c>
      <c r="BI896" s="144">
        <f t="shared" si="5"/>
        <v>0</v>
      </c>
      <c r="BJ896" s="16" t="s">
        <v>87</v>
      </c>
      <c r="BK896" s="144">
        <f t="shared" si="6"/>
        <v>0</v>
      </c>
    </row>
    <row r="897" spans="2:63" s="1" customFormat="1" ht="16.350000000000001" customHeight="1">
      <c r="B897" s="31"/>
      <c r="C897" s="182" t="s">
        <v>1</v>
      </c>
      <c r="D897" s="182" t="s">
        <v>192</v>
      </c>
      <c r="E897" s="183" t="s">
        <v>1</v>
      </c>
      <c r="F897" s="184" t="s">
        <v>1</v>
      </c>
      <c r="G897" s="185" t="s">
        <v>1</v>
      </c>
      <c r="H897" s="186"/>
      <c r="I897" s="187"/>
      <c r="J897" s="188">
        <f t="shared" si="0"/>
        <v>0</v>
      </c>
      <c r="K897" s="189"/>
      <c r="L897" s="31"/>
      <c r="M897" s="190" t="s">
        <v>1</v>
      </c>
      <c r="N897" s="191" t="s">
        <v>44</v>
      </c>
      <c r="O897" s="192"/>
      <c r="P897" s="192"/>
      <c r="Q897" s="192"/>
      <c r="R897" s="192"/>
      <c r="S897" s="192"/>
      <c r="T897" s="193"/>
      <c r="AT897" s="16" t="s">
        <v>1855</v>
      </c>
      <c r="AU897" s="16" t="s">
        <v>87</v>
      </c>
      <c r="AY897" s="16" t="s">
        <v>1855</v>
      </c>
      <c r="BE897" s="144">
        <f t="shared" si="1"/>
        <v>0</v>
      </c>
      <c r="BF897" s="144">
        <f t="shared" si="2"/>
        <v>0</v>
      </c>
      <c r="BG897" s="144">
        <f t="shared" si="3"/>
        <v>0</v>
      </c>
      <c r="BH897" s="144">
        <f t="shared" si="4"/>
        <v>0</v>
      </c>
      <c r="BI897" s="144">
        <f t="shared" si="5"/>
        <v>0</v>
      </c>
      <c r="BJ897" s="16" t="s">
        <v>87</v>
      </c>
      <c r="BK897" s="144">
        <f t="shared" si="6"/>
        <v>0</v>
      </c>
    </row>
    <row r="898" spans="2:63" s="1" customFormat="1" ht="6.95" customHeight="1">
      <c r="B898" s="43"/>
      <c r="C898" s="44"/>
      <c r="D898" s="44"/>
      <c r="E898" s="44"/>
      <c r="F898" s="44"/>
      <c r="G898" s="44"/>
      <c r="H898" s="44"/>
      <c r="I898" s="44"/>
      <c r="J898" s="44"/>
      <c r="K898" s="44"/>
      <c r="L898" s="31"/>
    </row>
  </sheetData>
  <sheetProtection algorithmName="SHA-512" hashValue="UHzuKZ0boFyJMLQMaCOHIysu4BzIDFROzJMD4cka1wbpYvKSlfTdJJkHM244MIWjRgtbxm13+NT0zbgh6u2ZEg==" saltValue="kc0uyY9X/+hr2ivfj+gfDQ==" spinCount="100000" sheet="1" objects="1" scenarios="1" formatColumns="0" formatRows="0" autoFilter="0"/>
  <autoFilter ref="C148:K897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888:D898">
      <formula1>"K, M"</formula1>
    </dataValidation>
    <dataValidation type="list" allowBlank="1" showInputMessage="1" showErrorMessage="1" error="Povoleny jsou hodnoty základní, snížená, zákl. přenesená, sníž. přenesená, nulová." sqref="N888:N898">
      <formula1>"základní, snížená, zákl. přenesená, sníž. přenesená, nulová"</formula1>
    </dataValidation>
  </dataValidations>
  <hyperlinks>
    <hyperlink ref="F154" r:id="rId1"/>
    <hyperlink ref="F158" r:id="rId2"/>
    <hyperlink ref="F161" r:id="rId3"/>
    <hyperlink ref="F164" r:id="rId4"/>
    <hyperlink ref="F167" r:id="rId5"/>
    <hyperlink ref="F170" r:id="rId6"/>
    <hyperlink ref="F173" r:id="rId7"/>
    <hyperlink ref="F176" r:id="rId8"/>
    <hyperlink ref="F179" r:id="rId9"/>
    <hyperlink ref="F186" r:id="rId10"/>
    <hyperlink ref="F189" r:id="rId11"/>
    <hyperlink ref="F194" r:id="rId12"/>
    <hyperlink ref="F197" r:id="rId13"/>
    <hyperlink ref="F200" r:id="rId14"/>
    <hyperlink ref="F204" r:id="rId15"/>
    <hyperlink ref="F207" r:id="rId16"/>
    <hyperlink ref="F212" r:id="rId17"/>
    <hyperlink ref="F215" r:id="rId18"/>
    <hyperlink ref="F218" r:id="rId19"/>
    <hyperlink ref="F222" r:id="rId20"/>
    <hyperlink ref="F225" r:id="rId21"/>
    <hyperlink ref="F230" r:id="rId22"/>
    <hyperlink ref="F236" r:id="rId23"/>
    <hyperlink ref="F241" r:id="rId24"/>
    <hyperlink ref="F246" r:id="rId25"/>
    <hyperlink ref="F249" r:id="rId26"/>
    <hyperlink ref="F254" r:id="rId27"/>
    <hyperlink ref="F260" r:id="rId28"/>
    <hyperlink ref="F263" r:id="rId29"/>
    <hyperlink ref="F266" r:id="rId30"/>
    <hyperlink ref="F270" r:id="rId31"/>
    <hyperlink ref="F273" r:id="rId32"/>
    <hyperlink ref="F276" r:id="rId33"/>
    <hyperlink ref="F281" r:id="rId34"/>
    <hyperlink ref="F288" r:id="rId35"/>
    <hyperlink ref="F293" r:id="rId36"/>
    <hyperlink ref="F300" r:id="rId37"/>
    <hyperlink ref="F304" r:id="rId38"/>
    <hyperlink ref="F308" r:id="rId39"/>
    <hyperlink ref="F311" r:id="rId40"/>
    <hyperlink ref="F314" r:id="rId41"/>
    <hyperlink ref="F318" r:id="rId42"/>
    <hyperlink ref="F327" r:id="rId43"/>
    <hyperlink ref="F333" r:id="rId44"/>
    <hyperlink ref="F353" r:id="rId45"/>
    <hyperlink ref="F361" r:id="rId46"/>
    <hyperlink ref="F367" r:id="rId47"/>
    <hyperlink ref="F373" r:id="rId48"/>
    <hyperlink ref="F384" r:id="rId49"/>
    <hyperlink ref="F387" r:id="rId50"/>
    <hyperlink ref="F391" r:id="rId51"/>
    <hyperlink ref="F394" r:id="rId52"/>
    <hyperlink ref="F397" r:id="rId53"/>
    <hyperlink ref="F400" r:id="rId54"/>
    <hyperlink ref="F403" r:id="rId55"/>
    <hyperlink ref="F406" r:id="rId56"/>
    <hyperlink ref="F409" r:id="rId57"/>
    <hyperlink ref="F412" r:id="rId58"/>
    <hyperlink ref="F415" r:id="rId59"/>
    <hyperlink ref="F418" r:id="rId60"/>
    <hyperlink ref="F421" r:id="rId61"/>
    <hyperlink ref="F429" r:id="rId62"/>
    <hyperlink ref="F432" r:id="rId63"/>
    <hyperlink ref="F447" r:id="rId64"/>
    <hyperlink ref="F450" r:id="rId65"/>
    <hyperlink ref="F453" r:id="rId66"/>
    <hyperlink ref="F456" r:id="rId67"/>
    <hyperlink ref="F459" r:id="rId68"/>
    <hyperlink ref="F462" r:id="rId69"/>
    <hyperlink ref="F465" r:id="rId70"/>
    <hyperlink ref="F468" r:id="rId71"/>
    <hyperlink ref="F471" r:id="rId72"/>
    <hyperlink ref="F474" r:id="rId73"/>
    <hyperlink ref="F477" r:id="rId74"/>
    <hyperlink ref="F480" r:id="rId75"/>
    <hyperlink ref="F483" r:id="rId76"/>
    <hyperlink ref="F486" r:id="rId77"/>
    <hyperlink ref="F489" r:id="rId78"/>
    <hyperlink ref="F492" r:id="rId79"/>
    <hyperlink ref="F495" r:id="rId80"/>
    <hyperlink ref="F498" r:id="rId81"/>
    <hyperlink ref="F501" r:id="rId82"/>
    <hyperlink ref="F504" r:id="rId83"/>
    <hyperlink ref="F507" r:id="rId84"/>
    <hyperlink ref="F510" r:id="rId85"/>
    <hyperlink ref="F517" r:id="rId86"/>
    <hyperlink ref="F520" r:id="rId87"/>
    <hyperlink ref="F523" r:id="rId88"/>
    <hyperlink ref="F527" r:id="rId89"/>
    <hyperlink ref="F531" r:id="rId90"/>
    <hyperlink ref="F534" r:id="rId91"/>
    <hyperlink ref="F537" r:id="rId92"/>
    <hyperlink ref="F540" r:id="rId93"/>
    <hyperlink ref="F543" r:id="rId94"/>
    <hyperlink ref="F547" r:id="rId95"/>
    <hyperlink ref="F550" r:id="rId96"/>
    <hyperlink ref="F553" r:id="rId97"/>
    <hyperlink ref="F557" r:id="rId98"/>
    <hyperlink ref="F560" r:id="rId99"/>
    <hyperlink ref="F563" r:id="rId100"/>
    <hyperlink ref="F571" r:id="rId101"/>
    <hyperlink ref="F574" r:id="rId102"/>
    <hyperlink ref="F579" r:id="rId103"/>
    <hyperlink ref="F585" r:id="rId104"/>
    <hyperlink ref="F590" r:id="rId105"/>
    <hyperlink ref="F596" r:id="rId106"/>
    <hyperlink ref="F600" r:id="rId107"/>
    <hyperlink ref="F603" r:id="rId108"/>
    <hyperlink ref="F606" r:id="rId109"/>
    <hyperlink ref="F611" r:id="rId110"/>
    <hyperlink ref="F624" r:id="rId111"/>
    <hyperlink ref="F627" r:id="rId112"/>
    <hyperlink ref="F633" r:id="rId113"/>
    <hyperlink ref="F636" r:id="rId114"/>
    <hyperlink ref="F639" r:id="rId115"/>
    <hyperlink ref="F644" r:id="rId116"/>
    <hyperlink ref="F648" r:id="rId117"/>
    <hyperlink ref="F652" r:id="rId118"/>
    <hyperlink ref="F659" r:id="rId119"/>
    <hyperlink ref="F667" r:id="rId120"/>
    <hyperlink ref="F671" r:id="rId121"/>
    <hyperlink ref="F681" r:id="rId122"/>
    <hyperlink ref="F687" r:id="rId123"/>
    <hyperlink ref="F694" r:id="rId124"/>
    <hyperlink ref="F702" r:id="rId125"/>
    <hyperlink ref="F709" r:id="rId126"/>
    <hyperlink ref="F716" r:id="rId127"/>
    <hyperlink ref="F720" r:id="rId128"/>
    <hyperlink ref="F723" r:id="rId129"/>
    <hyperlink ref="F726" r:id="rId130"/>
    <hyperlink ref="F729" r:id="rId131"/>
    <hyperlink ref="F734" r:id="rId132"/>
    <hyperlink ref="F738" r:id="rId133"/>
    <hyperlink ref="F741" r:id="rId134"/>
    <hyperlink ref="F744" r:id="rId135"/>
    <hyperlink ref="F749" r:id="rId136"/>
    <hyperlink ref="F754" r:id="rId137"/>
    <hyperlink ref="F758" r:id="rId138"/>
    <hyperlink ref="F762" r:id="rId139"/>
    <hyperlink ref="F767" r:id="rId140"/>
    <hyperlink ref="F772" r:id="rId141"/>
    <hyperlink ref="F775" r:id="rId142"/>
    <hyperlink ref="F778" r:id="rId143"/>
    <hyperlink ref="F782" r:id="rId144"/>
    <hyperlink ref="F785" r:id="rId145"/>
    <hyperlink ref="F788" r:id="rId146"/>
    <hyperlink ref="F794" r:id="rId147"/>
    <hyperlink ref="F799" r:id="rId148"/>
    <hyperlink ref="F802" r:id="rId149"/>
    <hyperlink ref="F806" r:id="rId150"/>
    <hyperlink ref="F809" r:id="rId151"/>
    <hyperlink ref="F813" r:id="rId152"/>
    <hyperlink ref="F816" r:id="rId153"/>
    <hyperlink ref="F819" r:id="rId154"/>
    <hyperlink ref="F828" r:id="rId155"/>
    <hyperlink ref="F831" r:id="rId156"/>
    <hyperlink ref="F834" r:id="rId157"/>
    <hyperlink ref="F837" r:id="rId158"/>
    <hyperlink ref="F840" r:id="rId159"/>
    <hyperlink ref="F844" r:id="rId160"/>
    <hyperlink ref="F847" r:id="rId161"/>
    <hyperlink ref="F851" r:id="rId162"/>
    <hyperlink ref="F857" r:id="rId163"/>
    <hyperlink ref="F866" r:id="rId164"/>
    <hyperlink ref="F870" r:id="rId165"/>
    <hyperlink ref="F876" r:id="rId166"/>
    <hyperlink ref="F880" r:id="rId167"/>
    <hyperlink ref="F883" r:id="rId168"/>
    <hyperlink ref="F886" r:id="rId16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68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2090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ROUND(J143,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ROUND((ROUND((SUM(BE143:BE675)),  2) + SUM(BE677:BE686)), 2)</f>
        <v>0</v>
      </c>
      <c r="I33" s="91">
        <v>0.21</v>
      </c>
      <c r="J33" s="90">
        <f>ROUND((ROUND(((SUM(BE143:BE675))*I33),  2) + (SUM(BE677:BE686)*I33)),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ROUND((ROUND((SUM(BF143:BF675)),  2) + SUM(BF677:BF686)), 2)</f>
        <v>0</v>
      </c>
      <c r="I34" s="91">
        <v>0.12</v>
      </c>
      <c r="J34" s="90">
        <f>ROUND((ROUND(((SUM(BF143:BF675))*I34),  2) + (SUM(BF677:BF686)*I34)),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ROUND((ROUND((SUM(BG143:BG675)),  2) + SUM(BG677:BG686)),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ROUND((ROUND((SUM(BH143:BH675)),  2) + SUM(BH677:BH686)),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ROUND((ROUND((SUM(BI143:BI675)),  2) + SUM(BI677:BI686)),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(C) - Architektonicko - stavební řešení, Pavilon C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J143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J144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J145</f>
        <v>0</v>
      </c>
      <c r="L98" s="107"/>
    </row>
    <row r="99" spans="2:12" s="9" customFormat="1" ht="19.899999999999999" customHeight="1">
      <c r="B99" s="107"/>
      <c r="D99" s="108" t="s">
        <v>140</v>
      </c>
      <c r="E99" s="109"/>
      <c r="F99" s="109"/>
      <c r="G99" s="109"/>
      <c r="H99" s="109"/>
      <c r="I99" s="109"/>
      <c r="J99" s="110">
        <f>J164</f>
        <v>0</v>
      </c>
      <c r="L99" s="107"/>
    </row>
    <row r="100" spans="2:12" s="9" customFormat="1" ht="19.899999999999999" customHeight="1">
      <c r="B100" s="107"/>
      <c r="D100" s="108" t="s">
        <v>145</v>
      </c>
      <c r="E100" s="109"/>
      <c r="F100" s="109"/>
      <c r="G100" s="109"/>
      <c r="H100" s="109"/>
      <c r="I100" s="109"/>
      <c r="J100" s="110">
        <f>J168</f>
        <v>0</v>
      </c>
      <c r="L100" s="107"/>
    </row>
    <row r="101" spans="2:12" s="9" customFormat="1" ht="19.899999999999999" customHeight="1">
      <c r="B101" s="107"/>
      <c r="D101" s="108" t="s">
        <v>146</v>
      </c>
      <c r="E101" s="109"/>
      <c r="F101" s="109"/>
      <c r="G101" s="109"/>
      <c r="H101" s="109"/>
      <c r="I101" s="109"/>
      <c r="J101" s="110">
        <f>J169</f>
        <v>0</v>
      </c>
      <c r="L101" s="107"/>
    </row>
    <row r="102" spans="2:12" s="9" customFormat="1" ht="19.899999999999999" customHeight="1">
      <c r="B102" s="107"/>
      <c r="D102" s="108" t="s">
        <v>147</v>
      </c>
      <c r="E102" s="109"/>
      <c r="F102" s="109"/>
      <c r="G102" s="109"/>
      <c r="H102" s="109"/>
      <c r="I102" s="109"/>
      <c r="J102" s="110">
        <f>J182</f>
        <v>0</v>
      </c>
      <c r="L102" s="107"/>
    </row>
    <row r="103" spans="2:12" s="9" customFormat="1" ht="19.899999999999999" customHeight="1">
      <c r="B103" s="107"/>
      <c r="D103" s="108" t="s">
        <v>148</v>
      </c>
      <c r="E103" s="109"/>
      <c r="F103" s="109"/>
      <c r="G103" s="109"/>
      <c r="H103" s="109"/>
      <c r="I103" s="109"/>
      <c r="J103" s="110">
        <f>J318</f>
        <v>0</v>
      </c>
      <c r="L103" s="107"/>
    </row>
    <row r="104" spans="2:12" s="9" customFormat="1" ht="19.899999999999999" customHeight="1">
      <c r="B104" s="107"/>
      <c r="D104" s="108" t="s">
        <v>149</v>
      </c>
      <c r="E104" s="109"/>
      <c r="F104" s="109"/>
      <c r="G104" s="109"/>
      <c r="H104" s="109"/>
      <c r="I104" s="109"/>
      <c r="J104" s="110">
        <f>J348</f>
        <v>0</v>
      </c>
      <c r="L104" s="107"/>
    </row>
    <row r="105" spans="2:12" s="9" customFormat="1" ht="19.899999999999999" customHeight="1">
      <c r="B105" s="107"/>
      <c r="D105" s="108" t="s">
        <v>150</v>
      </c>
      <c r="E105" s="109"/>
      <c r="F105" s="109"/>
      <c r="G105" s="109"/>
      <c r="H105" s="109"/>
      <c r="I105" s="109"/>
      <c r="J105" s="110">
        <f>J377</f>
        <v>0</v>
      </c>
      <c r="L105" s="107"/>
    </row>
    <row r="106" spans="2:12" s="9" customFormat="1" ht="19.899999999999999" customHeight="1">
      <c r="B106" s="107"/>
      <c r="D106" s="108" t="s">
        <v>152</v>
      </c>
      <c r="E106" s="109"/>
      <c r="F106" s="109"/>
      <c r="G106" s="109"/>
      <c r="H106" s="109"/>
      <c r="I106" s="109"/>
      <c r="J106" s="110">
        <f>J378</f>
        <v>0</v>
      </c>
      <c r="L106" s="107"/>
    </row>
    <row r="107" spans="2:12" s="9" customFormat="1" ht="19.899999999999999" customHeight="1">
      <c r="B107" s="107"/>
      <c r="D107" s="108" t="s">
        <v>153</v>
      </c>
      <c r="E107" s="109"/>
      <c r="F107" s="109"/>
      <c r="G107" s="109"/>
      <c r="H107" s="109"/>
      <c r="I107" s="109"/>
      <c r="J107" s="110">
        <f>J400</f>
        <v>0</v>
      </c>
      <c r="L107" s="107"/>
    </row>
    <row r="108" spans="2:12" s="9" customFormat="1" ht="19.899999999999999" customHeight="1">
      <c r="B108" s="107"/>
      <c r="D108" s="108" t="s">
        <v>154</v>
      </c>
      <c r="E108" s="109"/>
      <c r="F108" s="109"/>
      <c r="G108" s="109"/>
      <c r="H108" s="109"/>
      <c r="I108" s="109"/>
      <c r="J108" s="110">
        <f>J416</f>
        <v>0</v>
      </c>
      <c r="L108" s="107"/>
    </row>
    <row r="109" spans="2:12" s="9" customFormat="1" ht="19.899999999999999" customHeight="1">
      <c r="B109" s="107"/>
      <c r="D109" s="108" t="s">
        <v>155</v>
      </c>
      <c r="E109" s="109"/>
      <c r="F109" s="109"/>
      <c r="G109" s="109"/>
      <c r="H109" s="109"/>
      <c r="I109" s="109"/>
      <c r="J109" s="110">
        <f>J466</f>
        <v>0</v>
      </c>
      <c r="L109" s="107"/>
    </row>
    <row r="110" spans="2:12" s="9" customFormat="1" ht="19.899999999999999" customHeight="1">
      <c r="B110" s="107"/>
      <c r="D110" s="108" t="s">
        <v>156</v>
      </c>
      <c r="E110" s="109"/>
      <c r="F110" s="109"/>
      <c r="G110" s="109"/>
      <c r="H110" s="109"/>
      <c r="I110" s="109"/>
      <c r="J110" s="110">
        <f>J492</f>
        <v>0</v>
      </c>
      <c r="L110" s="107"/>
    </row>
    <row r="111" spans="2:12" s="8" customFormat="1" ht="24.95" customHeight="1">
      <c r="B111" s="103"/>
      <c r="D111" s="104" t="s">
        <v>157</v>
      </c>
      <c r="E111" s="105"/>
      <c r="F111" s="105"/>
      <c r="G111" s="105"/>
      <c r="H111" s="105"/>
      <c r="I111" s="105"/>
      <c r="J111" s="106">
        <f>J499</f>
        <v>0</v>
      </c>
      <c r="L111" s="103"/>
    </row>
    <row r="112" spans="2:12" s="9" customFormat="1" ht="19.899999999999999" customHeight="1">
      <c r="B112" s="107"/>
      <c r="D112" s="108" t="s">
        <v>158</v>
      </c>
      <c r="E112" s="109"/>
      <c r="F112" s="109"/>
      <c r="G112" s="109"/>
      <c r="H112" s="109"/>
      <c r="I112" s="109"/>
      <c r="J112" s="110">
        <f>J500</f>
        <v>0</v>
      </c>
      <c r="L112" s="107"/>
    </row>
    <row r="113" spans="2:12" s="9" customFormat="1" ht="19.899999999999999" customHeight="1">
      <c r="B113" s="107"/>
      <c r="D113" s="108" t="s">
        <v>159</v>
      </c>
      <c r="E113" s="109"/>
      <c r="F113" s="109"/>
      <c r="G113" s="109"/>
      <c r="H113" s="109"/>
      <c r="I113" s="109"/>
      <c r="J113" s="110">
        <f>J510</f>
        <v>0</v>
      </c>
      <c r="L113" s="107"/>
    </row>
    <row r="114" spans="2:12" s="9" customFormat="1" ht="19.899999999999999" customHeight="1">
      <c r="B114" s="107"/>
      <c r="D114" s="108" t="s">
        <v>160</v>
      </c>
      <c r="E114" s="109"/>
      <c r="F114" s="109"/>
      <c r="G114" s="109"/>
      <c r="H114" s="109"/>
      <c r="I114" s="109"/>
      <c r="J114" s="110">
        <f>J544</f>
        <v>0</v>
      </c>
      <c r="L114" s="107"/>
    </row>
    <row r="115" spans="2:12" s="9" customFormat="1" ht="19.899999999999999" customHeight="1">
      <c r="B115" s="107"/>
      <c r="D115" s="108" t="s">
        <v>162</v>
      </c>
      <c r="E115" s="109"/>
      <c r="F115" s="109"/>
      <c r="G115" s="109"/>
      <c r="H115" s="109"/>
      <c r="I115" s="109"/>
      <c r="J115" s="110">
        <f>J576</f>
        <v>0</v>
      </c>
      <c r="L115" s="107"/>
    </row>
    <row r="116" spans="2:12" s="9" customFormat="1" ht="19.899999999999999" customHeight="1">
      <c r="B116" s="107"/>
      <c r="D116" s="108" t="s">
        <v>163</v>
      </c>
      <c r="E116" s="109"/>
      <c r="F116" s="109"/>
      <c r="G116" s="109"/>
      <c r="H116" s="109"/>
      <c r="I116" s="109"/>
      <c r="J116" s="110">
        <f>J594</f>
        <v>0</v>
      </c>
      <c r="L116" s="107"/>
    </row>
    <row r="117" spans="2:12" s="9" customFormat="1" ht="19.899999999999999" customHeight="1">
      <c r="B117" s="107"/>
      <c r="D117" s="108" t="s">
        <v>164</v>
      </c>
      <c r="E117" s="109"/>
      <c r="F117" s="109"/>
      <c r="G117" s="109"/>
      <c r="H117" s="109"/>
      <c r="I117" s="109"/>
      <c r="J117" s="110">
        <f>J614</f>
        <v>0</v>
      </c>
      <c r="L117" s="107"/>
    </row>
    <row r="118" spans="2:12" s="9" customFormat="1" ht="19.899999999999999" customHeight="1">
      <c r="B118" s="107"/>
      <c r="D118" s="108" t="s">
        <v>166</v>
      </c>
      <c r="E118" s="109"/>
      <c r="F118" s="109"/>
      <c r="G118" s="109"/>
      <c r="H118" s="109"/>
      <c r="I118" s="109"/>
      <c r="J118" s="110">
        <f>J618</f>
        <v>0</v>
      </c>
      <c r="L118" s="107"/>
    </row>
    <row r="119" spans="2:12" s="9" customFormat="1" ht="19.899999999999999" customHeight="1">
      <c r="B119" s="107"/>
      <c r="D119" s="108" t="s">
        <v>167</v>
      </c>
      <c r="E119" s="109"/>
      <c r="F119" s="109"/>
      <c r="G119" s="109"/>
      <c r="H119" s="109"/>
      <c r="I119" s="109"/>
      <c r="J119" s="110">
        <f>J633</f>
        <v>0</v>
      </c>
      <c r="L119" s="107"/>
    </row>
    <row r="120" spans="2:12" s="9" customFormat="1" ht="19.899999999999999" customHeight="1">
      <c r="B120" s="107"/>
      <c r="D120" s="108" t="s">
        <v>168</v>
      </c>
      <c r="E120" s="109"/>
      <c r="F120" s="109"/>
      <c r="G120" s="109"/>
      <c r="H120" s="109"/>
      <c r="I120" s="109"/>
      <c r="J120" s="110">
        <f>J643</f>
        <v>0</v>
      </c>
      <c r="L120" s="107"/>
    </row>
    <row r="121" spans="2:12" s="9" customFormat="1" ht="19.899999999999999" customHeight="1">
      <c r="B121" s="107"/>
      <c r="D121" s="108" t="s">
        <v>169</v>
      </c>
      <c r="E121" s="109"/>
      <c r="F121" s="109"/>
      <c r="G121" s="109"/>
      <c r="H121" s="109"/>
      <c r="I121" s="109"/>
      <c r="J121" s="110">
        <f>J659</f>
        <v>0</v>
      </c>
      <c r="L121" s="107"/>
    </row>
    <row r="122" spans="2:12" s="9" customFormat="1" ht="19.899999999999999" customHeight="1">
      <c r="B122" s="107"/>
      <c r="D122" s="108" t="s">
        <v>173</v>
      </c>
      <c r="E122" s="109"/>
      <c r="F122" s="109"/>
      <c r="G122" s="109"/>
      <c r="H122" s="109"/>
      <c r="I122" s="109"/>
      <c r="J122" s="110">
        <f>J666</f>
        <v>0</v>
      </c>
      <c r="L122" s="107"/>
    </row>
    <row r="123" spans="2:12" s="8" customFormat="1" ht="21.75" customHeight="1">
      <c r="B123" s="103"/>
      <c r="D123" s="111" t="s">
        <v>174</v>
      </c>
      <c r="J123" s="112">
        <f>J676</f>
        <v>0</v>
      </c>
      <c r="L123" s="103"/>
    </row>
    <row r="124" spans="2:12" s="1" customFormat="1" ht="21.75" customHeight="1">
      <c r="B124" s="31"/>
      <c r="L124" s="31"/>
    </row>
    <row r="125" spans="2:12" s="1" customFormat="1" ht="6.95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31"/>
    </row>
    <row r="129" spans="2:63" s="1" customFormat="1" ht="6.95" customHeight="1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31"/>
    </row>
    <row r="130" spans="2:63" s="1" customFormat="1" ht="24.95" customHeight="1">
      <c r="B130" s="31"/>
      <c r="C130" s="20" t="s">
        <v>175</v>
      </c>
      <c r="L130" s="31"/>
    </row>
    <row r="131" spans="2:63" s="1" customFormat="1" ht="6.95" customHeight="1">
      <c r="B131" s="31"/>
      <c r="L131" s="31"/>
    </row>
    <row r="132" spans="2:63" s="1" customFormat="1" ht="12" customHeight="1">
      <c r="B132" s="31"/>
      <c r="C132" s="26" t="s">
        <v>16</v>
      </c>
      <c r="L132" s="31"/>
    </row>
    <row r="133" spans="2:63" s="1" customFormat="1" ht="26.25" customHeight="1">
      <c r="B133" s="31"/>
      <c r="E133" s="234" t="str">
        <f>E7</f>
        <v>4067 - ZŠ Mírová - úspora energií (metoda EPC a OPŽP) DPS 12-03-2025</v>
      </c>
      <c r="F133" s="235"/>
      <c r="G133" s="235"/>
      <c r="H133" s="235"/>
      <c r="L133" s="31"/>
    </row>
    <row r="134" spans="2:63" s="1" customFormat="1" ht="12" customHeight="1">
      <c r="B134" s="31"/>
      <c r="C134" s="26" t="s">
        <v>130</v>
      </c>
      <c r="L134" s="31"/>
    </row>
    <row r="135" spans="2:63" s="1" customFormat="1" ht="16.5" customHeight="1">
      <c r="B135" s="31"/>
      <c r="E135" s="230" t="str">
        <f>E9</f>
        <v>D.1.1.1 (C) - Architektonicko - stavební řešení, Pavilon C</v>
      </c>
      <c r="F135" s="233"/>
      <c r="G135" s="233"/>
      <c r="H135" s="233"/>
      <c r="L135" s="31"/>
    </row>
    <row r="136" spans="2:63" s="1" customFormat="1" ht="6.95" customHeight="1">
      <c r="B136" s="31"/>
      <c r="L136" s="31"/>
    </row>
    <row r="137" spans="2:63" s="1" customFormat="1" ht="12" customHeight="1">
      <c r="B137" s="31"/>
      <c r="C137" s="26" t="s">
        <v>20</v>
      </c>
      <c r="F137" s="24" t="str">
        <f>F12</f>
        <v>Mírová 2734/4, Ústí nad Labem</v>
      </c>
      <c r="I137" s="26" t="s">
        <v>22</v>
      </c>
      <c r="J137" s="51" t="str">
        <f>IF(J12="","",J12)</f>
        <v>2. 4. 2024</v>
      </c>
      <c r="L137" s="31"/>
    </row>
    <row r="138" spans="2:63" s="1" customFormat="1" ht="6.95" customHeight="1">
      <c r="B138" s="31"/>
      <c r="L138" s="31"/>
    </row>
    <row r="139" spans="2:63" s="1" customFormat="1" ht="25.7" customHeight="1">
      <c r="B139" s="31"/>
      <c r="C139" s="26" t="s">
        <v>24</v>
      </c>
      <c r="F139" s="24" t="str">
        <f>E15</f>
        <v>Statutární město Ústí nad Labem</v>
      </c>
      <c r="I139" s="26" t="s">
        <v>31</v>
      </c>
      <c r="J139" s="29" t="str">
        <f>E21</f>
        <v>Projektová kancelář PS, Oto Szakos</v>
      </c>
      <c r="L139" s="31"/>
    </row>
    <row r="140" spans="2:63" s="1" customFormat="1" ht="15.2" customHeight="1">
      <c r="B140" s="31"/>
      <c r="C140" s="26" t="s">
        <v>29</v>
      </c>
      <c r="F140" s="24" t="str">
        <f>IF(E18="","",E18)</f>
        <v>Vyplň údaj</v>
      </c>
      <c r="I140" s="26" t="s">
        <v>35</v>
      </c>
      <c r="J140" s="29" t="str">
        <f>E24</f>
        <v>Digitronic CZ s.r.o.</v>
      </c>
      <c r="L140" s="31"/>
    </row>
    <row r="141" spans="2:63" s="1" customFormat="1" ht="10.35" customHeight="1">
      <c r="B141" s="31"/>
      <c r="L141" s="31"/>
    </row>
    <row r="142" spans="2:63" s="10" customFormat="1" ht="29.25" customHeight="1">
      <c r="B142" s="113"/>
      <c r="C142" s="114" t="s">
        <v>176</v>
      </c>
      <c r="D142" s="115" t="s">
        <v>64</v>
      </c>
      <c r="E142" s="115" t="s">
        <v>60</v>
      </c>
      <c r="F142" s="115" t="s">
        <v>61</v>
      </c>
      <c r="G142" s="115" t="s">
        <v>177</v>
      </c>
      <c r="H142" s="115" t="s">
        <v>178</v>
      </c>
      <c r="I142" s="115" t="s">
        <v>179</v>
      </c>
      <c r="J142" s="115" t="s">
        <v>135</v>
      </c>
      <c r="K142" s="116" t="s">
        <v>180</v>
      </c>
      <c r="L142" s="113"/>
      <c r="M142" s="58" t="s">
        <v>1</v>
      </c>
      <c r="N142" s="59" t="s">
        <v>43</v>
      </c>
      <c r="O142" s="59" t="s">
        <v>181</v>
      </c>
      <c r="P142" s="59" t="s">
        <v>182</v>
      </c>
      <c r="Q142" s="59" t="s">
        <v>183</v>
      </c>
      <c r="R142" s="59" t="s">
        <v>184</v>
      </c>
      <c r="S142" s="59" t="s">
        <v>185</v>
      </c>
      <c r="T142" s="60" t="s">
        <v>186</v>
      </c>
    </row>
    <row r="143" spans="2:63" s="1" customFormat="1" ht="22.9" customHeight="1">
      <c r="B143" s="31"/>
      <c r="C143" s="63" t="s">
        <v>187</v>
      </c>
      <c r="J143" s="117">
        <f>BK143</f>
        <v>0</v>
      </c>
      <c r="L143" s="31"/>
      <c r="M143" s="61"/>
      <c r="N143" s="52"/>
      <c r="O143" s="52"/>
      <c r="P143" s="118">
        <f>P144+P499+P676</f>
        <v>0</v>
      </c>
      <c r="Q143" s="52"/>
      <c r="R143" s="118">
        <f>R144+R499+R676</f>
        <v>89.132286679583302</v>
      </c>
      <c r="S143" s="52"/>
      <c r="T143" s="119">
        <f>T144+T499+T676</f>
        <v>50.034537949999994</v>
      </c>
      <c r="AT143" s="16" t="s">
        <v>78</v>
      </c>
      <c r="AU143" s="16" t="s">
        <v>137</v>
      </c>
      <c r="BK143" s="120">
        <f>BK144+BK499+BK676</f>
        <v>0</v>
      </c>
    </row>
    <row r="144" spans="2:63" s="11" customFormat="1" ht="25.9" customHeight="1">
      <c r="B144" s="121"/>
      <c r="D144" s="122" t="s">
        <v>78</v>
      </c>
      <c r="E144" s="123" t="s">
        <v>188</v>
      </c>
      <c r="F144" s="123" t="s">
        <v>189</v>
      </c>
      <c r="I144" s="124"/>
      <c r="J144" s="112">
        <f>BK144</f>
        <v>0</v>
      </c>
      <c r="L144" s="121"/>
      <c r="M144" s="125"/>
      <c r="P144" s="126">
        <f>P145+P164+P168+P169+P182+P318+P348+P377+P378+P400+P416+P466+P492</f>
        <v>0</v>
      </c>
      <c r="R144" s="126">
        <f>R145+R164+R168+R169+R182+R318+R348+R377+R378+R400+R416+R466+R492</f>
        <v>74.401267062909298</v>
      </c>
      <c r="T144" s="127">
        <f>T145+T164+T168+T169+T182+T318+T348+T377+T378+T400+T416+T466+T492</f>
        <v>45.094148899999993</v>
      </c>
      <c r="AR144" s="122" t="s">
        <v>87</v>
      </c>
      <c r="AT144" s="128" t="s">
        <v>78</v>
      </c>
      <c r="AU144" s="128" t="s">
        <v>79</v>
      </c>
      <c r="AY144" s="122" t="s">
        <v>190</v>
      </c>
      <c r="BK144" s="129">
        <f>BK145+BK164+BK168+BK169+BK182+BK318+BK348+BK377+BK378+BK400+BK416+BK466+BK492</f>
        <v>0</v>
      </c>
    </row>
    <row r="145" spans="2:65" s="11" customFormat="1" ht="22.9" customHeight="1">
      <c r="B145" s="121"/>
      <c r="D145" s="122" t="s">
        <v>78</v>
      </c>
      <c r="E145" s="130" t="s">
        <v>87</v>
      </c>
      <c r="F145" s="130" t="s">
        <v>191</v>
      </c>
      <c r="I145" s="124"/>
      <c r="J145" s="131">
        <f>BK145</f>
        <v>0</v>
      </c>
      <c r="L145" s="121"/>
      <c r="M145" s="125"/>
      <c r="P145" s="126">
        <f>SUM(P146:P163)</f>
        <v>0</v>
      </c>
      <c r="R145" s="126">
        <f>SUM(R146:R163)</f>
        <v>0</v>
      </c>
      <c r="T145" s="127">
        <f>SUM(T146:T163)</f>
        <v>0</v>
      </c>
      <c r="AR145" s="122" t="s">
        <v>87</v>
      </c>
      <c r="AT145" s="128" t="s">
        <v>78</v>
      </c>
      <c r="AU145" s="128" t="s">
        <v>87</v>
      </c>
      <c r="AY145" s="122" t="s">
        <v>190</v>
      </c>
      <c r="BK145" s="129">
        <f>SUM(BK146:BK163)</f>
        <v>0</v>
      </c>
    </row>
    <row r="146" spans="2:65" s="1" customFormat="1" ht="33" customHeight="1">
      <c r="B146" s="31"/>
      <c r="C146" s="132" t="s">
        <v>87</v>
      </c>
      <c r="D146" s="132" t="s">
        <v>192</v>
      </c>
      <c r="E146" s="133" t="s">
        <v>2091</v>
      </c>
      <c r="F146" s="134" t="s">
        <v>2092</v>
      </c>
      <c r="G146" s="135" t="s">
        <v>210</v>
      </c>
      <c r="H146" s="136">
        <v>5.4960000000000004</v>
      </c>
      <c r="I146" s="137"/>
      <c r="J146" s="138">
        <f>ROUND(I146*H146,2)</f>
        <v>0</v>
      </c>
      <c r="K146" s="134" t="s">
        <v>196</v>
      </c>
      <c r="L146" s="31"/>
      <c r="M146" s="139" t="s">
        <v>1</v>
      </c>
      <c r="N146" s="140" t="s">
        <v>44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197</v>
      </c>
      <c r="AT146" s="143" t="s">
        <v>192</v>
      </c>
      <c r="AU146" s="143" t="s">
        <v>89</v>
      </c>
      <c r="AY146" s="16" t="s">
        <v>190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87</v>
      </c>
      <c r="BK146" s="144">
        <f>ROUND(I146*H146,2)</f>
        <v>0</v>
      </c>
      <c r="BL146" s="16" t="s">
        <v>197</v>
      </c>
      <c r="BM146" s="143" t="s">
        <v>89</v>
      </c>
    </row>
    <row r="147" spans="2:65" s="1" customFormat="1" ht="19.5">
      <c r="B147" s="31"/>
      <c r="D147" s="145" t="s">
        <v>198</v>
      </c>
      <c r="F147" s="146" t="s">
        <v>2093</v>
      </c>
      <c r="I147" s="147"/>
      <c r="L147" s="31"/>
      <c r="M147" s="148"/>
      <c r="T147" s="55"/>
      <c r="AT147" s="16" t="s">
        <v>198</v>
      </c>
      <c r="AU147" s="16" t="s">
        <v>89</v>
      </c>
    </row>
    <row r="148" spans="2:65" s="1" customFormat="1">
      <c r="B148" s="31"/>
      <c r="D148" s="149" t="s">
        <v>200</v>
      </c>
      <c r="F148" s="150" t="s">
        <v>2094</v>
      </c>
      <c r="I148" s="147"/>
      <c r="L148" s="31"/>
      <c r="M148" s="148"/>
      <c r="T148" s="55"/>
      <c r="AT148" s="16" t="s">
        <v>200</v>
      </c>
      <c r="AU148" s="16" t="s">
        <v>89</v>
      </c>
    </row>
    <row r="149" spans="2:65" s="1" customFormat="1" ht="37.9" customHeight="1">
      <c r="B149" s="31"/>
      <c r="C149" s="132" t="s">
        <v>89</v>
      </c>
      <c r="D149" s="132" t="s">
        <v>192</v>
      </c>
      <c r="E149" s="133" t="s">
        <v>246</v>
      </c>
      <c r="F149" s="134" t="s">
        <v>247</v>
      </c>
      <c r="G149" s="135" t="s">
        <v>210</v>
      </c>
      <c r="H149" s="136">
        <v>0.79200000000000004</v>
      </c>
      <c r="I149" s="137"/>
      <c r="J149" s="138">
        <f>ROUND(I149*H149,2)</f>
        <v>0</v>
      </c>
      <c r="K149" s="134" t="s">
        <v>196</v>
      </c>
      <c r="L149" s="31"/>
      <c r="M149" s="139" t="s">
        <v>1</v>
      </c>
      <c r="N149" s="140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197</v>
      </c>
      <c r="AT149" s="143" t="s">
        <v>192</v>
      </c>
      <c r="AU149" s="143" t="s">
        <v>89</v>
      </c>
      <c r="AY149" s="16" t="s">
        <v>190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87</v>
      </c>
      <c r="BK149" s="144">
        <f>ROUND(I149*H149,2)</f>
        <v>0</v>
      </c>
      <c r="BL149" s="16" t="s">
        <v>197</v>
      </c>
      <c r="BM149" s="143" t="s">
        <v>197</v>
      </c>
    </row>
    <row r="150" spans="2:65" s="1" customFormat="1" ht="39">
      <c r="B150" s="31"/>
      <c r="D150" s="145" t="s">
        <v>198</v>
      </c>
      <c r="F150" s="146" t="s">
        <v>249</v>
      </c>
      <c r="I150" s="147"/>
      <c r="L150" s="31"/>
      <c r="M150" s="148"/>
      <c r="T150" s="55"/>
      <c r="AT150" s="16" t="s">
        <v>198</v>
      </c>
      <c r="AU150" s="16" t="s">
        <v>89</v>
      </c>
    </row>
    <row r="151" spans="2:65" s="1" customFormat="1">
      <c r="B151" s="31"/>
      <c r="D151" s="149" t="s">
        <v>200</v>
      </c>
      <c r="F151" s="150" t="s">
        <v>250</v>
      </c>
      <c r="I151" s="147"/>
      <c r="L151" s="31"/>
      <c r="M151" s="148"/>
      <c r="T151" s="55"/>
      <c r="AT151" s="16" t="s">
        <v>200</v>
      </c>
      <c r="AU151" s="16" t="s">
        <v>89</v>
      </c>
    </row>
    <row r="152" spans="2:65" s="1" customFormat="1" ht="37.9" customHeight="1">
      <c r="B152" s="31"/>
      <c r="C152" s="132" t="s">
        <v>207</v>
      </c>
      <c r="D152" s="132" t="s">
        <v>192</v>
      </c>
      <c r="E152" s="133" t="s">
        <v>252</v>
      </c>
      <c r="F152" s="134" t="s">
        <v>253</v>
      </c>
      <c r="G152" s="135" t="s">
        <v>210</v>
      </c>
      <c r="H152" s="136">
        <v>3.96</v>
      </c>
      <c r="I152" s="137"/>
      <c r="J152" s="138">
        <f>ROUND(I152*H152,2)</f>
        <v>0</v>
      </c>
      <c r="K152" s="134" t="s">
        <v>196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197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211</v>
      </c>
    </row>
    <row r="153" spans="2:65" s="1" customFormat="1" ht="48.75">
      <c r="B153" s="31"/>
      <c r="D153" s="145" t="s">
        <v>198</v>
      </c>
      <c r="F153" s="146" t="s">
        <v>255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>
      <c r="B154" s="31"/>
      <c r="D154" s="149" t="s">
        <v>200</v>
      </c>
      <c r="F154" s="150" t="s">
        <v>256</v>
      </c>
      <c r="I154" s="147"/>
      <c r="L154" s="31"/>
      <c r="M154" s="148"/>
      <c r="T154" s="55"/>
      <c r="AT154" s="16" t="s">
        <v>200</v>
      </c>
      <c r="AU154" s="16" t="s">
        <v>89</v>
      </c>
    </row>
    <row r="155" spans="2:65" s="1" customFormat="1" ht="16.5" customHeight="1">
      <c r="B155" s="31"/>
      <c r="C155" s="132" t="s">
        <v>197</v>
      </c>
      <c r="D155" s="132" t="s">
        <v>192</v>
      </c>
      <c r="E155" s="133" t="s">
        <v>257</v>
      </c>
      <c r="F155" s="134" t="s">
        <v>258</v>
      </c>
      <c r="G155" s="135" t="s">
        <v>210</v>
      </c>
      <c r="H155" s="136">
        <v>0.79200000000000004</v>
      </c>
      <c r="I155" s="137"/>
      <c r="J155" s="138">
        <f>ROUND(I155*H155,2)</f>
        <v>0</v>
      </c>
      <c r="K155" s="134" t="s">
        <v>196</v>
      </c>
      <c r="L155" s="31"/>
      <c r="M155" s="139" t="s">
        <v>1</v>
      </c>
      <c r="N155" s="140" t="s">
        <v>44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197</v>
      </c>
      <c r="AT155" s="143" t="s">
        <v>192</v>
      </c>
      <c r="AU155" s="143" t="s">
        <v>89</v>
      </c>
      <c r="AY155" s="16" t="s">
        <v>190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87</v>
      </c>
      <c r="BK155" s="144">
        <f>ROUND(I155*H155,2)</f>
        <v>0</v>
      </c>
      <c r="BL155" s="16" t="s">
        <v>197</v>
      </c>
      <c r="BM155" s="143" t="s">
        <v>216</v>
      </c>
    </row>
    <row r="156" spans="2:65" s="1" customFormat="1" ht="19.5">
      <c r="B156" s="31"/>
      <c r="D156" s="145" t="s">
        <v>198</v>
      </c>
      <c r="F156" s="146" t="s">
        <v>260</v>
      </c>
      <c r="I156" s="147"/>
      <c r="L156" s="31"/>
      <c r="M156" s="148"/>
      <c r="T156" s="55"/>
      <c r="AT156" s="16" t="s">
        <v>198</v>
      </c>
      <c r="AU156" s="16" t="s">
        <v>89</v>
      </c>
    </row>
    <row r="157" spans="2:65" s="1" customFormat="1">
      <c r="B157" s="31"/>
      <c r="D157" s="149" t="s">
        <v>200</v>
      </c>
      <c r="F157" s="150" t="s">
        <v>261</v>
      </c>
      <c r="I157" s="147"/>
      <c r="L157" s="31"/>
      <c r="M157" s="148"/>
      <c r="T157" s="55"/>
      <c r="AT157" s="16" t="s">
        <v>200</v>
      </c>
      <c r="AU157" s="16" t="s">
        <v>89</v>
      </c>
    </row>
    <row r="158" spans="2:65" s="1" customFormat="1" ht="33" customHeight="1">
      <c r="B158" s="31"/>
      <c r="C158" s="132" t="s">
        <v>219</v>
      </c>
      <c r="D158" s="132" t="s">
        <v>192</v>
      </c>
      <c r="E158" s="133" t="s">
        <v>263</v>
      </c>
      <c r="F158" s="134" t="s">
        <v>264</v>
      </c>
      <c r="G158" s="135" t="s">
        <v>265</v>
      </c>
      <c r="H158" s="136">
        <v>1.4259999999999999</v>
      </c>
      <c r="I158" s="137"/>
      <c r="J158" s="138">
        <f>ROUND(I158*H158,2)</f>
        <v>0</v>
      </c>
      <c r="K158" s="134" t="s">
        <v>196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222</v>
      </c>
    </row>
    <row r="159" spans="2:65" s="1" customFormat="1" ht="29.25">
      <c r="B159" s="31"/>
      <c r="D159" s="145" t="s">
        <v>198</v>
      </c>
      <c r="F159" s="146" t="s">
        <v>267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>
      <c r="B160" s="31"/>
      <c r="D160" s="149" t="s">
        <v>200</v>
      </c>
      <c r="F160" s="150" t="s">
        <v>268</v>
      </c>
      <c r="I160" s="147"/>
      <c r="L160" s="31"/>
      <c r="M160" s="148"/>
      <c r="T160" s="55"/>
      <c r="AT160" s="16" t="s">
        <v>200</v>
      </c>
      <c r="AU160" s="16" t="s">
        <v>89</v>
      </c>
    </row>
    <row r="161" spans="2:65" s="1" customFormat="1" ht="24.2" customHeight="1">
      <c r="B161" s="31"/>
      <c r="C161" s="132" t="s">
        <v>211</v>
      </c>
      <c r="D161" s="132" t="s">
        <v>192</v>
      </c>
      <c r="E161" s="133" t="s">
        <v>269</v>
      </c>
      <c r="F161" s="134" t="s">
        <v>270</v>
      </c>
      <c r="G161" s="135" t="s">
        <v>210</v>
      </c>
      <c r="H161" s="136">
        <v>4.7039999999999997</v>
      </c>
      <c r="I161" s="137"/>
      <c r="J161" s="138">
        <f>ROUND(I161*H161,2)</f>
        <v>0</v>
      </c>
      <c r="K161" s="134" t="s">
        <v>196</v>
      </c>
      <c r="L161" s="31"/>
      <c r="M161" s="139" t="s">
        <v>1</v>
      </c>
      <c r="N161" s="140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197</v>
      </c>
      <c r="AT161" s="143" t="s">
        <v>192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8</v>
      </c>
    </row>
    <row r="162" spans="2:65" s="1" customFormat="1" ht="29.25">
      <c r="B162" s="31"/>
      <c r="D162" s="145" t="s">
        <v>198</v>
      </c>
      <c r="F162" s="146" t="s">
        <v>272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>
      <c r="B163" s="31"/>
      <c r="D163" s="149" t="s">
        <v>200</v>
      </c>
      <c r="F163" s="150" t="s">
        <v>273</v>
      </c>
      <c r="I163" s="147"/>
      <c r="L163" s="31"/>
      <c r="M163" s="148"/>
      <c r="T163" s="55"/>
      <c r="AT163" s="16" t="s">
        <v>200</v>
      </c>
      <c r="AU163" s="16" t="s">
        <v>89</v>
      </c>
    </row>
    <row r="164" spans="2:65" s="11" customFormat="1" ht="22.9" customHeight="1">
      <c r="B164" s="121"/>
      <c r="D164" s="122" t="s">
        <v>78</v>
      </c>
      <c r="E164" s="130" t="s">
        <v>207</v>
      </c>
      <c r="F164" s="130" t="s">
        <v>282</v>
      </c>
      <c r="I164" s="124"/>
      <c r="J164" s="131">
        <f>BK164</f>
        <v>0</v>
      </c>
      <c r="L164" s="121"/>
      <c r="M164" s="125"/>
      <c r="P164" s="126">
        <f>SUM(P165:P167)</f>
        <v>0</v>
      </c>
      <c r="R164" s="126">
        <f>SUM(R165:R167)</f>
        <v>7.0182205000000009</v>
      </c>
      <c r="T164" s="127">
        <f>SUM(T165:T167)</f>
        <v>0</v>
      </c>
      <c r="AR164" s="122" t="s">
        <v>87</v>
      </c>
      <c r="AT164" s="128" t="s">
        <v>78</v>
      </c>
      <c r="AU164" s="128" t="s">
        <v>87</v>
      </c>
      <c r="AY164" s="122" t="s">
        <v>190</v>
      </c>
      <c r="BK164" s="129">
        <f>SUM(BK165:BK167)</f>
        <v>0</v>
      </c>
    </row>
    <row r="165" spans="2:65" s="1" customFormat="1" ht="21.75" customHeight="1">
      <c r="B165" s="31"/>
      <c r="C165" s="132" t="s">
        <v>229</v>
      </c>
      <c r="D165" s="132" t="s">
        <v>192</v>
      </c>
      <c r="E165" s="133" t="s">
        <v>316</v>
      </c>
      <c r="F165" s="134" t="s">
        <v>317</v>
      </c>
      <c r="G165" s="135" t="s">
        <v>195</v>
      </c>
      <c r="H165" s="136">
        <v>245.65</v>
      </c>
      <c r="I165" s="137"/>
      <c r="J165" s="138">
        <f>ROUND(I165*H165,2)</f>
        <v>0</v>
      </c>
      <c r="K165" s="134" t="s">
        <v>196</v>
      </c>
      <c r="L165" s="31"/>
      <c r="M165" s="139" t="s">
        <v>1</v>
      </c>
      <c r="N165" s="140" t="s">
        <v>44</v>
      </c>
      <c r="P165" s="141">
        <f>O165*H165</f>
        <v>0</v>
      </c>
      <c r="Q165" s="141">
        <v>2.8570000000000002E-2</v>
      </c>
      <c r="R165" s="141">
        <f>Q165*H165</f>
        <v>7.0182205000000009</v>
      </c>
      <c r="S165" s="141">
        <v>0</v>
      </c>
      <c r="T165" s="142">
        <f>S165*H165</f>
        <v>0</v>
      </c>
      <c r="AR165" s="143" t="s">
        <v>197</v>
      </c>
      <c r="AT165" s="143" t="s">
        <v>192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197</v>
      </c>
      <c r="BM165" s="143" t="s">
        <v>232</v>
      </c>
    </row>
    <row r="166" spans="2:65" s="1" customFormat="1" ht="19.5">
      <c r="B166" s="31"/>
      <c r="D166" s="145" t="s">
        <v>198</v>
      </c>
      <c r="F166" s="146" t="s">
        <v>319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" customFormat="1">
      <c r="B167" s="31"/>
      <c r="D167" s="149" t="s">
        <v>200</v>
      </c>
      <c r="F167" s="150" t="s">
        <v>320</v>
      </c>
      <c r="I167" s="147"/>
      <c r="L167" s="31"/>
      <c r="M167" s="148"/>
      <c r="T167" s="55"/>
      <c r="AT167" s="16" t="s">
        <v>200</v>
      </c>
      <c r="AU167" s="16" t="s">
        <v>89</v>
      </c>
    </row>
    <row r="168" spans="2:65" s="11" customFormat="1" ht="22.9" customHeight="1">
      <c r="B168" s="121"/>
      <c r="D168" s="122" t="s">
        <v>78</v>
      </c>
      <c r="E168" s="130" t="s">
        <v>211</v>
      </c>
      <c r="F168" s="130" t="s">
        <v>395</v>
      </c>
      <c r="I168" s="124"/>
      <c r="J168" s="131">
        <f>BK168</f>
        <v>0</v>
      </c>
      <c r="L168" s="121"/>
      <c r="M168" s="125"/>
      <c r="P168" s="126">
        <v>0</v>
      </c>
      <c r="R168" s="126">
        <v>0</v>
      </c>
      <c r="T168" s="127">
        <v>0</v>
      </c>
      <c r="AR168" s="122" t="s">
        <v>87</v>
      </c>
      <c r="AT168" s="128" t="s">
        <v>78</v>
      </c>
      <c r="AU168" s="128" t="s">
        <v>87</v>
      </c>
      <c r="AY168" s="122" t="s">
        <v>190</v>
      </c>
      <c r="BK168" s="129">
        <v>0</v>
      </c>
    </row>
    <row r="169" spans="2:65" s="11" customFormat="1" ht="22.9" customHeight="1">
      <c r="B169" s="121"/>
      <c r="D169" s="122" t="s">
        <v>78</v>
      </c>
      <c r="E169" s="130" t="s">
        <v>396</v>
      </c>
      <c r="F169" s="130" t="s">
        <v>397</v>
      </c>
      <c r="I169" s="124"/>
      <c r="J169" s="131">
        <f>BK169</f>
        <v>0</v>
      </c>
      <c r="L169" s="121"/>
      <c r="M169" s="125"/>
      <c r="P169" s="126">
        <f>SUM(P170:P181)</f>
        <v>0</v>
      </c>
      <c r="R169" s="126">
        <f>SUM(R170:R181)</f>
        <v>2.4081200000000001E-2</v>
      </c>
      <c r="T169" s="127">
        <f>SUM(T170:T181)</f>
        <v>1.31352E-2</v>
      </c>
      <c r="AR169" s="122" t="s">
        <v>87</v>
      </c>
      <c r="AT169" s="128" t="s">
        <v>78</v>
      </c>
      <c r="AU169" s="128" t="s">
        <v>87</v>
      </c>
      <c r="AY169" s="122" t="s">
        <v>190</v>
      </c>
      <c r="BK169" s="129">
        <f>SUM(BK170:BK181)</f>
        <v>0</v>
      </c>
    </row>
    <row r="170" spans="2:65" s="1" customFormat="1" ht="24.2" customHeight="1">
      <c r="B170" s="31"/>
      <c r="C170" s="132" t="s">
        <v>216</v>
      </c>
      <c r="D170" s="132" t="s">
        <v>192</v>
      </c>
      <c r="E170" s="133" t="s">
        <v>411</v>
      </c>
      <c r="F170" s="134" t="s">
        <v>412</v>
      </c>
      <c r="G170" s="135" t="s">
        <v>195</v>
      </c>
      <c r="H170" s="136">
        <v>218.92</v>
      </c>
      <c r="I170" s="137"/>
      <c r="J170" s="138">
        <f>ROUND(I170*H170,2)</f>
        <v>0</v>
      </c>
      <c r="K170" s="134" t="s">
        <v>196</v>
      </c>
      <c r="L170" s="31"/>
      <c r="M170" s="139" t="s">
        <v>1</v>
      </c>
      <c r="N170" s="140" t="s">
        <v>44</v>
      </c>
      <c r="P170" s="141">
        <f>O170*H170</f>
        <v>0</v>
      </c>
      <c r="Q170" s="141">
        <v>1.1E-4</v>
      </c>
      <c r="R170" s="141">
        <f>Q170*H170</f>
        <v>2.4081200000000001E-2</v>
      </c>
      <c r="S170" s="141">
        <v>6.0000000000000002E-5</v>
      </c>
      <c r="T170" s="142">
        <f>S170*H170</f>
        <v>1.31352E-2</v>
      </c>
      <c r="AR170" s="143" t="s">
        <v>197</v>
      </c>
      <c r="AT170" s="143" t="s">
        <v>192</v>
      </c>
      <c r="AU170" s="143" t="s">
        <v>89</v>
      </c>
      <c r="AY170" s="16" t="s">
        <v>190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87</v>
      </c>
      <c r="BK170" s="144">
        <f>ROUND(I170*H170,2)</f>
        <v>0</v>
      </c>
      <c r="BL170" s="16" t="s">
        <v>197</v>
      </c>
      <c r="BM170" s="143" t="s">
        <v>237</v>
      </c>
    </row>
    <row r="171" spans="2:65" s="1" customFormat="1" ht="19.5">
      <c r="B171" s="31"/>
      <c r="D171" s="145" t="s">
        <v>198</v>
      </c>
      <c r="F171" s="146" t="s">
        <v>414</v>
      </c>
      <c r="I171" s="147"/>
      <c r="L171" s="31"/>
      <c r="M171" s="148"/>
      <c r="T171" s="55"/>
      <c r="AT171" s="16" t="s">
        <v>198</v>
      </c>
      <c r="AU171" s="16" t="s">
        <v>89</v>
      </c>
    </row>
    <row r="172" spans="2:65" s="1" customFormat="1">
      <c r="B172" s="31"/>
      <c r="D172" s="149" t="s">
        <v>200</v>
      </c>
      <c r="F172" s="150" t="s">
        <v>415</v>
      </c>
      <c r="I172" s="147"/>
      <c r="L172" s="31"/>
      <c r="M172" s="148"/>
      <c r="T172" s="55"/>
      <c r="AT172" s="16" t="s">
        <v>200</v>
      </c>
      <c r="AU172" s="16" t="s">
        <v>89</v>
      </c>
    </row>
    <row r="173" spans="2:65" s="1" customFormat="1" ht="24.2" customHeight="1">
      <c r="B173" s="31"/>
      <c r="C173" s="132" t="s">
        <v>240</v>
      </c>
      <c r="D173" s="132" t="s">
        <v>192</v>
      </c>
      <c r="E173" s="133" t="s">
        <v>399</v>
      </c>
      <c r="F173" s="134" t="s">
        <v>400</v>
      </c>
      <c r="G173" s="135" t="s">
        <v>195</v>
      </c>
      <c r="H173" s="136">
        <v>374.07</v>
      </c>
      <c r="I173" s="137"/>
      <c r="J173" s="138">
        <f>ROUND(I173*H173,2)</f>
        <v>0</v>
      </c>
      <c r="K173" s="134" t="s">
        <v>1</v>
      </c>
      <c r="L173" s="31"/>
      <c r="M173" s="139" t="s">
        <v>1</v>
      </c>
      <c r="N173" s="140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197</v>
      </c>
      <c r="AT173" s="143" t="s">
        <v>192</v>
      </c>
      <c r="AU173" s="143" t="s">
        <v>89</v>
      </c>
      <c r="AY173" s="16" t="s">
        <v>190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87</v>
      </c>
      <c r="BK173" s="144">
        <f>ROUND(I173*H173,2)</f>
        <v>0</v>
      </c>
      <c r="BL173" s="16" t="s">
        <v>197</v>
      </c>
      <c r="BM173" s="143" t="s">
        <v>243</v>
      </c>
    </row>
    <row r="174" spans="2:65" s="1" customFormat="1" ht="39">
      <c r="B174" s="31"/>
      <c r="D174" s="145" t="s">
        <v>198</v>
      </c>
      <c r="F174" s="146" t="s">
        <v>402</v>
      </c>
      <c r="I174" s="147"/>
      <c r="L174" s="31"/>
      <c r="M174" s="148"/>
      <c r="T174" s="55"/>
      <c r="AT174" s="16" t="s">
        <v>198</v>
      </c>
      <c r="AU174" s="16" t="s">
        <v>89</v>
      </c>
    </row>
    <row r="175" spans="2:65" s="1" customFormat="1" ht="39">
      <c r="B175" s="31"/>
      <c r="D175" s="145" t="s">
        <v>403</v>
      </c>
      <c r="F175" s="151" t="s">
        <v>404</v>
      </c>
      <c r="I175" s="147"/>
      <c r="L175" s="31"/>
      <c r="M175" s="148"/>
      <c r="T175" s="55"/>
      <c r="AT175" s="16" t="s">
        <v>403</v>
      </c>
      <c r="AU175" s="16" t="s">
        <v>89</v>
      </c>
    </row>
    <row r="176" spans="2:65" s="1" customFormat="1" ht="24.2" customHeight="1">
      <c r="B176" s="31"/>
      <c r="C176" s="132" t="s">
        <v>222</v>
      </c>
      <c r="D176" s="132" t="s">
        <v>192</v>
      </c>
      <c r="E176" s="133" t="s">
        <v>421</v>
      </c>
      <c r="F176" s="134" t="s">
        <v>422</v>
      </c>
      <c r="G176" s="135" t="s">
        <v>368</v>
      </c>
      <c r="H176" s="136">
        <v>734.4</v>
      </c>
      <c r="I176" s="137"/>
      <c r="J176" s="138">
        <f>ROUND(I176*H176,2)</f>
        <v>0</v>
      </c>
      <c r="K176" s="134" t="s">
        <v>196</v>
      </c>
      <c r="L176" s="31"/>
      <c r="M176" s="139" t="s">
        <v>1</v>
      </c>
      <c r="N176" s="140" t="s">
        <v>44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197</v>
      </c>
      <c r="AT176" s="143" t="s">
        <v>192</v>
      </c>
      <c r="AU176" s="143" t="s">
        <v>89</v>
      </c>
      <c r="AY176" s="16" t="s">
        <v>190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87</v>
      </c>
      <c r="BK176" s="144">
        <f>ROUND(I176*H176,2)</f>
        <v>0</v>
      </c>
      <c r="BL176" s="16" t="s">
        <v>197</v>
      </c>
      <c r="BM176" s="143" t="s">
        <v>248</v>
      </c>
    </row>
    <row r="177" spans="2:65" s="1" customFormat="1" ht="39">
      <c r="B177" s="31"/>
      <c r="D177" s="145" t="s">
        <v>198</v>
      </c>
      <c r="F177" s="146" t="s">
        <v>424</v>
      </c>
      <c r="I177" s="147"/>
      <c r="L177" s="31"/>
      <c r="M177" s="148"/>
      <c r="T177" s="55"/>
      <c r="AT177" s="16" t="s">
        <v>198</v>
      </c>
      <c r="AU177" s="16" t="s">
        <v>89</v>
      </c>
    </row>
    <row r="178" spans="2:65" s="1" customFormat="1">
      <c r="B178" s="31"/>
      <c r="D178" s="149" t="s">
        <v>200</v>
      </c>
      <c r="F178" s="150" t="s">
        <v>425</v>
      </c>
      <c r="I178" s="147"/>
      <c r="L178" s="31"/>
      <c r="M178" s="148"/>
      <c r="T178" s="55"/>
      <c r="AT178" s="16" t="s">
        <v>200</v>
      </c>
      <c r="AU178" s="16" t="s">
        <v>89</v>
      </c>
    </row>
    <row r="179" spans="2:65" s="1" customFormat="1" ht="16.5" customHeight="1">
      <c r="B179" s="31"/>
      <c r="C179" s="152" t="s">
        <v>251</v>
      </c>
      <c r="D179" s="152" t="s">
        <v>426</v>
      </c>
      <c r="E179" s="153" t="s">
        <v>427</v>
      </c>
      <c r="F179" s="154" t="s">
        <v>428</v>
      </c>
      <c r="G179" s="155" t="s">
        <v>368</v>
      </c>
      <c r="H179" s="156">
        <v>771.12</v>
      </c>
      <c r="I179" s="157"/>
      <c r="J179" s="158">
        <f>ROUND(I179*H179,2)</f>
        <v>0</v>
      </c>
      <c r="K179" s="154" t="s">
        <v>1</v>
      </c>
      <c r="L179" s="159"/>
      <c r="M179" s="160" t="s">
        <v>1</v>
      </c>
      <c r="N179" s="161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216</v>
      </c>
      <c r="AT179" s="143" t="s">
        <v>426</v>
      </c>
      <c r="AU179" s="143" t="s">
        <v>89</v>
      </c>
      <c r="AY179" s="16" t="s">
        <v>190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87</v>
      </c>
      <c r="BK179" s="144">
        <f>ROUND(I179*H179,2)</f>
        <v>0</v>
      </c>
      <c r="BL179" s="16" t="s">
        <v>197</v>
      </c>
      <c r="BM179" s="143" t="s">
        <v>254</v>
      </c>
    </row>
    <row r="180" spans="2:65" s="1" customFormat="1">
      <c r="B180" s="31"/>
      <c r="D180" s="145" t="s">
        <v>198</v>
      </c>
      <c r="F180" s="146" t="s">
        <v>428</v>
      </c>
      <c r="I180" s="147"/>
      <c r="L180" s="31"/>
      <c r="M180" s="148"/>
      <c r="T180" s="55"/>
      <c r="AT180" s="16" t="s">
        <v>198</v>
      </c>
      <c r="AU180" s="16" t="s">
        <v>89</v>
      </c>
    </row>
    <row r="181" spans="2:65" s="1" customFormat="1" ht="19.5">
      <c r="B181" s="31"/>
      <c r="D181" s="145" t="s">
        <v>403</v>
      </c>
      <c r="F181" s="151" t="s">
        <v>430</v>
      </c>
      <c r="I181" s="147"/>
      <c r="L181" s="31"/>
      <c r="M181" s="148"/>
      <c r="T181" s="55"/>
      <c r="AT181" s="16" t="s">
        <v>403</v>
      </c>
      <c r="AU181" s="16" t="s">
        <v>89</v>
      </c>
    </row>
    <row r="182" spans="2:65" s="11" customFormat="1" ht="22.9" customHeight="1">
      <c r="B182" s="121"/>
      <c r="D182" s="122" t="s">
        <v>78</v>
      </c>
      <c r="E182" s="130" t="s">
        <v>361</v>
      </c>
      <c r="F182" s="130" t="s">
        <v>431</v>
      </c>
      <c r="I182" s="124"/>
      <c r="J182" s="131">
        <f>BK182</f>
        <v>0</v>
      </c>
      <c r="L182" s="121"/>
      <c r="M182" s="125"/>
      <c r="P182" s="126">
        <f>SUM(P183:P317)</f>
        <v>0</v>
      </c>
      <c r="R182" s="126">
        <f>SUM(R183:R317)</f>
        <v>8.921444021605998</v>
      </c>
      <c r="T182" s="127">
        <f>SUM(T183:T317)</f>
        <v>2.1892000000000001E-3</v>
      </c>
      <c r="AR182" s="122" t="s">
        <v>87</v>
      </c>
      <c r="AT182" s="128" t="s">
        <v>78</v>
      </c>
      <c r="AU182" s="128" t="s">
        <v>87</v>
      </c>
      <c r="AY182" s="122" t="s">
        <v>190</v>
      </c>
      <c r="BK182" s="129">
        <f>SUM(BK183:BK317)</f>
        <v>0</v>
      </c>
    </row>
    <row r="183" spans="2:65" s="1" customFormat="1" ht="24.2" customHeight="1">
      <c r="B183" s="31"/>
      <c r="C183" s="132" t="s">
        <v>8</v>
      </c>
      <c r="D183" s="132" t="s">
        <v>192</v>
      </c>
      <c r="E183" s="133" t="s">
        <v>432</v>
      </c>
      <c r="F183" s="134" t="s">
        <v>433</v>
      </c>
      <c r="G183" s="135" t="s">
        <v>195</v>
      </c>
      <c r="H183" s="136">
        <v>218.92</v>
      </c>
      <c r="I183" s="137"/>
      <c r="J183" s="138">
        <f>ROUND(I183*H183,2)</f>
        <v>0</v>
      </c>
      <c r="K183" s="134" t="s">
        <v>196</v>
      </c>
      <c r="L183" s="31"/>
      <c r="M183" s="139" t="s">
        <v>1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1.0000000000000001E-5</v>
      </c>
      <c r="T183" s="142">
        <f>S183*H183</f>
        <v>2.1892000000000001E-3</v>
      </c>
      <c r="AR183" s="143" t="s">
        <v>197</v>
      </c>
      <c r="AT183" s="143" t="s">
        <v>192</v>
      </c>
      <c r="AU183" s="143" t="s">
        <v>89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197</v>
      </c>
      <c r="BM183" s="143" t="s">
        <v>259</v>
      </c>
    </row>
    <row r="184" spans="2:65" s="1" customFormat="1" ht="19.5">
      <c r="B184" s="31"/>
      <c r="D184" s="145" t="s">
        <v>198</v>
      </c>
      <c r="F184" s="146" t="s">
        <v>435</v>
      </c>
      <c r="I184" s="147"/>
      <c r="L184" s="31"/>
      <c r="M184" s="148"/>
      <c r="T184" s="55"/>
      <c r="AT184" s="16" t="s">
        <v>198</v>
      </c>
      <c r="AU184" s="16" t="s">
        <v>89</v>
      </c>
    </row>
    <row r="185" spans="2:65" s="1" customFormat="1">
      <c r="B185" s="31"/>
      <c r="D185" s="149" t="s">
        <v>200</v>
      </c>
      <c r="F185" s="150" t="s">
        <v>436</v>
      </c>
      <c r="I185" s="147"/>
      <c r="L185" s="31"/>
      <c r="M185" s="148"/>
      <c r="T185" s="55"/>
      <c r="AT185" s="16" t="s">
        <v>200</v>
      </c>
      <c r="AU185" s="16" t="s">
        <v>89</v>
      </c>
    </row>
    <row r="186" spans="2:65" s="1" customFormat="1" ht="16.5" customHeight="1">
      <c r="B186" s="31"/>
      <c r="C186" s="132" t="s">
        <v>262</v>
      </c>
      <c r="D186" s="132" t="s">
        <v>192</v>
      </c>
      <c r="E186" s="133" t="s">
        <v>437</v>
      </c>
      <c r="F186" s="134" t="s">
        <v>438</v>
      </c>
      <c r="G186" s="135" t="s">
        <v>195</v>
      </c>
      <c r="H186" s="136">
        <v>245.32400000000001</v>
      </c>
      <c r="I186" s="137"/>
      <c r="J186" s="138">
        <f>ROUND(I186*H186,2)</f>
        <v>0</v>
      </c>
      <c r="K186" s="134" t="s">
        <v>196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89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266</v>
      </c>
    </row>
    <row r="187" spans="2:65" s="1" customFormat="1">
      <c r="B187" s="31"/>
      <c r="D187" s="145" t="s">
        <v>198</v>
      </c>
      <c r="F187" s="146" t="s">
        <v>440</v>
      </c>
      <c r="I187" s="147"/>
      <c r="L187" s="31"/>
      <c r="M187" s="148"/>
      <c r="T187" s="55"/>
      <c r="AT187" s="16" t="s">
        <v>198</v>
      </c>
      <c r="AU187" s="16" t="s">
        <v>89</v>
      </c>
    </row>
    <row r="188" spans="2:65" s="1" customFormat="1">
      <c r="B188" s="31"/>
      <c r="D188" s="149" t="s">
        <v>200</v>
      </c>
      <c r="F188" s="150" t="s">
        <v>441</v>
      </c>
      <c r="I188" s="147"/>
      <c r="L188" s="31"/>
      <c r="M188" s="148"/>
      <c r="T188" s="55"/>
      <c r="AT188" s="16" t="s">
        <v>200</v>
      </c>
      <c r="AU188" s="16" t="s">
        <v>89</v>
      </c>
    </row>
    <row r="189" spans="2:65" s="1" customFormat="1" ht="24.2" customHeight="1">
      <c r="B189" s="31"/>
      <c r="C189" s="132" t="s">
        <v>232</v>
      </c>
      <c r="D189" s="132" t="s">
        <v>192</v>
      </c>
      <c r="E189" s="133" t="s">
        <v>443</v>
      </c>
      <c r="F189" s="134" t="s">
        <v>444</v>
      </c>
      <c r="G189" s="135" t="s">
        <v>195</v>
      </c>
      <c r="H189" s="136">
        <v>2.218</v>
      </c>
      <c r="I189" s="137"/>
      <c r="J189" s="138">
        <f>ROUND(I189*H189,2)</f>
        <v>0</v>
      </c>
      <c r="K189" s="134" t="s">
        <v>1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271</v>
      </c>
    </row>
    <row r="190" spans="2:65" s="1" customFormat="1">
      <c r="B190" s="31"/>
      <c r="D190" s="145" t="s">
        <v>198</v>
      </c>
      <c r="F190" s="146" t="s">
        <v>444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 ht="44.25" customHeight="1">
      <c r="B191" s="31"/>
      <c r="C191" s="132" t="s">
        <v>274</v>
      </c>
      <c r="D191" s="132" t="s">
        <v>192</v>
      </c>
      <c r="E191" s="133" t="s">
        <v>446</v>
      </c>
      <c r="F191" s="134" t="s">
        <v>447</v>
      </c>
      <c r="G191" s="135" t="s">
        <v>195</v>
      </c>
      <c r="H191" s="136">
        <v>4.1280000000000001</v>
      </c>
      <c r="I191" s="137"/>
      <c r="J191" s="138">
        <f>ROUND(I191*H191,2)</f>
        <v>0</v>
      </c>
      <c r="K191" s="134" t="s">
        <v>196</v>
      </c>
      <c r="L191" s="31"/>
      <c r="M191" s="139" t="s">
        <v>1</v>
      </c>
      <c r="N191" s="140" t="s">
        <v>44</v>
      </c>
      <c r="P191" s="141">
        <f>O191*H191</f>
        <v>0</v>
      </c>
      <c r="Q191" s="141">
        <v>8.5961600000000003E-3</v>
      </c>
      <c r="R191" s="141">
        <f>Q191*H191</f>
        <v>3.548494848E-2</v>
      </c>
      <c r="S191" s="141">
        <v>0</v>
      </c>
      <c r="T191" s="142">
        <f>S191*H191</f>
        <v>0</v>
      </c>
      <c r="AR191" s="143" t="s">
        <v>197</v>
      </c>
      <c r="AT191" s="143" t="s">
        <v>192</v>
      </c>
      <c r="AU191" s="143" t="s">
        <v>89</v>
      </c>
      <c r="AY191" s="16" t="s">
        <v>190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87</v>
      </c>
      <c r="BK191" s="144">
        <f>ROUND(I191*H191,2)</f>
        <v>0</v>
      </c>
      <c r="BL191" s="16" t="s">
        <v>197</v>
      </c>
      <c r="BM191" s="143" t="s">
        <v>277</v>
      </c>
    </row>
    <row r="192" spans="2:65" s="1" customFormat="1" ht="39">
      <c r="B192" s="31"/>
      <c r="D192" s="145" t="s">
        <v>198</v>
      </c>
      <c r="F192" s="146" t="s">
        <v>449</v>
      </c>
      <c r="I192" s="147"/>
      <c r="L192" s="31"/>
      <c r="M192" s="148"/>
      <c r="T192" s="55"/>
      <c r="AT192" s="16" t="s">
        <v>198</v>
      </c>
      <c r="AU192" s="16" t="s">
        <v>89</v>
      </c>
    </row>
    <row r="193" spans="2:65" s="1" customFormat="1">
      <c r="B193" s="31"/>
      <c r="D193" s="149" t="s">
        <v>200</v>
      </c>
      <c r="F193" s="150" t="s">
        <v>450</v>
      </c>
      <c r="I193" s="147"/>
      <c r="L193" s="31"/>
      <c r="M193" s="148"/>
      <c r="T193" s="55"/>
      <c r="AT193" s="16" t="s">
        <v>200</v>
      </c>
      <c r="AU193" s="16" t="s">
        <v>89</v>
      </c>
    </row>
    <row r="194" spans="2:65" s="1" customFormat="1" ht="49.15" customHeight="1">
      <c r="B194" s="31"/>
      <c r="C194" s="152" t="s">
        <v>237</v>
      </c>
      <c r="D194" s="152" t="s">
        <v>426</v>
      </c>
      <c r="E194" s="153" t="s">
        <v>452</v>
      </c>
      <c r="F194" s="154" t="s">
        <v>453</v>
      </c>
      <c r="G194" s="155" t="s">
        <v>195</v>
      </c>
      <c r="H194" s="156">
        <v>4.2110000000000003</v>
      </c>
      <c r="I194" s="157"/>
      <c r="J194" s="158">
        <f>ROUND(I194*H194,2)</f>
        <v>0</v>
      </c>
      <c r="K194" s="154" t="s">
        <v>1</v>
      </c>
      <c r="L194" s="159"/>
      <c r="M194" s="160" t="s">
        <v>1</v>
      </c>
      <c r="N194" s="161" t="s">
        <v>44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216</v>
      </c>
      <c r="AT194" s="143" t="s">
        <v>426</v>
      </c>
      <c r="AU194" s="143" t="s">
        <v>89</v>
      </c>
      <c r="AY194" s="16" t="s">
        <v>190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87</v>
      </c>
      <c r="BK194" s="144">
        <f>ROUND(I194*H194,2)</f>
        <v>0</v>
      </c>
      <c r="BL194" s="16" t="s">
        <v>197</v>
      </c>
      <c r="BM194" s="143" t="s">
        <v>281</v>
      </c>
    </row>
    <row r="195" spans="2:65" s="1" customFormat="1" ht="29.25">
      <c r="B195" s="31"/>
      <c r="D195" s="145" t="s">
        <v>198</v>
      </c>
      <c r="F195" s="146" t="s">
        <v>453</v>
      </c>
      <c r="I195" s="147"/>
      <c r="L195" s="31"/>
      <c r="M195" s="148"/>
      <c r="T195" s="55"/>
      <c r="AT195" s="16" t="s">
        <v>198</v>
      </c>
      <c r="AU195" s="16" t="s">
        <v>89</v>
      </c>
    </row>
    <row r="196" spans="2:65" s="1" customFormat="1" ht="19.5">
      <c r="B196" s="31"/>
      <c r="D196" s="145" t="s">
        <v>403</v>
      </c>
      <c r="F196" s="151" t="s">
        <v>455</v>
      </c>
      <c r="I196" s="147"/>
      <c r="L196" s="31"/>
      <c r="M196" s="148"/>
      <c r="T196" s="55"/>
      <c r="AT196" s="16" t="s">
        <v>403</v>
      </c>
      <c r="AU196" s="16" t="s">
        <v>89</v>
      </c>
    </row>
    <row r="197" spans="2:65" s="1" customFormat="1" ht="44.25" customHeight="1">
      <c r="B197" s="31"/>
      <c r="C197" s="132" t="s">
        <v>283</v>
      </c>
      <c r="D197" s="132" t="s">
        <v>192</v>
      </c>
      <c r="E197" s="133" t="s">
        <v>2095</v>
      </c>
      <c r="F197" s="134" t="s">
        <v>2096</v>
      </c>
      <c r="G197" s="135" t="s">
        <v>195</v>
      </c>
      <c r="H197" s="136">
        <v>334.666</v>
      </c>
      <c r="I197" s="137"/>
      <c r="J197" s="138">
        <f>ROUND(I197*H197,2)</f>
        <v>0</v>
      </c>
      <c r="K197" s="134" t="s">
        <v>196</v>
      </c>
      <c r="L197" s="31"/>
      <c r="M197" s="139" t="s">
        <v>1</v>
      </c>
      <c r="N197" s="140" t="s">
        <v>44</v>
      </c>
      <c r="P197" s="141">
        <f>O197*H197</f>
        <v>0</v>
      </c>
      <c r="Q197" s="141">
        <v>8.5974399999999996E-3</v>
      </c>
      <c r="R197" s="141">
        <f>Q197*H197</f>
        <v>2.8772708550399999</v>
      </c>
      <c r="S197" s="141">
        <v>0</v>
      </c>
      <c r="T197" s="142">
        <f>S197*H197</f>
        <v>0</v>
      </c>
      <c r="AR197" s="143" t="s">
        <v>197</v>
      </c>
      <c r="AT197" s="143" t="s">
        <v>192</v>
      </c>
      <c r="AU197" s="143" t="s">
        <v>89</v>
      </c>
      <c r="AY197" s="16" t="s">
        <v>190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87</v>
      </c>
      <c r="BK197" s="144">
        <f>ROUND(I197*H197,2)</f>
        <v>0</v>
      </c>
      <c r="BL197" s="16" t="s">
        <v>197</v>
      </c>
      <c r="BM197" s="143" t="s">
        <v>286</v>
      </c>
    </row>
    <row r="198" spans="2:65" s="1" customFormat="1" ht="39">
      <c r="B198" s="31"/>
      <c r="D198" s="145" t="s">
        <v>198</v>
      </c>
      <c r="F198" s="146" t="s">
        <v>2097</v>
      </c>
      <c r="I198" s="147"/>
      <c r="L198" s="31"/>
      <c r="M198" s="148"/>
      <c r="T198" s="55"/>
      <c r="AT198" s="16" t="s">
        <v>198</v>
      </c>
      <c r="AU198" s="16" t="s">
        <v>89</v>
      </c>
    </row>
    <row r="199" spans="2:65" s="1" customFormat="1">
      <c r="B199" s="31"/>
      <c r="D199" s="149" t="s">
        <v>200</v>
      </c>
      <c r="F199" s="150" t="s">
        <v>2098</v>
      </c>
      <c r="I199" s="147"/>
      <c r="L199" s="31"/>
      <c r="M199" s="148"/>
      <c r="T199" s="55"/>
      <c r="AT199" s="16" t="s">
        <v>200</v>
      </c>
      <c r="AU199" s="16" t="s">
        <v>89</v>
      </c>
    </row>
    <row r="200" spans="2:65" s="1" customFormat="1" ht="49.15" customHeight="1">
      <c r="B200" s="31"/>
      <c r="C200" s="152" t="s">
        <v>243</v>
      </c>
      <c r="D200" s="152" t="s">
        <v>426</v>
      </c>
      <c r="E200" s="153" t="s">
        <v>2099</v>
      </c>
      <c r="F200" s="154" t="s">
        <v>2100</v>
      </c>
      <c r="G200" s="155" t="s">
        <v>195</v>
      </c>
      <c r="H200" s="156">
        <v>223.023</v>
      </c>
      <c r="I200" s="157"/>
      <c r="J200" s="158">
        <f>ROUND(I200*H200,2)</f>
        <v>0</v>
      </c>
      <c r="K200" s="154" t="s">
        <v>1</v>
      </c>
      <c r="L200" s="159"/>
      <c r="M200" s="160" t="s">
        <v>1</v>
      </c>
      <c r="N200" s="161" t="s">
        <v>44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216</v>
      </c>
      <c r="AT200" s="143" t="s">
        <v>426</v>
      </c>
      <c r="AU200" s="143" t="s">
        <v>89</v>
      </c>
      <c r="AY200" s="16" t="s">
        <v>190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87</v>
      </c>
      <c r="BK200" s="144">
        <f>ROUND(I200*H200,2)</f>
        <v>0</v>
      </c>
      <c r="BL200" s="16" t="s">
        <v>197</v>
      </c>
      <c r="BM200" s="143" t="s">
        <v>291</v>
      </c>
    </row>
    <row r="201" spans="2:65" s="1" customFormat="1" ht="29.25">
      <c r="B201" s="31"/>
      <c r="D201" s="145" t="s">
        <v>198</v>
      </c>
      <c r="F201" s="146" t="s">
        <v>2100</v>
      </c>
      <c r="I201" s="147"/>
      <c r="L201" s="31"/>
      <c r="M201" s="148"/>
      <c r="T201" s="55"/>
      <c r="AT201" s="16" t="s">
        <v>198</v>
      </c>
      <c r="AU201" s="16" t="s">
        <v>89</v>
      </c>
    </row>
    <row r="202" spans="2:65" s="1" customFormat="1" ht="21.75" customHeight="1">
      <c r="B202" s="31"/>
      <c r="C202" s="152" t="s">
        <v>294</v>
      </c>
      <c r="D202" s="152" t="s">
        <v>426</v>
      </c>
      <c r="E202" s="153" t="s">
        <v>2101</v>
      </c>
      <c r="F202" s="154" t="s">
        <v>2102</v>
      </c>
      <c r="G202" s="155" t="s">
        <v>195</v>
      </c>
      <c r="H202" s="156">
        <v>118.336</v>
      </c>
      <c r="I202" s="157"/>
      <c r="J202" s="158">
        <f>ROUND(I202*H202,2)</f>
        <v>0</v>
      </c>
      <c r="K202" s="154" t="s">
        <v>196</v>
      </c>
      <c r="L202" s="159"/>
      <c r="M202" s="160" t="s">
        <v>1</v>
      </c>
      <c r="N202" s="161" t="s">
        <v>44</v>
      </c>
      <c r="P202" s="141">
        <f>O202*H202</f>
        <v>0</v>
      </c>
      <c r="Q202" s="141">
        <v>1.8E-3</v>
      </c>
      <c r="R202" s="141">
        <f>Q202*H202</f>
        <v>0.21300479999999999</v>
      </c>
      <c r="S202" s="141">
        <v>0</v>
      </c>
      <c r="T202" s="142">
        <f>S202*H202</f>
        <v>0</v>
      </c>
      <c r="AR202" s="143" t="s">
        <v>216</v>
      </c>
      <c r="AT202" s="143" t="s">
        <v>426</v>
      </c>
      <c r="AU202" s="143" t="s">
        <v>89</v>
      </c>
      <c r="AY202" s="16" t="s">
        <v>190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87</v>
      </c>
      <c r="BK202" s="144">
        <f>ROUND(I202*H202,2)</f>
        <v>0</v>
      </c>
      <c r="BL202" s="16" t="s">
        <v>197</v>
      </c>
      <c r="BM202" s="143" t="s">
        <v>297</v>
      </c>
    </row>
    <row r="203" spans="2:65" s="1" customFormat="1">
      <c r="B203" s="31"/>
      <c r="D203" s="145" t="s">
        <v>198</v>
      </c>
      <c r="F203" s="146" t="s">
        <v>2102</v>
      </c>
      <c r="I203" s="147"/>
      <c r="L203" s="31"/>
      <c r="M203" s="148"/>
      <c r="T203" s="55"/>
      <c r="AT203" s="16" t="s">
        <v>198</v>
      </c>
      <c r="AU203" s="16" t="s">
        <v>89</v>
      </c>
    </row>
    <row r="204" spans="2:65" s="1" customFormat="1" ht="44.25" customHeight="1">
      <c r="B204" s="31"/>
      <c r="C204" s="132" t="s">
        <v>248</v>
      </c>
      <c r="D204" s="132" t="s">
        <v>192</v>
      </c>
      <c r="E204" s="133" t="s">
        <v>1874</v>
      </c>
      <c r="F204" s="134" t="s">
        <v>1875</v>
      </c>
      <c r="G204" s="135" t="s">
        <v>195</v>
      </c>
      <c r="H204" s="136">
        <v>65.087999999999994</v>
      </c>
      <c r="I204" s="137"/>
      <c r="J204" s="138">
        <f>ROUND(I204*H204,2)</f>
        <v>0</v>
      </c>
      <c r="K204" s="134" t="s">
        <v>196</v>
      </c>
      <c r="L204" s="31"/>
      <c r="M204" s="139" t="s">
        <v>1</v>
      </c>
      <c r="N204" s="140" t="s">
        <v>44</v>
      </c>
      <c r="P204" s="141">
        <f>O204*H204</f>
        <v>0</v>
      </c>
      <c r="Q204" s="141">
        <v>8.51616E-3</v>
      </c>
      <c r="R204" s="141">
        <f>Q204*H204</f>
        <v>0.55429982207999995</v>
      </c>
      <c r="S204" s="141">
        <v>0</v>
      </c>
      <c r="T204" s="142">
        <f>S204*H204</f>
        <v>0</v>
      </c>
      <c r="AR204" s="143" t="s">
        <v>197</v>
      </c>
      <c r="AT204" s="143" t="s">
        <v>192</v>
      </c>
      <c r="AU204" s="143" t="s">
        <v>89</v>
      </c>
      <c r="AY204" s="16" t="s">
        <v>190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87</v>
      </c>
      <c r="BK204" s="144">
        <f>ROUND(I204*H204,2)</f>
        <v>0</v>
      </c>
      <c r="BL204" s="16" t="s">
        <v>197</v>
      </c>
      <c r="BM204" s="143" t="s">
        <v>302</v>
      </c>
    </row>
    <row r="205" spans="2:65" s="1" customFormat="1" ht="39">
      <c r="B205" s="31"/>
      <c r="D205" s="145" t="s">
        <v>198</v>
      </c>
      <c r="F205" s="146" t="s">
        <v>1876</v>
      </c>
      <c r="I205" s="147"/>
      <c r="L205" s="31"/>
      <c r="M205" s="148"/>
      <c r="T205" s="55"/>
      <c r="AT205" s="16" t="s">
        <v>198</v>
      </c>
      <c r="AU205" s="16" t="s">
        <v>89</v>
      </c>
    </row>
    <row r="206" spans="2:65" s="1" customFormat="1">
      <c r="B206" s="31"/>
      <c r="D206" s="149" t="s">
        <v>200</v>
      </c>
      <c r="F206" s="150" t="s">
        <v>1877</v>
      </c>
      <c r="I206" s="147"/>
      <c r="L206" s="31"/>
      <c r="M206" s="148"/>
      <c r="T206" s="55"/>
      <c r="AT206" s="16" t="s">
        <v>200</v>
      </c>
      <c r="AU206" s="16" t="s">
        <v>89</v>
      </c>
    </row>
    <row r="207" spans="2:65" s="1" customFormat="1" ht="16.5" customHeight="1">
      <c r="B207" s="31"/>
      <c r="C207" s="152" t="s">
        <v>7</v>
      </c>
      <c r="D207" s="152" t="s">
        <v>426</v>
      </c>
      <c r="E207" s="153" t="s">
        <v>2103</v>
      </c>
      <c r="F207" s="154" t="s">
        <v>2104</v>
      </c>
      <c r="G207" s="155" t="s">
        <v>195</v>
      </c>
      <c r="H207" s="156">
        <v>68.341999999999999</v>
      </c>
      <c r="I207" s="157"/>
      <c r="J207" s="158">
        <f>ROUND(I207*H207,2)</f>
        <v>0</v>
      </c>
      <c r="K207" s="154" t="s">
        <v>196</v>
      </c>
      <c r="L207" s="159"/>
      <c r="M207" s="160" t="s">
        <v>1</v>
      </c>
      <c r="N207" s="161" t="s">
        <v>44</v>
      </c>
      <c r="P207" s="141">
        <f>O207*H207</f>
        <v>0</v>
      </c>
      <c r="Q207" s="141">
        <v>1.5E-3</v>
      </c>
      <c r="R207" s="141">
        <f>Q207*H207</f>
        <v>0.10251300000000001</v>
      </c>
      <c r="S207" s="141">
        <v>0</v>
      </c>
      <c r="T207" s="142">
        <f>S207*H207</f>
        <v>0</v>
      </c>
      <c r="AR207" s="143" t="s">
        <v>216</v>
      </c>
      <c r="AT207" s="143" t="s">
        <v>426</v>
      </c>
      <c r="AU207" s="143" t="s">
        <v>89</v>
      </c>
      <c r="AY207" s="16" t="s">
        <v>190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87</v>
      </c>
      <c r="BK207" s="144">
        <f>ROUND(I207*H207,2)</f>
        <v>0</v>
      </c>
      <c r="BL207" s="16" t="s">
        <v>197</v>
      </c>
      <c r="BM207" s="143" t="s">
        <v>307</v>
      </c>
    </row>
    <row r="208" spans="2:65" s="1" customFormat="1">
      <c r="B208" s="31"/>
      <c r="D208" s="145" t="s">
        <v>198</v>
      </c>
      <c r="F208" s="146" t="s">
        <v>2104</v>
      </c>
      <c r="I208" s="147"/>
      <c r="L208" s="31"/>
      <c r="M208" s="148"/>
      <c r="T208" s="55"/>
      <c r="AT208" s="16" t="s">
        <v>198</v>
      </c>
      <c r="AU208" s="16" t="s">
        <v>89</v>
      </c>
    </row>
    <row r="209" spans="2:65" s="1" customFormat="1" ht="24.2" customHeight="1">
      <c r="B209" s="31"/>
      <c r="C209" s="132" t="s">
        <v>254</v>
      </c>
      <c r="D209" s="132" t="s">
        <v>192</v>
      </c>
      <c r="E209" s="133" t="s">
        <v>2105</v>
      </c>
      <c r="F209" s="134" t="s">
        <v>2106</v>
      </c>
      <c r="G209" s="135" t="s">
        <v>368</v>
      </c>
      <c r="H209" s="136">
        <v>28.8</v>
      </c>
      <c r="I209" s="137"/>
      <c r="J209" s="138">
        <f>ROUND(I209*H209,2)</f>
        <v>0</v>
      </c>
      <c r="K209" s="134" t="s">
        <v>196</v>
      </c>
      <c r="L209" s="31"/>
      <c r="M209" s="139" t="s">
        <v>1</v>
      </c>
      <c r="N209" s="140" t="s">
        <v>44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197</v>
      </c>
      <c r="AT209" s="143" t="s">
        <v>192</v>
      </c>
      <c r="AU209" s="143" t="s">
        <v>89</v>
      </c>
      <c r="AY209" s="16" t="s">
        <v>190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197</v>
      </c>
      <c r="BM209" s="143" t="s">
        <v>312</v>
      </c>
    </row>
    <row r="210" spans="2:65" s="1" customFormat="1" ht="29.25">
      <c r="B210" s="31"/>
      <c r="D210" s="145" t="s">
        <v>198</v>
      </c>
      <c r="F210" s="146" t="s">
        <v>2107</v>
      </c>
      <c r="I210" s="147"/>
      <c r="L210" s="31"/>
      <c r="M210" s="148"/>
      <c r="T210" s="55"/>
      <c r="AT210" s="16" t="s">
        <v>198</v>
      </c>
      <c r="AU210" s="16" t="s">
        <v>89</v>
      </c>
    </row>
    <row r="211" spans="2:65" s="1" customFormat="1">
      <c r="B211" s="31"/>
      <c r="D211" s="149" t="s">
        <v>200</v>
      </c>
      <c r="F211" s="150" t="s">
        <v>2108</v>
      </c>
      <c r="I211" s="147"/>
      <c r="L211" s="31"/>
      <c r="M211" s="148"/>
      <c r="T211" s="55"/>
      <c r="AT211" s="16" t="s">
        <v>200</v>
      </c>
      <c r="AU211" s="16" t="s">
        <v>89</v>
      </c>
    </row>
    <row r="212" spans="2:65" s="1" customFormat="1" ht="24.2" customHeight="1">
      <c r="B212" s="31"/>
      <c r="C212" s="152" t="s">
        <v>315</v>
      </c>
      <c r="D212" s="152" t="s">
        <v>426</v>
      </c>
      <c r="E212" s="153" t="s">
        <v>1890</v>
      </c>
      <c r="F212" s="154" t="s">
        <v>1891</v>
      </c>
      <c r="G212" s="155" t="s">
        <v>368</v>
      </c>
      <c r="H212" s="156">
        <v>30.24</v>
      </c>
      <c r="I212" s="157"/>
      <c r="J212" s="158">
        <f>ROUND(I212*H212,2)</f>
        <v>0</v>
      </c>
      <c r="K212" s="154" t="s">
        <v>196</v>
      </c>
      <c r="L212" s="159"/>
      <c r="M212" s="160" t="s">
        <v>1</v>
      </c>
      <c r="N212" s="161" t="s">
        <v>44</v>
      </c>
      <c r="P212" s="141">
        <f>O212*H212</f>
        <v>0</v>
      </c>
      <c r="Q212" s="141">
        <v>4.4999999999999999E-4</v>
      </c>
      <c r="R212" s="141">
        <f>Q212*H212</f>
        <v>1.3607999999999999E-2</v>
      </c>
      <c r="S212" s="141">
        <v>0</v>
      </c>
      <c r="T212" s="142">
        <f>S212*H212</f>
        <v>0</v>
      </c>
      <c r="AR212" s="143" t="s">
        <v>216</v>
      </c>
      <c r="AT212" s="143" t="s">
        <v>426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318</v>
      </c>
    </row>
    <row r="213" spans="2:65" s="1" customFormat="1">
      <c r="B213" s="31"/>
      <c r="D213" s="145" t="s">
        <v>198</v>
      </c>
      <c r="F213" s="146" t="s">
        <v>1891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 ht="44.25" customHeight="1">
      <c r="B214" s="31"/>
      <c r="C214" s="132" t="s">
        <v>259</v>
      </c>
      <c r="D214" s="132" t="s">
        <v>192</v>
      </c>
      <c r="E214" s="133" t="s">
        <v>446</v>
      </c>
      <c r="F214" s="134" t="s">
        <v>447</v>
      </c>
      <c r="G214" s="135" t="s">
        <v>195</v>
      </c>
      <c r="H214" s="136">
        <v>124.63200000000001</v>
      </c>
      <c r="I214" s="137"/>
      <c r="J214" s="138">
        <f>ROUND(I214*H214,2)</f>
        <v>0</v>
      </c>
      <c r="K214" s="134" t="s">
        <v>196</v>
      </c>
      <c r="L214" s="31"/>
      <c r="M214" s="139" t="s">
        <v>1</v>
      </c>
      <c r="N214" s="140" t="s">
        <v>44</v>
      </c>
      <c r="P214" s="141">
        <f>O214*H214</f>
        <v>0</v>
      </c>
      <c r="Q214" s="141">
        <v>8.5961600000000003E-3</v>
      </c>
      <c r="R214" s="141">
        <f>Q214*H214</f>
        <v>1.0713566131200001</v>
      </c>
      <c r="S214" s="141">
        <v>0</v>
      </c>
      <c r="T214" s="142">
        <f>S214*H214</f>
        <v>0</v>
      </c>
      <c r="AR214" s="143" t="s">
        <v>197</v>
      </c>
      <c r="AT214" s="143" t="s">
        <v>192</v>
      </c>
      <c r="AU214" s="143" t="s">
        <v>89</v>
      </c>
      <c r="AY214" s="16" t="s">
        <v>190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87</v>
      </c>
      <c r="BK214" s="144">
        <f>ROUND(I214*H214,2)</f>
        <v>0</v>
      </c>
      <c r="BL214" s="16" t="s">
        <v>197</v>
      </c>
      <c r="BM214" s="143" t="s">
        <v>323</v>
      </c>
    </row>
    <row r="215" spans="2:65" s="1" customFormat="1" ht="39">
      <c r="B215" s="31"/>
      <c r="D215" s="145" t="s">
        <v>198</v>
      </c>
      <c r="F215" s="146" t="s">
        <v>449</v>
      </c>
      <c r="I215" s="147"/>
      <c r="L215" s="31"/>
      <c r="M215" s="148"/>
      <c r="T215" s="55"/>
      <c r="AT215" s="16" t="s">
        <v>198</v>
      </c>
      <c r="AU215" s="16" t="s">
        <v>89</v>
      </c>
    </row>
    <row r="216" spans="2:65" s="1" customFormat="1">
      <c r="B216" s="31"/>
      <c r="D216" s="149" t="s">
        <v>200</v>
      </c>
      <c r="F216" s="150" t="s">
        <v>450</v>
      </c>
      <c r="I216" s="147"/>
      <c r="L216" s="31"/>
      <c r="M216" s="148"/>
      <c r="T216" s="55"/>
      <c r="AT216" s="16" t="s">
        <v>200</v>
      </c>
      <c r="AU216" s="16" t="s">
        <v>89</v>
      </c>
    </row>
    <row r="217" spans="2:65" s="1" customFormat="1" ht="21.75" customHeight="1">
      <c r="B217" s="31"/>
      <c r="C217" s="152" t="s">
        <v>329</v>
      </c>
      <c r="D217" s="152" t="s">
        <v>426</v>
      </c>
      <c r="E217" s="153" t="s">
        <v>468</v>
      </c>
      <c r="F217" s="154" t="s">
        <v>469</v>
      </c>
      <c r="G217" s="155" t="s">
        <v>195</v>
      </c>
      <c r="H217" s="156">
        <v>127.125</v>
      </c>
      <c r="I217" s="157"/>
      <c r="J217" s="158">
        <f>ROUND(I217*H217,2)</f>
        <v>0</v>
      </c>
      <c r="K217" s="154" t="s">
        <v>196</v>
      </c>
      <c r="L217" s="159"/>
      <c r="M217" s="160" t="s">
        <v>1</v>
      </c>
      <c r="N217" s="161" t="s">
        <v>44</v>
      </c>
      <c r="P217" s="141">
        <f>O217*H217</f>
        <v>0</v>
      </c>
      <c r="Q217" s="141">
        <v>2.0999999999999999E-3</v>
      </c>
      <c r="R217" s="141">
        <f>Q217*H217</f>
        <v>0.26696249999999999</v>
      </c>
      <c r="S217" s="141">
        <v>0</v>
      </c>
      <c r="T217" s="142">
        <f>S217*H217</f>
        <v>0</v>
      </c>
      <c r="AR217" s="143" t="s">
        <v>216</v>
      </c>
      <c r="AT217" s="143" t="s">
        <v>426</v>
      </c>
      <c r="AU217" s="143" t="s">
        <v>89</v>
      </c>
      <c r="AY217" s="16" t="s">
        <v>190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87</v>
      </c>
      <c r="BK217" s="144">
        <f>ROUND(I217*H217,2)</f>
        <v>0</v>
      </c>
      <c r="BL217" s="16" t="s">
        <v>197</v>
      </c>
      <c r="BM217" s="143" t="s">
        <v>332</v>
      </c>
    </row>
    <row r="218" spans="2:65" s="1" customFormat="1">
      <c r="B218" s="31"/>
      <c r="D218" s="145" t="s">
        <v>198</v>
      </c>
      <c r="F218" s="146" t="s">
        <v>469</v>
      </c>
      <c r="I218" s="147"/>
      <c r="L218" s="31"/>
      <c r="M218" s="148"/>
      <c r="T218" s="55"/>
      <c r="AT218" s="16" t="s">
        <v>198</v>
      </c>
      <c r="AU218" s="16" t="s">
        <v>89</v>
      </c>
    </row>
    <row r="219" spans="2:65" s="1" customFormat="1" ht="37.9" customHeight="1">
      <c r="B219" s="31"/>
      <c r="C219" s="132" t="s">
        <v>266</v>
      </c>
      <c r="D219" s="132" t="s">
        <v>192</v>
      </c>
      <c r="E219" s="133" t="s">
        <v>471</v>
      </c>
      <c r="F219" s="134" t="s">
        <v>472</v>
      </c>
      <c r="G219" s="135" t="s">
        <v>368</v>
      </c>
      <c r="H219" s="136">
        <v>122.7</v>
      </c>
      <c r="I219" s="137"/>
      <c r="J219" s="138">
        <f>ROUND(I219*H219,2)</f>
        <v>0</v>
      </c>
      <c r="K219" s="134" t="s">
        <v>196</v>
      </c>
      <c r="L219" s="31"/>
      <c r="M219" s="139" t="s">
        <v>1</v>
      </c>
      <c r="N219" s="140" t="s">
        <v>44</v>
      </c>
      <c r="P219" s="141">
        <f>O219*H219</f>
        <v>0</v>
      </c>
      <c r="Q219" s="141">
        <v>1.758E-3</v>
      </c>
      <c r="R219" s="141">
        <f>Q219*H219</f>
        <v>0.2157066</v>
      </c>
      <c r="S219" s="141">
        <v>0</v>
      </c>
      <c r="T219" s="142">
        <f>S219*H219</f>
        <v>0</v>
      </c>
      <c r="AR219" s="143" t="s">
        <v>197</v>
      </c>
      <c r="AT219" s="143" t="s">
        <v>192</v>
      </c>
      <c r="AU219" s="143" t="s">
        <v>89</v>
      </c>
      <c r="AY219" s="16" t="s">
        <v>190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87</v>
      </c>
      <c r="BK219" s="144">
        <f>ROUND(I219*H219,2)</f>
        <v>0</v>
      </c>
      <c r="BL219" s="16" t="s">
        <v>197</v>
      </c>
      <c r="BM219" s="143" t="s">
        <v>337</v>
      </c>
    </row>
    <row r="220" spans="2:65" s="1" customFormat="1" ht="29.25">
      <c r="B220" s="31"/>
      <c r="D220" s="145" t="s">
        <v>198</v>
      </c>
      <c r="F220" s="146" t="s">
        <v>474</v>
      </c>
      <c r="I220" s="147"/>
      <c r="L220" s="31"/>
      <c r="M220" s="148"/>
      <c r="T220" s="55"/>
      <c r="AT220" s="16" t="s">
        <v>198</v>
      </c>
      <c r="AU220" s="16" t="s">
        <v>89</v>
      </c>
    </row>
    <row r="221" spans="2:65" s="1" customFormat="1">
      <c r="B221" s="31"/>
      <c r="D221" s="149" t="s">
        <v>200</v>
      </c>
      <c r="F221" s="150" t="s">
        <v>475</v>
      </c>
      <c r="I221" s="147"/>
      <c r="L221" s="31"/>
      <c r="M221" s="148"/>
      <c r="T221" s="55"/>
      <c r="AT221" s="16" t="s">
        <v>200</v>
      </c>
      <c r="AU221" s="16" t="s">
        <v>89</v>
      </c>
    </row>
    <row r="222" spans="2:65" s="1" customFormat="1" ht="21.75" customHeight="1">
      <c r="B222" s="31"/>
      <c r="C222" s="152" t="s">
        <v>340</v>
      </c>
      <c r="D222" s="152" t="s">
        <v>426</v>
      </c>
      <c r="E222" s="153" t="s">
        <v>477</v>
      </c>
      <c r="F222" s="154" t="s">
        <v>478</v>
      </c>
      <c r="G222" s="155" t="s">
        <v>195</v>
      </c>
      <c r="H222" s="156">
        <v>25.030999999999999</v>
      </c>
      <c r="I222" s="157"/>
      <c r="J222" s="158">
        <f>ROUND(I222*H222,2)</f>
        <v>0</v>
      </c>
      <c r="K222" s="154" t="s">
        <v>196</v>
      </c>
      <c r="L222" s="159"/>
      <c r="M222" s="160" t="s">
        <v>1</v>
      </c>
      <c r="N222" s="161" t="s">
        <v>44</v>
      </c>
      <c r="P222" s="141">
        <f>O222*H222</f>
        <v>0</v>
      </c>
      <c r="Q222" s="141">
        <v>5.9999999999999995E-4</v>
      </c>
      <c r="R222" s="141">
        <f>Q222*H222</f>
        <v>1.5018599999999998E-2</v>
      </c>
      <c r="S222" s="141">
        <v>0</v>
      </c>
      <c r="T222" s="142">
        <f>S222*H222</f>
        <v>0</v>
      </c>
      <c r="AR222" s="143" t="s">
        <v>216</v>
      </c>
      <c r="AT222" s="143" t="s">
        <v>426</v>
      </c>
      <c r="AU222" s="143" t="s">
        <v>89</v>
      </c>
      <c r="AY222" s="16" t="s">
        <v>190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87</v>
      </c>
      <c r="BK222" s="144">
        <f>ROUND(I222*H222,2)</f>
        <v>0</v>
      </c>
      <c r="BL222" s="16" t="s">
        <v>197</v>
      </c>
      <c r="BM222" s="143" t="s">
        <v>343</v>
      </c>
    </row>
    <row r="223" spans="2:65" s="1" customFormat="1">
      <c r="B223" s="31"/>
      <c r="D223" s="145" t="s">
        <v>198</v>
      </c>
      <c r="F223" s="146" t="s">
        <v>478</v>
      </c>
      <c r="I223" s="147"/>
      <c r="L223" s="31"/>
      <c r="M223" s="148"/>
      <c r="T223" s="55"/>
      <c r="AT223" s="16" t="s">
        <v>198</v>
      </c>
      <c r="AU223" s="16" t="s">
        <v>89</v>
      </c>
    </row>
    <row r="224" spans="2:65" s="1" customFormat="1" ht="24.2" customHeight="1">
      <c r="B224" s="31"/>
      <c r="C224" s="132" t="s">
        <v>271</v>
      </c>
      <c r="D224" s="132" t="s">
        <v>192</v>
      </c>
      <c r="E224" s="133" t="s">
        <v>485</v>
      </c>
      <c r="F224" s="134" t="s">
        <v>486</v>
      </c>
      <c r="G224" s="135" t="s">
        <v>195</v>
      </c>
      <c r="H224" s="136">
        <v>1.756</v>
      </c>
      <c r="I224" s="137"/>
      <c r="J224" s="138">
        <f>ROUND(I224*H224,2)</f>
        <v>0</v>
      </c>
      <c r="K224" s="134" t="s">
        <v>196</v>
      </c>
      <c r="L224" s="31"/>
      <c r="M224" s="139" t="s">
        <v>1</v>
      </c>
      <c r="N224" s="140" t="s">
        <v>44</v>
      </c>
      <c r="P224" s="141">
        <f>O224*H224</f>
        <v>0</v>
      </c>
      <c r="Q224" s="141">
        <v>5.7000000000000002E-3</v>
      </c>
      <c r="R224" s="141">
        <f>Q224*H224</f>
        <v>1.0009200000000001E-2</v>
      </c>
      <c r="S224" s="141">
        <v>0</v>
      </c>
      <c r="T224" s="142">
        <f>S224*H224</f>
        <v>0</v>
      </c>
      <c r="AR224" s="143" t="s">
        <v>197</v>
      </c>
      <c r="AT224" s="143" t="s">
        <v>192</v>
      </c>
      <c r="AU224" s="143" t="s">
        <v>89</v>
      </c>
      <c r="AY224" s="16" t="s">
        <v>190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87</v>
      </c>
      <c r="BK224" s="144">
        <f>ROUND(I224*H224,2)</f>
        <v>0</v>
      </c>
      <c r="BL224" s="16" t="s">
        <v>197</v>
      </c>
      <c r="BM224" s="143" t="s">
        <v>348</v>
      </c>
    </row>
    <row r="225" spans="2:65" s="1" customFormat="1" ht="19.5">
      <c r="B225" s="31"/>
      <c r="D225" s="145" t="s">
        <v>198</v>
      </c>
      <c r="F225" s="146" t="s">
        <v>488</v>
      </c>
      <c r="I225" s="147"/>
      <c r="L225" s="31"/>
      <c r="M225" s="148"/>
      <c r="T225" s="55"/>
      <c r="AT225" s="16" t="s">
        <v>198</v>
      </c>
      <c r="AU225" s="16" t="s">
        <v>89</v>
      </c>
    </row>
    <row r="226" spans="2:65" s="1" customFormat="1">
      <c r="B226" s="31"/>
      <c r="D226" s="149" t="s">
        <v>200</v>
      </c>
      <c r="F226" s="150" t="s">
        <v>489</v>
      </c>
      <c r="I226" s="147"/>
      <c r="L226" s="31"/>
      <c r="M226" s="148"/>
      <c r="T226" s="55"/>
      <c r="AT226" s="16" t="s">
        <v>200</v>
      </c>
      <c r="AU226" s="16" t="s">
        <v>89</v>
      </c>
    </row>
    <row r="227" spans="2:65" s="1" customFormat="1" ht="24.2" customHeight="1">
      <c r="B227" s="31"/>
      <c r="C227" s="132" t="s">
        <v>351</v>
      </c>
      <c r="D227" s="132" t="s">
        <v>192</v>
      </c>
      <c r="E227" s="133" t="s">
        <v>491</v>
      </c>
      <c r="F227" s="134" t="s">
        <v>492</v>
      </c>
      <c r="G227" s="135" t="s">
        <v>195</v>
      </c>
      <c r="H227" s="136">
        <v>1.756</v>
      </c>
      <c r="I227" s="137"/>
      <c r="J227" s="138">
        <f>ROUND(I227*H227,2)</f>
        <v>0</v>
      </c>
      <c r="K227" s="134" t="s">
        <v>196</v>
      </c>
      <c r="L227" s="31"/>
      <c r="M227" s="139" t="s">
        <v>1</v>
      </c>
      <c r="N227" s="140" t="s">
        <v>44</v>
      </c>
      <c r="P227" s="141">
        <f>O227*H227</f>
        <v>0</v>
      </c>
      <c r="Q227" s="141">
        <v>2.2000000000000001E-4</v>
      </c>
      <c r="R227" s="141">
        <f>Q227*H227</f>
        <v>3.8632E-4</v>
      </c>
      <c r="S227" s="141">
        <v>0</v>
      </c>
      <c r="T227" s="142">
        <f>S227*H227</f>
        <v>0</v>
      </c>
      <c r="AR227" s="143" t="s">
        <v>197</v>
      </c>
      <c r="AT227" s="143" t="s">
        <v>192</v>
      </c>
      <c r="AU227" s="143" t="s">
        <v>89</v>
      </c>
      <c r="AY227" s="16" t="s">
        <v>190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87</v>
      </c>
      <c r="BK227" s="144">
        <f>ROUND(I227*H227,2)</f>
        <v>0</v>
      </c>
      <c r="BL227" s="16" t="s">
        <v>197</v>
      </c>
      <c r="BM227" s="143" t="s">
        <v>354</v>
      </c>
    </row>
    <row r="228" spans="2:65" s="1" customFormat="1" ht="19.5">
      <c r="B228" s="31"/>
      <c r="D228" s="145" t="s">
        <v>198</v>
      </c>
      <c r="F228" s="146" t="s">
        <v>494</v>
      </c>
      <c r="I228" s="147"/>
      <c r="L228" s="31"/>
      <c r="M228" s="148"/>
      <c r="T228" s="55"/>
      <c r="AT228" s="16" t="s">
        <v>198</v>
      </c>
      <c r="AU228" s="16" t="s">
        <v>89</v>
      </c>
    </row>
    <row r="229" spans="2:65" s="1" customFormat="1">
      <c r="B229" s="31"/>
      <c r="D229" s="149" t="s">
        <v>200</v>
      </c>
      <c r="F229" s="150" t="s">
        <v>495</v>
      </c>
      <c r="I229" s="147"/>
      <c r="L229" s="31"/>
      <c r="M229" s="148"/>
      <c r="T229" s="55"/>
      <c r="AT229" s="16" t="s">
        <v>200</v>
      </c>
      <c r="AU229" s="16" t="s">
        <v>89</v>
      </c>
    </row>
    <row r="230" spans="2:65" s="1" customFormat="1" ht="16.5" customHeight="1">
      <c r="B230" s="31"/>
      <c r="C230" s="132" t="s">
        <v>277</v>
      </c>
      <c r="D230" s="132" t="s">
        <v>192</v>
      </c>
      <c r="E230" s="133" t="s">
        <v>310</v>
      </c>
      <c r="F230" s="134" t="s">
        <v>311</v>
      </c>
      <c r="G230" s="135" t="s">
        <v>195</v>
      </c>
      <c r="H230" s="136">
        <v>173.43799999999999</v>
      </c>
      <c r="I230" s="137"/>
      <c r="J230" s="138">
        <f>ROUND(I230*H230,2)</f>
        <v>0</v>
      </c>
      <c r="K230" s="134" t="s">
        <v>196</v>
      </c>
      <c r="L230" s="31"/>
      <c r="M230" s="139" t="s">
        <v>1</v>
      </c>
      <c r="N230" s="140" t="s">
        <v>44</v>
      </c>
      <c r="P230" s="141">
        <f>O230*H230</f>
        <v>0</v>
      </c>
      <c r="Q230" s="141">
        <v>2.63E-4</v>
      </c>
      <c r="R230" s="141">
        <f>Q230*H230</f>
        <v>4.5614193999999997E-2</v>
      </c>
      <c r="S230" s="141">
        <v>0</v>
      </c>
      <c r="T230" s="142">
        <f>S230*H230</f>
        <v>0</v>
      </c>
      <c r="AR230" s="143" t="s">
        <v>197</v>
      </c>
      <c r="AT230" s="143" t="s">
        <v>192</v>
      </c>
      <c r="AU230" s="143" t="s">
        <v>89</v>
      </c>
      <c r="AY230" s="16" t="s">
        <v>190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87</v>
      </c>
      <c r="BK230" s="144">
        <f>ROUND(I230*H230,2)</f>
        <v>0</v>
      </c>
      <c r="BL230" s="16" t="s">
        <v>197</v>
      </c>
      <c r="BM230" s="143" t="s">
        <v>357</v>
      </c>
    </row>
    <row r="231" spans="2:65" s="1" customFormat="1" ht="19.5">
      <c r="B231" s="31"/>
      <c r="D231" s="145" t="s">
        <v>198</v>
      </c>
      <c r="F231" s="146" t="s">
        <v>313</v>
      </c>
      <c r="I231" s="147"/>
      <c r="L231" s="31"/>
      <c r="M231" s="148"/>
      <c r="T231" s="55"/>
      <c r="AT231" s="16" t="s">
        <v>198</v>
      </c>
      <c r="AU231" s="16" t="s">
        <v>89</v>
      </c>
    </row>
    <row r="232" spans="2:65" s="1" customFormat="1">
      <c r="B232" s="31"/>
      <c r="D232" s="149" t="s">
        <v>200</v>
      </c>
      <c r="F232" s="150" t="s">
        <v>314</v>
      </c>
      <c r="I232" s="147"/>
      <c r="L232" s="31"/>
      <c r="M232" s="148"/>
      <c r="T232" s="55"/>
      <c r="AT232" s="16" t="s">
        <v>200</v>
      </c>
      <c r="AU232" s="16" t="s">
        <v>89</v>
      </c>
    </row>
    <row r="233" spans="2:65" s="1" customFormat="1" ht="24.2" customHeight="1">
      <c r="B233" s="31"/>
      <c r="C233" s="132" t="s">
        <v>358</v>
      </c>
      <c r="D233" s="132" t="s">
        <v>192</v>
      </c>
      <c r="E233" s="133" t="s">
        <v>2109</v>
      </c>
      <c r="F233" s="134" t="s">
        <v>2110</v>
      </c>
      <c r="G233" s="135" t="s">
        <v>195</v>
      </c>
      <c r="H233" s="136">
        <v>6.72</v>
      </c>
      <c r="I233" s="137"/>
      <c r="J233" s="138">
        <f>ROUND(I233*H233,2)</f>
        <v>0</v>
      </c>
      <c r="K233" s="134" t="s">
        <v>196</v>
      </c>
      <c r="L233" s="31"/>
      <c r="M233" s="139" t="s">
        <v>1</v>
      </c>
      <c r="N233" s="140" t="s">
        <v>44</v>
      </c>
      <c r="P233" s="141">
        <f>O233*H233</f>
        <v>0</v>
      </c>
      <c r="Q233" s="141">
        <v>5.7000000000000002E-3</v>
      </c>
      <c r="R233" s="141">
        <f>Q233*H233</f>
        <v>3.8303999999999998E-2</v>
      </c>
      <c r="S233" s="141">
        <v>0</v>
      </c>
      <c r="T233" s="142">
        <f>S233*H233</f>
        <v>0</v>
      </c>
      <c r="AR233" s="143" t="s">
        <v>197</v>
      </c>
      <c r="AT233" s="143" t="s">
        <v>192</v>
      </c>
      <c r="AU233" s="143" t="s">
        <v>89</v>
      </c>
      <c r="AY233" s="16" t="s">
        <v>190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87</v>
      </c>
      <c r="BK233" s="144">
        <f>ROUND(I233*H233,2)</f>
        <v>0</v>
      </c>
      <c r="BL233" s="16" t="s">
        <v>197</v>
      </c>
      <c r="BM233" s="143" t="s">
        <v>361</v>
      </c>
    </row>
    <row r="234" spans="2:65" s="1" customFormat="1" ht="19.5">
      <c r="B234" s="31"/>
      <c r="D234" s="145" t="s">
        <v>198</v>
      </c>
      <c r="F234" s="146" t="s">
        <v>2111</v>
      </c>
      <c r="I234" s="147"/>
      <c r="L234" s="31"/>
      <c r="M234" s="148"/>
      <c r="T234" s="55"/>
      <c r="AT234" s="16" t="s">
        <v>198</v>
      </c>
      <c r="AU234" s="16" t="s">
        <v>89</v>
      </c>
    </row>
    <row r="235" spans="2:65" s="1" customFormat="1">
      <c r="B235" s="31"/>
      <c r="D235" s="149" t="s">
        <v>200</v>
      </c>
      <c r="F235" s="150" t="s">
        <v>2112</v>
      </c>
      <c r="I235" s="147"/>
      <c r="L235" s="31"/>
      <c r="M235" s="148"/>
      <c r="T235" s="55"/>
      <c r="AT235" s="16" t="s">
        <v>200</v>
      </c>
      <c r="AU235" s="16" t="s">
        <v>89</v>
      </c>
    </row>
    <row r="236" spans="2:65" s="1" customFormat="1" ht="24.2" customHeight="1">
      <c r="B236" s="31"/>
      <c r="C236" s="132" t="s">
        <v>281</v>
      </c>
      <c r="D236" s="132" t="s">
        <v>192</v>
      </c>
      <c r="E236" s="133" t="s">
        <v>2113</v>
      </c>
      <c r="F236" s="134" t="s">
        <v>2114</v>
      </c>
      <c r="G236" s="135" t="s">
        <v>195</v>
      </c>
      <c r="H236" s="136">
        <v>6.72</v>
      </c>
      <c r="I236" s="137"/>
      <c r="J236" s="138">
        <f>ROUND(I236*H236,2)</f>
        <v>0</v>
      </c>
      <c r="K236" s="134" t="s">
        <v>196</v>
      </c>
      <c r="L236" s="31"/>
      <c r="M236" s="139" t="s">
        <v>1</v>
      </c>
      <c r="N236" s="140" t="s">
        <v>44</v>
      </c>
      <c r="P236" s="141">
        <f>O236*H236</f>
        <v>0</v>
      </c>
      <c r="Q236" s="141">
        <v>2.2000000000000001E-4</v>
      </c>
      <c r="R236" s="141">
        <f>Q236*H236</f>
        <v>1.4783999999999999E-3</v>
      </c>
      <c r="S236" s="141">
        <v>0</v>
      </c>
      <c r="T236" s="142">
        <f>S236*H236</f>
        <v>0</v>
      </c>
      <c r="AR236" s="143" t="s">
        <v>197</v>
      </c>
      <c r="AT236" s="143" t="s">
        <v>192</v>
      </c>
      <c r="AU236" s="143" t="s">
        <v>89</v>
      </c>
      <c r="AY236" s="16" t="s">
        <v>190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87</v>
      </c>
      <c r="BK236" s="144">
        <f>ROUND(I236*H236,2)</f>
        <v>0</v>
      </c>
      <c r="BL236" s="16" t="s">
        <v>197</v>
      </c>
      <c r="BM236" s="143" t="s">
        <v>369</v>
      </c>
    </row>
    <row r="237" spans="2:65" s="1" customFormat="1" ht="19.5">
      <c r="B237" s="31"/>
      <c r="D237" s="145" t="s">
        <v>198</v>
      </c>
      <c r="F237" s="146" t="s">
        <v>2115</v>
      </c>
      <c r="I237" s="147"/>
      <c r="L237" s="31"/>
      <c r="M237" s="148"/>
      <c r="T237" s="55"/>
      <c r="AT237" s="16" t="s">
        <v>198</v>
      </c>
      <c r="AU237" s="16" t="s">
        <v>89</v>
      </c>
    </row>
    <row r="238" spans="2:65" s="1" customFormat="1">
      <c r="B238" s="31"/>
      <c r="D238" s="149" t="s">
        <v>200</v>
      </c>
      <c r="F238" s="150" t="s">
        <v>2116</v>
      </c>
      <c r="I238" s="147"/>
      <c r="L238" s="31"/>
      <c r="M238" s="148"/>
      <c r="T238" s="55"/>
      <c r="AT238" s="16" t="s">
        <v>200</v>
      </c>
      <c r="AU238" s="16" t="s">
        <v>89</v>
      </c>
    </row>
    <row r="239" spans="2:65" s="1" customFormat="1" ht="24.2" customHeight="1">
      <c r="B239" s="31"/>
      <c r="C239" s="132" t="s">
        <v>372</v>
      </c>
      <c r="D239" s="132" t="s">
        <v>192</v>
      </c>
      <c r="E239" s="133" t="s">
        <v>518</v>
      </c>
      <c r="F239" s="134" t="s">
        <v>519</v>
      </c>
      <c r="G239" s="135" t="s">
        <v>195</v>
      </c>
      <c r="H239" s="136">
        <v>89.762</v>
      </c>
      <c r="I239" s="137"/>
      <c r="J239" s="138">
        <f>ROUND(I239*H239,2)</f>
        <v>0</v>
      </c>
      <c r="K239" s="134" t="s">
        <v>196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4.3839999999999999E-3</v>
      </c>
      <c r="R239" s="141">
        <f>Q239*H239</f>
        <v>0.39351660799999999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375</v>
      </c>
    </row>
    <row r="240" spans="2:65" s="1" customFormat="1" ht="19.5">
      <c r="B240" s="31"/>
      <c r="D240" s="145" t="s">
        <v>198</v>
      </c>
      <c r="F240" s="146" t="s">
        <v>521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>
      <c r="B241" s="31"/>
      <c r="D241" s="149" t="s">
        <v>200</v>
      </c>
      <c r="F241" s="150" t="s">
        <v>522</v>
      </c>
      <c r="I241" s="147"/>
      <c r="L241" s="31"/>
      <c r="M241" s="148"/>
      <c r="T241" s="55"/>
      <c r="AT241" s="16" t="s">
        <v>200</v>
      </c>
      <c r="AU241" s="16" t="s">
        <v>89</v>
      </c>
    </row>
    <row r="242" spans="2:65" s="1" customFormat="1" ht="16.5" customHeight="1">
      <c r="B242" s="31"/>
      <c r="C242" s="132" t="s">
        <v>286</v>
      </c>
      <c r="D242" s="132" t="s">
        <v>192</v>
      </c>
      <c r="E242" s="133" t="s">
        <v>310</v>
      </c>
      <c r="F242" s="134" t="s">
        <v>311</v>
      </c>
      <c r="G242" s="135" t="s">
        <v>195</v>
      </c>
      <c r="H242" s="136">
        <v>22.51</v>
      </c>
      <c r="I242" s="137"/>
      <c r="J242" s="138">
        <f>ROUND(I242*H242,2)</f>
        <v>0</v>
      </c>
      <c r="K242" s="134" t="s">
        <v>196</v>
      </c>
      <c r="L242" s="31"/>
      <c r="M242" s="139" t="s">
        <v>1</v>
      </c>
      <c r="N242" s="140" t="s">
        <v>44</v>
      </c>
      <c r="P242" s="141">
        <f>O242*H242</f>
        <v>0</v>
      </c>
      <c r="Q242" s="141">
        <v>2.63E-4</v>
      </c>
      <c r="R242" s="141">
        <f>Q242*H242</f>
        <v>5.92013E-3</v>
      </c>
      <c r="S242" s="141">
        <v>0</v>
      </c>
      <c r="T242" s="142">
        <f>S242*H242</f>
        <v>0</v>
      </c>
      <c r="AR242" s="143" t="s">
        <v>197</v>
      </c>
      <c r="AT242" s="143" t="s">
        <v>192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380</v>
      </c>
    </row>
    <row r="243" spans="2:65" s="1" customFormat="1" ht="19.5">
      <c r="B243" s="31"/>
      <c r="D243" s="145" t="s">
        <v>198</v>
      </c>
      <c r="F243" s="146" t="s">
        <v>313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>
      <c r="B244" s="31"/>
      <c r="D244" s="149" t="s">
        <v>200</v>
      </c>
      <c r="F244" s="150" t="s">
        <v>314</v>
      </c>
      <c r="I244" s="147"/>
      <c r="L244" s="31"/>
      <c r="M244" s="148"/>
      <c r="T244" s="55"/>
      <c r="AT244" s="16" t="s">
        <v>200</v>
      </c>
      <c r="AU244" s="16" t="s">
        <v>89</v>
      </c>
    </row>
    <row r="245" spans="2:65" s="1" customFormat="1" ht="19.5">
      <c r="B245" s="31"/>
      <c r="D245" s="145" t="s">
        <v>403</v>
      </c>
      <c r="F245" s="151" t="s">
        <v>2117</v>
      </c>
      <c r="I245" s="147"/>
      <c r="L245" s="31"/>
      <c r="M245" s="148"/>
      <c r="T245" s="55"/>
      <c r="AT245" s="16" t="s">
        <v>403</v>
      </c>
      <c r="AU245" s="16" t="s">
        <v>89</v>
      </c>
    </row>
    <row r="246" spans="2:65" s="1" customFormat="1" ht="33" customHeight="1">
      <c r="B246" s="31"/>
      <c r="C246" s="132" t="s">
        <v>384</v>
      </c>
      <c r="D246" s="132" t="s">
        <v>192</v>
      </c>
      <c r="E246" s="133" t="s">
        <v>2118</v>
      </c>
      <c r="F246" s="134" t="s">
        <v>2119</v>
      </c>
      <c r="G246" s="135" t="s">
        <v>195</v>
      </c>
      <c r="H246" s="136">
        <v>20.8</v>
      </c>
      <c r="I246" s="137"/>
      <c r="J246" s="138">
        <f>ROUND(I246*H246,2)</f>
        <v>0</v>
      </c>
      <c r="K246" s="134" t="s">
        <v>196</v>
      </c>
      <c r="L246" s="31"/>
      <c r="M246" s="139" t="s">
        <v>1</v>
      </c>
      <c r="N246" s="140" t="s">
        <v>44</v>
      </c>
      <c r="P246" s="141">
        <f>O246*H246</f>
        <v>0</v>
      </c>
      <c r="Q246" s="141">
        <v>4.4079999999999996E-3</v>
      </c>
      <c r="R246" s="141">
        <f>Q246*H246</f>
        <v>9.1686400000000001E-2</v>
      </c>
      <c r="S246" s="141">
        <v>0</v>
      </c>
      <c r="T246" s="142">
        <f>S246*H246</f>
        <v>0</v>
      </c>
      <c r="AR246" s="143" t="s">
        <v>197</v>
      </c>
      <c r="AT246" s="143" t="s">
        <v>192</v>
      </c>
      <c r="AU246" s="143" t="s">
        <v>89</v>
      </c>
      <c r="AY246" s="16" t="s">
        <v>190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87</v>
      </c>
      <c r="BK246" s="144">
        <f>ROUND(I246*H246,2)</f>
        <v>0</v>
      </c>
      <c r="BL246" s="16" t="s">
        <v>197</v>
      </c>
      <c r="BM246" s="143" t="s">
        <v>387</v>
      </c>
    </row>
    <row r="247" spans="2:65" s="1" customFormat="1" ht="19.5">
      <c r="B247" s="31"/>
      <c r="D247" s="145" t="s">
        <v>198</v>
      </c>
      <c r="F247" s="146" t="s">
        <v>2120</v>
      </c>
      <c r="I247" s="147"/>
      <c r="L247" s="31"/>
      <c r="M247" s="148"/>
      <c r="T247" s="55"/>
      <c r="AT247" s="16" t="s">
        <v>198</v>
      </c>
      <c r="AU247" s="16" t="s">
        <v>89</v>
      </c>
    </row>
    <row r="248" spans="2:65" s="1" customFormat="1">
      <c r="B248" s="31"/>
      <c r="D248" s="149" t="s">
        <v>200</v>
      </c>
      <c r="F248" s="150" t="s">
        <v>2121</v>
      </c>
      <c r="I248" s="147"/>
      <c r="L248" s="31"/>
      <c r="M248" s="148"/>
      <c r="T248" s="55"/>
      <c r="AT248" s="16" t="s">
        <v>200</v>
      </c>
      <c r="AU248" s="16" t="s">
        <v>89</v>
      </c>
    </row>
    <row r="249" spans="2:65" s="1" customFormat="1" ht="24.2" customHeight="1">
      <c r="B249" s="31"/>
      <c r="C249" s="132" t="s">
        <v>291</v>
      </c>
      <c r="D249" s="132" t="s">
        <v>192</v>
      </c>
      <c r="E249" s="133" t="s">
        <v>2122</v>
      </c>
      <c r="F249" s="134" t="s">
        <v>2123</v>
      </c>
      <c r="G249" s="135" t="s">
        <v>195</v>
      </c>
      <c r="H249" s="136">
        <v>91.36</v>
      </c>
      <c r="I249" s="137"/>
      <c r="J249" s="138">
        <f>ROUND(I249*H249,2)</f>
        <v>0</v>
      </c>
      <c r="K249" s="134" t="s">
        <v>196</v>
      </c>
      <c r="L249" s="31"/>
      <c r="M249" s="139" t="s">
        <v>1</v>
      </c>
      <c r="N249" s="140" t="s">
        <v>44</v>
      </c>
      <c r="P249" s="141">
        <f>O249*H249</f>
        <v>0</v>
      </c>
      <c r="Q249" s="141">
        <v>2.63E-4</v>
      </c>
      <c r="R249" s="141">
        <f>Q249*H249</f>
        <v>2.4027679999999999E-2</v>
      </c>
      <c r="S249" s="141">
        <v>0</v>
      </c>
      <c r="T249" s="142">
        <f>S249*H249</f>
        <v>0</v>
      </c>
      <c r="AR249" s="143" t="s">
        <v>197</v>
      </c>
      <c r="AT249" s="143" t="s">
        <v>192</v>
      </c>
      <c r="AU249" s="143" t="s">
        <v>89</v>
      </c>
      <c r="AY249" s="16" t="s">
        <v>190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87</v>
      </c>
      <c r="BK249" s="144">
        <f>ROUND(I249*H249,2)</f>
        <v>0</v>
      </c>
      <c r="BL249" s="16" t="s">
        <v>197</v>
      </c>
      <c r="BM249" s="143" t="s">
        <v>392</v>
      </c>
    </row>
    <row r="250" spans="2:65" s="1" customFormat="1" ht="19.5">
      <c r="B250" s="31"/>
      <c r="D250" s="145" t="s">
        <v>198</v>
      </c>
      <c r="F250" s="146" t="s">
        <v>2124</v>
      </c>
      <c r="I250" s="147"/>
      <c r="L250" s="31"/>
      <c r="M250" s="148"/>
      <c r="T250" s="55"/>
      <c r="AT250" s="16" t="s">
        <v>198</v>
      </c>
      <c r="AU250" s="16" t="s">
        <v>89</v>
      </c>
    </row>
    <row r="251" spans="2:65" s="1" customFormat="1">
      <c r="B251" s="31"/>
      <c r="D251" s="149" t="s">
        <v>200</v>
      </c>
      <c r="F251" s="150" t="s">
        <v>2125</v>
      </c>
      <c r="I251" s="147"/>
      <c r="L251" s="31"/>
      <c r="M251" s="148"/>
      <c r="T251" s="55"/>
      <c r="AT251" s="16" t="s">
        <v>200</v>
      </c>
      <c r="AU251" s="16" t="s">
        <v>89</v>
      </c>
    </row>
    <row r="252" spans="2:65" s="1" customFormat="1" ht="24.2" customHeight="1">
      <c r="B252" s="31"/>
      <c r="C252" s="132" t="s">
        <v>398</v>
      </c>
      <c r="D252" s="132" t="s">
        <v>192</v>
      </c>
      <c r="E252" s="133" t="s">
        <v>496</v>
      </c>
      <c r="F252" s="134" t="s">
        <v>497</v>
      </c>
      <c r="G252" s="135" t="s">
        <v>195</v>
      </c>
      <c r="H252" s="136">
        <v>329.79599999999999</v>
      </c>
      <c r="I252" s="137"/>
      <c r="J252" s="138">
        <f>ROUND(I252*H252,2)</f>
        <v>0</v>
      </c>
      <c r="K252" s="134" t="s">
        <v>196</v>
      </c>
      <c r="L252" s="31"/>
      <c r="M252" s="139" t="s">
        <v>1</v>
      </c>
      <c r="N252" s="140" t="s">
        <v>44</v>
      </c>
      <c r="P252" s="141">
        <f>O252*H252</f>
        <v>0</v>
      </c>
      <c r="Q252" s="141">
        <v>2.99E-3</v>
      </c>
      <c r="R252" s="141">
        <f>Q252*H252</f>
        <v>0.98609004</v>
      </c>
      <c r="S252" s="141">
        <v>0</v>
      </c>
      <c r="T252" s="142">
        <f>S252*H252</f>
        <v>0</v>
      </c>
      <c r="AR252" s="143" t="s">
        <v>197</v>
      </c>
      <c r="AT252" s="143" t="s">
        <v>192</v>
      </c>
      <c r="AU252" s="143" t="s">
        <v>89</v>
      </c>
      <c r="AY252" s="16" t="s">
        <v>190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87</v>
      </c>
      <c r="BK252" s="144">
        <f>ROUND(I252*H252,2)</f>
        <v>0</v>
      </c>
      <c r="BL252" s="16" t="s">
        <v>197</v>
      </c>
      <c r="BM252" s="143" t="s">
        <v>401</v>
      </c>
    </row>
    <row r="253" spans="2:65" s="1" customFormat="1" ht="19.5">
      <c r="B253" s="31"/>
      <c r="D253" s="145" t="s">
        <v>198</v>
      </c>
      <c r="F253" s="146" t="s">
        <v>499</v>
      </c>
      <c r="I253" s="147"/>
      <c r="L253" s="31"/>
      <c r="M253" s="148"/>
      <c r="T253" s="55"/>
      <c r="AT253" s="16" t="s">
        <v>198</v>
      </c>
      <c r="AU253" s="16" t="s">
        <v>89</v>
      </c>
    </row>
    <row r="254" spans="2:65" s="1" customFormat="1">
      <c r="B254" s="31"/>
      <c r="D254" s="149" t="s">
        <v>200</v>
      </c>
      <c r="F254" s="150" t="s">
        <v>500</v>
      </c>
      <c r="I254" s="147"/>
      <c r="L254" s="31"/>
      <c r="M254" s="148"/>
      <c r="T254" s="55"/>
      <c r="AT254" s="16" t="s">
        <v>200</v>
      </c>
      <c r="AU254" s="16" t="s">
        <v>89</v>
      </c>
    </row>
    <row r="255" spans="2:65" s="1" customFormat="1" ht="39">
      <c r="B255" s="31"/>
      <c r="D255" s="145" t="s">
        <v>403</v>
      </c>
      <c r="F255" s="151" t="s">
        <v>512</v>
      </c>
      <c r="I255" s="147"/>
      <c r="L255" s="31"/>
      <c r="M255" s="148"/>
      <c r="T255" s="55"/>
      <c r="AT255" s="16" t="s">
        <v>403</v>
      </c>
      <c r="AU255" s="16" t="s">
        <v>89</v>
      </c>
    </row>
    <row r="256" spans="2:65" s="1" customFormat="1" ht="24.2" customHeight="1">
      <c r="B256" s="31"/>
      <c r="C256" s="132" t="s">
        <v>297</v>
      </c>
      <c r="D256" s="132" t="s">
        <v>192</v>
      </c>
      <c r="E256" s="133" t="s">
        <v>502</v>
      </c>
      <c r="F256" s="134" t="s">
        <v>503</v>
      </c>
      <c r="G256" s="135" t="s">
        <v>195</v>
      </c>
      <c r="H256" s="136">
        <v>329.79599999999999</v>
      </c>
      <c r="I256" s="137"/>
      <c r="J256" s="138">
        <f>ROUND(I256*H256,2)</f>
        <v>0</v>
      </c>
      <c r="K256" s="134" t="s">
        <v>196</v>
      </c>
      <c r="L256" s="31"/>
      <c r="M256" s="139" t="s">
        <v>1</v>
      </c>
      <c r="N256" s="140" t="s">
        <v>44</v>
      </c>
      <c r="P256" s="141">
        <f>O256*H256</f>
        <v>0</v>
      </c>
      <c r="Q256" s="141">
        <v>2.0000000000000001E-4</v>
      </c>
      <c r="R256" s="141">
        <f>Q256*H256</f>
        <v>6.5959199999999996E-2</v>
      </c>
      <c r="S256" s="141">
        <v>0</v>
      </c>
      <c r="T256" s="142">
        <f>S256*H256</f>
        <v>0</v>
      </c>
      <c r="AR256" s="143" t="s">
        <v>197</v>
      </c>
      <c r="AT256" s="143" t="s">
        <v>192</v>
      </c>
      <c r="AU256" s="143" t="s">
        <v>89</v>
      </c>
      <c r="AY256" s="16" t="s">
        <v>190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87</v>
      </c>
      <c r="BK256" s="144">
        <f>ROUND(I256*H256,2)</f>
        <v>0</v>
      </c>
      <c r="BL256" s="16" t="s">
        <v>197</v>
      </c>
      <c r="BM256" s="143" t="s">
        <v>407</v>
      </c>
    </row>
    <row r="257" spans="2:65" s="1" customFormat="1" ht="19.5">
      <c r="B257" s="31"/>
      <c r="D257" s="145" t="s">
        <v>198</v>
      </c>
      <c r="F257" s="146" t="s">
        <v>505</v>
      </c>
      <c r="I257" s="147"/>
      <c r="L257" s="31"/>
      <c r="M257" s="148"/>
      <c r="T257" s="55"/>
      <c r="AT257" s="16" t="s">
        <v>198</v>
      </c>
      <c r="AU257" s="16" t="s">
        <v>89</v>
      </c>
    </row>
    <row r="258" spans="2:65" s="1" customFormat="1">
      <c r="B258" s="31"/>
      <c r="D258" s="149" t="s">
        <v>200</v>
      </c>
      <c r="F258" s="150" t="s">
        <v>506</v>
      </c>
      <c r="I258" s="147"/>
      <c r="L258" s="31"/>
      <c r="M258" s="148"/>
      <c r="T258" s="55"/>
      <c r="AT258" s="16" t="s">
        <v>200</v>
      </c>
      <c r="AU258" s="16" t="s">
        <v>89</v>
      </c>
    </row>
    <row r="259" spans="2:65" s="1" customFormat="1" ht="24.2" customHeight="1">
      <c r="B259" s="31"/>
      <c r="C259" s="132" t="s">
        <v>410</v>
      </c>
      <c r="D259" s="132" t="s">
        <v>192</v>
      </c>
      <c r="E259" s="133" t="s">
        <v>507</v>
      </c>
      <c r="F259" s="134" t="s">
        <v>508</v>
      </c>
      <c r="G259" s="135" t="s">
        <v>195</v>
      </c>
      <c r="H259" s="136">
        <v>171.68199999999999</v>
      </c>
      <c r="I259" s="137"/>
      <c r="J259" s="138">
        <f>ROUND(I259*H259,2)</f>
        <v>0</v>
      </c>
      <c r="K259" s="134" t="s">
        <v>196</v>
      </c>
      <c r="L259" s="31"/>
      <c r="M259" s="139" t="s">
        <v>1</v>
      </c>
      <c r="N259" s="140" t="s">
        <v>44</v>
      </c>
      <c r="P259" s="141">
        <f>O259*H259</f>
        <v>0</v>
      </c>
      <c r="Q259" s="141">
        <v>2.99E-3</v>
      </c>
      <c r="R259" s="141">
        <f>Q259*H259</f>
        <v>0.51332917999999994</v>
      </c>
      <c r="S259" s="141">
        <v>0</v>
      </c>
      <c r="T259" s="142">
        <f>S259*H259</f>
        <v>0</v>
      </c>
      <c r="AR259" s="143" t="s">
        <v>197</v>
      </c>
      <c r="AT259" s="143" t="s">
        <v>192</v>
      </c>
      <c r="AU259" s="143" t="s">
        <v>89</v>
      </c>
      <c r="AY259" s="16" t="s">
        <v>190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87</v>
      </c>
      <c r="BK259" s="144">
        <f>ROUND(I259*H259,2)</f>
        <v>0</v>
      </c>
      <c r="BL259" s="16" t="s">
        <v>197</v>
      </c>
      <c r="BM259" s="143" t="s">
        <v>413</v>
      </c>
    </row>
    <row r="260" spans="2:65" s="1" customFormat="1" ht="19.5">
      <c r="B260" s="31"/>
      <c r="D260" s="145" t="s">
        <v>198</v>
      </c>
      <c r="F260" s="146" t="s">
        <v>510</v>
      </c>
      <c r="I260" s="147"/>
      <c r="L260" s="31"/>
      <c r="M260" s="148"/>
      <c r="T260" s="55"/>
      <c r="AT260" s="16" t="s">
        <v>198</v>
      </c>
      <c r="AU260" s="16" t="s">
        <v>89</v>
      </c>
    </row>
    <row r="261" spans="2:65" s="1" customFormat="1">
      <c r="B261" s="31"/>
      <c r="D261" s="149" t="s">
        <v>200</v>
      </c>
      <c r="F261" s="150" t="s">
        <v>511</v>
      </c>
      <c r="I261" s="147"/>
      <c r="L261" s="31"/>
      <c r="M261" s="148"/>
      <c r="T261" s="55"/>
      <c r="AT261" s="16" t="s">
        <v>200</v>
      </c>
      <c r="AU261" s="16" t="s">
        <v>89</v>
      </c>
    </row>
    <row r="262" spans="2:65" s="1" customFormat="1" ht="39">
      <c r="B262" s="31"/>
      <c r="D262" s="145" t="s">
        <v>403</v>
      </c>
      <c r="F262" s="151" t="s">
        <v>512</v>
      </c>
      <c r="I262" s="147"/>
      <c r="L262" s="31"/>
      <c r="M262" s="148"/>
      <c r="T262" s="55"/>
      <c r="AT262" s="16" t="s">
        <v>403</v>
      </c>
      <c r="AU262" s="16" t="s">
        <v>89</v>
      </c>
    </row>
    <row r="263" spans="2:65" s="1" customFormat="1" ht="24.2" customHeight="1">
      <c r="B263" s="31"/>
      <c r="C263" s="132" t="s">
        <v>302</v>
      </c>
      <c r="D263" s="132" t="s">
        <v>192</v>
      </c>
      <c r="E263" s="133" t="s">
        <v>513</v>
      </c>
      <c r="F263" s="134" t="s">
        <v>514</v>
      </c>
      <c r="G263" s="135" t="s">
        <v>195</v>
      </c>
      <c r="H263" s="136">
        <v>171.68199999999999</v>
      </c>
      <c r="I263" s="137"/>
      <c r="J263" s="138">
        <f>ROUND(I263*H263,2)</f>
        <v>0</v>
      </c>
      <c r="K263" s="134" t="s">
        <v>196</v>
      </c>
      <c r="L263" s="31"/>
      <c r="M263" s="139" t="s">
        <v>1</v>
      </c>
      <c r="N263" s="140" t="s">
        <v>44</v>
      </c>
      <c r="P263" s="141">
        <f>O263*H263</f>
        <v>0</v>
      </c>
      <c r="Q263" s="141">
        <v>2.0000000000000001E-4</v>
      </c>
      <c r="R263" s="141">
        <f>Q263*H263</f>
        <v>3.4336399999999996E-2</v>
      </c>
      <c r="S263" s="141">
        <v>0</v>
      </c>
      <c r="T263" s="142">
        <f>S263*H263</f>
        <v>0</v>
      </c>
      <c r="AR263" s="143" t="s">
        <v>197</v>
      </c>
      <c r="AT263" s="143" t="s">
        <v>192</v>
      </c>
      <c r="AU263" s="143" t="s">
        <v>89</v>
      </c>
      <c r="AY263" s="16" t="s">
        <v>190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87</v>
      </c>
      <c r="BK263" s="144">
        <f>ROUND(I263*H263,2)</f>
        <v>0</v>
      </c>
      <c r="BL263" s="16" t="s">
        <v>197</v>
      </c>
      <c r="BM263" s="143" t="s">
        <v>418</v>
      </c>
    </row>
    <row r="264" spans="2:65" s="1" customFormat="1" ht="19.5">
      <c r="B264" s="31"/>
      <c r="D264" s="145" t="s">
        <v>198</v>
      </c>
      <c r="F264" s="146" t="s">
        <v>516</v>
      </c>
      <c r="I264" s="147"/>
      <c r="L264" s="31"/>
      <c r="M264" s="148"/>
      <c r="T264" s="55"/>
      <c r="AT264" s="16" t="s">
        <v>198</v>
      </c>
      <c r="AU264" s="16" t="s">
        <v>89</v>
      </c>
    </row>
    <row r="265" spans="2:65" s="1" customFormat="1">
      <c r="B265" s="31"/>
      <c r="D265" s="149" t="s">
        <v>200</v>
      </c>
      <c r="F265" s="150" t="s">
        <v>517</v>
      </c>
      <c r="I265" s="147"/>
      <c r="L265" s="31"/>
      <c r="M265" s="148"/>
      <c r="T265" s="55"/>
      <c r="AT265" s="16" t="s">
        <v>200</v>
      </c>
      <c r="AU265" s="16" t="s">
        <v>89</v>
      </c>
    </row>
    <row r="266" spans="2:65" s="1" customFormat="1" ht="24.2" customHeight="1">
      <c r="B266" s="31"/>
      <c r="C266" s="132" t="s">
        <v>327</v>
      </c>
      <c r="D266" s="132" t="s">
        <v>192</v>
      </c>
      <c r="E266" s="133" t="s">
        <v>2126</v>
      </c>
      <c r="F266" s="134" t="s">
        <v>2127</v>
      </c>
      <c r="G266" s="135" t="s">
        <v>195</v>
      </c>
      <c r="H266" s="136">
        <v>66.72</v>
      </c>
      <c r="I266" s="137"/>
      <c r="J266" s="138">
        <f>ROUND(I266*H266,2)</f>
        <v>0</v>
      </c>
      <c r="K266" s="134" t="s">
        <v>196</v>
      </c>
      <c r="L266" s="31"/>
      <c r="M266" s="139" t="s">
        <v>1</v>
      </c>
      <c r="N266" s="140" t="s">
        <v>44</v>
      </c>
      <c r="P266" s="141">
        <f>O266*H266</f>
        <v>0</v>
      </c>
      <c r="Q266" s="141">
        <v>2.99E-3</v>
      </c>
      <c r="R266" s="141">
        <f>Q266*H266</f>
        <v>0.1994928</v>
      </c>
      <c r="S266" s="141">
        <v>0</v>
      </c>
      <c r="T266" s="142">
        <f>S266*H266</f>
        <v>0</v>
      </c>
      <c r="AR266" s="143" t="s">
        <v>197</v>
      </c>
      <c r="AT266" s="143" t="s">
        <v>192</v>
      </c>
      <c r="AU266" s="143" t="s">
        <v>89</v>
      </c>
      <c r="AY266" s="16" t="s">
        <v>190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87</v>
      </c>
      <c r="BK266" s="144">
        <f>ROUND(I266*H266,2)</f>
        <v>0</v>
      </c>
      <c r="BL266" s="16" t="s">
        <v>197</v>
      </c>
      <c r="BM266" s="143" t="s">
        <v>423</v>
      </c>
    </row>
    <row r="267" spans="2:65" s="1" customFormat="1" ht="19.5">
      <c r="B267" s="31"/>
      <c r="D267" s="145" t="s">
        <v>198</v>
      </c>
      <c r="F267" s="146" t="s">
        <v>2128</v>
      </c>
      <c r="I267" s="147"/>
      <c r="L267" s="31"/>
      <c r="M267" s="148"/>
      <c r="T267" s="55"/>
      <c r="AT267" s="16" t="s">
        <v>198</v>
      </c>
      <c r="AU267" s="16" t="s">
        <v>89</v>
      </c>
    </row>
    <row r="268" spans="2:65" s="1" customFormat="1">
      <c r="B268" s="31"/>
      <c r="D268" s="149" t="s">
        <v>200</v>
      </c>
      <c r="F268" s="150" t="s">
        <v>2129</v>
      </c>
      <c r="I268" s="147"/>
      <c r="L268" s="31"/>
      <c r="M268" s="148"/>
      <c r="T268" s="55"/>
      <c r="AT268" s="16" t="s">
        <v>200</v>
      </c>
      <c r="AU268" s="16" t="s">
        <v>89</v>
      </c>
    </row>
    <row r="269" spans="2:65" s="1" customFormat="1" ht="24.2" customHeight="1">
      <c r="B269" s="31"/>
      <c r="C269" s="132" t="s">
        <v>307</v>
      </c>
      <c r="D269" s="132" t="s">
        <v>192</v>
      </c>
      <c r="E269" s="133" t="s">
        <v>2130</v>
      </c>
      <c r="F269" s="134" t="s">
        <v>2131</v>
      </c>
      <c r="G269" s="135" t="s">
        <v>195</v>
      </c>
      <c r="H269" s="136">
        <v>66.72</v>
      </c>
      <c r="I269" s="137"/>
      <c r="J269" s="138">
        <f>ROUND(I269*H269,2)</f>
        <v>0</v>
      </c>
      <c r="K269" s="134" t="s">
        <v>196</v>
      </c>
      <c r="L269" s="31"/>
      <c r="M269" s="139" t="s">
        <v>1</v>
      </c>
      <c r="N269" s="140" t="s">
        <v>44</v>
      </c>
      <c r="P269" s="141">
        <f>O269*H269</f>
        <v>0</v>
      </c>
      <c r="Q269" s="141">
        <v>2.0000000000000001E-4</v>
      </c>
      <c r="R269" s="141">
        <f>Q269*H269</f>
        <v>1.3344E-2</v>
      </c>
      <c r="S269" s="141">
        <v>0</v>
      </c>
      <c r="T269" s="142">
        <f>S269*H269</f>
        <v>0</v>
      </c>
      <c r="AR269" s="143" t="s">
        <v>197</v>
      </c>
      <c r="AT269" s="143" t="s">
        <v>192</v>
      </c>
      <c r="AU269" s="143" t="s">
        <v>89</v>
      </c>
      <c r="AY269" s="16" t="s">
        <v>190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87</v>
      </c>
      <c r="BK269" s="144">
        <f>ROUND(I269*H269,2)</f>
        <v>0</v>
      </c>
      <c r="BL269" s="16" t="s">
        <v>197</v>
      </c>
      <c r="BM269" s="143" t="s">
        <v>429</v>
      </c>
    </row>
    <row r="270" spans="2:65" s="1" customFormat="1" ht="19.5">
      <c r="B270" s="31"/>
      <c r="D270" s="145" t="s">
        <v>198</v>
      </c>
      <c r="F270" s="146" t="s">
        <v>2132</v>
      </c>
      <c r="I270" s="147"/>
      <c r="L270" s="31"/>
      <c r="M270" s="148"/>
      <c r="T270" s="55"/>
      <c r="AT270" s="16" t="s">
        <v>198</v>
      </c>
      <c r="AU270" s="16" t="s">
        <v>89</v>
      </c>
    </row>
    <row r="271" spans="2:65" s="1" customFormat="1">
      <c r="B271" s="31"/>
      <c r="D271" s="149" t="s">
        <v>200</v>
      </c>
      <c r="F271" s="150" t="s">
        <v>2133</v>
      </c>
      <c r="I271" s="147"/>
      <c r="L271" s="31"/>
      <c r="M271" s="148"/>
      <c r="T271" s="55"/>
      <c r="AT271" s="16" t="s">
        <v>200</v>
      </c>
      <c r="AU271" s="16" t="s">
        <v>89</v>
      </c>
    </row>
    <row r="272" spans="2:65" s="1" customFormat="1" ht="24.2" customHeight="1">
      <c r="B272" s="31"/>
      <c r="C272" s="132" t="s">
        <v>364</v>
      </c>
      <c r="D272" s="132" t="s">
        <v>192</v>
      </c>
      <c r="E272" s="133" t="s">
        <v>524</v>
      </c>
      <c r="F272" s="134" t="s">
        <v>525</v>
      </c>
      <c r="G272" s="135" t="s">
        <v>368</v>
      </c>
      <c r="H272" s="136">
        <v>855.3</v>
      </c>
      <c r="I272" s="137"/>
      <c r="J272" s="138">
        <f>ROUND(I272*H272,2)</f>
        <v>0</v>
      </c>
      <c r="K272" s="134" t="s">
        <v>196</v>
      </c>
      <c r="L272" s="31"/>
      <c r="M272" s="139" t="s">
        <v>1</v>
      </c>
      <c r="N272" s="140" t="s">
        <v>44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197</v>
      </c>
      <c r="AT272" s="143" t="s">
        <v>192</v>
      </c>
      <c r="AU272" s="143" t="s">
        <v>89</v>
      </c>
      <c r="AY272" s="16" t="s">
        <v>190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87</v>
      </c>
      <c r="BK272" s="144">
        <f>ROUND(I272*H272,2)</f>
        <v>0</v>
      </c>
      <c r="BL272" s="16" t="s">
        <v>197</v>
      </c>
      <c r="BM272" s="143" t="s">
        <v>434</v>
      </c>
    </row>
    <row r="273" spans="2:65" s="1" customFormat="1" ht="29.25">
      <c r="B273" s="31"/>
      <c r="D273" s="145" t="s">
        <v>198</v>
      </c>
      <c r="F273" s="146" t="s">
        <v>527</v>
      </c>
      <c r="I273" s="147"/>
      <c r="L273" s="31"/>
      <c r="M273" s="148"/>
      <c r="T273" s="55"/>
      <c r="AT273" s="16" t="s">
        <v>198</v>
      </c>
      <c r="AU273" s="16" t="s">
        <v>89</v>
      </c>
    </row>
    <row r="274" spans="2:65" s="1" customFormat="1">
      <c r="B274" s="31"/>
      <c r="D274" s="149" t="s">
        <v>200</v>
      </c>
      <c r="F274" s="150" t="s">
        <v>528</v>
      </c>
      <c r="I274" s="147"/>
      <c r="L274" s="31"/>
      <c r="M274" s="148"/>
      <c r="T274" s="55"/>
      <c r="AT274" s="16" t="s">
        <v>200</v>
      </c>
      <c r="AU274" s="16" t="s">
        <v>89</v>
      </c>
    </row>
    <row r="275" spans="2:65" s="1" customFormat="1" ht="16.5" customHeight="1">
      <c r="B275" s="31"/>
      <c r="C275" s="152" t="s">
        <v>312</v>
      </c>
      <c r="D275" s="152" t="s">
        <v>426</v>
      </c>
      <c r="E275" s="153" t="s">
        <v>529</v>
      </c>
      <c r="F275" s="154" t="s">
        <v>530</v>
      </c>
      <c r="G275" s="155" t="s">
        <v>368</v>
      </c>
      <c r="H275" s="156">
        <v>105.52500000000001</v>
      </c>
      <c r="I275" s="157"/>
      <c r="J275" s="158">
        <f>ROUND(I275*H275,2)</f>
        <v>0</v>
      </c>
      <c r="K275" s="154" t="s">
        <v>1</v>
      </c>
      <c r="L275" s="159"/>
      <c r="M275" s="160" t="s">
        <v>1</v>
      </c>
      <c r="N275" s="161" t="s">
        <v>44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216</v>
      </c>
      <c r="AT275" s="143" t="s">
        <v>426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439</v>
      </c>
    </row>
    <row r="276" spans="2:65" s="1" customFormat="1" ht="29.25">
      <c r="B276" s="31"/>
      <c r="D276" s="145" t="s">
        <v>198</v>
      </c>
      <c r="F276" s="146" t="s">
        <v>532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 ht="24.2" customHeight="1">
      <c r="B277" s="31"/>
      <c r="C277" s="152" t="s">
        <v>442</v>
      </c>
      <c r="D277" s="152" t="s">
        <v>426</v>
      </c>
      <c r="E277" s="153" t="s">
        <v>534</v>
      </c>
      <c r="F277" s="154" t="s">
        <v>535</v>
      </c>
      <c r="G277" s="155" t="s">
        <v>368</v>
      </c>
      <c r="H277" s="156">
        <v>411.81</v>
      </c>
      <c r="I277" s="157"/>
      <c r="J277" s="158">
        <f>ROUND(I277*H277,2)</f>
        <v>0</v>
      </c>
      <c r="K277" s="154" t="s">
        <v>536</v>
      </c>
      <c r="L277" s="159"/>
      <c r="M277" s="160" t="s">
        <v>1</v>
      </c>
      <c r="N277" s="161" t="s">
        <v>44</v>
      </c>
      <c r="P277" s="141">
        <f>O277*H277</f>
        <v>0</v>
      </c>
      <c r="Q277" s="141">
        <v>1E-4</v>
      </c>
      <c r="R277" s="141">
        <f>Q277*H277</f>
        <v>4.1181000000000002E-2</v>
      </c>
      <c r="S277" s="141">
        <v>0</v>
      </c>
      <c r="T277" s="142">
        <f>S277*H277</f>
        <v>0</v>
      </c>
      <c r="AR277" s="143" t="s">
        <v>216</v>
      </c>
      <c r="AT277" s="143" t="s">
        <v>426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445</v>
      </c>
    </row>
    <row r="278" spans="2:65" s="1" customFormat="1">
      <c r="B278" s="31"/>
      <c r="D278" s="145" t="s">
        <v>198</v>
      </c>
      <c r="F278" s="146" t="s">
        <v>535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 ht="24.2" customHeight="1">
      <c r="B279" s="31"/>
      <c r="C279" s="132" t="s">
        <v>318</v>
      </c>
      <c r="D279" s="132" t="s">
        <v>192</v>
      </c>
      <c r="E279" s="133" t="s">
        <v>421</v>
      </c>
      <c r="F279" s="134" t="s">
        <v>422</v>
      </c>
      <c r="G279" s="135" t="s">
        <v>368</v>
      </c>
      <c r="H279" s="136">
        <v>68</v>
      </c>
      <c r="I279" s="137"/>
      <c r="J279" s="138">
        <f>ROUND(I279*H279,2)</f>
        <v>0</v>
      </c>
      <c r="K279" s="134" t="s">
        <v>196</v>
      </c>
      <c r="L279" s="31"/>
      <c r="M279" s="139" t="s">
        <v>1</v>
      </c>
      <c r="N279" s="140" t="s">
        <v>44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197</v>
      </c>
      <c r="AT279" s="143" t="s">
        <v>192</v>
      </c>
      <c r="AU279" s="143" t="s">
        <v>89</v>
      </c>
      <c r="AY279" s="16" t="s">
        <v>190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87</v>
      </c>
      <c r="BK279" s="144">
        <f>ROUND(I279*H279,2)</f>
        <v>0</v>
      </c>
      <c r="BL279" s="16" t="s">
        <v>197</v>
      </c>
      <c r="BM279" s="143" t="s">
        <v>448</v>
      </c>
    </row>
    <row r="280" spans="2:65" s="1" customFormat="1" ht="39">
      <c r="B280" s="31"/>
      <c r="D280" s="145" t="s">
        <v>198</v>
      </c>
      <c r="F280" s="146" t="s">
        <v>424</v>
      </c>
      <c r="I280" s="147"/>
      <c r="L280" s="31"/>
      <c r="M280" s="148"/>
      <c r="T280" s="55"/>
      <c r="AT280" s="16" t="s">
        <v>198</v>
      </c>
      <c r="AU280" s="16" t="s">
        <v>89</v>
      </c>
    </row>
    <row r="281" spans="2:65" s="1" customFormat="1">
      <c r="B281" s="31"/>
      <c r="D281" s="149" t="s">
        <v>200</v>
      </c>
      <c r="F281" s="150" t="s">
        <v>425</v>
      </c>
      <c r="I281" s="147"/>
      <c r="L281" s="31"/>
      <c r="M281" s="148"/>
      <c r="T281" s="55"/>
      <c r="AT281" s="16" t="s">
        <v>200</v>
      </c>
      <c r="AU281" s="16" t="s">
        <v>89</v>
      </c>
    </row>
    <row r="282" spans="2:65" s="1" customFormat="1" ht="24.2" customHeight="1">
      <c r="B282" s="31"/>
      <c r="C282" s="152" t="s">
        <v>451</v>
      </c>
      <c r="D282" s="152" t="s">
        <v>426</v>
      </c>
      <c r="E282" s="153" t="s">
        <v>549</v>
      </c>
      <c r="F282" s="154" t="s">
        <v>550</v>
      </c>
      <c r="G282" s="155" t="s">
        <v>368</v>
      </c>
      <c r="H282" s="156">
        <v>71.400000000000006</v>
      </c>
      <c r="I282" s="157"/>
      <c r="J282" s="158">
        <f>ROUND(I282*H282,2)</f>
        <v>0</v>
      </c>
      <c r="K282" s="154" t="s">
        <v>196</v>
      </c>
      <c r="L282" s="159"/>
      <c r="M282" s="160" t="s">
        <v>1</v>
      </c>
      <c r="N282" s="161" t="s">
        <v>44</v>
      </c>
      <c r="P282" s="141">
        <f>O282*H282</f>
        <v>0</v>
      </c>
      <c r="Q282" s="141">
        <v>4.0000000000000003E-5</v>
      </c>
      <c r="R282" s="141">
        <f>Q282*H282</f>
        <v>2.8560000000000005E-3</v>
      </c>
      <c r="S282" s="141">
        <v>0</v>
      </c>
      <c r="T282" s="142">
        <f>S282*H282</f>
        <v>0</v>
      </c>
      <c r="AR282" s="143" t="s">
        <v>216</v>
      </c>
      <c r="AT282" s="143" t="s">
        <v>426</v>
      </c>
      <c r="AU282" s="143" t="s">
        <v>89</v>
      </c>
      <c r="AY282" s="16" t="s">
        <v>190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87</v>
      </c>
      <c r="BK282" s="144">
        <f>ROUND(I282*H282,2)</f>
        <v>0</v>
      </c>
      <c r="BL282" s="16" t="s">
        <v>197</v>
      </c>
      <c r="BM282" s="143" t="s">
        <v>454</v>
      </c>
    </row>
    <row r="283" spans="2:65" s="1" customFormat="1">
      <c r="B283" s="31"/>
      <c r="D283" s="145" t="s">
        <v>198</v>
      </c>
      <c r="F283" s="146" t="s">
        <v>550</v>
      </c>
      <c r="I283" s="147"/>
      <c r="L283" s="31"/>
      <c r="M283" s="148"/>
      <c r="T283" s="55"/>
      <c r="AT283" s="16" t="s">
        <v>198</v>
      </c>
      <c r="AU283" s="16" t="s">
        <v>89</v>
      </c>
    </row>
    <row r="284" spans="2:65" s="1" customFormat="1" ht="19.5">
      <c r="B284" s="31"/>
      <c r="D284" s="145" t="s">
        <v>403</v>
      </c>
      <c r="F284" s="151" t="s">
        <v>552</v>
      </c>
      <c r="I284" s="147"/>
      <c r="L284" s="31"/>
      <c r="M284" s="148"/>
      <c r="T284" s="55"/>
      <c r="AT284" s="16" t="s">
        <v>403</v>
      </c>
      <c r="AU284" s="16" t="s">
        <v>89</v>
      </c>
    </row>
    <row r="285" spans="2:65" s="1" customFormat="1" ht="24.2" customHeight="1">
      <c r="B285" s="31"/>
      <c r="C285" s="132" t="s">
        <v>323</v>
      </c>
      <c r="D285" s="132" t="s">
        <v>192</v>
      </c>
      <c r="E285" s="133" t="s">
        <v>553</v>
      </c>
      <c r="F285" s="134" t="s">
        <v>554</v>
      </c>
      <c r="G285" s="135" t="s">
        <v>195</v>
      </c>
      <c r="H285" s="136">
        <v>200.49</v>
      </c>
      <c r="I285" s="137"/>
      <c r="J285" s="138">
        <f>ROUND(I285*H285,2)</f>
        <v>0</v>
      </c>
      <c r="K285" s="134" t="s">
        <v>196</v>
      </c>
      <c r="L285" s="31"/>
      <c r="M285" s="139" t="s">
        <v>1</v>
      </c>
      <c r="N285" s="140" t="s">
        <v>44</v>
      </c>
      <c r="P285" s="141">
        <f>O285*H285</f>
        <v>0</v>
      </c>
      <c r="Q285" s="141">
        <v>5.0759884000000002E-3</v>
      </c>
      <c r="R285" s="141">
        <f>Q285*H285</f>
        <v>1.0176849143160001</v>
      </c>
      <c r="S285" s="141">
        <v>0</v>
      </c>
      <c r="T285" s="142">
        <f>S285*H285</f>
        <v>0</v>
      </c>
      <c r="AR285" s="143" t="s">
        <v>197</v>
      </c>
      <c r="AT285" s="143" t="s">
        <v>192</v>
      </c>
      <c r="AU285" s="143" t="s">
        <v>89</v>
      </c>
      <c r="AY285" s="16" t="s">
        <v>190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87</v>
      </c>
      <c r="BK285" s="144">
        <f>ROUND(I285*H285,2)</f>
        <v>0</v>
      </c>
      <c r="BL285" s="16" t="s">
        <v>197</v>
      </c>
      <c r="BM285" s="143" t="s">
        <v>458</v>
      </c>
    </row>
    <row r="286" spans="2:65" s="1" customFormat="1" ht="39">
      <c r="B286" s="31"/>
      <c r="D286" s="145" t="s">
        <v>198</v>
      </c>
      <c r="F286" s="146" t="s">
        <v>556</v>
      </c>
      <c r="I286" s="147"/>
      <c r="L286" s="31"/>
      <c r="M286" s="148"/>
      <c r="T286" s="55"/>
      <c r="AT286" s="16" t="s">
        <v>198</v>
      </c>
      <c r="AU286" s="16" t="s">
        <v>89</v>
      </c>
    </row>
    <row r="287" spans="2:65" s="1" customFormat="1">
      <c r="B287" s="31"/>
      <c r="D287" s="149" t="s">
        <v>200</v>
      </c>
      <c r="F287" s="150" t="s">
        <v>557</v>
      </c>
      <c r="I287" s="147"/>
      <c r="L287" s="31"/>
      <c r="M287" s="148"/>
      <c r="T287" s="55"/>
      <c r="AT287" s="16" t="s">
        <v>200</v>
      </c>
      <c r="AU287" s="16" t="s">
        <v>89</v>
      </c>
    </row>
    <row r="288" spans="2:65" s="1" customFormat="1" ht="44.25" customHeight="1">
      <c r="B288" s="31"/>
      <c r="C288" s="152" t="s">
        <v>461</v>
      </c>
      <c r="D288" s="152" t="s">
        <v>426</v>
      </c>
      <c r="E288" s="153" t="s">
        <v>559</v>
      </c>
      <c r="F288" s="154" t="s">
        <v>560</v>
      </c>
      <c r="G288" s="155" t="s">
        <v>195</v>
      </c>
      <c r="H288" s="156">
        <v>210.51499999999999</v>
      </c>
      <c r="I288" s="157"/>
      <c r="J288" s="158">
        <f>ROUND(I288*H288,2)</f>
        <v>0</v>
      </c>
      <c r="K288" s="154" t="s">
        <v>1</v>
      </c>
      <c r="L288" s="159"/>
      <c r="M288" s="160" t="s">
        <v>1</v>
      </c>
      <c r="N288" s="161" t="s">
        <v>44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216</v>
      </c>
      <c r="AT288" s="143" t="s">
        <v>426</v>
      </c>
      <c r="AU288" s="143" t="s">
        <v>89</v>
      </c>
      <c r="AY288" s="16" t="s">
        <v>190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6" t="s">
        <v>87</v>
      </c>
      <c r="BK288" s="144">
        <f>ROUND(I288*H288,2)</f>
        <v>0</v>
      </c>
      <c r="BL288" s="16" t="s">
        <v>197</v>
      </c>
      <c r="BM288" s="143" t="s">
        <v>465</v>
      </c>
    </row>
    <row r="289" spans="2:65" s="1" customFormat="1" ht="19.5">
      <c r="B289" s="31"/>
      <c r="D289" s="145" t="s">
        <v>198</v>
      </c>
      <c r="F289" s="146" t="s">
        <v>562</v>
      </c>
      <c r="I289" s="147"/>
      <c r="L289" s="31"/>
      <c r="M289" s="148"/>
      <c r="T289" s="55"/>
      <c r="AT289" s="16" t="s">
        <v>198</v>
      </c>
      <c r="AU289" s="16" t="s">
        <v>89</v>
      </c>
    </row>
    <row r="290" spans="2:65" s="1" customFormat="1" ht="19.5">
      <c r="B290" s="31"/>
      <c r="D290" s="145" t="s">
        <v>403</v>
      </c>
      <c r="F290" s="151" t="s">
        <v>563</v>
      </c>
      <c r="I290" s="147"/>
      <c r="L290" s="31"/>
      <c r="M290" s="148"/>
      <c r="T290" s="55"/>
      <c r="AT290" s="16" t="s">
        <v>403</v>
      </c>
      <c r="AU290" s="16" t="s">
        <v>89</v>
      </c>
    </row>
    <row r="291" spans="2:65" s="1" customFormat="1" ht="24.2" customHeight="1">
      <c r="B291" s="31"/>
      <c r="C291" s="132" t="s">
        <v>332</v>
      </c>
      <c r="D291" s="132" t="s">
        <v>192</v>
      </c>
      <c r="E291" s="133" t="s">
        <v>564</v>
      </c>
      <c r="F291" s="134" t="s">
        <v>565</v>
      </c>
      <c r="G291" s="135" t="s">
        <v>195</v>
      </c>
      <c r="H291" s="136">
        <v>200.49</v>
      </c>
      <c r="I291" s="137"/>
      <c r="J291" s="138">
        <f>ROUND(I291*H291,2)</f>
        <v>0</v>
      </c>
      <c r="K291" s="134" t="s">
        <v>196</v>
      </c>
      <c r="L291" s="31"/>
      <c r="M291" s="139" t="s">
        <v>1</v>
      </c>
      <c r="N291" s="140" t="s">
        <v>44</v>
      </c>
      <c r="P291" s="141">
        <f>O291*H291</f>
        <v>0</v>
      </c>
      <c r="Q291" s="141">
        <v>2.9999999999999997E-4</v>
      </c>
      <c r="R291" s="141">
        <f>Q291*H291</f>
        <v>6.0146999999999999E-2</v>
      </c>
      <c r="S291" s="141">
        <v>0</v>
      </c>
      <c r="T291" s="142">
        <f>S291*H291</f>
        <v>0</v>
      </c>
      <c r="AR291" s="143" t="s">
        <v>197</v>
      </c>
      <c r="AT291" s="143" t="s">
        <v>192</v>
      </c>
      <c r="AU291" s="143" t="s">
        <v>89</v>
      </c>
      <c r="AY291" s="16" t="s">
        <v>190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87</v>
      </c>
      <c r="BK291" s="144">
        <f>ROUND(I291*H291,2)</f>
        <v>0</v>
      </c>
      <c r="BL291" s="16" t="s">
        <v>197</v>
      </c>
      <c r="BM291" s="143" t="s">
        <v>466</v>
      </c>
    </row>
    <row r="292" spans="2:65" s="1" customFormat="1" ht="29.25">
      <c r="B292" s="31"/>
      <c r="D292" s="145" t="s">
        <v>198</v>
      </c>
      <c r="F292" s="146" t="s">
        <v>567</v>
      </c>
      <c r="I292" s="147"/>
      <c r="L292" s="31"/>
      <c r="M292" s="148"/>
      <c r="T292" s="55"/>
      <c r="AT292" s="16" t="s">
        <v>198</v>
      </c>
      <c r="AU292" s="16" t="s">
        <v>89</v>
      </c>
    </row>
    <row r="293" spans="2:65" s="1" customFormat="1">
      <c r="B293" s="31"/>
      <c r="D293" s="149" t="s">
        <v>200</v>
      </c>
      <c r="F293" s="150" t="s">
        <v>568</v>
      </c>
      <c r="I293" s="147"/>
      <c r="L293" s="31"/>
      <c r="M293" s="148"/>
      <c r="T293" s="55"/>
      <c r="AT293" s="16" t="s">
        <v>200</v>
      </c>
      <c r="AU293" s="16" t="s">
        <v>89</v>
      </c>
    </row>
    <row r="294" spans="2:65" s="1" customFormat="1" ht="33" customHeight="1">
      <c r="B294" s="31"/>
      <c r="C294" s="152" t="s">
        <v>467</v>
      </c>
      <c r="D294" s="152" t="s">
        <v>426</v>
      </c>
      <c r="E294" s="153" t="s">
        <v>570</v>
      </c>
      <c r="F294" s="154" t="s">
        <v>571</v>
      </c>
      <c r="G294" s="155" t="s">
        <v>195</v>
      </c>
      <c r="H294" s="156">
        <v>409</v>
      </c>
      <c r="I294" s="157"/>
      <c r="J294" s="158">
        <f>ROUND(I294*H294,2)</f>
        <v>0</v>
      </c>
      <c r="K294" s="154" t="s">
        <v>1</v>
      </c>
      <c r="L294" s="159"/>
      <c r="M294" s="160" t="s">
        <v>1</v>
      </c>
      <c r="N294" s="161" t="s">
        <v>44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216</v>
      </c>
      <c r="AT294" s="143" t="s">
        <v>426</v>
      </c>
      <c r="AU294" s="143" t="s">
        <v>89</v>
      </c>
      <c r="AY294" s="16" t="s">
        <v>190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87</v>
      </c>
      <c r="BK294" s="144">
        <f>ROUND(I294*H294,2)</f>
        <v>0</v>
      </c>
      <c r="BL294" s="16" t="s">
        <v>197</v>
      </c>
      <c r="BM294" s="143" t="s">
        <v>470</v>
      </c>
    </row>
    <row r="295" spans="2:65" s="1" customFormat="1" ht="19.5">
      <c r="B295" s="31"/>
      <c r="D295" s="145" t="s">
        <v>198</v>
      </c>
      <c r="F295" s="146" t="s">
        <v>571</v>
      </c>
      <c r="I295" s="147"/>
      <c r="L295" s="31"/>
      <c r="M295" s="148"/>
      <c r="T295" s="55"/>
      <c r="AT295" s="16" t="s">
        <v>198</v>
      </c>
      <c r="AU295" s="16" t="s">
        <v>89</v>
      </c>
    </row>
    <row r="296" spans="2:65" s="1" customFormat="1" ht="24.2" customHeight="1">
      <c r="B296" s="31"/>
      <c r="C296" s="132" t="s">
        <v>337</v>
      </c>
      <c r="D296" s="132" t="s">
        <v>192</v>
      </c>
      <c r="E296" s="133" t="s">
        <v>573</v>
      </c>
      <c r="F296" s="134" t="s">
        <v>574</v>
      </c>
      <c r="G296" s="135" t="s">
        <v>195</v>
      </c>
      <c r="H296" s="136">
        <v>400.98</v>
      </c>
      <c r="I296" s="137"/>
      <c r="J296" s="138">
        <f>ROUND(I296*H296,2)</f>
        <v>0</v>
      </c>
      <c r="K296" s="134" t="s">
        <v>196</v>
      </c>
      <c r="L296" s="31"/>
      <c r="M296" s="139" t="s">
        <v>1</v>
      </c>
      <c r="N296" s="140" t="s">
        <v>44</v>
      </c>
      <c r="P296" s="141">
        <f>O296*H296</f>
        <v>0</v>
      </c>
      <c r="Q296" s="141">
        <v>1.3996500000000001E-5</v>
      </c>
      <c r="R296" s="141">
        <f>Q296*H296</f>
        <v>5.6123165700000003E-3</v>
      </c>
      <c r="S296" s="141">
        <v>0</v>
      </c>
      <c r="T296" s="142">
        <f>S296*H296</f>
        <v>0</v>
      </c>
      <c r="AR296" s="143" t="s">
        <v>197</v>
      </c>
      <c r="AT296" s="143" t="s">
        <v>192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473</v>
      </c>
    </row>
    <row r="297" spans="2:65" s="1" customFormat="1" ht="29.25">
      <c r="B297" s="31"/>
      <c r="D297" s="145" t="s">
        <v>198</v>
      </c>
      <c r="F297" s="146" t="s">
        <v>576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>
      <c r="B298" s="31"/>
      <c r="D298" s="149" t="s">
        <v>200</v>
      </c>
      <c r="F298" s="150" t="s">
        <v>577</v>
      </c>
      <c r="I298" s="147"/>
      <c r="L298" s="31"/>
      <c r="M298" s="148"/>
      <c r="T298" s="55"/>
      <c r="AT298" s="16" t="s">
        <v>200</v>
      </c>
      <c r="AU298" s="16" t="s">
        <v>89</v>
      </c>
    </row>
    <row r="299" spans="2:65" s="1" customFormat="1" ht="16.5" customHeight="1">
      <c r="B299" s="31"/>
      <c r="C299" s="152" t="s">
        <v>476</v>
      </c>
      <c r="D299" s="152" t="s">
        <v>426</v>
      </c>
      <c r="E299" s="153" t="s">
        <v>579</v>
      </c>
      <c r="F299" s="154" t="s">
        <v>580</v>
      </c>
      <c r="G299" s="155" t="s">
        <v>195</v>
      </c>
      <c r="H299" s="156">
        <v>230.56399999999999</v>
      </c>
      <c r="I299" s="157"/>
      <c r="J299" s="158">
        <f>ROUND(I299*H299,2)</f>
        <v>0</v>
      </c>
      <c r="K299" s="154" t="s">
        <v>1</v>
      </c>
      <c r="L299" s="159"/>
      <c r="M299" s="160" t="s">
        <v>1</v>
      </c>
      <c r="N299" s="161" t="s">
        <v>44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216</v>
      </c>
      <c r="AT299" s="143" t="s">
        <v>426</v>
      </c>
      <c r="AU299" s="143" t="s">
        <v>89</v>
      </c>
      <c r="AY299" s="16" t="s">
        <v>190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87</v>
      </c>
      <c r="BK299" s="144">
        <f>ROUND(I299*H299,2)</f>
        <v>0</v>
      </c>
      <c r="BL299" s="16" t="s">
        <v>197</v>
      </c>
      <c r="BM299" s="143" t="s">
        <v>479</v>
      </c>
    </row>
    <row r="300" spans="2:65" s="1" customFormat="1" ht="19.5">
      <c r="B300" s="31"/>
      <c r="D300" s="145" t="s">
        <v>198</v>
      </c>
      <c r="F300" s="146" t="s">
        <v>582</v>
      </c>
      <c r="I300" s="147"/>
      <c r="L300" s="31"/>
      <c r="M300" s="148"/>
      <c r="T300" s="55"/>
      <c r="AT300" s="16" t="s">
        <v>198</v>
      </c>
      <c r="AU300" s="16" t="s">
        <v>89</v>
      </c>
    </row>
    <row r="301" spans="2:65" s="1" customFormat="1" ht="19.5">
      <c r="B301" s="31"/>
      <c r="D301" s="145" t="s">
        <v>403</v>
      </c>
      <c r="F301" s="151" t="s">
        <v>583</v>
      </c>
      <c r="I301" s="147"/>
      <c r="L301" s="31"/>
      <c r="M301" s="148"/>
      <c r="T301" s="55"/>
      <c r="AT301" s="16" t="s">
        <v>403</v>
      </c>
      <c r="AU301" s="16" t="s">
        <v>89</v>
      </c>
    </row>
    <row r="302" spans="2:65" s="1" customFormat="1" ht="16.5" customHeight="1">
      <c r="B302" s="31"/>
      <c r="C302" s="152" t="s">
        <v>343</v>
      </c>
      <c r="D302" s="152" t="s">
        <v>426</v>
      </c>
      <c r="E302" s="153" t="s">
        <v>584</v>
      </c>
      <c r="F302" s="154" t="s">
        <v>585</v>
      </c>
      <c r="G302" s="155" t="s">
        <v>195</v>
      </c>
      <c r="H302" s="156">
        <v>230.56399999999999</v>
      </c>
      <c r="I302" s="157"/>
      <c r="J302" s="158">
        <f>ROUND(I302*H302,2)</f>
        <v>0</v>
      </c>
      <c r="K302" s="154" t="s">
        <v>1</v>
      </c>
      <c r="L302" s="159"/>
      <c r="M302" s="160" t="s">
        <v>1</v>
      </c>
      <c r="N302" s="161" t="s">
        <v>44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216</v>
      </c>
      <c r="AT302" s="143" t="s">
        <v>426</v>
      </c>
      <c r="AU302" s="143" t="s">
        <v>89</v>
      </c>
      <c r="AY302" s="16" t="s">
        <v>190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87</v>
      </c>
      <c r="BK302" s="144">
        <f>ROUND(I302*H302,2)</f>
        <v>0</v>
      </c>
      <c r="BL302" s="16" t="s">
        <v>197</v>
      </c>
      <c r="BM302" s="143" t="s">
        <v>480</v>
      </c>
    </row>
    <row r="303" spans="2:65" s="1" customFormat="1" ht="19.5">
      <c r="B303" s="31"/>
      <c r="D303" s="145" t="s">
        <v>198</v>
      </c>
      <c r="F303" s="146" t="s">
        <v>587</v>
      </c>
      <c r="I303" s="147"/>
      <c r="L303" s="31"/>
      <c r="M303" s="148"/>
      <c r="T303" s="55"/>
      <c r="AT303" s="16" t="s">
        <v>198</v>
      </c>
      <c r="AU303" s="16" t="s">
        <v>89</v>
      </c>
    </row>
    <row r="304" spans="2:65" s="1" customFormat="1" ht="19.5">
      <c r="B304" s="31"/>
      <c r="D304" s="145" t="s">
        <v>403</v>
      </c>
      <c r="F304" s="151" t="s">
        <v>588</v>
      </c>
      <c r="I304" s="147"/>
      <c r="L304" s="31"/>
      <c r="M304" s="148"/>
      <c r="T304" s="55"/>
      <c r="AT304" s="16" t="s">
        <v>403</v>
      </c>
      <c r="AU304" s="16" t="s">
        <v>89</v>
      </c>
    </row>
    <row r="305" spans="2:65" s="1" customFormat="1" ht="24.2" customHeight="1">
      <c r="B305" s="31"/>
      <c r="C305" s="132" t="s">
        <v>481</v>
      </c>
      <c r="D305" s="132" t="s">
        <v>192</v>
      </c>
      <c r="E305" s="133" t="s">
        <v>590</v>
      </c>
      <c r="F305" s="134" t="s">
        <v>591</v>
      </c>
      <c r="G305" s="135" t="s">
        <v>368</v>
      </c>
      <c r="H305" s="136">
        <v>582.5</v>
      </c>
      <c r="I305" s="137"/>
      <c r="J305" s="138">
        <f>ROUND(I305*H305,2)</f>
        <v>0</v>
      </c>
      <c r="K305" s="134" t="s">
        <v>196</v>
      </c>
      <c r="L305" s="31"/>
      <c r="M305" s="139" t="s">
        <v>1</v>
      </c>
      <c r="N305" s="140" t="s">
        <v>44</v>
      </c>
      <c r="P305" s="141">
        <f>O305*H305</f>
        <v>0</v>
      </c>
      <c r="Q305" s="141">
        <v>9.0000000000000002E-6</v>
      </c>
      <c r="R305" s="141">
        <f>Q305*H305</f>
        <v>5.2424999999999998E-3</v>
      </c>
      <c r="S305" s="141">
        <v>0</v>
      </c>
      <c r="T305" s="142">
        <f>S305*H305</f>
        <v>0</v>
      </c>
      <c r="AR305" s="143" t="s">
        <v>197</v>
      </c>
      <c r="AT305" s="143" t="s">
        <v>192</v>
      </c>
      <c r="AU305" s="143" t="s">
        <v>89</v>
      </c>
      <c r="AY305" s="16" t="s">
        <v>190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87</v>
      </c>
      <c r="BK305" s="144">
        <f>ROUND(I305*H305,2)</f>
        <v>0</v>
      </c>
      <c r="BL305" s="16" t="s">
        <v>197</v>
      </c>
      <c r="BM305" s="143" t="s">
        <v>484</v>
      </c>
    </row>
    <row r="306" spans="2:65" s="1" customFormat="1" ht="19.5">
      <c r="B306" s="31"/>
      <c r="D306" s="145" t="s">
        <v>198</v>
      </c>
      <c r="F306" s="146" t="s">
        <v>593</v>
      </c>
      <c r="I306" s="147"/>
      <c r="L306" s="31"/>
      <c r="M306" s="148"/>
      <c r="T306" s="55"/>
      <c r="AT306" s="16" t="s">
        <v>198</v>
      </c>
      <c r="AU306" s="16" t="s">
        <v>89</v>
      </c>
    </row>
    <row r="307" spans="2:65" s="1" customFormat="1">
      <c r="B307" s="31"/>
      <c r="D307" s="149" t="s">
        <v>200</v>
      </c>
      <c r="F307" s="150" t="s">
        <v>594</v>
      </c>
      <c r="I307" s="147"/>
      <c r="L307" s="31"/>
      <c r="M307" s="148"/>
      <c r="T307" s="55"/>
      <c r="AT307" s="16" t="s">
        <v>200</v>
      </c>
      <c r="AU307" s="16" t="s">
        <v>89</v>
      </c>
    </row>
    <row r="308" spans="2:65" s="1" customFormat="1" ht="24.2" customHeight="1">
      <c r="B308" s="31"/>
      <c r="C308" s="152" t="s">
        <v>348</v>
      </c>
      <c r="D308" s="152" t="s">
        <v>426</v>
      </c>
      <c r="E308" s="153" t="s">
        <v>595</v>
      </c>
      <c r="F308" s="154" t="s">
        <v>596</v>
      </c>
      <c r="G308" s="155" t="s">
        <v>368</v>
      </c>
      <c r="H308" s="156">
        <v>249.06</v>
      </c>
      <c r="I308" s="157"/>
      <c r="J308" s="158">
        <f>ROUND(I308*H308,2)</f>
        <v>0</v>
      </c>
      <c r="K308" s="154" t="s">
        <v>1</v>
      </c>
      <c r="L308" s="159"/>
      <c r="M308" s="160" t="s">
        <v>1</v>
      </c>
      <c r="N308" s="161" t="s">
        <v>44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216</v>
      </c>
      <c r="AT308" s="143" t="s">
        <v>426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487</v>
      </c>
    </row>
    <row r="309" spans="2:65" s="1" customFormat="1">
      <c r="B309" s="31"/>
      <c r="D309" s="145" t="s">
        <v>198</v>
      </c>
      <c r="F309" s="146" t="s">
        <v>598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 ht="24.2" customHeight="1">
      <c r="B310" s="31"/>
      <c r="C310" s="152" t="s">
        <v>490</v>
      </c>
      <c r="D310" s="152" t="s">
        <v>426</v>
      </c>
      <c r="E310" s="153" t="s">
        <v>600</v>
      </c>
      <c r="F310" s="154" t="s">
        <v>601</v>
      </c>
      <c r="G310" s="155" t="s">
        <v>368</v>
      </c>
      <c r="H310" s="156">
        <v>26.145</v>
      </c>
      <c r="I310" s="157"/>
      <c r="J310" s="158">
        <f>ROUND(I310*H310,2)</f>
        <v>0</v>
      </c>
      <c r="K310" s="154" t="s">
        <v>1</v>
      </c>
      <c r="L310" s="159"/>
      <c r="M310" s="160" t="s">
        <v>1</v>
      </c>
      <c r="N310" s="161" t="s">
        <v>44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216</v>
      </c>
      <c r="AT310" s="143" t="s">
        <v>426</v>
      </c>
      <c r="AU310" s="143" t="s">
        <v>89</v>
      </c>
      <c r="AY310" s="16" t="s">
        <v>190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87</v>
      </c>
      <c r="BK310" s="144">
        <f>ROUND(I310*H310,2)</f>
        <v>0</v>
      </c>
      <c r="BL310" s="16" t="s">
        <v>197</v>
      </c>
      <c r="BM310" s="143" t="s">
        <v>493</v>
      </c>
    </row>
    <row r="311" spans="2:65" s="1" customFormat="1">
      <c r="B311" s="31"/>
      <c r="D311" s="145" t="s">
        <v>198</v>
      </c>
      <c r="F311" s="146" t="s">
        <v>598</v>
      </c>
      <c r="I311" s="147"/>
      <c r="L311" s="31"/>
      <c r="M311" s="148"/>
      <c r="T311" s="55"/>
      <c r="AT311" s="16" t="s">
        <v>198</v>
      </c>
      <c r="AU311" s="16" t="s">
        <v>89</v>
      </c>
    </row>
    <row r="312" spans="2:65" s="1" customFormat="1" ht="24.2" customHeight="1">
      <c r="B312" s="31"/>
      <c r="C312" s="152" t="s">
        <v>354</v>
      </c>
      <c r="D312" s="152" t="s">
        <v>426</v>
      </c>
      <c r="E312" s="153" t="s">
        <v>603</v>
      </c>
      <c r="F312" s="154" t="s">
        <v>604</v>
      </c>
      <c r="G312" s="155" t="s">
        <v>368</v>
      </c>
      <c r="H312" s="156">
        <v>105.36799999999999</v>
      </c>
      <c r="I312" s="157"/>
      <c r="J312" s="158">
        <f>ROUND(I312*H312,2)</f>
        <v>0</v>
      </c>
      <c r="K312" s="154" t="s">
        <v>1</v>
      </c>
      <c r="L312" s="159"/>
      <c r="M312" s="160" t="s">
        <v>1</v>
      </c>
      <c r="N312" s="161" t="s">
        <v>44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216</v>
      </c>
      <c r="AT312" s="143" t="s">
        <v>426</v>
      </c>
      <c r="AU312" s="143" t="s">
        <v>89</v>
      </c>
      <c r="AY312" s="16" t="s">
        <v>190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87</v>
      </c>
      <c r="BK312" s="144">
        <f>ROUND(I312*H312,2)</f>
        <v>0</v>
      </c>
      <c r="BL312" s="16" t="s">
        <v>197</v>
      </c>
      <c r="BM312" s="143" t="s">
        <v>498</v>
      </c>
    </row>
    <row r="313" spans="2:65" s="1" customFormat="1">
      <c r="B313" s="31"/>
      <c r="D313" s="145" t="s">
        <v>198</v>
      </c>
      <c r="F313" s="146" t="s">
        <v>598</v>
      </c>
      <c r="I313" s="147"/>
      <c r="L313" s="31"/>
      <c r="M313" s="148"/>
      <c r="T313" s="55"/>
      <c r="AT313" s="16" t="s">
        <v>198</v>
      </c>
      <c r="AU313" s="16" t="s">
        <v>89</v>
      </c>
    </row>
    <row r="314" spans="2:65" s="1" customFormat="1" ht="24.2" customHeight="1">
      <c r="B314" s="31"/>
      <c r="C314" s="152" t="s">
        <v>501</v>
      </c>
      <c r="D314" s="152" t="s">
        <v>426</v>
      </c>
      <c r="E314" s="153" t="s">
        <v>607</v>
      </c>
      <c r="F314" s="154" t="s">
        <v>608</v>
      </c>
      <c r="G314" s="155" t="s">
        <v>368</v>
      </c>
      <c r="H314" s="156">
        <v>105.36799999999999</v>
      </c>
      <c r="I314" s="157"/>
      <c r="J314" s="158">
        <f>ROUND(I314*H314,2)</f>
        <v>0</v>
      </c>
      <c r="K314" s="154" t="s">
        <v>1</v>
      </c>
      <c r="L314" s="159"/>
      <c r="M314" s="160" t="s">
        <v>1</v>
      </c>
      <c r="N314" s="161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216</v>
      </c>
      <c r="AT314" s="143" t="s">
        <v>426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504</v>
      </c>
    </row>
    <row r="315" spans="2:65" s="1" customFormat="1">
      <c r="B315" s="31"/>
      <c r="D315" s="145" t="s">
        <v>198</v>
      </c>
      <c r="F315" s="146" t="s">
        <v>598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 ht="24.2" customHeight="1">
      <c r="B316" s="31"/>
      <c r="C316" s="152" t="s">
        <v>357</v>
      </c>
      <c r="D316" s="152" t="s">
        <v>426</v>
      </c>
      <c r="E316" s="153" t="s">
        <v>610</v>
      </c>
      <c r="F316" s="154" t="s">
        <v>611</v>
      </c>
      <c r="G316" s="155" t="s">
        <v>368</v>
      </c>
      <c r="H316" s="156">
        <v>125.685</v>
      </c>
      <c r="I316" s="157"/>
      <c r="J316" s="158">
        <f>ROUND(I316*H316,2)</f>
        <v>0</v>
      </c>
      <c r="K316" s="154" t="s">
        <v>1</v>
      </c>
      <c r="L316" s="159"/>
      <c r="M316" s="160" t="s">
        <v>1</v>
      </c>
      <c r="N316" s="161" t="s">
        <v>44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216</v>
      </c>
      <c r="AT316" s="143" t="s">
        <v>426</v>
      </c>
      <c r="AU316" s="143" t="s">
        <v>89</v>
      </c>
      <c r="AY316" s="16" t="s">
        <v>190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87</v>
      </c>
      <c r="BK316" s="144">
        <f>ROUND(I316*H316,2)</f>
        <v>0</v>
      </c>
      <c r="BL316" s="16" t="s">
        <v>197</v>
      </c>
      <c r="BM316" s="143" t="s">
        <v>509</v>
      </c>
    </row>
    <row r="317" spans="2:65" s="1" customFormat="1">
      <c r="B317" s="31"/>
      <c r="D317" s="145" t="s">
        <v>198</v>
      </c>
      <c r="F317" s="146" t="s">
        <v>598</v>
      </c>
      <c r="I317" s="147"/>
      <c r="L317" s="31"/>
      <c r="M317" s="148"/>
      <c r="T317" s="55"/>
      <c r="AT317" s="16" t="s">
        <v>198</v>
      </c>
      <c r="AU317" s="16" t="s">
        <v>89</v>
      </c>
    </row>
    <row r="318" spans="2:65" s="11" customFormat="1" ht="22.9" customHeight="1">
      <c r="B318" s="121"/>
      <c r="D318" s="122" t="s">
        <v>78</v>
      </c>
      <c r="E318" s="130" t="s">
        <v>523</v>
      </c>
      <c r="F318" s="130" t="s">
        <v>613</v>
      </c>
      <c r="I318" s="124"/>
      <c r="J318" s="131">
        <f>BK318</f>
        <v>0</v>
      </c>
      <c r="L318" s="121"/>
      <c r="M318" s="125"/>
      <c r="P318" s="126">
        <f>SUM(P319:P347)</f>
        <v>0</v>
      </c>
      <c r="R318" s="126">
        <f>SUM(R319:R347)</f>
        <v>57.957635407303293</v>
      </c>
      <c r="T318" s="127">
        <f>SUM(T319:T347)</f>
        <v>0</v>
      </c>
      <c r="AR318" s="122" t="s">
        <v>87</v>
      </c>
      <c r="AT318" s="128" t="s">
        <v>78</v>
      </c>
      <c r="AU318" s="128" t="s">
        <v>87</v>
      </c>
      <c r="AY318" s="122" t="s">
        <v>190</v>
      </c>
      <c r="BK318" s="129">
        <f>SUM(BK319:BK347)</f>
        <v>0</v>
      </c>
    </row>
    <row r="319" spans="2:65" s="1" customFormat="1" ht="33" customHeight="1">
      <c r="B319" s="31"/>
      <c r="C319" s="132" t="s">
        <v>396</v>
      </c>
      <c r="D319" s="132" t="s">
        <v>192</v>
      </c>
      <c r="E319" s="133" t="s">
        <v>615</v>
      </c>
      <c r="F319" s="134" t="s">
        <v>616</v>
      </c>
      <c r="G319" s="135" t="s">
        <v>210</v>
      </c>
      <c r="H319" s="136">
        <v>20.146999999999998</v>
      </c>
      <c r="I319" s="137"/>
      <c r="J319" s="138">
        <f>ROUND(I319*H319,2)</f>
        <v>0</v>
      </c>
      <c r="K319" s="134" t="s">
        <v>196</v>
      </c>
      <c r="L319" s="31"/>
      <c r="M319" s="139" t="s">
        <v>1</v>
      </c>
      <c r="N319" s="140" t="s">
        <v>44</v>
      </c>
      <c r="P319" s="141">
        <f>O319*H319</f>
        <v>0</v>
      </c>
      <c r="Q319" s="141">
        <v>2.5018699999999998</v>
      </c>
      <c r="R319" s="141">
        <f>Q319*H319</f>
        <v>50.405174889999991</v>
      </c>
      <c r="S319" s="141">
        <v>0</v>
      </c>
      <c r="T319" s="142">
        <f>S319*H319</f>
        <v>0</v>
      </c>
      <c r="AR319" s="143" t="s">
        <v>197</v>
      </c>
      <c r="AT319" s="143" t="s">
        <v>192</v>
      </c>
      <c r="AU319" s="143" t="s">
        <v>89</v>
      </c>
      <c r="AY319" s="16" t="s">
        <v>190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87</v>
      </c>
      <c r="BK319" s="144">
        <f>ROUND(I319*H319,2)</f>
        <v>0</v>
      </c>
      <c r="BL319" s="16" t="s">
        <v>197</v>
      </c>
      <c r="BM319" s="143" t="s">
        <v>515</v>
      </c>
    </row>
    <row r="320" spans="2:65" s="1" customFormat="1" ht="19.5">
      <c r="B320" s="31"/>
      <c r="D320" s="145" t="s">
        <v>198</v>
      </c>
      <c r="F320" s="146" t="s">
        <v>618</v>
      </c>
      <c r="I320" s="147"/>
      <c r="L320" s="31"/>
      <c r="M320" s="148"/>
      <c r="T320" s="55"/>
      <c r="AT320" s="16" t="s">
        <v>198</v>
      </c>
      <c r="AU320" s="16" t="s">
        <v>89</v>
      </c>
    </row>
    <row r="321" spans="2:65" s="1" customFormat="1">
      <c r="B321" s="31"/>
      <c r="D321" s="149" t="s">
        <v>200</v>
      </c>
      <c r="F321" s="150" t="s">
        <v>619</v>
      </c>
      <c r="I321" s="147"/>
      <c r="L321" s="31"/>
      <c r="M321" s="148"/>
      <c r="T321" s="55"/>
      <c r="AT321" s="16" t="s">
        <v>200</v>
      </c>
      <c r="AU321" s="16" t="s">
        <v>89</v>
      </c>
    </row>
    <row r="322" spans="2:65" s="1" customFormat="1" ht="33" customHeight="1">
      <c r="B322" s="31"/>
      <c r="C322" s="132" t="s">
        <v>361</v>
      </c>
      <c r="D322" s="132" t="s">
        <v>192</v>
      </c>
      <c r="E322" s="133" t="s">
        <v>620</v>
      </c>
      <c r="F322" s="134" t="s">
        <v>621</v>
      </c>
      <c r="G322" s="135" t="s">
        <v>210</v>
      </c>
      <c r="H322" s="136">
        <v>20.146999999999998</v>
      </c>
      <c r="I322" s="137"/>
      <c r="J322" s="138">
        <f>ROUND(I322*H322,2)</f>
        <v>0</v>
      </c>
      <c r="K322" s="134" t="s">
        <v>196</v>
      </c>
      <c r="L322" s="31"/>
      <c r="M322" s="139" t="s">
        <v>1</v>
      </c>
      <c r="N322" s="140" t="s">
        <v>44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197</v>
      </c>
      <c r="AT322" s="143" t="s">
        <v>192</v>
      </c>
      <c r="AU322" s="143" t="s">
        <v>89</v>
      </c>
      <c r="AY322" s="16" t="s">
        <v>190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87</v>
      </c>
      <c r="BK322" s="144">
        <f>ROUND(I322*H322,2)</f>
        <v>0</v>
      </c>
      <c r="BL322" s="16" t="s">
        <v>197</v>
      </c>
      <c r="BM322" s="143" t="s">
        <v>520</v>
      </c>
    </row>
    <row r="323" spans="2:65" s="1" customFormat="1" ht="29.25">
      <c r="B323" s="31"/>
      <c r="D323" s="145" t="s">
        <v>198</v>
      </c>
      <c r="F323" s="146" t="s">
        <v>623</v>
      </c>
      <c r="I323" s="147"/>
      <c r="L323" s="31"/>
      <c r="M323" s="148"/>
      <c r="T323" s="55"/>
      <c r="AT323" s="16" t="s">
        <v>198</v>
      </c>
      <c r="AU323" s="16" t="s">
        <v>89</v>
      </c>
    </row>
    <row r="324" spans="2:65" s="1" customFormat="1">
      <c r="B324" s="31"/>
      <c r="D324" s="149" t="s">
        <v>200</v>
      </c>
      <c r="F324" s="150" t="s">
        <v>624</v>
      </c>
      <c r="I324" s="147"/>
      <c r="L324" s="31"/>
      <c r="M324" s="148"/>
      <c r="T324" s="55"/>
      <c r="AT324" s="16" t="s">
        <v>200</v>
      </c>
      <c r="AU324" s="16" t="s">
        <v>89</v>
      </c>
    </row>
    <row r="325" spans="2:65" s="1" customFormat="1" ht="24.2" customHeight="1">
      <c r="B325" s="31"/>
      <c r="C325" s="132" t="s">
        <v>523</v>
      </c>
      <c r="D325" s="132" t="s">
        <v>192</v>
      </c>
      <c r="E325" s="133" t="s">
        <v>626</v>
      </c>
      <c r="F325" s="134" t="s">
        <v>627</v>
      </c>
      <c r="G325" s="135" t="s">
        <v>210</v>
      </c>
      <c r="H325" s="136">
        <v>20.146999999999998</v>
      </c>
      <c r="I325" s="137"/>
      <c r="J325" s="138">
        <f>ROUND(I325*H325,2)</f>
        <v>0</v>
      </c>
      <c r="K325" s="134" t="s">
        <v>196</v>
      </c>
      <c r="L325" s="31"/>
      <c r="M325" s="139" t="s">
        <v>1</v>
      </c>
      <c r="N325" s="140" t="s">
        <v>44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197</v>
      </c>
      <c r="AT325" s="143" t="s">
        <v>192</v>
      </c>
      <c r="AU325" s="143" t="s">
        <v>89</v>
      </c>
      <c r="AY325" s="16" t="s">
        <v>190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87</v>
      </c>
      <c r="BK325" s="144">
        <f>ROUND(I325*H325,2)</f>
        <v>0</v>
      </c>
      <c r="BL325" s="16" t="s">
        <v>197</v>
      </c>
      <c r="BM325" s="143" t="s">
        <v>526</v>
      </c>
    </row>
    <row r="326" spans="2:65" s="1" customFormat="1" ht="19.5">
      <c r="B326" s="31"/>
      <c r="D326" s="145" t="s">
        <v>198</v>
      </c>
      <c r="F326" s="146" t="s">
        <v>629</v>
      </c>
      <c r="I326" s="147"/>
      <c r="L326" s="31"/>
      <c r="M326" s="148"/>
      <c r="T326" s="55"/>
      <c r="AT326" s="16" t="s">
        <v>198</v>
      </c>
      <c r="AU326" s="16" t="s">
        <v>89</v>
      </c>
    </row>
    <row r="327" spans="2:65" s="1" customFormat="1">
      <c r="B327" s="31"/>
      <c r="D327" s="149" t="s">
        <v>200</v>
      </c>
      <c r="F327" s="150" t="s">
        <v>630</v>
      </c>
      <c r="I327" s="147"/>
      <c r="L327" s="31"/>
      <c r="M327" s="148"/>
      <c r="T327" s="55"/>
      <c r="AT327" s="16" t="s">
        <v>200</v>
      </c>
      <c r="AU327" s="16" t="s">
        <v>89</v>
      </c>
    </row>
    <row r="328" spans="2:65" s="1" customFormat="1" ht="16.5" customHeight="1">
      <c r="B328" s="31"/>
      <c r="C328" s="132" t="s">
        <v>369</v>
      </c>
      <c r="D328" s="132" t="s">
        <v>192</v>
      </c>
      <c r="E328" s="133" t="s">
        <v>631</v>
      </c>
      <c r="F328" s="134" t="s">
        <v>632</v>
      </c>
      <c r="G328" s="135" t="s">
        <v>265</v>
      </c>
      <c r="H328" s="136">
        <v>1.1890000000000001</v>
      </c>
      <c r="I328" s="137"/>
      <c r="J328" s="138">
        <f>ROUND(I328*H328,2)</f>
        <v>0</v>
      </c>
      <c r="K328" s="134" t="s">
        <v>196</v>
      </c>
      <c r="L328" s="31"/>
      <c r="M328" s="139" t="s">
        <v>1</v>
      </c>
      <c r="N328" s="140" t="s">
        <v>44</v>
      </c>
      <c r="P328" s="141">
        <f>O328*H328</f>
        <v>0</v>
      </c>
      <c r="Q328" s="141">
        <v>1.0627727796999999</v>
      </c>
      <c r="R328" s="141">
        <f>Q328*H328</f>
        <v>1.2636368350633</v>
      </c>
      <c r="S328" s="141">
        <v>0</v>
      </c>
      <c r="T328" s="142">
        <f>S328*H328</f>
        <v>0</v>
      </c>
      <c r="AR328" s="143" t="s">
        <v>197</v>
      </c>
      <c r="AT328" s="143" t="s">
        <v>192</v>
      </c>
      <c r="AU328" s="143" t="s">
        <v>89</v>
      </c>
      <c r="AY328" s="16" t="s">
        <v>190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87</v>
      </c>
      <c r="BK328" s="144">
        <f>ROUND(I328*H328,2)</f>
        <v>0</v>
      </c>
      <c r="BL328" s="16" t="s">
        <v>197</v>
      </c>
      <c r="BM328" s="143" t="s">
        <v>531</v>
      </c>
    </row>
    <row r="329" spans="2:65" s="1" customFormat="1">
      <c r="B329" s="31"/>
      <c r="D329" s="145" t="s">
        <v>198</v>
      </c>
      <c r="F329" s="146" t="s">
        <v>634</v>
      </c>
      <c r="I329" s="147"/>
      <c r="L329" s="31"/>
      <c r="M329" s="148"/>
      <c r="T329" s="55"/>
      <c r="AT329" s="16" t="s">
        <v>198</v>
      </c>
      <c r="AU329" s="16" t="s">
        <v>89</v>
      </c>
    </row>
    <row r="330" spans="2:65" s="1" customFormat="1">
      <c r="B330" s="31"/>
      <c r="D330" s="149" t="s">
        <v>200</v>
      </c>
      <c r="F330" s="150" t="s">
        <v>635</v>
      </c>
      <c r="I330" s="147"/>
      <c r="L330" s="31"/>
      <c r="M330" s="148"/>
      <c r="T330" s="55"/>
      <c r="AT330" s="16" t="s">
        <v>200</v>
      </c>
      <c r="AU330" s="16" t="s">
        <v>89</v>
      </c>
    </row>
    <row r="331" spans="2:65" s="1" customFormat="1" ht="24.2" customHeight="1">
      <c r="B331" s="31"/>
      <c r="C331" s="132" t="s">
        <v>533</v>
      </c>
      <c r="D331" s="132" t="s">
        <v>192</v>
      </c>
      <c r="E331" s="133" t="s">
        <v>637</v>
      </c>
      <c r="F331" s="134" t="s">
        <v>638</v>
      </c>
      <c r="G331" s="135" t="s">
        <v>368</v>
      </c>
      <c r="H331" s="136">
        <v>216.68799999999999</v>
      </c>
      <c r="I331" s="137"/>
      <c r="J331" s="138">
        <f>ROUND(I331*H331,2)</f>
        <v>0</v>
      </c>
      <c r="K331" s="134" t="s">
        <v>196</v>
      </c>
      <c r="L331" s="31"/>
      <c r="M331" s="139" t="s">
        <v>1</v>
      </c>
      <c r="N331" s="140" t="s">
        <v>44</v>
      </c>
      <c r="P331" s="141">
        <f>O331*H331</f>
        <v>0</v>
      </c>
      <c r="Q331" s="141">
        <v>1.84E-6</v>
      </c>
      <c r="R331" s="141">
        <f>Q331*H331</f>
        <v>3.9870591999999997E-4</v>
      </c>
      <c r="S331" s="141">
        <v>0</v>
      </c>
      <c r="T331" s="142">
        <f>S331*H331</f>
        <v>0</v>
      </c>
      <c r="AR331" s="143" t="s">
        <v>197</v>
      </c>
      <c r="AT331" s="143" t="s">
        <v>192</v>
      </c>
      <c r="AU331" s="143" t="s">
        <v>89</v>
      </c>
      <c r="AY331" s="16" t="s">
        <v>190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87</v>
      </c>
      <c r="BK331" s="144">
        <f>ROUND(I331*H331,2)</f>
        <v>0</v>
      </c>
      <c r="BL331" s="16" t="s">
        <v>197</v>
      </c>
      <c r="BM331" s="143" t="s">
        <v>537</v>
      </c>
    </row>
    <row r="332" spans="2:65" s="1" customFormat="1" ht="19.5">
      <c r="B332" s="31"/>
      <c r="D332" s="145" t="s">
        <v>198</v>
      </c>
      <c r="F332" s="146" t="s">
        <v>640</v>
      </c>
      <c r="I332" s="147"/>
      <c r="L332" s="31"/>
      <c r="M332" s="148"/>
      <c r="T332" s="55"/>
      <c r="AT332" s="16" t="s">
        <v>198</v>
      </c>
      <c r="AU332" s="16" t="s">
        <v>89</v>
      </c>
    </row>
    <row r="333" spans="2:65" s="1" customFormat="1">
      <c r="B333" s="31"/>
      <c r="D333" s="149" t="s">
        <v>200</v>
      </c>
      <c r="F333" s="150" t="s">
        <v>641</v>
      </c>
      <c r="I333" s="147"/>
      <c r="L333" s="31"/>
      <c r="M333" s="148"/>
      <c r="T333" s="55"/>
      <c r="AT333" s="16" t="s">
        <v>200</v>
      </c>
      <c r="AU333" s="16" t="s">
        <v>89</v>
      </c>
    </row>
    <row r="334" spans="2:65" s="1" customFormat="1" ht="24.2" customHeight="1">
      <c r="B334" s="31"/>
      <c r="C334" s="132" t="s">
        <v>375</v>
      </c>
      <c r="D334" s="132" t="s">
        <v>192</v>
      </c>
      <c r="E334" s="133" t="s">
        <v>642</v>
      </c>
      <c r="F334" s="134" t="s">
        <v>643</v>
      </c>
      <c r="G334" s="135" t="s">
        <v>368</v>
      </c>
      <c r="H334" s="136">
        <v>216.68799999999999</v>
      </c>
      <c r="I334" s="137"/>
      <c r="J334" s="138">
        <f>ROUND(I334*H334,2)</f>
        <v>0</v>
      </c>
      <c r="K334" s="134" t="s">
        <v>196</v>
      </c>
      <c r="L334" s="31"/>
      <c r="M334" s="139" t="s">
        <v>1</v>
      </c>
      <c r="N334" s="140" t="s">
        <v>44</v>
      </c>
      <c r="P334" s="141">
        <f>O334*H334</f>
        <v>0</v>
      </c>
      <c r="Q334" s="141">
        <v>8.0140000000000002E-5</v>
      </c>
      <c r="R334" s="141">
        <f>Q334*H334</f>
        <v>1.7365376320000001E-2</v>
      </c>
      <c r="S334" s="141">
        <v>0</v>
      </c>
      <c r="T334" s="142">
        <f>S334*H334</f>
        <v>0</v>
      </c>
      <c r="AR334" s="143" t="s">
        <v>197</v>
      </c>
      <c r="AT334" s="143" t="s">
        <v>192</v>
      </c>
      <c r="AU334" s="143" t="s">
        <v>89</v>
      </c>
      <c r="AY334" s="16" t="s">
        <v>190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87</v>
      </c>
      <c r="BK334" s="144">
        <f>ROUND(I334*H334,2)</f>
        <v>0</v>
      </c>
      <c r="BL334" s="16" t="s">
        <v>197</v>
      </c>
      <c r="BM334" s="143" t="s">
        <v>540</v>
      </c>
    </row>
    <row r="335" spans="2:65" s="1" customFormat="1" ht="19.5">
      <c r="B335" s="31"/>
      <c r="D335" s="145" t="s">
        <v>198</v>
      </c>
      <c r="F335" s="146" t="s">
        <v>645</v>
      </c>
      <c r="I335" s="147"/>
      <c r="L335" s="31"/>
      <c r="M335" s="148"/>
      <c r="T335" s="55"/>
      <c r="AT335" s="16" t="s">
        <v>198</v>
      </c>
      <c r="AU335" s="16" t="s">
        <v>89</v>
      </c>
    </row>
    <row r="336" spans="2:65" s="1" customFormat="1">
      <c r="B336" s="31"/>
      <c r="D336" s="149" t="s">
        <v>200</v>
      </c>
      <c r="F336" s="150" t="s">
        <v>646</v>
      </c>
      <c r="I336" s="147"/>
      <c r="L336" s="31"/>
      <c r="M336" s="148"/>
      <c r="T336" s="55"/>
      <c r="AT336" s="16" t="s">
        <v>200</v>
      </c>
      <c r="AU336" s="16" t="s">
        <v>89</v>
      </c>
    </row>
    <row r="337" spans="2:65" s="1" customFormat="1" ht="24.2" customHeight="1">
      <c r="B337" s="31"/>
      <c r="C337" s="132" t="s">
        <v>543</v>
      </c>
      <c r="D337" s="132" t="s">
        <v>192</v>
      </c>
      <c r="E337" s="133" t="s">
        <v>648</v>
      </c>
      <c r="F337" s="134" t="s">
        <v>649</v>
      </c>
      <c r="G337" s="135" t="s">
        <v>195</v>
      </c>
      <c r="H337" s="136">
        <v>20.100000000000001</v>
      </c>
      <c r="I337" s="137"/>
      <c r="J337" s="138">
        <f>ROUND(I337*H337,2)</f>
        <v>0</v>
      </c>
      <c r="K337" s="134" t="s">
        <v>196</v>
      </c>
      <c r="L337" s="31"/>
      <c r="M337" s="139" t="s">
        <v>1</v>
      </c>
      <c r="N337" s="140" t="s">
        <v>44</v>
      </c>
      <c r="P337" s="141">
        <f>O337*H337</f>
        <v>0</v>
      </c>
      <c r="Q337" s="141">
        <v>0.105</v>
      </c>
      <c r="R337" s="141">
        <f>Q337*H337</f>
        <v>2.1105</v>
      </c>
      <c r="S337" s="141">
        <v>0</v>
      </c>
      <c r="T337" s="142">
        <f>S337*H337</f>
        <v>0</v>
      </c>
      <c r="AR337" s="143" t="s">
        <v>197</v>
      </c>
      <c r="AT337" s="143" t="s">
        <v>192</v>
      </c>
      <c r="AU337" s="143" t="s">
        <v>89</v>
      </c>
      <c r="AY337" s="16" t="s">
        <v>190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87</v>
      </c>
      <c r="BK337" s="144">
        <f>ROUND(I337*H337,2)</f>
        <v>0</v>
      </c>
      <c r="BL337" s="16" t="s">
        <v>197</v>
      </c>
      <c r="BM337" s="143" t="s">
        <v>546</v>
      </c>
    </row>
    <row r="338" spans="2:65" s="1" customFormat="1" ht="19.5">
      <c r="B338" s="31"/>
      <c r="D338" s="145" t="s">
        <v>198</v>
      </c>
      <c r="F338" s="146" t="s">
        <v>651</v>
      </c>
      <c r="I338" s="147"/>
      <c r="L338" s="31"/>
      <c r="M338" s="148"/>
      <c r="T338" s="55"/>
      <c r="AT338" s="16" t="s">
        <v>198</v>
      </c>
      <c r="AU338" s="16" t="s">
        <v>89</v>
      </c>
    </row>
    <row r="339" spans="2:65" s="1" customFormat="1">
      <c r="B339" s="31"/>
      <c r="D339" s="149" t="s">
        <v>200</v>
      </c>
      <c r="F339" s="150" t="s">
        <v>652</v>
      </c>
      <c r="I339" s="147"/>
      <c r="L339" s="31"/>
      <c r="M339" s="148"/>
      <c r="T339" s="55"/>
      <c r="AT339" s="16" t="s">
        <v>200</v>
      </c>
      <c r="AU339" s="16" t="s">
        <v>89</v>
      </c>
    </row>
    <row r="340" spans="2:65" s="1" customFormat="1" ht="19.5">
      <c r="B340" s="31"/>
      <c r="D340" s="145" t="s">
        <v>403</v>
      </c>
      <c r="F340" s="151" t="s">
        <v>653</v>
      </c>
      <c r="I340" s="147"/>
      <c r="L340" s="31"/>
      <c r="M340" s="148"/>
      <c r="T340" s="55"/>
      <c r="AT340" s="16" t="s">
        <v>403</v>
      </c>
      <c r="AU340" s="16" t="s">
        <v>89</v>
      </c>
    </row>
    <row r="341" spans="2:65" s="1" customFormat="1" ht="24.2" customHeight="1">
      <c r="B341" s="31"/>
      <c r="C341" s="132" t="s">
        <v>380</v>
      </c>
      <c r="D341" s="132" t="s">
        <v>192</v>
      </c>
      <c r="E341" s="133" t="s">
        <v>654</v>
      </c>
      <c r="F341" s="134" t="s">
        <v>655</v>
      </c>
      <c r="G341" s="135" t="s">
        <v>195</v>
      </c>
      <c r="H341" s="136">
        <v>7.44</v>
      </c>
      <c r="I341" s="137"/>
      <c r="J341" s="138">
        <f>ROUND(I341*H341,2)</f>
        <v>0</v>
      </c>
      <c r="K341" s="134" t="s">
        <v>196</v>
      </c>
      <c r="L341" s="31"/>
      <c r="M341" s="139" t="s">
        <v>1</v>
      </c>
      <c r="N341" s="140" t="s">
        <v>44</v>
      </c>
      <c r="P341" s="141">
        <f>O341*H341</f>
        <v>0</v>
      </c>
      <c r="Q341" s="141">
        <v>0.28361500000000001</v>
      </c>
      <c r="R341" s="141">
        <f>Q341*H341</f>
        <v>2.1100956000000002</v>
      </c>
      <c r="S341" s="141">
        <v>0</v>
      </c>
      <c r="T341" s="142">
        <f>S341*H341</f>
        <v>0</v>
      </c>
      <c r="AR341" s="143" t="s">
        <v>197</v>
      </c>
      <c r="AT341" s="143" t="s">
        <v>192</v>
      </c>
      <c r="AU341" s="143" t="s">
        <v>89</v>
      </c>
      <c r="AY341" s="16" t="s">
        <v>190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87</v>
      </c>
      <c r="BK341" s="144">
        <f>ROUND(I341*H341,2)</f>
        <v>0</v>
      </c>
      <c r="BL341" s="16" t="s">
        <v>197</v>
      </c>
      <c r="BM341" s="143" t="s">
        <v>547</v>
      </c>
    </row>
    <row r="342" spans="2:65" s="1" customFormat="1" ht="19.5">
      <c r="B342" s="31"/>
      <c r="D342" s="145" t="s">
        <v>198</v>
      </c>
      <c r="F342" s="146" t="s">
        <v>657</v>
      </c>
      <c r="I342" s="147"/>
      <c r="L342" s="31"/>
      <c r="M342" s="148"/>
      <c r="T342" s="55"/>
      <c r="AT342" s="16" t="s">
        <v>198</v>
      </c>
      <c r="AU342" s="16" t="s">
        <v>89</v>
      </c>
    </row>
    <row r="343" spans="2:65" s="1" customFormat="1">
      <c r="B343" s="31"/>
      <c r="D343" s="149" t="s">
        <v>200</v>
      </c>
      <c r="F343" s="150" t="s">
        <v>658</v>
      </c>
      <c r="I343" s="147"/>
      <c r="L343" s="31"/>
      <c r="M343" s="148"/>
      <c r="T343" s="55"/>
      <c r="AT343" s="16" t="s">
        <v>200</v>
      </c>
      <c r="AU343" s="16" t="s">
        <v>89</v>
      </c>
    </row>
    <row r="344" spans="2:65" s="1" customFormat="1" ht="19.5">
      <c r="B344" s="31"/>
      <c r="D344" s="145" t="s">
        <v>403</v>
      </c>
      <c r="F344" s="151" t="s">
        <v>659</v>
      </c>
      <c r="I344" s="147"/>
      <c r="L344" s="31"/>
      <c r="M344" s="148"/>
      <c r="T344" s="55"/>
      <c r="AT344" s="16" t="s">
        <v>403</v>
      </c>
      <c r="AU344" s="16" t="s">
        <v>89</v>
      </c>
    </row>
    <row r="345" spans="2:65" s="1" customFormat="1" ht="21.75" customHeight="1">
      <c r="B345" s="31"/>
      <c r="C345" s="132" t="s">
        <v>548</v>
      </c>
      <c r="D345" s="132" t="s">
        <v>192</v>
      </c>
      <c r="E345" s="133" t="s">
        <v>661</v>
      </c>
      <c r="F345" s="134" t="s">
        <v>662</v>
      </c>
      <c r="G345" s="135" t="s">
        <v>195</v>
      </c>
      <c r="H345" s="136">
        <v>7.44</v>
      </c>
      <c r="I345" s="137"/>
      <c r="J345" s="138">
        <f>ROUND(I345*H345,2)</f>
        <v>0</v>
      </c>
      <c r="K345" s="134" t="s">
        <v>196</v>
      </c>
      <c r="L345" s="31"/>
      <c r="M345" s="139" t="s">
        <v>1</v>
      </c>
      <c r="N345" s="140" t="s">
        <v>44</v>
      </c>
      <c r="P345" s="141">
        <f>O345*H345</f>
        <v>0</v>
      </c>
      <c r="Q345" s="141">
        <v>0.27560000000000001</v>
      </c>
      <c r="R345" s="141">
        <f>Q345*H345</f>
        <v>2.0504640000000003</v>
      </c>
      <c r="S345" s="141">
        <v>0</v>
      </c>
      <c r="T345" s="142">
        <f>S345*H345</f>
        <v>0</v>
      </c>
      <c r="AR345" s="143" t="s">
        <v>197</v>
      </c>
      <c r="AT345" s="143" t="s">
        <v>192</v>
      </c>
      <c r="AU345" s="143" t="s">
        <v>89</v>
      </c>
      <c r="AY345" s="16" t="s">
        <v>190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87</v>
      </c>
      <c r="BK345" s="144">
        <f>ROUND(I345*H345,2)</f>
        <v>0</v>
      </c>
      <c r="BL345" s="16" t="s">
        <v>197</v>
      </c>
      <c r="BM345" s="143" t="s">
        <v>551</v>
      </c>
    </row>
    <row r="346" spans="2:65" s="1" customFormat="1" ht="19.5">
      <c r="B346" s="31"/>
      <c r="D346" s="145" t="s">
        <v>198</v>
      </c>
      <c r="F346" s="146" t="s">
        <v>664</v>
      </c>
      <c r="I346" s="147"/>
      <c r="L346" s="31"/>
      <c r="M346" s="148"/>
      <c r="T346" s="55"/>
      <c r="AT346" s="16" t="s">
        <v>198</v>
      </c>
      <c r="AU346" s="16" t="s">
        <v>89</v>
      </c>
    </row>
    <row r="347" spans="2:65" s="1" customFormat="1">
      <c r="B347" s="31"/>
      <c r="D347" s="149" t="s">
        <v>200</v>
      </c>
      <c r="F347" s="150" t="s">
        <v>665</v>
      </c>
      <c r="I347" s="147"/>
      <c r="L347" s="31"/>
      <c r="M347" s="148"/>
      <c r="T347" s="55"/>
      <c r="AT347" s="16" t="s">
        <v>200</v>
      </c>
      <c r="AU347" s="16" t="s">
        <v>89</v>
      </c>
    </row>
    <row r="348" spans="2:65" s="11" customFormat="1" ht="22.9" customHeight="1">
      <c r="B348" s="121"/>
      <c r="D348" s="122" t="s">
        <v>78</v>
      </c>
      <c r="E348" s="130" t="s">
        <v>369</v>
      </c>
      <c r="F348" s="130" t="s">
        <v>666</v>
      </c>
      <c r="I348" s="124"/>
      <c r="J348" s="131">
        <f>BK348</f>
        <v>0</v>
      </c>
      <c r="L348" s="121"/>
      <c r="M348" s="125"/>
      <c r="P348" s="126">
        <f>SUM(P349:P376)</f>
        <v>0</v>
      </c>
      <c r="R348" s="126">
        <f>SUM(R349:R376)</f>
        <v>0.43414343400000005</v>
      </c>
      <c r="T348" s="127">
        <f>SUM(T349:T376)</f>
        <v>0</v>
      </c>
      <c r="AR348" s="122" t="s">
        <v>87</v>
      </c>
      <c r="AT348" s="128" t="s">
        <v>78</v>
      </c>
      <c r="AU348" s="128" t="s">
        <v>87</v>
      </c>
      <c r="AY348" s="122" t="s">
        <v>190</v>
      </c>
      <c r="BK348" s="129">
        <f>SUM(BK349:BK376)</f>
        <v>0</v>
      </c>
    </row>
    <row r="349" spans="2:65" s="1" customFormat="1" ht="33" customHeight="1">
      <c r="B349" s="31"/>
      <c r="C349" s="132" t="s">
        <v>387</v>
      </c>
      <c r="D349" s="132" t="s">
        <v>192</v>
      </c>
      <c r="E349" s="133" t="s">
        <v>717</v>
      </c>
      <c r="F349" s="134" t="s">
        <v>718</v>
      </c>
      <c r="G349" s="135" t="s">
        <v>195</v>
      </c>
      <c r="H349" s="136">
        <v>171.36</v>
      </c>
      <c r="I349" s="137"/>
      <c r="J349" s="138">
        <f>ROUND(I349*H349,2)</f>
        <v>0</v>
      </c>
      <c r="K349" s="134" t="s">
        <v>196</v>
      </c>
      <c r="L349" s="31"/>
      <c r="M349" s="139" t="s">
        <v>1</v>
      </c>
      <c r="N349" s="140" t="s">
        <v>44</v>
      </c>
      <c r="P349" s="141">
        <f>O349*H349</f>
        <v>0</v>
      </c>
      <c r="Q349" s="141">
        <v>2.6533749999999999E-4</v>
      </c>
      <c r="R349" s="141">
        <f>Q349*H349</f>
        <v>4.5468234000000003E-2</v>
      </c>
      <c r="S349" s="141">
        <v>0</v>
      </c>
      <c r="T349" s="142">
        <f>S349*H349</f>
        <v>0</v>
      </c>
      <c r="AR349" s="143" t="s">
        <v>197</v>
      </c>
      <c r="AT349" s="143" t="s">
        <v>192</v>
      </c>
      <c r="AU349" s="143" t="s">
        <v>89</v>
      </c>
      <c r="AY349" s="16" t="s">
        <v>190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87</v>
      </c>
      <c r="BK349" s="144">
        <f>ROUND(I349*H349,2)</f>
        <v>0</v>
      </c>
      <c r="BL349" s="16" t="s">
        <v>197</v>
      </c>
      <c r="BM349" s="143" t="s">
        <v>555</v>
      </c>
    </row>
    <row r="350" spans="2:65" s="1" customFormat="1" ht="29.25">
      <c r="B350" s="31"/>
      <c r="D350" s="145" t="s">
        <v>198</v>
      </c>
      <c r="F350" s="146" t="s">
        <v>720</v>
      </c>
      <c r="I350" s="147"/>
      <c r="L350" s="31"/>
      <c r="M350" s="148"/>
      <c r="T350" s="55"/>
      <c r="AT350" s="16" t="s">
        <v>198</v>
      </c>
      <c r="AU350" s="16" t="s">
        <v>89</v>
      </c>
    </row>
    <row r="351" spans="2:65" s="1" customFormat="1">
      <c r="B351" s="31"/>
      <c r="D351" s="149" t="s">
        <v>200</v>
      </c>
      <c r="F351" s="150" t="s">
        <v>721</v>
      </c>
      <c r="I351" s="147"/>
      <c r="L351" s="31"/>
      <c r="M351" s="148"/>
      <c r="T351" s="55"/>
      <c r="AT351" s="16" t="s">
        <v>200</v>
      </c>
      <c r="AU351" s="16" t="s">
        <v>89</v>
      </c>
    </row>
    <row r="352" spans="2:65" s="1" customFormat="1" ht="24.2" customHeight="1">
      <c r="B352" s="31"/>
      <c r="C352" s="152" t="s">
        <v>558</v>
      </c>
      <c r="D352" s="152" t="s">
        <v>426</v>
      </c>
      <c r="E352" s="153" t="s">
        <v>728</v>
      </c>
      <c r="F352" s="154" t="s">
        <v>729</v>
      </c>
      <c r="G352" s="155" t="s">
        <v>204</v>
      </c>
      <c r="H352" s="156">
        <v>68</v>
      </c>
      <c r="I352" s="157"/>
      <c r="J352" s="158">
        <f>ROUND(I352*H352,2)</f>
        <v>0</v>
      </c>
      <c r="K352" s="154" t="s">
        <v>1</v>
      </c>
      <c r="L352" s="159"/>
      <c r="M352" s="160" t="s">
        <v>1</v>
      </c>
      <c r="N352" s="161" t="s">
        <v>44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216</v>
      </c>
      <c r="AT352" s="143" t="s">
        <v>426</v>
      </c>
      <c r="AU352" s="143" t="s">
        <v>89</v>
      </c>
      <c r="AY352" s="16" t="s">
        <v>190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87</v>
      </c>
      <c r="BK352" s="144">
        <f>ROUND(I352*H352,2)</f>
        <v>0</v>
      </c>
      <c r="BL352" s="16" t="s">
        <v>197</v>
      </c>
      <c r="BM352" s="143" t="s">
        <v>561</v>
      </c>
    </row>
    <row r="353" spans="2:65" s="1" customFormat="1" ht="19.5">
      <c r="B353" s="31"/>
      <c r="D353" s="145" t="s">
        <v>198</v>
      </c>
      <c r="F353" s="146" t="s">
        <v>731</v>
      </c>
      <c r="I353" s="147"/>
      <c r="L353" s="31"/>
      <c r="M353" s="148"/>
      <c r="T353" s="55"/>
      <c r="AT353" s="16" t="s">
        <v>198</v>
      </c>
      <c r="AU353" s="16" t="s">
        <v>89</v>
      </c>
    </row>
    <row r="354" spans="2:65" s="1" customFormat="1" ht="39">
      <c r="B354" s="31"/>
      <c r="D354" s="145" t="s">
        <v>403</v>
      </c>
      <c r="F354" s="151" t="s">
        <v>732</v>
      </c>
      <c r="I354" s="147"/>
      <c r="L354" s="31"/>
      <c r="M354" s="148"/>
      <c r="T354" s="55"/>
      <c r="AT354" s="16" t="s">
        <v>403</v>
      </c>
      <c r="AU354" s="16" t="s">
        <v>89</v>
      </c>
    </row>
    <row r="355" spans="2:65" s="1" customFormat="1" ht="24.2" customHeight="1">
      <c r="B355" s="31"/>
      <c r="C355" s="132" t="s">
        <v>392</v>
      </c>
      <c r="D355" s="132" t="s">
        <v>192</v>
      </c>
      <c r="E355" s="133" t="s">
        <v>2134</v>
      </c>
      <c r="F355" s="134" t="s">
        <v>2135</v>
      </c>
      <c r="G355" s="135" t="s">
        <v>204</v>
      </c>
      <c r="H355" s="136">
        <v>68</v>
      </c>
      <c r="I355" s="137"/>
      <c r="J355" s="138">
        <f>ROUND(I355*H355,2)</f>
        <v>0</v>
      </c>
      <c r="K355" s="134" t="s">
        <v>1</v>
      </c>
      <c r="L355" s="31"/>
      <c r="M355" s="139" t="s">
        <v>1</v>
      </c>
      <c r="N355" s="140" t="s">
        <v>44</v>
      </c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AR355" s="143" t="s">
        <v>197</v>
      </c>
      <c r="AT355" s="143" t="s">
        <v>192</v>
      </c>
      <c r="AU355" s="143" t="s">
        <v>89</v>
      </c>
      <c r="AY355" s="16" t="s">
        <v>190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87</v>
      </c>
      <c r="BK355" s="144">
        <f>ROUND(I355*H355,2)</f>
        <v>0</v>
      </c>
      <c r="BL355" s="16" t="s">
        <v>197</v>
      </c>
      <c r="BM355" s="143" t="s">
        <v>566</v>
      </c>
    </row>
    <row r="356" spans="2:65" s="1" customFormat="1" ht="29.25">
      <c r="B356" s="31"/>
      <c r="D356" s="145" t="s">
        <v>198</v>
      </c>
      <c r="F356" s="146" t="s">
        <v>2136</v>
      </c>
      <c r="I356" s="147"/>
      <c r="L356" s="31"/>
      <c r="M356" s="148"/>
      <c r="T356" s="55"/>
      <c r="AT356" s="16" t="s">
        <v>198</v>
      </c>
      <c r="AU356" s="16" t="s">
        <v>89</v>
      </c>
    </row>
    <row r="357" spans="2:65" s="1" customFormat="1" ht="24.2" customHeight="1">
      <c r="B357" s="31"/>
      <c r="C357" s="152" t="s">
        <v>569</v>
      </c>
      <c r="D357" s="152" t="s">
        <v>426</v>
      </c>
      <c r="E357" s="153" t="s">
        <v>747</v>
      </c>
      <c r="F357" s="154" t="s">
        <v>748</v>
      </c>
      <c r="G357" s="155" t="s">
        <v>368</v>
      </c>
      <c r="H357" s="156">
        <v>89.76</v>
      </c>
      <c r="I357" s="157"/>
      <c r="J357" s="158">
        <f>ROUND(I357*H357,2)</f>
        <v>0</v>
      </c>
      <c r="K357" s="154" t="s">
        <v>196</v>
      </c>
      <c r="L357" s="159"/>
      <c r="M357" s="160" t="s">
        <v>1</v>
      </c>
      <c r="N357" s="161" t="s">
        <v>44</v>
      </c>
      <c r="P357" s="141">
        <f>O357*H357</f>
        <v>0</v>
      </c>
      <c r="Q357" s="141">
        <v>3.0000000000000001E-3</v>
      </c>
      <c r="R357" s="141">
        <f>Q357*H357</f>
        <v>0.26928000000000002</v>
      </c>
      <c r="S357" s="141">
        <v>0</v>
      </c>
      <c r="T357" s="142">
        <f>S357*H357</f>
        <v>0</v>
      </c>
      <c r="AR357" s="143" t="s">
        <v>216</v>
      </c>
      <c r="AT357" s="143" t="s">
        <v>426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572</v>
      </c>
    </row>
    <row r="358" spans="2:65" s="1" customFormat="1">
      <c r="B358" s="31"/>
      <c r="D358" s="145" t="s">
        <v>198</v>
      </c>
      <c r="F358" s="146" t="s">
        <v>748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 ht="24.2" customHeight="1">
      <c r="B359" s="31"/>
      <c r="C359" s="152" t="s">
        <v>401</v>
      </c>
      <c r="D359" s="152" t="s">
        <v>426</v>
      </c>
      <c r="E359" s="153" t="s">
        <v>750</v>
      </c>
      <c r="F359" s="154" t="s">
        <v>751</v>
      </c>
      <c r="G359" s="155" t="s">
        <v>204</v>
      </c>
      <c r="H359" s="156">
        <v>68</v>
      </c>
      <c r="I359" s="157"/>
      <c r="J359" s="158">
        <f>ROUND(I359*H359,2)</f>
        <v>0</v>
      </c>
      <c r="K359" s="154" t="s">
        <v>196</v>
      </c>
      <c r="L359" s="159"/>
      <c r="M359" s="160" t="s">
        <v>1</v>
      </c>
      <c r="N359" s="161" t="s">
        <v>44</v>
      </c>
      <c r="P359" s="141">
        <f>O359*H359</f>
        <v>0</v>
      </c>
      <c r="Q359" s="141">
        <v>6.0000000000000002E-5</v>
      </c>
      <c r="R359" s="141">
        <f>Q359*H359</f>
        <v>4.0800000000000003E-3</v>
      </c>
      <c r="S359" s="141">
        <v>0</v>
      </c>
      <c r="T359" s="142">
        <f>S359*H359</f>
        <v>0</v>
      </c>
      <c r="AR359" s="143" t="s">
        <v>216</v>
      </c>
      <c r="AT359" s="143" t="s">
        <v>426</v>
      </c>
      <c r="AU359" s="143" t="s">
        <v>89</v>
      </c>
      <c r="AY359" s="16" t="s">
        <v>190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87</v>
      </c>
      <c r="BK359" s="144">
        <f>ROUND(I359*H359,2)</f>
        <v>0</v>
      </c>
      <c r="BL359" s="16" t="s">
        <v>197</v>
      </c>
      <c r="BM359" s="143" t="s">
        <v>575</v>
      </c>
    </row>
    <row r="360" spans="2:65" s="1" customFormat="1">
      <c r="B360" s="31"/>
      <c r="D360" s="145" t="s">
        <v>198</v>
      </c>
      <c r="F360" s="146" t="s">
        <v>751</v>
      </c>
      <c r="I360" s="147"/>
      <c r="L360" s="31"/>
      <c r="M360" s="148"/>
      <c r="T360" s="55"/>
      <c r="AT360" s="16" t="s">
        <v>198</v>
      </c>
      <c r="AU360" s="16" t="s">
        <v>89</v>
      </c>
    </row>
    <row r="361" spans="2:65" s="1" customFormat="1" ht="19.5">
      <c r="B361" s="31"/>
      <c r="D361" s="145" t="s">
        <v>403</v>
      </c>
      <c r="F361" s="151" t="s">
        <v>1910</v>
      </c>
      <c r="I361" s="147"/>
      <c r="L361" s="31"/>
      <c r="M361" s="148"/>
      <c r="T361" s="55"/>
      <c r="AT361" s="16" t="s">
        <v>403</v>
      </c>
      <c r="AU361" s="16" t="s">
        <v>89</v>
      </c>
    </row>
    <row r="362" spans="2:65" s="1" customFormat="1" ht="24.2" customHeight="1">
      <c r="B362" s="31"/>
      <c r="C362" s="132" t="s">
        <v>578</v>
      </c>
      <c r="D362" s="132" t="s">
        <v>192</v>
      </c>
      <c r="E362" s="133" t="s">
        <v>755</v>
      </c>
      <c r="F362" s="134" t="s">
        <v>756</v>
      </c>
      <c r="G362" s="135" t="s">
        <v>195</v>
      </c>
      <c r="H362" s="136">
        <v>80.64</v>
      </c>
      <c r="I362" s="137"/>
      <c r="J362" s="138">
        <f>ROUND(I362*H362,2)</f>
        <v>0</v>
      </c>
      <c r="K362" s="134" t="s">
        <v>196</v>
      </c>
      <c r="L362" s="31"/>
      <c r="M362" s="139" t="s">
        <v>1</v>
      </c>
      <c r="N362" s="140" t="s">
        <v>44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197</v>
      </c>
      <c r="AT362" s="143" t="s">
        <v>192</v>
      </c>
      <c r="AU362" s="143" t="s">
        <v>89</v>
      </c>
      <c r="AY362" s="16" t="s">
        <v>190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87</v>
      </c>
      <c r="BK362" s="144">
        <f>ROUND(I362*H362,2)</f>
        <v>0</v>
      </c>
      <c r="BL362" s="16" t="s">
        <v>197</v>
      </c>
      <c r="BM362" s="143" t="s">
        <v>581</v>
      </c>
    </row>
    <row r="363" spans="2:65" s="1" customFormat="1" ht="19.5">
      <c r="B363" s="31"/>
      <c r="D363" s="145" t="s">
        <v>198</v>
      </c>
      <c r="F363" s="146" t="s">
        <v>758</v>
      </c>
      <c r="I363" s="147"/>
      <c r="L363" s="31"/>
      <c r="M363" s="148"/>
      <c r="T363" s="55"/>
      <c r="AT363" s="16" t="s">
        <v>198</v>
      </c>
      <c r="AU363" s="16" t="s">
        <v>89</v>
      </c>
    </row>
    <row r="364" spans="2:65" s="1" customFormat="1">
      <c r="B364" s="31"/>
      <c r="D364" s="149" t="s">
        <v>200</v>
      </c>
      <c r="F364" s="150" t="s">
        <v>759</v>
      </c>
      <c r="I364" s="147"/>
      <c r="L364" s="31"/>
      <c r="M364" s="148"/>
      <c r="T364" s="55"/>
      <c r="AT364" s="16" t="s">
        <v>200</v>
      </c>
      <c r="AU364" s="16" t="s">
        <v>89</v>
      </c>
    </row>
    <row r="365" spans="2:65" s="1" customFormat="1" ht="16.5" customHeight="1">
      <c r="B365" s="31"/>
      <c r="C365" s="152" t="s">
        <v>407</v>
      </c>
      <c r="D365" s="152" t="s">
        <v>426</v>
      </c>
      <c r="E365" s="153" t="s">
        <v>760</v>
      </c>
      <c r="F365" s="154" t="s">
        <v>761</v>
      </c>
      <c r="G365" s="155" t="s">
        <v>195</v>
      </c>
      <c r="H365" s="156">
        <v>88.703999999999994</v>
      </c>
      <c r="I365" s="157"/>
      <c r="J365" s="158">
        <f>ROUND(I365*H365,2)</f>
        <v>0</v>
      </c>
      <c r="K365" s="154" t="s">
        <v>196</v>
      </c>
      <c r="L365" s="159"/>
      <c r="M365" s="160" t="s">
        <v>1</v>
      </c>
      <c r="N365" s="161" t="s">
        <v>44</v>
      </c>
      <c r="P365" s="141">
        <f>O365*H365</f>
        <v>0</v>
      </c>
      <c r="Q365" s="141">
        <v>1.2999999999999999E-3</v>
      </c>
      <c r="R365" s="141">
        <f>Q365*H365</f>
        <v>0.11531519999999999</v>
      </c>
      <c r="S365" s="141">
        <v>0</v>
      </c>
      <c r="T365" s="142">
        <f>S365*H365</f>
        <v>0</v>
      </c>
      <c r="AR365" s="143" t="s">
        <v>216</v>
      </c>
      <c r="AT365" s="143" t="s">
        <v>426</v>
      </c>
      <c r="AU365" s="143" t="s">
        <v>89</v>
      </c>
      <c r="AY365" s="16" t="s">
        <v>190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87</v>
      </c>
      <c r="BK365" s="144">
        <f>ROUND(I365*H365,2)</f>
        <v>0</v>
      </c>
      <c r="BL365" s="16" t="s">
        <v>197</v>
      </c>
      <c r="BM365" s="143" t="s">
        <v>586</v>
      </c>
    </row>
    <row r="366" spans="2:65" s="1" customFormat="1">
      <c r="B366" s="31"/>
      <c r="D366" s="145" t="s">
        <v>198</v>
      </c>
      <c r="F366" s="146" t="s">
        <v>761</v>
      </c>
      <c r="I366" s="147"/>
      <c r="L366" s="31"/>
      <c r="M366" s="148"/>
      <c r="T366" s="55"/>
      <c r="AT366" s="16" t="s">
        <v>198</v>
      </c>
      <c r="AU366" s="16" t="s">
        <v>89</v>
      </c>
    </row>
    <row r="367" spans="2:65" s="1" customFormat="1" ht="29.25">
      <c r="B367" s="31"/>
      <c r="D367" s="145" t="s">
        <v>403</v>
      </c>
      <c r="F367" s="151" t="s">
        <v>763</v>
      </c>
      <c r="I367" s="147"/>
      <c r="L367" s="31"/>
      <c r="M367" s="148"/>
      <c r="T367" s="55"/>
      <c r="AT367" s="16" t="s">
        <v>403</v>
      </c>
      <c r="AU367" s="16" t="s">
        <v>89</v>
      </c>
    </row>
    <row r="368" spans="2:65" s="1" customFormat="1" ht="24.2" customHeight="1">
      <c r="B368" s="31"/>
      <c r="C368" s="132" t="s">
        <v>589</v>
      </c>
      <c r="D368" s="132" t="s">
        <v>192</v>
      </c>
      <c r="E368" s="133" t="s">
        <v>2137</v>
      </c>
      <c r="F368" s="134" t="s">
        <v>2138</v>
      </c>
      <c r="G368" s="135" t="s">
        <v>195</v>
      </c>
      <c r="H368" s="136">
        <v>47.56</v>
      </c>
      <c r="I368" s="137"/>
      <c r="J368" s="138">
        <f>ROUND(I368*H368,2)</f>
        <v>0</v>
      </c>
      <c r="K368" s="134" t="s">
        <v>196</v>
      </c>
      <c r="L368" s="31"/>
      <c r="M368" s="139" t="s">
        <v>1</v>
      </c>
      <c r="N368" s="140" t="s">
        <v>44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197</v>
      </c>
      <c r="AT368" s="143" t="s">
        <v>192</v>
      </c>
      <c r="AU368" s="143" t="s">
        <v>89</v>
      </c>
      <c r="AY368" s="16" t="s">
        <v>190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87</v>
      </c>
      <c r="BK368" s="144">
        <f>ROUND(I368*H368,2)</f>
        <v>0</v>
      </c>
      <c r="BL368" s="16" t="s">
        <v>197</v>
      </c>
      <c r="BM368" s="143" t="s">
        <v>592</v>
      </c>
    </row>
    <row r="369" spans="2:65" s="1" customFormat="1" ht="19.5">
      <c r="B369" s="31"/>
      <c r="D369" s="145" t="s">
        <v>198</v>
      </c>
      <c r="F369" s="146" t="s">
        <v>2139</v>
      </c>
      <c r="I369" s="147"/>
      <c r="L369" s="31"/>
      <c r="M369" s="148"/>
      <c r="T369" s="55"/>
      <c r="AT369" s="16" t="s">
        <v>198</v>
      </c>
      <c r="AU369" s="16" t="s">
        <v>89</v>
      </c>
    </row>
    <row r="370" spans="2:65" s="1" customFormat="1">
      <c r="B370" s="31"/>
      <c r="D370" s="149" t="s">
        <v>200</v>
      </c>
      <c r="F370" s="150" t="s">
        <v>2140</v>
      </c>
      <c r="I370" s="147"/>
      <c r="L370" s="31"/>
      <c r="M370" s="148"/>
      <c r="T370" s="55"/>
      <c r="AT370" s="16" t="s">
        <v>200</v>
      </c>
      <c r="AU370" s="16" t="s">
        <v>89</v>
      </c>
    </row>
    <row r="371" spans="2:65" s="1" customFormat="1" ht="21.75" customHeight="1">
      <c r="B371" s="31"/>
      <c r="C371" s="152" t="s">
        <v>413</v>
      </c>
      <c r="D371" s="152" t="s">
        <v>426</v>
      </c>
      <c r="E371" s="153" t="s">
        <v>2141</v>
      </c>
      <c r="F371" s="154" t="s">
        <v>2142</v>
      </c>
      <c r="G371" s="155" t="s">
        <v>1</v>
      </c>
      <c r="H371" s="156">
        <v>2</v>
      </c>
      <c r="I371" s="157"/>
      <c r="J371" s="158">
        <f>ROUND(I371*H371,2)</f>
        <v>0</v>
      </c>
      <c r="K371" s="154" t="s">
        <v>1</v>
      </c>
      <c r="L371" s="159"/>
      <c r="M371" s="160" t="s">
        <v>1</v>
      </c>
      <c r="N371" s="161" t="s">
        <v>44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216</v>
      </c>
      <c r="AT371" s="143" t="s">
        <v>426</v>
      </c>
      <c r="AU371" s="143" t="s">
        <v>89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597</v>
      </c>
    </row>
    <row r="372" spans="2:65" s="1" customFormat="1">
      <c r="B372" s="31"/>
      <c r="D372" s="145" t="s">
        <v>198</v>
      </c>
      <c r="F372" s="146" t="s">
        <v>2143</v>
      </c>
      <c r="I372" s="147"/>
      <c r="L372" s="31"/>
      <c r="M372" s="148"/>
      <c r="T372" s="55"/>
      <c r="AT372" s="16" t="s">
        <v>198</v>
      </c>
      <c r="AU372" s="16" t="s">
        <v>89</v>
      </c>
    </row>
    <row r="373" spans="2:65" s="1" customFormat="1" ht="39">
      <c r="B373" s="31"/>
      <c r="D373" s="145" t="s">
        <v>403</v>
      </c>
      <c r="F373" s="151" t="s">
        <v>2144</v>
      </c>
      <c r="I373" s="147"/>
      <c r="L373" s="31"/>
      <c r="M373" s="148"/>
      <c r="T373" s="55"/>
      <c r="AT373" s="16" t="s">
        <v>403</v>
      </c>
      <c r="AU373" s="16" t="s">
        <v>89</v>
      </c>
    </row>
    <row r="374" spans="2:65" s="1" customFormat="1" ht="16.5" customHeight="1">
      <c r="B374" s="31"/>
      <c r="C374" s="152" t="s">
        <v>599</v>
      </c>
      <c r="D374" s="152" t="s">
        <v>426</v>
      </c>
      <c r="E374" s="153" t="s">
        <v>2145</v>
      </c>
      <c r="F374" s="154" t="s">
        <v>2146</v>
      </c>
      <c r="G374" s="155" t="s">
        <v>1</v>
      </c>
      <c r="H374" s="156">
        <v>1</v>
      </c>
      <c r="I374" s="157"/>
      <c r="J374" s="158">
        <f>ROUND(I374*H374,2)</f>
        <v>0</v>
      </c>
      <c r="K374" s="154" t="s">
        <v>1</v>
      </c>
      <c r="L374" s="159"/>
      <c r="M374" s="160" t="s">
        <v>1</v>
      </c>
      <c r="N374" s="161" t="s">
        <v>44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216</v>
      </c>
      <c r="AT374" s="143" t="s">
        <v>426</v>
      </c>
      <c r="AU374" s="143" t="s">
        <v>89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602</v>
      </c>
    </row>
    <row r="375" spans="2:65" s="1" customFormat="1">
      <c r="B375" s="31"/>
      <c r="D375" s="145" t="s">
        <v>198</v>
      </c>
      <c r="F375" s="146" t="s">
        <v>2147</v>
      </c>
      <c r="I375" s="147"/>
      <c r="L375" s="31"/>
      <c r="M375" s="148"/>
      <c r="T375" s="55"/>
      <c r="AT375" s="16" t="s">
        <v>198</v>
      </c>
      <c r="AU375" s="16" t="s">
        <v>89</v>
      </c>
    </row>
    <row r="376" spans="2:65" s="1" customFormat="1" ht="58.5">
      <c r="B376" s="31"/>
      <c r="D376" s="145" t="s">
        <v>403</v>
      </c>
      <c r="F376" s="151" t="s">
        <v>2148</v>
      </c>
      <c r="I376" s="147"/>
      <c r="L376" s="31"/>
      <c r="M376" s="148"/>
      <c r="T376" s="55"/>
      <c r="AT376" s="16" t="s">
        <v>403</v>
      </c>
      <c r="AU376" s="16" t="s">
        <v>89</v>
      </c>
    </row>
    <row r="377" spans="2:65" s="11" customFormat="1" ht="22.9" customHeight="1">
      <c r="B377" s="121"/>
      <c r="D377" s="122" t="s">
        <v>78</v>
      </c>
      <c r="E377" s="130" t="s">
        <v>240</v>
      </c>
      <c r="F377" s="130" t="s">
        <v>817</v>
      </c>
      <c r="I377" s="124"/>
      <c r="J377" s="131">
        <f>BK377</f>
        <v>0</v>
      </c>
      <c r="L377" s="121"/>
      <c r="M377" s="125"/>
      <c r="P377" s="126">
        <v>0</v>
      </c>
      <c r="R377" s="126">
        <v>0</v>
      </c>
      <c r="T377" s="127">
        <v>0</v>
      </c>
      <c r="AR377" s="122" t="s">
        <v>87</v>
      </c>
      <c r="AT377" s="128" t="s">
        <v>78</v>
      </c>
      <c r="AU377" s="128" t="s">
        <v>87</v>
      </c>
      <c r="AY377" s="122" t="s">
        <v>190</v>
      </c>
      <c r="BK377" s="129">
        <v>0</v>
      </c>
    </row>
    <row r="378" spans="2:65" s="11" customFormat="1" ht="22.9" customHeight="1">
      <c r="B378" s="121"/>
      <c r="D378" s="122" t="s">
        <v>78</v>
      </c>
      <c r="E378" s="130" t="s">
        <v>454</v>
      </c>
      <c r="F378" s="130" t="s">
        <v>830</v>
      </c>
      <c r="I378" s="124"/>
      <c r="J378" s="131">
        <f>BK378</f>
        <v>0</v>
      </c>
      <c r="L378" s="121"/>
      <c r="M378" s="125"/>
      <c r="P378" s="126">
        <f>SUM(P379:P399)</f>
        <v>0</v>
      </c>
      <c r="R378" s="126">
        <f>SUM(R379:R399)</f>
        <v>3.5295E-2</v>
      </c>
      <c r="T378" s="127">
        <f>SUM(T379:T399)</f>
        <v>0</v>
      </c>
      <c r="AR378" s="122" t="s">
        <v>87</v>
      </c>
      <c r="AT378" s="128" t="s">
        <v>78</v>
      </c>
      <c r="AU378" s="128" t="s">
        <v>87</v>
      </c>
      <c r="AY378" s="122" t="s">
        <v>190</v>
      </c>
      <c r="BK378" s="129">
        <f>SUM(BK379:BK399)</f>
        <v>0</v>
      </c>
    </row>
    <row r="379" spans="2:65" s="1" customFormat="1" ht="37.9" customHeight="1">
      <c r="B379" s="31"/>
      <c r="C379" s="132" t="s">
        <v>418</v>
      </c>
      <c r="D379" s="132" t="s">
        <v>192</v>
      </c>
      <c r="E379" s="133" t="s">
        <v>832</v>
      </c>
      <c r="F379" s="134" t="s">
        <v>833</v>
      </c>
      <c r="G379" s="135" t="s">
        <v>195</v>
      </c>
      <c r="H379" s="136">
        <v>894.4</v>
      </c>
      <c r="I379" s="137"/>
      <c r="J379" s="138">
        <f>ROUND(I379*H379,2)</f>
        <v>0</v>
      </c>
      <c r="K379" s="134" t="s">
        <v>196</v>
      </c>
      <c r="L379" s="31"/>
      <c r="M379" s="139" t="s">
        <v>1</v>
      </c>
      <c r="N379" s="140" t="s">
        <v>44</v>
      </c>
      <c r="P379" s="141">
        <f>O379*H379</f>
        <v>0</v>
      </c>
      <c r="Q379" s="141">
        <v>0</v>
      </c>
      <c r="R379" s="141">
        <f>Q379*H379</f>
        <v>0</v>
      </c>
      <c r="S379" s="141">
        <v>0</v>
      </c>
      <c r="T379" s="142">
        <f>S379*H379</f>
        <v>0</v>
      </c>
      <c r="AR379" s="143" t="s">
        <v>197</v>
      </c>
      <c r="AT379" s="143" t="s">
        <v>192</v>
      </c>
      <c r="AU379" s="143" t="s">
        <v>89</v>
      </c>
      <c r="AY379" s="16" t="s">
        <v>190</v>
      </c>
      <c r="BE379" s="144">
        <f>IF(N379="základní",J379,0)</f>
        <v>0</v>
      </c>
      <c r="BF379" s="144">
        <f>IF(N379="snížená",J379,0)</f>
        <v>0</v>
      </c>
      <c r="BG379" s="144">
        <f>IF(N379="zákl. přenesená",J379,0)</f>
        <v>0</v>
      </c>
      <c r="BH379" s="144">
        <f>IF(N379="sníž. přenesená",J379,0)</f>
        <v>0</v>
      </c>
      <c r="BI379" s="144">
        <f>IF(N379="nulová",J379,0)</f>
        <v>0</v>
      </c>
      <c r="BJ379" s="16" t="s">
        <v>87</v>
      </c>
      <c r="BK379" s="144">
        <f>ROUND(I379*H379,2)</f>
        <v>0</v>
      </c>
      <c r="BL379" s="16" t="s">
        <v>197</v>
      </c>
      <c r="BM379" s="143" t="s">
        <v>605</v>
      </c>
    </row>
    <row r="380" spans="2:65" s="1" customFormat="1" ht="29.25">
      <c r="B380" s="31"/>
      <c r="D380" s="145" t="s">
        <v>198</v>
      </c>
      <c r="F380" s="146" t="s">
        <v>835</v>
      </c>
      <c r="I380" s="147"/>
      <c r="L380" s="31"/>
      <c r="M380" s="148"/>
      <c r="T380" s="55"/>
      <c r="AT380" s="16" t="s">
        <v>198</v>
      </c>
      <c r="AU380" s="16" t="s">
        <v>89</v>
      </c>
    </row>
    <row r="381" spans="2:65" s="1" customFormat="1">
      <c r="B381" s="31"/>
      <c r="D381" s="149" t="s">
        <v>200</v>
      </c>
      <c r="F381" s="150" t="s">
        <v>836</v>
      </c>
      <c r="I381" s="147"/>
      <c r="L381" s="31"/>
      <c r="M381" s="148"/>
      <c r="T381" s="55"/>
      <c r="AT381" s="16" t="s">
        <v>200</v>
      </c>
      <c r="AU381" s="16" t="s">
        <v>89</v>
      </c>
    </row>
    <row r="382" spans="2:65" s="1" customFormat="1" ht="33" customHeight="1">
      <c r="B382" s="31"/>
      <c r="C382" s="132" t="s">
        <v>606</v>
      </c>
      <c r="D382" s="132" t="s">
        <v>192</v>
      </c>
      <c r="E382" s="133" t="s">
        <v>843</v>
      </c>
      <c r="F382" s="134" t="s">
        <v>844</v>
      </c>
      <c r="G382" s="135" t="s">
        <v>195</v>
      </c>
      <c r="H382" s="136">
        <v>80496</v>
      </c>
      <c r="I382" s="137"/>
      <c r="J382" s="138">
        <f>ROUND(I382*H382,2)</f>
        <v>0</v>
      </c>
      <c r="K382" s="134" t="s">
        <v>196</v>
      </c>
      <c r="L382" s="31"/>
      <c r="M382" s="139" t="s">
        <v>1</v>
      </c>
      <c r="N382" s="140" t="s">
        <v>44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197</v>
      </c>
      <c r="AT382" s="143" t="s">
        <v>192</v>
      </c>
      <c r="AU382" s="143" t="s">
        <v>89</v>
      </c>
      <c r="AY382" s="16" t="s">
        <v>190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6" t="s">
        <v>87</v>
      </c>
      <c r="BK382" s="144">
        <f>ROUND(I382*H382,2)</f>
        <v>0</v>
      </c>
      <c r="BL382" s="16" t="s">
        <v>197</v>
      </c>
      <c r="BM382" s="143" t="s">
        <v>609</v>
      </c>
    </row>
    <row r="383" spans="2:65" s="1" customFormat="1" ht="29.25">
      <c r="B383" s="31"/>
      <c r="D383" s="145" t="s">
        <v>198</v>
      </c>
      <c r="F383" s="146" t="s">
        <v>846</v>
      </c>
      <c r="I383" s="147"/>
      <c r="L383" s="31"/>
      <c r="M383" s="148"/>
      <c r="T383" s="55"/>
      <c r="AT383" s="16" t="s">
        <v>198</v>
      </c>
      <c r="AU383" s="16" t="s">
        <v>89</v>
      </c>
    </row>
    <row r="384" spans="2:65" s="1" customFormat="1">
      <c r="B384" s="31"/>
      <c r="D384" s="149" t="s">
        <v>200</v>
      </c>
      <c r="F384" s="150" t="s">
        <v>847</v>
      </c>
      <c r="I384" s="147"/>
      <c r="L384" s="31"/>
      <c r="M384" s="148"/>
      <c r="T384" s="55"/>
      <c r="AT384" s="16" t="s">
        <v>200</v>
      </c>
      <c r="AU384" s="16" t="s">
        <v>89</v>
      </c>
    </row>
    <row r="385" spans="2:65" s="1" customFormat="1" ht="37.9" customHeight="1">
      <c r="B385" s="31"/>
      <c r="C385" s="132" t="s">
        <v>423</v>
      </c>
      <c r="D385" s="132" t="s">
        <v>192</v>
      </c>
      <c r="E385" s="133" t="s">
        <v>854</v>
      </c>
      <c r="F385" s="134" t="s">
        <v>855</v>
      </c>
      <c r="G385" s="135" t="s">
        <v>195</v>
      </c>
      <c r="H385" s="136">
        <v>894.4</v>
      </c>
      <c r="I385" s="137"/>
      <c r="J385" s="138">
        <f>ROUND(I385*H385,2)</f>
        <v>0</v>
      </c>
      <c r="K385" s="134" t="s">
        <v>196</v>
      </c>
      <c r="L385" s="31"/>
      <c r="M385" s="139" t="s">
        <v>1</v>
      </c>
      <c r="N385" s="140" t="s">
        <v>44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197</v>
      </c>
      <c r="AT385" s="143" t="s">
        <v>192</v>
      </c>
      <c r="AU385" s="143" t="s">
        <v>89</v>
      </c>
      <c r="AY385" s="16" t="s">
        <v>190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6" t="s">
        <v>87</v>
      </c>
      <c r="BK385" s="144">
        <f>ROUND(I385*H385,2)</f>
        <v>0</v>
      </c>
      <c r="BL385" s="16" t="s">
        <v>197</v>
      </c>
      <c r="BM385" s="143" t="s">
        <v>612</v>
      </c>
    </row>
    <row r="386" spans="2:65" s="1" customFormat="1" ht="29.25">
      <c r="B386" s="31"/>
      <c r="D386" s="145" t="s">
        <v>198</v>
      </c>
      <c r="F386" s="146" t="s">
        <v>857</v>
      </c>
      <c r="I386" s="147"/>
      <c r="L386" s="31"/>
      <c r="M386" s="148"/>
      <c r="T386" s="55"/>
      <c r="AT386" s="16" t="s">
        <v>198</v>
      </c>
      <c r="AU386" s="16" t="s">
        <v>89</v>
      </c>
    </row>
    <row r="387" spans="2:65" s="1" customFormat="1">
      <c r="B387" s="31"/>
      <c r="D387" s="149" t="s">
        <v>200</v>
      </c>
      <c r="F387" s="150" t="s">
        <v>858</v>
      </c>
      <c r="I387" s="147"/>
      <c r="L387" s="31"/>
      <c r="M387" s="148"/>
      <c r="T387" s="55"/>
      <c r="AT387" s="16" t="s">
        <v>200</v>
      </c>
      <c r="AU387" s="16" t="s">
        <v>89</v>
      </c>
    </row>
    <row r="388" spans="2:65" s="1" customFormat="1" ht="16.5" customHeight="1">
      <c r="B388" s="31"/>
      <c r="C388" s="132" t="s">
        <v>614</v>
      </c>
      <c r="D388" s="132" t="s">
        <v>192</v>
      </c>
      <c r="E388" s="133" t="s">
        <v>865</v>
      </c>
      <c r="F388" s="134" t="s">
        <v>866</v>
      </c>
      <c r="G388" s="135" t="s">
        <v>195</v>
      </c>
      <c r="H388" s="136">
        <v>894.4</v>
      </c>
      <c r="I388" s="137"/>
      <c r="J388" s="138">
        <f>ROUND(I388*H388,2)</f>
        <v>0</v>
      </c>
      <c r="K388" s="134" t="s">
        <v>196</v>
      </c>
      <c r="L388" s="31"/>
      <c r="M388" s="139" t="s">
        <v>1</v>
      </c>
      <c r="N388" s="140" t="s">
        <v>44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197</v>
      </c>
      <c r="AT388" s="143" t="s">
        <v>192</v>
      </c>
      <c r="AU388" s="143" t="s">
        <v>89</v>
      </c>
      <c r="AY388" s="16" t="s">
        <v>190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87</v>
      </c>
      <c r="BK388" s="144">
        <f>ROUND(I388*H388,2)</f>
        <v>0</v>
      </c>
      <c r="BL388" s="16" t="s">
        <v>197</v>
      </c>
      <c r="BM388" s="143" t="s">
        <v>617</v>
      </c>
    </row>
    <row r="389" spans="2:65" s="1" customFormat="1" ht="19.5">
      <c r="B389" s="31"/>
      <c r="D389" s="145" t="s">
        <v>198</v>
      </c>
      <c r="F389" s="146" t="s">
        <v>868</v>
      </c>
      <c r="I389" s="147"/>
      <c r="L389" s="31"/>
      <c r="M389" s="148"/>
      <c r="T389" s="55"/>
      <c r="AT389" s="16" t="s">
        <v>198</v>
      </c>
      <c r="AU389" s="16" t="s">
        <v>89</v>
      </c>
    </row>
    <row r="390" spans="2:65" s="1" customFormat="1">
      <c r="B390" s="31"/>
      <c r="D390" s="149" t="s">
        <v>200</v>
      </c>
      <c r="F390" s="150" t="s">
        <v>869</v>
      </c>
      <c r="I390" s="147"/>
      <c r="L390" s="31"/>
      <c r="M390" s="148"/>
      <c r="T390" s="55"/>
      <c r="AT390" s="16" t="s">
        <v>200</v>
      </c>
      <c r="AU390" s="16" t="s">
        <v>89</v>
      </c>
    </row>
    <row r="391" spans="2:65" s="1" customFormat="1" ht="21.75" customHeight="1">
      <c r="B391" s="31"/>
      <c r="C391" s="132" t="s">
        <v>429</v>
      </c>
      <c r="D391" s="132" t="s">
        <v>192</v>
      </c>
      <c r="E391" s="133" t="s">
        <v>870</v>
      </c>
      <c r="F391" s="134" t="s">
        <v>871</v>
      </c>
      <c r="G391" s="135" t="s">
        <v>195</v>
      </c>
      <c r="H391" s="136">
        <v>80496</v>
      </c>
      <c r="I391" s="137"/>
      <c r="J391" s="138">
        <f>ROUND(I391*H391,2)</f>
        <v>0</v>
      </c>
      <c r="K391" s="134" t="s">
        <v>196</v>
      </c>
      <c r="L391" s="31"/>
      <c r="M391" s="139" t="s">
        <v>1</v>
      </c>
      <c r="N391" s="140" t="s">
        <v>44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197</v>
      </c>
      <c r="AT391" s="143" t="s">
        <v>192</v>
      </c>
      <c r="AU391" s="143" t="s">
        <v>89</v>
      </c>
      <c r="AY391" s="16" t="s">
        <v>190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6" t="s">
        <v>87</v>
      </c>
      <c r="BK391" s="144">
        <f>ROUND(I391*H391,2)</f>
        <v>0</v>
      </c>
      <c r="BL391" s="16" t="s">
        <v>197</v>
      </c>
      <c r="BM391" s="143" t="s">
        <v>622</v>
      </c>
    </row>
    <row r="392" spans="2:65" s="1" customFormat="1" ht="19.5">
      <c r="B392" s="31"/>
      <c r="D392" s="145" t="s">
        <v>198</v>
      </c>
      <c r="F392" s="146" t="s">
        <v>873</v>
      </c>
      <c r="I392" s="147"/>
      <c r="L392" s="31"/>
      <c r="M392" s="148"/>
      <c r="T392" s="55"/>
      <c r="AT392" s="16" t="s">
        <v>198</v>
      </c>
      <c r="AU392" s="16" t="s">
        <v>89</v>
      </c>
    </row>
    <row r="393" spans="2:65" s="1" customFormat="1">
      <c r="B393" s="31"/>
      <c r="D393" s="149" t="s">
        <v>200</v>
      </c>
      <c r="F393" s="150" t="s">
        <v>874</v>
      </c>
      <c r="I393" s="147"/>
      <c r="L393" s="31"/>
      <c r="M393" s="148"/>
      <c r="T393" s="55"/>
      <c r="AT393" s="16" t="s">
        <v>200</v>
      </c>
      <c r="AU393" s="16" t="s">
        <v>89</v>
      </c>
    </row>
    <row r="394" spans="2:65" s="1" customFormat="1" ht="21.75" customHeight="1">
      <c r="B394" s="31"/>
      <c r="C394" s="132" t="s">
        <v>625</v>
      </c>
      <c r="D394" s="132" t="s">
        <v>192</v>
      </c>
      <c r="E394" s="133" t="s">
        <v>876</v>
      </c>
      <c r="F394" s="134" t="s">
        <v>877</v>
      </c>
      <c r="G394" s="135" t="s">
        <v>195</v>
      </c>
      <c r="H394" s="136">
        <v>894.4</v>
      </c>
      <c r="I394" s="137"/>
      <c r="J394" s="138">
        <f>ROUND(I394*H394,2)</f>
        <v>0</v>
      </c>
      <c r="K394" s="134" t="s">
        <v>196</v>
      </c>
      <c r="L394" s="31"/>
      <c r="M394" s="139" t="s">
        <v>1</v>
      </c>
      <c r="N394" s="140" t="s">
        <v>44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197</v>
      </c>
      <c r="AT394" s="143" t="s">
        <v>192</v>
      </c>
      <c r="AU394" s="143" t="s">
        <v>89</v>
      </c>
      <c r="AY394" s="16" t="s">
        <v>190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6" t="s">
        <v>87</v>
      </c>
      <c r="BK394" s="144">
        <f>ROUND(I394*H394,2)</f>
        <v>0</v>
      </c>
      <c r="BL394" s="16" t="s">
        <v>197</v>
      </c>
      <c r="BM394" s="143" t="s">
        <v>628</v>
      </c>
    </row>
    <row r="395" spans="2:65" s="1" customFormat="1" ht="19.5">
      <c r="B395" s="31"/>
      <c r="D395" s="145" t="s">
        <v>198</v>
      </c>
      <c r="F395" s="146" t="s">
        <v>879</v>
      </c>
      <c r="I395" s="147"/>
      <c r="L395" s="31"/>
      <c r="M395" s="148"/>
      <c r="T395" s="55"/>
      <c r="AT395" s="16" t="s">
        <v>198</v>
      </c>
      <c r="AU395" s="16" t="s">
        <v>89</v>
      </c>
    </row>
    <row r="396" spans="2:65" s="1" customFormat="1">
      <c r="B396" s="31"/>
      <c r="D396" s="149" t="s">
        <v>200</v>
      </c>
      <c r="F396" s="150" t="s">
        <v>880</v>
      </c>
      <c r="I396" s="147"/>
      <c r="L396" s="31"/>
      <c r="M396" s="148"/>
      <c r="T396" s="55"/>
      <c r="AT396" s="16" t="s">
        <v>200</v>
      </c>
      <c r="AU396" s="16" t="s">
        <v>89</v>
      </c>
    </row>
    <row r="397" spans="2:65" s="1" customFormat="1" ht="33" customHeight="1">
      <c r="B397" s="31"/>
      <c r="C397" s="132" t="s">
        <v>434</v>
      </c>
      <c r="D397" s="132" t="s">
        <v>192</v>
      </c>
      <c r="E397" s="133" t="s">
        <v>881</v>
      </c>
      <c r="F397" s="134" t="s">
        <v>882</v>
      </c>
      <c r="G397" s="135" t="s">
        <v>195</v>
      </c>
      <c r="H397" s="136">
        <v>271.5</v>
      </c>
      <c r="I397" s="137"/>
      <c r="J397" s="138">
        <f>ROUND(I397*H397,2)</f>
        <v>0</v>
      </c>
      <c r="K397" s="134" t="s">
        <v>196</v>
      </c>
      <c r="L397" s="31"/>
      <c r="M397" s="139" t="s">
        <v>1</v>
      </c>
      <c r="N397" s="140" t="s">
        <v>44</v>
      </c>
      <c r="P397" s="141">
        <f>O397*H397</f>
        <v>0</v>
      </c>
      <c r="Q397" s="141">
        <v>1.2999999999999999E-4</v>
      </c>
      <c r="R397" s="141">
        <f>Q397*H397</f>
        <v>3.5295E-2</v>
      </c>
      <c r="S397" s="141">
        <v>0</v>
      </c>
      <c r="T397" s="142">
        <f>S397*H397</f>
        <v>0</v>
      </c>
      <c r="AR397" s="143" t="s">
        <v>197</v>
      </c>
      <c r="AT397" s="143" t="s">
        <v>192</v>
      </c>
      <c r="AU397" s="143" t="s">
        <v>89</v>
      </c>
      <c r="AY397" s="16" t="s">
        <v>190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6" t="s">
        <v>87</v>
      </c>
      <c r="BK397" s="144">
        <f>ROUND(I397*H397,2)</f>
        <v>0</v>
      </c>
      <c r="BL397" s="16" t="s">
        <v>197</v>
      </c>
      <c r="BM397" s="143" t="s">
        <v>633</v>
      </c>
    </row>
    <row r="398" spans="2:65" s="1" customFormat="1" ht="19.5">
      <c r="B398" s="31"/>
      <c r="D398" s="145" t="s">
        <v>198</v>
      </c>
      <c r="F398" s="146" t="s">
        <v>884</v>
      </c>
      <c r="I398" s="147"/>
      <c r="L398" s="31"/>
      <c r="M398" s="148"/>
      <c r="T398" s="55"/>
      <c r="AT398" s="16" t="s">
        <v>198</v>
      </c>
      <c r="AU398" s="16" t="s">
        <v>89</v>
      </c>
    </row>
    <row r="399" spans="2:65" s="1" customFormat="1">
      <c r="B399" s="31"/>
      <c r="D399" s="149" t="s">
        <v>200</v>
      </c>
      <c r="F399" s="150" t="s">
        <v>885</v>
      </c>
      <c r="I399" s="147"/>
      <c r="L399" s="31"/>
      <c r="M399" s="148"/>
      <c r="T399" s="55"/>
      <c r="AT399" s="16" t="s">
        <v>200</v>
      </c>
      <c r="AU399" s="16" t="s">
        <v>89</v>
      </c>
    </row>
    <row r="400" spans="2:65" s="11" customFormat="1" ht="22.9" customHeight="1">
      <c r="B400" s="121"/>
      <c r="D400" s="122" t="s">
        <v>78</v>
      </c>
      <c r="E400" s="130" t="s">
        <v>683</v>
      </c>
      <c r="F400" s="130" t="s">
        <v>892</v>
      </c>
      <c r="I400" s="124"/>
      <c r="J400" s="131">
        <f>BK400</f>
        <v>0</v>
      </c>
      <c r="L400" s="121"/>
      <c r="M400" s="125"/>
      <c r="P400" s="126">
        <f>SUM(P401:P415)</f>
        <v>0</v>
      </c>
      <c r="R400" s="126">
        <f>SUM(R401:R415)</f>
        <v>1.0447499999999998E-2</v>
      </c>
      <c r="T400" s="127">
        <f>SUM(T401:T415)</f>
        <v>0</v>
      </c>
      <c r="AR400" s="122" t="s">
        <v>87</v>
      </c>
      <c r="AT400" s="128" t="s">
        <v>78</v>
      </c>
      <c r="AU400" s="128" t="s">
        <v>87</v>
      </c>
      <c r="AY400" s="122" t="s">
        <v>190</v>
      </c>
      <c r="BK400" s="129">
        <f>SUM(BK401:BK415)</f>
        <v>0</v>
      </c>
    </row>
    <row r="401" spans="2:65" s="1" customFormat="1" ht="24.2" customHeight="1">
      <c r="B401" s="31"/>
      <c r="C401" s="132" t="s">
        <v>636</v>
      </c>
      <c r="D401" s="132" t="s">
        <v>192</v>
      </c>
      <c r="E401" s="133" t="s">
        <v>893</v>
      </c>
      <c r="F401" s="134" t="s">
        <v>894</v>
      </c>
      <c r="G401" s="135" t="s">
        <v>195</v>
      </c>
      <c r="H401" s="136">
        <v>298.5</v>
      </c>
      <c r="I401" s="137"/>
      <c r="J401" s="138">
        <f>ROUND(I401*H401,2)</f>
        <v>0</v>
      </c>
      <c r="K401" s="134" t="s">
        <v>196</v>
      </c>
      <c r="L401" s="31"/>
      <c r="M401" s="139" t="s">
        <v>1</v>
      </c>
      <c r="N401" s="140" t="s">
        <v>44</v>
      </c>
      <c r="P401" s="141">
        <f>O401*H401</f>
        <v>0</v>
      </c>
      <c r="Q401" s="141">
        <v>3.4999999999999997E-5</v>
      </c>
      <c r="R401" s="141">
        <f>Q401*H401</f>
        <v>1.0447499999999998E-2</v>
      </c>
      <c r="S401" s="141">
        <v>0</v>
      </c>
      <c r="T401" s="142">
        <f>S401*H401</f>
        <v>0</v>
      </c>
      <c r="AR401" s="143" t="s">
        <v>197</v>
      </c>
      <c r="AT401" s="143" t="s">
        <v>192</v>
      </c>
      <c r="AU401" s="143" t="s">
        <v>89</v>
      </c>
      <c r="AY401" s="16" t="s">
        <v>190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87</v>
      </c>
      <c r="BK401" s="144">
        <f>ROUND(I401*H401,2)</f>
        <v>0</v>
      </c>
      <c r="BL401" s="16" t="s">
        <v>197</v>
      </c>
      <c r="BM401" s="143" t="s">
        <v>639</v>
      </c>
    </row>
    <row r="402" spans="2:65" s="1" customFormat="1" ht="19.5">
      <c r="B402" s="31"/>
      <c r="D402" s="145" t="s">
        <v>198</v>
      </c>
      <c r="F402" s="146" t="s">
        <v>896</v>
      </c>
      <c r="I402" s="147"/>
      <c r="L402" s="31"/>
      <c r="M402" s="148"/>
      <c r="T402" s="55"/>
      <c r="AT402" s="16" t="s">
        <v>198</v>
      </c>
      <c r="AU402" s="16" t="s">
        <v>89</v>
      </c>
    </row>
    <row r="403" spans="2:65" s="1" customFormat="1">
      <c r="B403" s="31"/>
      <c r="D403" s="149" t="s">
        <v>200</v>
      </c>
      <c r="F403" s="150" t="s">
        <v>897</v>
      </c>
      <c r="I403" s="147"/>
      <c r="L403" s="31"/>
      <c r="M403" s="148"/>
      <c r="T403" s="55"/>
      <c r="AT403" s="16" t="s">
        <v>200</v>
      </c>
      <c r="AU403" s="16" t="s">
        <v>89</v>
      </c>
    </row>
    <row r="404" spans="2:65" s="1" customFormat="1" ht="16.5" customHeight="1">
      <c r="B404" s="31"/>
      <c r="C404" s="132" t="s">
        <v>439</v>
      </c>
      <c r="D404" s="132" t="s">
        <v>192</v>
      </c>
      <c r="E404" s="133" t="s">
        <v>904</v>
      </c>
      <c r="F404" s="134" t="s">
        <v>905</v>
      </c>
      <c r="G404" s="135" t="s">
        <v>195</v>
      </c>
      <c r="H404" s="136">
        <v>1007.34</v>
      </c>
      <c r="I404" s="137"/>
      <c r="J404" s="138">
        <f>ROUND(I404*H404,2)</f>
        <v>0</v>
      </c>
      <c r="K404" s="134" t="s">
        <v>196</v>
      </c>
      <c r="L404" s="31"/>
      <c r="M404" s="139" t="s">
        <v>1</v>
      </c>
      <c r="N404" s="140" t="s">
        <v>44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197</v>
      </c>
      <c r="AT404" s="143" t="s">
        <v>192</v>
      </c>
      <c r="AU404" s="143" t="s">
        <v>89</v>
      </c>
      <c r="AY404" s="16" t="s">
        <v>190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6" t="s">
        <v>87</v>
      </c>
      <c r="BK404" s="144">
        <f>ROUND(I404*H404,2)</f>
        <v>0</v>
      </c>
      <c r="BL404" s="16" t="s">
        <v>197</v>
      </c>
      <c r="BM404" s="143" t="s">
        <v>644</v>
      </c>
    </row>
    <row r="405" spans="2:65" s="1" customFormat="1" ht="19.5">
      <c r="B405" s="31"/>
      <c r="D405" s="145" t="s">
        <v>198</v>
      </c>
      <c r="F405" s="146" t="s">
        <v>907</v>
      </c>
      <c r="I405" s="147"/>
      <c r="L405" s="31"/>
      <c r="M405" s="148"/>
      <c r="T405" s="55"/>
      <c r="AT405" s="16" t="s">
        <v>198</v>
      </c>
      <c r="AU405" s="16" t="s">
        <v>89</v>
      </c>
    </row>
    <row r="406" spans="2:65" s="1" customFormat="1">
      <c r="B406" s="31"/>
      <c r="D406" s="149" t="s">
        <v>200</v>
      </c>
      <c r="F406" s="150" t="s">
        <v>908</v>
      </c>
      <c r="I406" s="147"/>
      <c r="L406" s="31"/>
      <c r="M406" s="148"/>
      <c r="T406" s="55"/>
      <c r="AT406" s="16" t="s">
        <v>200</v>
      </c>
      <c r="AU406" s="16" t="s">
        <v>89</v>
      </c>
    </row>
    <row r="407" spans="2:65" s="1" customFormat="1" ht="16.5" customHeight="1">
      <c r="B407" s="31"/>
      <c r="C407" s="132" t="s">
        <v>647</v>
      </c>
      <c r="D407" s="132" t="s">
        <v>192</v>
      </c>
      <c r="E407" s="133" t="s">
        <v>899</v>
      </c>
      <c r="F407" s="134" t="s">
        <v>900</v>
      </c>
      <c r="G407" s="135" t="s">
        <v>195</v>
      </c>
      <c r="H407" s="136">
        <v>273.65899999999999</v>
      </c>
      <c r="I407" s="137"/>
      <c r="J407" s="138">
        <f>ROUND(I407*H407,2)</f>
        <v>0</v>
      </c>
      <c r="K407" s="134" t="s">
        <v>196</v>
      </c>
      <c r="L407" s="31"/>
      <c r="M407" s="139" t="s">
        <v>1</v>
      </c>
      <c r="N407" s="140" t="s">
        <v>44</v>
      </c>
      <c r="P407" s="141">
        <f>O407*H407</f>
        <v>0</v>
      </c>
      <c r="Q407" s="141">
        <v>0</v>
      </c>
      <c r="R407" s="141">
        <f>Q407*H407</f>
        <v>0</v>
      </c>
      <c r="S407" s="141">
        <v>0</v>
      </c>
      <c r="T407" s="142">
        <f>S407*H407</f>
        <v>0</v>
      </c>
      <c r="AR407" s="143" t="s">
        <v>197</v>
      </c>
      <c r="AT407" s="143" t="s">
        <v>192</v>
      </c>
      <c r="AU407" s="143" t="s">
        <v>89</v>
      </c>
      <c r="AY407" s="16" t="s">
        <v>190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87</v>
      </c>
      <c r="BK407" s="144">
        <f>ROUND(I407*H407,2)</f>
        <v>0</v>
      </c>
      <c r="BL407" s="16" t="s">
        <v>197</v>
      </c>
      <c r="BM407" s="143" t="s">
        <v>650</v>
      </c>
    </row>
    <row r="408" spans="2:65" s="1" customFormat="1" ht="19.5">
      <c r="B408" s="31"/>
      <c r="D408" s="145" t="s">
        <v>198</v>
      </c>
      <c r="F408" s="146" t="s">
        <v>902</v>
      </c>
      <c r="I408" s="147"/>
      <c r="L408" s="31"/>
      <c r="M408" s="148"/>
      <c r="T408" s="55"/>
      <c r="AT408" s="16" t="s">
        <v>198</v>
      </c>
      <c r="AU408" s="16" t="s">
        <v>89</v>
      </c>
    </row>
    <row r="409" spans="2:65" s="1" customFormat="1">
      <c r="B409" s="31"/>
      <c r="D409" s="149" t="s">
        <v>200</v>
      </c>
      <c r="F409" s="150" t="s">
        <v>903</v>
      </c>
      <c r="I409" s="147"/>
      <c r="L409" s="31"/>
      <c r="M409" s="148"/>
      <c r="T409" s="55"/>
      <c r="AT409" s="16" t="s">
        <v>200</v>
      </c>
      <c r="AU409" s="16" t="s">
        <v>89</v>
      </c>
    </row>
    <row r="410" spans="2:65" s="1" customFormat="1" ht="16.5" customHeight="1">
      <c r="B410" s="31"/>
      <c r="C410" s="132" t="s">
        <v>445</v>
      </c>
      <c r="D410" s="132" t="s">
        <v>192</v>
      </c>
      <c r="E410" s="133" t="s">
        <v>930</v>
      </c>
      <c r="F410" s="134" t="s">
        <v>931</v>
      </c>
      <c r="G410" s="135" t="s">
        <v>932</v>
      </c>
      <c r="H410" s="136">
        <v>1</v>
      </c>
      <c r="I410" s="137"/>
      <c r="J410" s="138">
        <f>ROUND(I410*H410,2)</f>
        <v>0</v>
      </c>
      <c r="K410" s="134" t="s">
        <v>1</v>
      </c>
      <c r="L410" s="31"/>
      <c r="M410" s="139" t="s">
        <v>1</v>
      </c>
      <c r="N410" s="140" t="s">
        <v>44</v>
      </c>
      <c r="P410" s="141">
        <f>O410*H410</f>
        <v>0</v>
      </c>
      <c r="Q410" s="141">
        <v>0</v>
      </c>
      <c r="R410" s="141">
        <f>Q410*H410</f>
        <v>0</v>
      </c>
      <c r="S410" s="141">
        <v>0</v>
      </c>
      <c r="T410" s="142">
        <f>S410*H410</f>
        <v>0</v>
      </c>
      <c r="AR410" s="143" t="s">
        <v>197</v>
      </c>
      <c r="AT410" s="143" t="s">
        <v>192</v>
      </c>
      <c r="AU410" s="143" t="s">
        <v>89</v>
      </c>
      <c r="AY410" s="16" t="s">
        <v>190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87</v>
      </c>
      <c r="BK410" s="144">
        <f>ROUND(I410*H410,2)</f>
        <v>0</v>
      </c>
      <c r="BL410" s="16" t="s">
        <v>197</v>
      </c>
      <c r="BM410" s="143" t="s">
        <v>656</v>
      </c>
    </row>
    <row r="411" spans="2:65" s="1" customFormat="1">
      <c r="B411" s="31"/>
      <c r="D411" s="145" t="s">
        <v>198</v>
      </c>
      <c r="F411" s="146" t="s">
        <v>931</v>
      </c>
      <c r="I411" s="147"/>
      <c r="L411" s="31"/>
      <c r="M411" s="148"/>
      <c r="T411" s="55"/>
      <c r="AT411" s="16" t="s">
        <v>198</v>
      </c>
      <c r="AU411" s="16" t="s">
        <v>89</v>
      </c>
    </row>
    <row r="412" spans="2:65" s="1" customFormat="1" ht="16.5" customHeight="1">
      <c r="B412" s="31"/>
      <c r="C412" s="132" t="s">
        <v>660</v>
      </c>
      <c r="D412" s="132" t="s">
        <v>192</v>
      </c>
      <c r="E412" s="133" t="s">
        <v>942</v>
      </c>
      <c r="F412" s="134" t="s">
        <v>943</v>
      </c>
      <c r="G412" s="135" t="s">
        <v>936</v>
      </c>
      <c r="H412" s="136">
        <v>1</v>
      </c>
      <c r="I412" s="137"/>
      <c r="J412" s="138">
        <f>ROUND(I412*H412,2)</f>
        <v>0</v>
      </c>
      <c r="K412" s="134" t="s">
        <v>1</v>
      </c>
      <c r="L412" s="31"/>
      <c r="M412" s="139" t="s">
        <v>1</v>
      </c>
      <c r="N412" s="140" t="s">
        <v>44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197</v>
      </c>
      <c r="AT412" s="143" t="s">
        <v>192</v>
      </c>
      <c r="AU412" s="143" t="s">
        <v>89</v>
      </c>
      <c r="AY412" s="16" t="s">
        <v>190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6" t="s">
        <v>87</v>
      </c>
      <c r="BK412" s="144">
        <f>ROUND(I412*H412,2)</f>
        <v>0</v>
      </c>
      <c r="BL412" s="16" t="s">
        <v>197</v>
      </c>
      <c r="BM412" s="143" t="s">
        <v>663</v>
      </c>
    </row>
    <row r="413" spans="2:65" s="1" customFormat="1">
      <c r="B413" s="31"/>
      <c r="D413" s="145" t="s">
        <v>198</v>
      </c>
      <c r="F413" s="146" t="s">
        <v>943</v>
      </c>
      <c r="I413" s="147"/>
      <c r="L413" s="31"/>
      <c r="M413" s="148"/>
      <c r="T413" s="55"/>
      <c r="AT413" s="16" t="s">
        <v>198</v>
      </c>
      <c r="AU413" s="16" t="s">
        <v>89</v>
      </c>
    </row>
    <row r="414" spans="2:65" s="1" customFormat="1" ht="24.2" customHeight="1">
      <c r="B414" s="31"/>
      <c r="C414" s="132" t="s">
        <v>448</v>
      </c>
      <c r="D414" s="132" t="s">
        <v>192</v>
      </c>
      <c r="E414" s="133" t="s">
        <v>1938</v>
      </c>
      <c r="F414" s="134" t="s">
        <v>950</v>
      </c>
      <c r="G414" s="135" t="s">
        <v>936</v>
      </c>
      <c r="H414" s="136">
        <v>10</v>
      </c>
      <c r="I414" s="137"/>
      <c r="J414" s="138">
        <f>ROUND(I414*H414,2)</f>
        <v>0</v>
      </c>
      <c r="K414" s="134" t="s">
        <v>1</v>
      </c>
      <c r="L414" s="31"/>
      <c r="M414" s="139" t="s">
        <v>1</v>
      </c>
      <c r="N414" s="140" t="s">
        <v>44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197</v>
      </c>
      <c r="AT414" s="143" t="s">
        <v>192</v>
      </c>
      <c r="AU414" s="143" t="s">
        <v>89</v>
      </c>
      <c r="AY414" s="16" t="s">
        <v>190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6" t="s">
        <v>87</v>
      </c>
      <c r="BK414" s="144">
        <f>ROUND(I414*H414,2)</f>
        <v>0</v>
      </c>
      <c r="BL414" s="16" t="s">
        <v>197</v>
      </c>
      <c r="BM414" s="143" t="s">
        <v>669</v>
      </c>
    </row>
    <row r="415" spans="2:65" s="1" customFormat="1" ht="19.5">
      <c r="B415" s="31"/>
      <c r="D415" s="145" t="s">
        <v>198</v>
      </c>
      <c r="F415" s="146" t="s">
        <v>950</v>
      </c>
      <c r="I415" s="147"/>
      <c r="L415" s="31"/>
      <c r="M415" s="148"/>
      <c r="T415" s="55"/>
      <c r="AT415" s="16" t="s">
        <v>198</v>
      </c>
      <c r="AU415" s="16" t="s">
        <v>89</v>
      </c>
    </row>
    <row r="416" spans="2:65" s="11" customFormat="1" ht="22.9" customHeight="1">
      <c r="B416" s="121"/>
      <c r="D416" s="122" t="s">
        <v>78</v>
      </c>
      <c r="E416" s="130" t="s">
        <v>458</v>
      </c>
      <c r="F416" s="130" t="s">
        <v>952</v>
      </c>
      <c r="I416" s="124"/>
      <c r="J416" s="131">
        <f>BK416</f>
        <v>0</v>
      </c>
      <c r="L416" s="121"/>
      <c r="M416" s="125"/>
      <c r="P416" s="126">
        <f>SUM(P417:P465)</f>
        <v>0</v>
      </c>
      <c r="R416" s="126">
        <f>SUM(R417:R465)</f>
        <v>0</v>
      </c>
      <c r="T416" s="127">
        <f>SUM(T417:T465)</f>
        <v>45.078824499999996</v>
      </c>
      <c r="AR416" s="122" t="s">
        <v>87</v>
      </c>
      <c r="AT416" s="128" t="s">
        <v>78</v>
      </c>
      <c r="AU416" s="128" t="s">
        <v>87</v>
      </c>
      <c r="AY416" s="122" t="s">
        <v>190</v>
      </c>
      <c r="BK416" s="129">
        <f>SUM(BK417:BK465)</f>
        <v>0</v>
      </c>
    </row>
    <row r="417" spans="2:65" s="1" customFormat="1" ht="16.5" customHeight="1">
      <c r="B417" s="31"/>
      <c r="C417" s="132" t="s">
        <v>672</v>
      </c>
      <c r="D417" s="132" t="s">
        <v>192</v>
      </c>
      <c r="E417" s="133" t="s">
        <v>1099</v>
      </c>
      <c r="F417" s="134" t="s">
        <v>1100</v>
      </c>
      <c r="G417" s="135" t="s">
        <v>368</v>
      </c>
      <c r="H417" s="136">
        <v>100.5</v>
      </c>
      <c r="I417" s="137"/>
      <c r="J417" s="138">
        <f>ROUND(I417*H417,2)</f>
        <v>0</v>
      </c>
      <c r="K417" s="134" t="s">
        <v>196</v>
      </c>
      <c r="L417" s="31"/>
      <c r="M417" s="139" t="s">
        <v>1</v>
      </c>
      <c r="N417" s="140" t="s">
        <v>44</v>
      </c>
      <c r="P417" s="141">
        <f>O417*H417</f>
        <v>0</v>
      </c>
      <c r="Q417" s="141">
        <v>0</v>
      </c>
      <c r="R417" s="141">
        <f>Q417*H417</f>
        <v>0</v>
      </c>
      <c r="S417" s="141">
        <v>1.67E-3</v>
      </c>
      <c r="T417" s="142">
        <f>S417*H417</f>
        <v>0.16783500000000001</v>
      </c>
      <c r="AR417" s="143" t="s">
        <v>197</v>
      </c>
      <c r="AT417" s="143" t="s">
        <v>192</v>
      </c>
      <c r="AU417" s="143" t="s">
        <v>89</v>
      </c>
      <c r="AY417" s="16" t="s">
        <v>190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6" t="s">
        <v>87</v>
      </c>
      <c r="BK417" s="144">
        <f>ROUND(I417*H417,2)</f>
        <v>0</v>
      </c>
      <c r="BL417" s="16" t="s">
        <v>197</v>
      </c>
      <c r="BM417" s="143" t="s">
        <v>675</v>
      </c>
    </row>
    <row r="418" spans="2:65" s="1" customFormat="1">
      <c r="B418" s="31"/>
      <c r="D418" s="145" t="s">
        <v>198</v>
      </c>
      <c r="F418" s="146" t="s">
        <v>1102</v>
      </c>
      <c r="I418" s="147"/>
      <c r="L418" s="31"/>
      <c r="M418" s="148"/>
      <c r="T418" s="55"/>
      <c r="AT418" s="16" t="s">
        <v>198</v>
      </c>
      <c r="AU418" s="16" t="s">
        <v>89</v>
      </c>
    </row>
    <row r="419" spans="2:65" s="1" customFormat="1">
      <c r="B419" s="31"/>
      <c r="D419" s="149" t="s">
        <v>200</v>
      </c>
      <c r="F419" s="150" t="s">
        <v>1103</v>
      </c>
      <c r="I419" s="147"/>
      <c r="L419" s="31"/>
      <c r="M419" s="148"/>
      <c r="T419" s="55"/>
      <c r="AT419" s="16" t="s">
        <v>200</v>
      </c>
      <c r="AU419" s="16" t="s">
        <v>89</v>
      </c>
    </row>
    <row r="420" spans="2:65" s="1" customFormat="1" ht="33" customHeight="1">
      <c r="B420" s="31"/>
      <c r="C420" s="132" t="s">
        <v>454</v>
      </c>
      <c r="D420" s="132" t="s">
        <v>192</v>
      </c>
      <c r="E420" s="133" t="s">
        <v>1003</v>
      </c>
      <c r="F420" s="134" t="s">
        <v>1004</v>
      </c>
      <c r="G420" s="135" t="s">
        <v>195</v>
      </c>
      <c r="H420" s="136">
        <v>200.49</v>
      </c>
      <c r="I420" s="137"/>
      <c r="J420" s="138">
        <f>ROUND(I420*H420,2)</f>
        <v>0</v>
      </c>
      <c r="K420" s="134" t="s">
        <v>196</v>
      </c>
      <c r="L420" s="31"/>
      <c r="M420" s="139" t="s">
        <v>1</v>
      </c>
      <c r="N420" s="140" t="s">
        <v>44</v>
      </c>
      <c r="P420" s="141">
        <f>O420*H420</f>
        <v>0</v>
      </c>
      <c r="Q420" s="141">
        <v>0</v>
      </c>
      <c r="R420" s="141">
        <f>Q420*H420</f>
        <v>0</v>
      </c>
      <c r="S420" s="141">
        <v>2E-3</v>
      </c>
      <c r="T420" s="142">
        <f>S420*H420</f>
        <v>0.40098</v>
      </c>
      <c r="AR420" s="143" t="s">
        <v>197</v>
      </c>
      <c r="AT420" s="143" t="s">
        <v>192</v>
      </c>
      <c r="AU420" s="143" t="s">
        <v>89</v>
      </c>
      <c r="AY420" s="16" t="s">
        <v>190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6" t="s">
        <v>87</v>
      </c>
      <c r="BK420" s="144">
        <f>ROUND(I420*H420,2)</f>
        <v>0</v>
      </c>
      <c r="BL420" s="16" t="s">
        <v>197</v>
      </c>
      <c r="BM420" s="143" t="s">
        <v>680</v>
      </c>
    </row>
    <row r="421" spans="2:65" s="1" customFormat="1" ht="19.5">
      <c r="B421" s="31"/>
      <c r="D421" s="145" t="s">
        <v>198</v>
      </c>
      <c r="F421" s="146" t="s">
        <v>1006</v>
      </c>
      <c r="I421" s="147"/>
      <c r="L421" s="31"/>
      <c r="M421" s="148"/>
      <c r="T421" s="55"/>
      <c r="AT421" s="16" t="s">
        <v>198</v>
      </c>
      <c r="AU421" s="16" t="s">
        <v>89</v>
      </c>
    </row>
    <row r="422" spans="2:65" s="1" customFormat="1">
      <c r="B422" s="31"/>
      <c r="D422" s="149" t="s">
        <v>200</v>
      </c>
      <c r="F422" s="150" t="s">
        <v>1007</v>
      </c>
      <c r="I422" s="147"/>
      <c r="L422" s="31"/>
      <c r="M422" s="148"/>
      <c r="T422" s="55"/>
      <c r="AT422" s="16" t="s">
        <v>200</v>
      </c>
      <c r="AU422" s="16" t="s">
        <v>89</v>
      </c>
    </row>
    <row r="423" spans="2:65" s="1" customFormat="1" ht="19.5">
      <c r="B423" s="31"/>
      <c r="D423" s="145" t="s">
        <v>403</v>
      </c>
      <c r="F423" s="151" t="s">
        <v>1008</v>
      </c>
      <c r="I423" s="147"/>
      <c r="L423" s="31"/>
      <c r="M423" s="148"/>
      <c r="T423" s="55"/>
      <c r="AT423" s="16" t="s">
        <v>403</v>
      </c>
      <c r="AU423" s="16" t="s">
        <v>89</v>
      </c>
    </row>
    <row r="424" spans="2:65" s="1" customFormat="1" ht="24.2" customHeight="1">
      <c r="B424" s="31"/>
      <c r="C424" s="132" t="s">
        <v>683</v>
      </c>
      <c r="D424" s="132" t="s">
        <v>192</v>
      </c>
      <c r="E424" s="133" t="s">
        <v>1015</v>
      </c>
      <c r="F424" s="134" t="s">
        <v>1016</v>
      </c>
      <c r="G424" s="135" t="s">
        <v>195</v>
      </c>
      <c r="H424" s="136">
        <v>200.49</v>
      </c>
      <c r="I424" s="137"/>
      <c r="J424" s="138">
        <f>ROUND(I424*H424,2)</f>
        <v>0</v>
      </c>
      <c r="K424" s="134" t="s">
        <v>196</v>
      </c>
      <c r="L424" s="31"/>
      <c r="M424" s="139" t="s">
        <v>1</v>
      </c>
      <c r="N424" s="140" t="s">
        <v>44</v>
      </c>
      <c r="P424" s="141">
        <f>O424*H424</f>
        <v>0</v>
      </c>
      <c r="Q424" s="141">
        <v>0</v>
      </c>
      <c r="R424" s="141">
        <f>Q424*H424</f>
        <v>0</v>
      </c>
      <c r="S424" s="141">
        <v>1.75E-3</v>
      </c>
      <c r="T424" s="142">
        <f>S424*H424</f>
        <v>0.35085750000000004</v>
      </c>
      <c r="AR424" s="143" t="s">
        <v>197</v>
      </c>
      <c r="AT424" s="143" t="s">
        <v>192</v>
      </c>
      <c r="AU424" s="143" t="s">
        <v>89</v>
      </c>
      <c r="AY424" s="16" t="s">
        <v>190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6" t="s">
        <v>87</v>
      </c>
      <c r="BK424" s="144">
        <f>ROUND(I424*H424,2)</f>
        <v>0</v>
      </c>
      <c r="BL424" s="16" t="s">
        <v>197</v>
      </c>
      <c r="BM424" s="143" t="s">
        <v>686</v>
      </c>
    </row>
    <row r="425" spans="2:65" s="1" customFormat="1" ht="29.25">
      <c r="B425" s="31"/>
      <c r="D425" s="145" t="s">
        <v>198</v>
      </c>
      <c r="F425" s="146" t="s">
        <v>1018</v>
      </c>
      <c r="I425" s="147"/>
      <c r="L425" s="31"/>
      <c r="M425" s="148"/>
      <c r="T425" s="55"/>
      <c r="AT425" s="16" t="s">
        <v>198</v>
      </c>
      <c r="AU425" s="16" t="s">
        <v>89</v>
      </c>
    </row>
    <row r="426" spans="2:65" s="1" customFormat="1">
      <c r="B426" s="31"/>
      <c r="D426" s="149" t="s">
        <v>200</v>
      </c>
      <c r="F426" s="150" t="s">
        <v>1019</v>
      </c>
      <c r="I426" s="147"/>
      <c r="L426" s="31"/>
      <c r="M426" s="148"/>
      <c r="T426" s="55"/>
      <c r="AT426" s="16" t="s">
        <v>200</v>
      </c>
      <c r="AU426" s="16" t="s">
        <v>89</v>
      </c>
    </row>
    <row r="427" spans="2:65" s="1" customFormat="1" ht="24.2" customHeight="1">
      <c r="B427" s="31"/>
      <c r="C427" s="132" t="s">
        <v>458</v>
      </c>
      <c r="D427" s="132" t="s">
        <v>192</v>
      </c>
      <c r="E427" s="133" t="s">
        <v>1010</v>
      </c>
      <c r="F427" s="134" t="s">
        <v>1011</v>
      </c>
      <c r="G427" s="135" t="s">
        <v>926</v>
      </c>
      <c r="H427" s="136">
        <v>5067.75</v>
      </c>
      <c r="I427" s="137"/>
      <c r="J427" s="138">
        <f>ROUND(I427*H427,2)</f>
        <v>0</v>
      </c>
      <c r="K427" s="134" t="s">
        <v>196</v>
      </c>
      <c r="L427" s="31"/>
      <c r="M427" s="139" t="s">
        <v>1</v>
      </c>
      <c r="N427" s="140" t="s">
        <v>44</v>
      </c>
      <c r="P427" s="141">
        <f>O427*H427</f>
        <v>0</v>
      </c>
      <c r="Q427" s="141">
        <v>0</v>
      </c>
      <c r="R427" s="141">
        <f>Q427*H427</f>
        <v>0</v>
      </c>
      <c r="S427" s="141">
        <v>1E-3</v>
      </c>
      <c r="T427" s="142">
        <f>S427*H427</f>
        <v>5.0677500000000002</v>
      </c>
      <c r="AR427" s="143" t="s">
        <v>197</v>
      </c>
      <c r="AT427" s="143" t="s">
        <v>192</v>
      </c>
      <c r="AU427" s="143" t="s">
        <v>89</v>
      </c>
      <c r="AY427" s="16" t="s">
        <v>190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87</v>
      </c>
      <c r="BK427" s="144">
        <f>ROUND(I427*H427,2)</f>
        <v>0</v>
      </c>
      <c r="BL427" s="16" t="s">
        <v>197</v>
      </c>
      <c r="BM427" s="143" t="s">
        <v>691</v>
      </c>
    </row>
    <row r="428" spans="2:65" s="1" customFormat="1" ht="19.5">
      <c r="B428" s="31"/>
      <c r="D428" s="145" t="s">
        <v>198</v>
      </c>
      <c r="F428" s="146" t="s">
        <v>1013</v>
      </c>
      <c r="I428" s="147"/>
      <c r="L428" s="31"/>
      <c r="M428" s="148"/>
      <c r="T428" s="55"/>
      <c r="AT428" s="16" t="s">
        <v>198</v>
      </c>
      <c r="AU428" s="16" t="s">
        <v>89</v>
      </c>
    </row>
    <row r="429" spans="2:65" s="1" customFormat="1">
      <c r="B429" s="31"/>
      <c r="D429" s="149" t="s">
        <v>200</v>
      </c>
      <c r="F429" s="150" t="s">
        <v>1014</v>
      </c>
      <c r="I429" s="147"/>
      <c r="L429" s="31"/>
      <c r="M429" s="148"/>
      <c r="T429" s="55"/>
      <c r="AT429" s="16" t="s">
        <v>200</v>
      </c>
      <c r="AU429" s="16" t="s">
        <v>89</v>
      </c>
    </row>
    <row r="430" spans="2:65" s="1" customFormat="1" ht="24.2" customHeight="1">
      <c r="B430" s="31"/>
      <c r="C430" s="132" t="s">
        <v>694</v>
      </c>
      <c r="D430" s="132" t="s">
        <v>192</v>
      </c>
      <c r="E430" s="133" t="s">
        <v>1074</v>
      </c>
      <c r="F430" s="134" t="s">
        <v>1075</v>
      </c>
      <c r="G430" s="135" t="s">
        <v>195</v>
      </c>
      <c r="H430" s="136">
        <v>176.4</v>
      </c>
      <c r="I430" s="137"/>
      <c r="J430" s="138">
        <f>ROUND(I430*H430,2)</f>
        <v>0</v>
      </c>
      <c r="K430" s="134" t="s">
        <v>196</v>
      </c>
      <c r="L430" s="31"/>
      <c r="M430" s="139" t="s">
        <v>1</v>
      </c>
      <c r="N430" s="140" t="s">
        <v>44</v>
      </c>
      <c r="P430" s="141">
        <f>O430*H430</f>
        <v>0</v>
      </c>
      <c r="Q430" s="141">
        <v>0</v>
      </c>
      <c r="R430" s="141">
        <f>Q430*H430</f>
        <v>0</v>
      </c>
      <c r="S430" s="141">
        <v>3.4000000000000002E-2</v>
      </c>
      <c r="T430" s="142">
        <f>S430*H430</f>
        <v>5.9976000000000003</v>
      </c>
      <c r="AR430" s="143" t="s">
        <v>197</v>
      </c>
      <c r="AT430" s="143" t="s">
        <v>192</v>
      </c>
      <c r="AU430" s="143" t="s">
        <v>89</v>
      </c>
      <c r="AY430" s="16" t="s">
        <v>190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87</v>
      </c>
      <c r="BK430" s="144">
        <f>ROUND(I430*H430,2)</f>
        <v>0</v>
      </c>
      <c r="BL430" s="16" t="s">
        <v>197</v>
      </c>
      <c r="BM430" s="143" t="s">
        <v>697</v>
      </c>
    </row>
    <row r="431" spans="2:65" s="1" customFormat="1" ht="29.25">
      <c r="B431" s="31"/>
      <c r="D431" s="145" t="s">
        <v>198</v>
      </c>
      <c r="F431" s="146" t="s">
        <v>1077</v>
      </c>
      <c r="I431" s="147"/>
      <c r="L431" s="31"/>
      <c r="M431" s="148"/>
      <c r="T431" s="55"/>
      <c r="AT431" s="16" t="s">
        <v>198</v>
      </c>
      <c r="AU431" s="16" t="s">
        <v>89</v>
      </c>
    </row>
    <row r="432" spans="2:65" s="1" customFormat="1">
      <c r="B432" s="31"/>
      <c r="D432" s="149" t="s">
        <v>200</v>
      </c>
      <c r="F432" s="150" t="s">
        <v>1078</v>
      </c>
      <c r="I432" s="147"/>
      <c r="L432" s="31"/>
      <c r="M432" s="148"/>
      <c r="T432" s="55"/>
      <c r="AT432" s="16" t="s">
        <v>200</v>
      </c>
      <c r="AU432" s="16" t="s">
        <v>89</v>
      </c>
    </row>
    <row r="433" spans="2:65" s="1" customFormat="1" ht="16.5" customHeight="1">
      <c r="B433" s="31"/>
      <c r="C433" s="132" t="s">
        <v>465</v>
      </c>
      <c r="D433" s="132" t="s">
        <v>192</v>
      </c>
      <c r="E433" s="133" t="s">
        <v>1085</v>
      </c>
      <c r="F433" s="134" t="s">
        <v>1086</v>
      </c>
      <c r="G433" s="135" t="s">
        <v>195</v>
      </c>
      <c r="H433" s="136">
        <v>47.56</v>
      </c>
      <c r="I433" s="137"/>
      <c r="J433" s="138">
        <f>ROUND(I433*H433,2)</f>
        <v>0</v>
      </c>
      <c r="K433" s="134" t="s">
        <v>196</v>
      </c>
      <c r="L433" s="31"/>
      <c r="M433" s="139" t="s">
        <v>1</v>
      </c>
      <c r="N433" s="140" t="s">
        <v>44</v>
      </c>
      <c r="P433" s="141">
        <f>O433*H433</f>
        <v>0</v>
      </c>
      <c r="Q433" s="141">
        <v>0</v>
      </c>
      <c r="R433" s="141">
        <f>Q433*H433</f>
        <v>0</v>
      </c>
      <c r="S433" s="141">
        <v>2.5000000000000001E-2</v>
      </c>
      <c r="T433" s="142">
        <f>S433*H433</f>
        <v>1.1890000000000001</v>
      </c>
      <c r="AR433" s="143" t="s">
        <v>197</v>
      </c>
      <c r="AT433" s="143" t="s">
        <v>192</v>
      </c>
      <c r="AU433" s="143" t="s">
        <v>89</v>
      </c>
      <c r="AY433" s="16" t="s">
        <v>190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6" t="s">
        <v>87</v>
      </c>
      <c r="BK433" s="144">
        <f>ROUND(I433*H433,2)</f>
        <v>0</v>
      </c>
      <c r="BL433" s="16" t="s">
        <v>197</v>
      </c>
      <c r="BM433" s="143" t="s">
        <v>702</v>
      </c>
    </row>
    <row r="434" spans="2:65" s="1" customFormat="1" ht="29.25">
      <c r="B434" s="31"/>
      <c r="D434" s="145" t="s">
        <v>198</v>
      </c>
      <c r="F434" s="146" t="s">
        <v>1088</v>
      </c>
      <c r="I434" s="147"/>
      <c r="L434" s="31"/>
      <c r="M434" s="148"/>
      <c r="T434" s="55"/>
      <c r="AT434" s="16" t="s">
        <v>198</v>
      </c>
      <c r="AU434" s="16" t="s">
        <v>89</v>
      </c>
    </row>
    <row r="435" spans="2:65" s="1" customFormat="1">
      <c r="B435" s="31"/>
      <c r="D435" s="149" t="s">
        <v>200</v>
      </c>
      <c r="F435" s="150" t="s">
        <v>1089</v>
      </c>
      <c r="I435" s="147"/>
      <c r="L435" s="31"/>
      <c r="M435" s="148"/>
      <c r="T435" s="55"/>
      <c r="AT435" s="16" t="s">
        <v>200</v>
      </c>
      <c r="AU435" s="16" t="s">
        <v>89</v>
      </c>
    </row>
    <row r="436" spans="2:65" s="1" customFormat="1" ht="16.5" customHeight="1">
      <c r="B436" s="31"/>
      <c r="C436" s="132" t="s">
        <v>705</v>
      </c>
      <c r="D436" s="132" t="s">
        <v>192</v>
      </c>
      <c r="E436" s="133" t="s">
        <v>998</v>
      </c>
      <c r="F436" s="134" t="s">
        <v>999</v>
      </c>
      <c r="G436" s="135" t="s">
        <v>195</v>
      </c>
      <c r="H436" s="136">
        <v>224.173</v>
      </c>
      <c r="I436" s="137"/>
      <c r="J436" s="138">
        <f>ROUND(I436*H436,2)</f>
        <v>0</v>
      </c>
      <c r="K436" s="134" t="s">
        <v>196</v>
      </c>
      <c r="L436" s="31"/>
      <c r="M436" s="139" t="s">
        <v>1</v>
      </c>
      <c r="N436" s="140" t="s">
        <v>44</v>
      </c>
      <c r="P436" s="141">
        <f>O436*H436</f>
        <v>0</v>
      </c>
      <c r="Q436" s="141">
        <v>0</v>
      </c>
      <c r="R436" s="141">
        <f>Q436*H436</f>
        <v>0</v>
      </c>
      <c r="S436" s="141">
        <v>2.1000000000000001E-2</v>
      </c>
      <c r="T436" s="142">
        <f>S436*H436</f>
        <v>4.7076330000000004</v>
      </c>
      <c r="AR436" s="143" t="s">
        <v>197</v>
      </c>
      <c r="AT436" s="143" t="s">
        <v>192</v>
      </c>
      <c r="AU436" s="143" t="s">
        <v>89</v>
      </c>
      <c r="AY436" s="16" t="s">
        <v>190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6" t="s">
        <v>87</v>
      </c>
      <c r="BK436" s="144">
        <f>ROUND(I436*H436,2)</f>
        <v>0</v>
      </c>
      <c r="BL436" s="16" t="s">
        <v>197</v>
      </c>
      <c r="BM436" s="143" t="s">
        <v>708</v>
      </c>
    </row>
    <row r="437" spans="2:65" s="1" customFormat="1" ht="29.25">
      <c r="B437" s="31"/>
      <c r="D437" s="145" t="s">
        <v>198</v>
      </c>
      <c r="F437" s="146" t="s">
        <v>1001</v>
      </c>
      <c r="I437" s="147"/>
      <c r="L437" s="31"/>
      <c r="M437" s="148"/>
      <c r="T437" s="55"/>
      <c r="AT437" s="16" t="s">
        <v>198</v>
      </c>
      <c r="AU437" s="16" t="s">
        <v>89</v>
      </c>
    </row>
    <row r="438" spans="2:65" s="1" customFormat="1">
      <c r="B438" s="31"/>
      <c r="D438" s="149" t="s">
        <v>200</v>
      </c>
      <c r="F438" s="150" t="s">
        <v>1002</v>
      </c>
      <c r="I438" s="147"/>
      <c r="L438" s="31"/>
      <c r="M438" s="148"/>
      <c r="T438" s="55"/>
      <c r="AT438" s="16" t="s">
        <v>200</v>
      </c>
      <c r="AU438" s="16" t="s">
        <v>89</v>
      </c>
    </row>
    <row r="439" spans="2:65" s="1" customFormat="1" ht="24.2" customHeight="1">
      <c r="B439" s="31"/>
      <c r="C439" s="132" t="s">
        <v>466</v>
      </c>
      <c r="D439" s="132" t="s">
        <v>192</v>
      </c>
      <c r="E439" s="133" t="s">
        <v>2149</v>
      </c>
      <c r="F439" s="134" t="s">
        <v>2150</v>
      </c>
      <c r="G439" s="135" t="s">
        <v>195</v>
      </c>
      <c r="H439" s="136">
        <v>20.8</v>
      </c>
      <c r="I439" s="137"/>
      <c r="J439" s="138">
        <f>ROUND(I439*H439,2)</f>
        <v>0</v>
      </c>
      <c r="K439" s="134" t="s">
        <v>196</v>
      </c>
      <c r="L439" s="31"/>
      <c r="M439" s="139" t="s">
        <v>1</v>
      </c>
      <c r="N439" s="140" t="s">
        <v>44</v>
      </c>
      <c r="P439" s="141">
        <f>O439*H439</f>
        <v>0</v>
      </c>
      <c r="Q439" s="141">
        <v>0</v>
      </c>
      <c r="R439" s="141">
        <f>Q439*H439</f>
        <v>0</v>
      </c>
      <c r="S439" s="141">
        <v>8.8999999999999996E-2</v>
      </c>
      <c r="T439" s="142">
        <f>S439*H439</f>
        <v>1.8512</v>
      </c>
      <c r="AR439" s="143" t="s">
        <v>197</v>
      </c>
      <c r="AT439" s="143" t="s">
        <v>192</v>
      </c>
      <c r="AU439" s="143" t="s">
        <v>89</v>
      </c>
      <c r="AY439" s="16" t="s">
        <v>190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87</v>
      </c>
      <c r="BK439" s="144">
        <f>ROUND(I439*H439,2)</f>
        <v>0</v>
      </c>
      <c r="BL439" s="16" t="s">
        <v>197</v>
      </c>
      <c r="BM439" s="143" t="s">
        <v>713</v>
      </c>
    </row>
    <row r="440" spans="2:65" s="1" customFormat="1" ht="29.25">
      <c r="B440" s="31"/>
      <c r="D440" s="145" t="s">
        <v>198</v>
      </c>
      <c r="F440" s="146" t="s">
        <v>2151</v>
      </c>
      <c r="I440" s="147"/>
      <c r="L440" s="31"/>
      <c r="M440" s="148"/>
      <c r="T440" s="55"/>
      <c r="AT440" s="16" t="s">
        <v>198</v>
      </c>
      <c r="AU440" s="16" t="s">
        <v>89</v>
      </c>
    </row>
    <row r="441" spans="2:65" s="1" customFormat="1">
      <c r="B441" s="31"/>
      <c r="D441" s="149" t="s">
        <v>200</v>
      </c>
      <c r="F441" s="150" t="s">
        <v>2152</v>
      </c>
      <c r="I441" s="147"/>
      <c r="L441" s="31"/>
      <c r="M441" s="148"/>
      <c r="T441" s="55"/>
      <c r="AT441" s="16" t="s">
        <v>200</v>
      </c>
      <c r="AU441" s="16" t="s">
        <v>89</v>
      </c>
    </row>
    <row r="442" spans="2:65" s="1" customFormat="1" ht="24.2" customHeight="1">
      <c r="B442" s="31"/>
      <c r="C442" s="132" t="s">
        <v>716</v>
      </c>
      <c r="D442" s="132" t="s">
        <v>192</v>
      </c>
      <c r="E442" s="133" t="s">
        <v>1035</v>
      </c>
      <c r="F442" s="134" t="s">
        <v>1036</v>
      </c>
      <c r="G442" s="135" t="s">
        <v>204</v>
      </c>
      <c r="H442" s="136">
        <v>7</v>
      </c>
      <c r="I442" s="137"/>
      <c r="J442" s="138">
        <f>ROUND(I442*H442,2)</f>
        <v>0</v>
      </c>
      <c r="K442" s="134" t="s">
        <v>196</v>
      </c>
      <c r="L442" s="31"/>
      <c r="M442" s="139" t="s">
        <v>1</v>
      </c>
      <c r="N442" s="140" t="s">
        <v>44</v>
      </c>
      <c r="P442" s="141">
        <f>O442*H442</f>
        <v>0</v>
      </c>
      <c r="Q442" s="141">
        <v>0</v>
      </c>
      <c r="R442" s="141">
        <f>Q442*H442</f>
        <v>0</v>
      </c>
      <c r="S442" s="141">
        <v>2.9999999999999997E-4</v>
      </c>
      <c r="T442" s="142">
        <f>S442*H442</f>
        <v>2.0999999999999999E-3</v>
      </c>
      <c r="AR442" s="143" t="s">
        <v>197</v>
      </c>
      <c r="AT442" s="143" t="s">
        <v>192</v>
      </c>
      <c r="AU442" s="143" t="s">
        <v>89</v>
      </c>
      <c r="AY442" s="16" t="s">
        <v>190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87</v>
      </c>
      <c r="BK442" s="144">
        <f>ROUND(I442*H442,2)</f>
        <v>0</v>
      </c>
      <c r="BL442" s="16" t="s">
        <v>197</v>
      </c>
      <c r="BM442" s="143" t="s">
        <v>719</v>
      </c>
    </row>
    <row r="443" spans="2:65" s="1" customFormat="1" ht="19.5">
      <c r="B443" s="31"/>
      <c r="D443" s="145" t="s">
        <v>198</v>
      </c>
      <c r="F443" s="146" t="s">
        <v>1038</v>
      </c>
      <c r="I443" s="147"/>
      <c r="L443" s="31"/>
      <c r="M443" s="148"/>
      <c r="T443" s="55"/>
      <c r="AT443" s="16" t="s">
        <v>198</v>
      </c>
      <c r="AU443" s="16" t="s">
        <v>89</v>
      </c>
    </row>
    <row r="444" spans="2:65" s="1" customFormat="1">
      <c r="B444" s="31"/>
      <c r="D444" s="149" t="s">
        <v>200</v>
      </c>
      <c r="F444" s="150" t="s">
        <v>1039</v>
      </c>
      <c r="I444" s="147"/>
      <c r="L444" s="31"/>
      <c r="M444" s="148"/>
      <c r="T444" s="55"/>
      <c r="AT444" s="16" t="s">
        <v>200</v>
      </c>
      <c r="AU444" s="16" t="s">
        <v>89</v>
      </c>
    </row>
    <row r="445" spans="2:65" s="1" customFormat="1" ht="16.5" customHeight="1">
      <c r="B445" s="31"/>
      <c r="C445" s="132" t="s">
        <v>470</v>
      </c>
      <c r="D445" s="132" t="s">
        <v>192</v>
      </c>
      <c r="E445" s="133" t="s">
        <v>1041</v>
      </c>
      <c r="F445" s="134" t="s">
        <v>1042</v>
      </c>
      <c r="G445" s="135" t="s">
        <v>204</v>
      </c>
      <c r="H445" s="136">
        <v>3</v>
      </c>
      <c r="I445" s="137"/>
      <c r="J445" s="138">
        <f>ROUND(I445*H445,2)</f>
        <v>0</v>
      </c>
      <c r="K445" s="134" t="s">
        <v>196</v>
      </c>
      <c r="L445" s="31"/>
      <c r="M445" s="139" t="s">
        <v>1</v>
      </c>
      <c r="N445" s="140" t="s">
        <v>44</v>
      </c>
      <c r="P445" s="141">
        <f>O445*H445</f>
        <v>0</v>
      </c>
      <c r="Q445" s="141">
        <v>0</v>
      </c>
      <c r="R445" s="141">
        <f>Q445*H445</f>
        <v>0</v>
      </c>
      <c r="S445" s="141">
        <v>2.0109999999999999E-2</v>
      </c>
      <c r="T445" s="142">
        <f>S445*H445</f>
        <v>6.0329999999999995E-2</v>
      </c>
      <c r="AR445" s="143" t="s">
        <v>197</v>
      </c>
      <c r="AT445" s="143" t="s">
        <v>192</v>
      </c>
      <c r="AU445" s="143" t="s">
        <v>89</v>
      </c>
      <c r="AY445" s="16" t="s">
        <v>190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6" t="s">
        <v>87</v>
      </c>
      <c r="BK445" s="144">
        <f>ROUND(I445*H445,2)</f>
        <v>0</v>
      </c>
      <c r="BL445" s="16" t="s">
        <v>197</v>
      </c>
      <c r="BM445" s="143" t="s">
        <v>724</v>
      </c>
    </row>
    <row r="446" spans="2:65" s="1" customFormat="1">
      <c r="B446" s="31"/>
      <c r="D446" s="145" t="s">
        <v>198</v>
      </c>
      <c r="F446" s="146" t="s">
        <v>1044</v>
      </c>
      <c r="I446" s="147"/>
      <c r="L446" s="31"/>
      <c r="M446" s="148"/>
      <c r="T446" s="55"/>
      <c r="AT446" s="16" t="s">
        <v>198</v>
      </c>
      <c r="AU446" s="16" t="s">
        <v>89</v>
      </c>
    </row>
    <row r="447" spans="2:65" s="1" customFormat="1">
      <c r="B447" s="31"/>
      <c r="D447" s="149" t="s">
        <v>200</v>
      </c>
      <c r="F447" s="150" t="s">
        <v>1045</v>
      </c>
      <c r="I447" s="147"/>
      <c r="L447" s="31"/>
      <c r="M447" s="148"/>
      <c r="T447" s="55"/>
      <c r="AT447" s="16" t="s">
        <v>200</v>
      </c>
      <c r="AU447" s="16" t="s">
        <v>89</v>
      </c>
    </row>
    <row r="448" spans="2:65" s="1" customFormat="1" ht="24.2" customHeight="1">
      <c r="B448" s="31"/>
      <c r="C448" s="132" t="s">
        <v>727</v>
      </c>
      <c r="D448" s="132" t="s">
        <v>192</v>
      </c>
      <c r="E448" s="133" t="s">
        <v>1026</v>
      </c>
      <c r="F448" s="134" t="s">
        <v>1027</v>
      </c>
      <c r="G448" s="135" t="s">
        <v>368</v>
      </c>
      <c r="H448" s="136">
        <v>112.2</v>
      </c>
      <c r="I448" s="137"/>
      <c r="J448" s="138">
        <f>ROUND(I448*H448,2)</f>
        <v>0</v>
      </c>
      <c r="K448" s="134" t="s">
        <v>196</v>
      </c>
      <c r="L448" s="31"/>
      <c r="M448" s="139" t="s">
        <v>1</v>
      </c>
      <c r="N448" s="140" t="s">
        <v>44</v>
      </c>
      <c r="P448" s="141">
        <f>O448*H448</f>
        <v>0</v>
      </c>
      <c r="Q448" s="141">
        <v>0</v>
      </c>
      <c r="R448" s="141">
        <f>Q448*H448</f>
        <v>0</v>
      </c>
      <c r="S448" s="141">
        <v>1.91E-3</v>
      </c>
      <c r="T448" s="142">
        <f>S448*H448</f>
        <v>0.21430200000000002</v>
      </c>
      <c r="AR448" s="143" t="s">
        <v>197</v>
      </c>
      <c r="AT448" s="143" t="s">
        <v>192</v>
      </c>
      <c r="AU448" s="143" t="s">
        <v>89</v>
      </c>
      <c r="AY448" s="16" t="s">
        <v>190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87</v>
      </c>
      <c r="BK448" s="144">
        <f>ROUND(I448*H448,2)</f>
        <v>0</v>
      </c>
      <c r="BL448" s="16" t="s">
        <v>197</v>
      </c>
      <c r="BM448" s="143" t="s">
        <v>730</v>
      </c>
    </row>
    <row r="449" spans="2:65" s="1" customFormat="1" ht="19.5">
      <c r="B449" s="31"/>
      <c r="D449" s="145" t="s">
        <v>198</v>
      </c>
      <c r="F449" s="146" t="s">
        <v>1029</v>
      </c>
      <c r="I449" s="147"/>
      <c r="L449" s="31"/>
      <c r="M449" s="148"/>
      <c r="T449" s="55"/>
      <c r="AT449" s="16" t="s">
        <v>198</v>
      </c>
      <c r="AU449" s="16" t="s">
        <v>89</v>
      </c>
    </row>
    <row r="450" spans="2:65" s="1" customFormat="1">
      <c r="B450" s="31"/>
      <c r="D450" s="149" t="s">
        <v>200</v>
      </c>
      <c r="F450" s="150" t="s">
        <v>1030</v>
      </c>
      <c r="I450" s="147"/>
      <c r="L450" s="31"/>
      <c r="M450" s="148"/>
      <c r="T450" s="55"/>
      <c r="AT450" s="16" t="s">
        <v>200</v>
      </c>
      <c r="AU450" s="16" t="s">
        <v>89</v>
      </c>
    </row>
    <row r="451" spans="2:65" s="1" customFormat="1" ht="33" customHeight="1">
      <c r="B451" s="31"/>
      <c r="C451" s="132" t="s">
        <v>473</v>
      </c>
      <c r="D451" s="132" t="s">
        <v>192</v>
      </c>
      <c r="E451" s="133" t="s">
        <v>1021</v>
      </c>
      <c r="F451" s="134" t="s">
        <v>1022</v>
      </c>
      <c r="G451" s="135" t="s">
        <v>204</v>
      </c>
      <c r="H451" s="136">
        <v>7</v>
      </c>
      <c r="I451" s="137"/>
      <c r="J451" s="138">
        <f>ROUND(I451*H451,2)</f>
        <v>0</v>
      </c>
      <c r="K451" s="134" t="s">
        <v>196</v>
      </c>
      <c r="L451" s="31"/>
      <c r="M451" s="139" t="s">
        <v>1</v>
      </c>
      <c r="N451" s="140" t="s">
        <v>44</v>
      </c>
      <c r="P451" s="141">
        <f>O451*H451</f>
        <v>0</v>
      </c>
      <c r="Q451" s="141">
        <v>0</v>
      </c>
      <c r="R451" s="141">
        <f>Q451*H451</f>
        <v>0</v>
      </c>
      <c r="S451" s="141">
        <v>1.8799999999999999E-3</v>
      </c>
      <c r="T451" s="142">
        <f>S451*H451</f>
        <v>1.316E-2</v>
      </c>
      <c r="AR451" s="143" t="s">
        <v>197</v>
      </c>
      <c r="AT451" s="143" t="s">
        <v>192</v>
      </c>
      <c r="AU451" s="143" t="s">
        <v>89</v>
      </c>
      <c r="AY451" s="16" t="s">
        <v>190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87</v>
      </c>
      <c r="BK451" s="144">
        <f>ROUND(I451*H451,2)</f>
        <v>0</v>
      </c>
      <c r="BL451" s="16" t="s">
        <v>197</v>
      </c>
      <c r="BM451" s="143" t="s">
        <v>735</v>
      </c>
    </row>
    <row r="452" spans="2:65" s="1" customFormat="1" ht="19.5">
      <c r="B452" s="31"/>
      <c r="D452" s="145" t="s">
        <v>198</v>
      </c>
      <c r="F452" s="146" t="s">
        <v>1024</v>
      </c>
      <c r="I452" s="147"/>
      <c r="L452" s="31"/>
      <c r="M452" s="148"/>
      <c r="T452" s="55"/>
      <c r="AT452" s="16" t="s">
        <v>198</v>
      </c>
      <c r="AU452" s="16" t="s">
        <v>89</v>
      </c>
    </row>
    <row r="453" spans="2:65" s="1" customFormat="1">
      <c r="B453" s="31"/>
      <c r="D453" s="149" t="s">
        <v>200</v>
      </c>
      <c r="F453" s="150" t="s">
        <v>1025</v>
      </c>
      <c r="I453" s="147"/>
      <c r="L453" s="31"/>
      <c r="M453" s="148"/>
      <c r="T453" s="55"/>
      <c r="AT453" s="16" t="s">
        <v>200</v>
      </c>
      <c r="AU453" s="16" t="s">
        <v>89</v>
      </c>
    </row>
    <row r="454" spans="2:65" s="1" customFormat="1" ht="37.9" customHeight="1">
      <c r="B454" s="31"/>
      <c r="C454" s="132" t="s">
        <v>737</v>
      </c>
      <c r="D454" s="132" t="s">
        <v>192</v>
      </c>
      <c r="E454" s="133" t="s">
        <v>981</v>
      </c>
      <c r="F454" s="134" t="s">
        <v>982</v>
      </c>
      <c r="G454" s="135" t="s">
        <v>210</v>
      </c>
      <c r="H454" s="136">
        <v>0.62</v>
      </c>
      <c r="I454" s="137"/>
      <c r="J454" s="138">
        <f>ROUND(I454*H454,2)</f>
        <v>0</v>
      </c>
      <c r="K454" s="134" t="s">
        <v>196</v>
      </c>
      <c r="L454" s="31"/>
      <c r="M454" s="139" t="s">
        <v>1</v>
      </c>
      <c r="N454" s="140" t="s">
        <v>44</v>
      </c>
      <c r="P454" s="141">
        <f>O454*H454</f>
        <v>0</v>
      </c>
      <c r="Q454" s="141">
        <v>0</v>
      </c>
      <c r="R454" s="141">
        <f>Q454*H454</f>
        <v>0</v>
      </c>
      <c r="S454" s="141">
        <v>2.2000000000000002</v>
      </c>
      <c r="T454" s="142">
        <f>S454*H454</f>
        <v>1.3640000000000001</v>
      </c>
      <c r="AR454" s="143" t="s">
        <v>197</v>
      </c>
      <c r="AT454" s="143" t="s">
        <v>192</v>
      </c>
      <c r="AU454" s="143" t="s">
        <v>89</v>
      </c>
      <c r="AY454" s="16" t="s">
        <v>190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87</v>
      </c>
      <c r="BK454" s="144">
        <f>ROUND(I454*H454,2)</f>
        <v>0</v>
      </c>
      <c r="BL454" s="16" t="s">
        <v>197</v>
      </c>
      <c r="BM454" s="143" t="s">
        <v>740</v>
      </c>
    </row>
    <row r="455" spans="2:65" s="1" customFormat="1" ht="19.5">
      <c r="B455" s="31"/>
      <c r="D455" s="145" t="s">
        <v>198</v>
      </c>
      <c r="F455" s="146" t="s">
        <v>984</v>
      </c>
      <c r="I455" s="147"/>
      <c r="L455" s="31"/>
      <c r="M455" s="148"/>
      <c r="T455" s="55"/>
      <c r="AT455" s="16" t="s">
        <v>198</v>
      </c>
      <c r="AU455" s="16" t="s">
        <v>89</v>
      </c>
    </row>
    <row r="456" spans="2:65" s="1" customFormat="1">
      <c r="B456" s="31"/>
      <c r="D456" s="149" t="s">
        <v>200</v>
      </c>
      <c r="F456" s="150" t="s">
        <v>985</v>
      </c>
      <c r="I456" s="147"/>
      <c r="L456" s="31"/>
      <c r="M456" s="148"/>
      <c r="T456" s="55"/>
      <c r="AT456" s="16" t="s">
        <v>200</v>
      </c>
      <c r="AU456" s="16" t="s">
        <v>89</v>
      </c>
    </row>
    <row r="457" spans="2:65" s="1" customFormat="1" ht="24.2" customHeight="1">
      <c r="B457" s="31"/>
      <c r="C457" s="132" t="s">
        <v>479</v>
      </c>
      <c r="D457" s="132" t="s">
        <v>192</v>
      </c>
      <c r="E457" s="133" t="s">
        <v>1185</v>
      </c>
      <c r="F457" s="134" t="s">
        <v>1186</v>
      </c>
      <c r="G457" s="135" t="s">
        <v>195</v>
      </c>
      <c r="H457" s="136">
        <v>57.78</v>
      </c>
      <c r="I457" s="137"/>
      <c r="J457" s="138">
        <f>ROUND(I457*H457,2)</f>
        <v>0</v>
      </c>
      <c r="K457" s="134" t="s">
        <v>196</v>
      </c>
      <c r="L457" s="31"/>
      <c r="M457" s="139" t="s">
        <v>1</v>
      </c>
      <c r="N457" s="140" t="s">
        <v>44</v>
      </c>
      <c r="P457" s="141">
        <f>O457*H457</f>
        <v>0</v>
      </c>
      <c r="Q457" s="141">
        <v>0</v>
      </c>
      <c r="R457" s="141">
        <f>Q457*H457</f>
        <v>0</v>
      </c>
      <c r="S457" s="141">
        <v>2.4649999999999998E-2</v>
      </c>
      <c r="T457" s="142">
        <f>S457*H457</f>
        <v>1.424277</v>
      </c>
      <c r="AR457" s="143" t="s">
        <v>197</v>
      </c>
      <c r="AT457" s="143" t="s">
        <v>192</v>
      </c>
      <c r="AU457" s="143" t="s">
        <v>89</v>
      </c>
      <c r="AY457" s="16" t="s">
        <v>190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6" t="s">
        <v>87</v>
      </c>
      <c r="BK457" s="144">
        <f>ROUND(I457*H457,2)</f>
        <v>0</v>
      </c>
      <c r="BL457" s="16" t="s">
        <v>197</v>
      </c>
      <c r="BM457" s="143" t="s">
        <v>744</v>
      </c>
    </row>
    <row r="458" spans="2:65" s="1" customFormat="1">
      <c r="B458" s="31"/>
      <c r="D458" s="145" t="s">
        <v>198</v>
      </c>
      <c r="F458" s="146" t="s">
        <v>1188</v>
      </c>
      <c r="I458" s="147"/>
      <c r="L458" s="31"/>
      <c r="M458" s="148"/>
      <c r="T458" s="55"/>
      <c r="AT458" s="16" t="s">
        <v>198</v>
      </c>
      <c r="AU458" s="16" t="s">
        <v>89</v>
      </c>
    </row>
    <row r="459" spans="2:65" s="1" customFormat="1">
      <c r="B459" s="31"/>
      <c r="D459" s="149" t="s">
        <v>200</v>
      </c>
      <c r="F459" s="150" t="s">
        <v>1189</v>
      </c>
      <c r="I459" s="147"/>
      <c r="L459" s="31"/>
      <c r="M459" s="148"/>
      <c r="T459" s="55"/>
      <c r="AT459" s="16" t="s">
        <v>200</v>
      </c>
      <c r="AU459" s="16" t="s">
        <v>89</v>
      </c>
    </row>
    <row r="460" spans="2:65" s="1" customFormat="1" ht="24.2" customHeight="1">
      <c r="B460" s="31"/>
      <c r="C460" s="132" t="s">
        <v>746</v>
      </c>
      <c r="D460" s="132" t="s">
        <v>192</v>
      </c>
      <c r="E460" s="133" t="s">
        <v>1190</v>
      </c>
      <c r="F460" s="134" t="s">
        <v>1191</v>
      </c>
      <c r="G460" s="135" t="s">
        <v>195</v>
      </c>
      <c r="H460" s="136">
        <v>57.78</v>
      </c>
      <c r="I460" s="137"/>
      <c r="J460" s="138">
        <f>ROUND(I460*H460,2)</f>
        <v>0</v>
      </c>
      <c r="K460" s="134" t="s">
        <v>196</v>
      </c>
      <c r="L460" s="31"/>
      <c r="M460" s="139" t="s">
        <v>1</v>
      </c>
      <c r="N460" s="140" t="s">
        <v>44</v>
      </c>
      <c r="P460" s="141">
        <f>O460*H460</f>
        <v>0</v>
      </c>
      <c r="Q460" s="141">
        <v>0</v>
      </c>
      <c r="R460" s="141">
        <f>Q460*H460</f>
        <v>0</v>
      </c>
      <c r="S460" s="141">
        <v>8.0000000000000002E-3</v>
      </c>
      <c r="T460" s="142">
        <f>S460*H460</f>
        <v>0.46224000000000004</v>
      </c>
      <c r="AR460" s="143" t="s">
        <v>197</v>
      </c>
      <c r="AT460" s="143" t="s">
        <v>192</v>
      </c>
      <c r="AU460" s="143" t="s">
        <v>89</v>
      </c>
      <c r="AY460" s="16" t="s">
        <v>190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6" t="s">
        <v>87</v>
      </c>
      <c r="BK460" s="144">
        <f>ROUND(I460*H460,2)</f>
        <v>0</v>
      </c>
      <c r="BL460" s="16" t="s">
        <v>197</v>
      </c>
      <c r="BM460" s="143" t="s">
        <v>749</v>
      </c>
    </row>
    <row r="461" spans="2:65" s="1" customFormat="1">
      <c r="B461" s="31"/>
      <c r="D461" s="145" t="s">
        <v>198</v>
      </c>
      <c r="F461" s="146" t="s">
        <v>1193</v>
      </c>
      <c r="I461" s="147"/>
      <c r="L461" s="31"/>
      <c r="M461" s="148"/>
      <c r="T461" s="55"/>
      <c r="AT461" s="16" t="s">
        <v>198</v>
      </c>
      <c r="AU461" s="16" t="s">
        <v>89</v>
      </c>
    </row>
    <row r="462" spans="2:65" s="1" customFormat="1">
      <c r="B462" s="31"/>
      <c r="D462" s="149" t="s">
        <v>200</v>
      </c>
      <c r="F462" s="150" t="s">
        <v>1194</v>
      </c>
      <c r="I462" s="147"/>
      <c r="L462" s="31"/>
      <c r="M462" s="148"/>
      <c r="T462" s="55"/>
      <c r="AT462" s="16" t="s">
        <v>200</v>
      </c>
      <c r="AU462" s="16" t="s">
        <v>89</v>
      </c>
    </row>
    <row r="463" spans="2:65" s="1" customFormat="1" ht="33" customHeight="1">
      <c r="B463" s="31"/>
      <c r="C463" s="132" t="s">
        <v>480</v>
      </c>
      <c r="D463" s="132" t="s">
        <v>192</v>
      </c>
      <c r="E463" s="133" t="s">
        <v>2153</v>
      </c>
      <c r="F463" s="134" t="s">
        <v>2154</v>
      </c>
      <c r="G463" s="135" t="s">
        <v>195</v>
      </c>
      <c r="H463" s="136">
        <v>213.78</v>
      </c>
      <c r="I463" s="137"/>
      <c r="J463" s="138">
        <f>ROUND(I463*H463,2)</f>
        <v>0</v>
      </c>
      <c r="K463" s="134" t="s">
        <v>196</v>
      </c>
      <c r="L463" s="31"/>
      <c r="M463" s="139" t="s">
        <v>1</v>
      </c>
      <c r="N463" s="140" t="s">
        <v>44</v>
      </c>
      <c r="P463" s="141">
        <f>O463*H463</f>
        <v>0</v>
      </c>
      <c r="Q463" s="141">
        <v>0</v>
      </c>
      <c r="R463" s="141">
        <f>Q463*H463</f>
        <v>0</v>
      </c>
      <c r="S463" s="141">
        <v>0.10199999999999999</v>
      </c>
      <c r="T463" s="142">
        <f>S463*H463</f>
        <v>21.80556</v>
      </c>
      <c r="AR463" s="143" t="s">
        <v>197</v>
      </c>
      <c r="AT463" s="143" t="s">
        <v>192</v>
      </c>
      <c r="AU463" s="143" t="s">
        <v>89</v>
      </c>
      <c r="AY463" s="16" t="s">
        <v>190</v>
      </c>
      <c r="BE463" s="144">
        <f>IF(N463="základní",J463,0)</f>
        <v>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6" t="s">
        <v>87</v>
      </c>
      <c r="BK463" s="144">
        <f>ROUND(I463*H463,2)</f>
        <v>0</v>
      </c>
      <c r="BL463" s="16" t="s">
        <v>197</v>
      </c>
      <c r="BM463" s="143" t="s">
        <v>752</v>
      </c>
    </row>
    <row r="464" spans="2:65" s="1" customFormat="1" ht="29.25">
      <c r="B464" s="31"/>
      <c r="D464" s="145" t="s">
        <v>198</v>
      </c>
      <c r="F464" s="146" t="s">
        <v>2155</v>
      </c>
      <c r="I464" s="147"/>
      <c r="L464" s="31"/>
      <c r="M464" s="148"/>
      <c r="T464" s="55"/>
      <c r="AT464" s="16" t="s">
        <v>198</v>
      </c>
      <c r="AU464" s="16" t="s">
        <v>89</v>
      </c>
    </row>
    <row r="465" spans="2:65" s="1" customFormat="1">
      <c r="B465" s="31"/>
      <c r="D465" s="149" t="s">
        <v>200</v>
      </c>
      <c r="F465" s="150" t="s">
        <v>2156</v>
      </c>
      <c r="I465" s="147"/>
      <c r="L465" s="31"/>
      <c r="M465" s="148"/>
      <c r="T465" s="55"/>
      <c r="AT465" s="16" t="s">
        <v>200</v>
      </c>
      <c r="AU465" s="16" t="s">
        <v>89</v>
      </c>
    </row>
    <row r="466" spans="2:65" s="11" customFormat="1" ht="22.9" customHeight="1">
      <c r="B466" s="121"/>
      <c r="D466" s="122" t="s">
        <v>78</v>
      </c>
      <c r="E466" s="130" t="s">
        <v>1195</v>
      </c>
      <c r="F466" s="130" t="s">
        <v>1196</v>
      </c>
      <c r="I466" s="124"/>
      <c r="J466" s="131">
        <f>BK466</f>
        <v>0</v>
      </c>
      <c r="L466" s="121"/>
      <c r="M466" s="125"/>
      <c r="P466" s="126">
        <f>SUM(P467:P491)</f>
        <v>0</v>
      </c>
      <c r="R466" s="126">
        <f>SUM(R467:R491)</f>
        <v>0</v>
      </c>
      <c r="T466" s="127">
        <f>SUM(T467:T491)</f>
        <v>0</v>
      </c>
      <c r="AR466" s="122" t="s">
        <v>87</v>
      </c>
      <c r="AT466" s="128" t="s">
        <v>78</v>
      </c>
      <c r="AU466" s="128" t="s">
        <v>87</v>
      </c>
      <c r="AY466" s="122" t="s">
        <v>190</v>
      </c>
      <c r="BK466" s="129">
        <f>SUM(BK467:BK491)</f>
        <v>0</v>
      </c>
    </row>
    <row r="467" spans="2:65" s="1" customFormat="1" ht="33" customHeight="1">
      <c r="B467" s="31"/>
      <c r="C467" s="132" t="s">
        <v>754</v>
      </c>
      <c r="D467" s="132" t="s">
        <v>192</v>
      </c>
      <c r="E467" s="133" t="s">
        <v>1198</v>
      </c>
      <c r="F467" s="134" t="s">
        <v>1199</v>
      </c>
      <c r="G467" s="135" t="s">
        <v>265</v>
      </c>
      <c r="H467" s="136">
        <v>50.018999999999998</v>
      </c>
      <c r="I467" s="137"/>
      <c r="J467" s="138">
        <f>ROUND(I467*H467,2)</f>
        <v>0</v>
      </c>
      <c r="K467" s="134" t="s">
        <v>196</v>
      </c>
      <c r="L467" s="31"/>
      <c r="M467" s="139" t="s">
        <v>1</v>
      </c>
      <c r="N467" s="140" t="s">
        <v>44</v>
      </c>
      <c r="P467" s="141">
        <f>O467*H467</f>
        <v>0</v>
      </c>
      <c r="Q467" s="141">
        <v>0</v>
      </c>
      <c r="R467" s="141">
        <f>Q467*H467</f>
        <v>0</v>
      </c>
      <c r="S467" s="141">
        <v>0</v>
      </c>
      <c r="T467" s="142">
        <f>S467*H467</f>
        <v>0</v>
      </c>
      <c r="AR467" s="143" t="s">
        <v>197</v>
      </c>
      <c r="AT467" s="143" t="s">
        <v>192</v>
      </c>
      <c r="AU467" s="143" t="s">
        <v>89</v>
      </c>
      <c r="AY467" s="16" t="s">
        <v>190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6" t="s">
        <v>87</v>
      </c>
      <c r="BK467" s="144">
        <f>ROUND(I467*H467,2)</f>
        <v>0</v>
      </c>
      <c r="BL467" s="16" t="s">
        <v>197</v>
      </c>
      <c r="BM467" s="143" t="s">
        <v>757</v>
      </c>
    </row>
    <row r="468" spans="2:65" s="1" customFormat="1" ht="29.25">
      <c r="B468" s="31"/>
      <c r="D468" s="145" t="s">
        <v>198</v>
      </c>
      <c r="F468" s="146" t="s">
        <v>1201</v>
      </c>
      <c r="I468" s="147"/>
      <c r="L468" s="31"/>
      <c r="M468" s="148"/>
      <c r="T468" s="55"/>
      <c r="AT468" s="16" t="s">
        <v>198</v>
      </c>
      <c r="AU468" s="16" t="s">
        <v>89</v>
      </c>
    </row>
    <row r="469" spans="2:65" s="1" customFormat="1">
      <c r="B469" s="31"/>
      <c r="D469" s="149" t="s">
        <v>200</v>
      </c>
      <c r="F469" s="150" t="s">
        <v>1202</v>
      </c>
      <c r="I469" s="147"/>
      <c r="L469" s="31"/>
      <c r="M469" s="148"/>
      <c r="T469" s="55"/>
      <c r="AT469" s="16" t="s">
        <v>200</v>
      </c>
      <c r="AU469" s="16" t="s">
        <v>89</v>
      </c>
    </row>
    <row r="470" spans="2:65" s="1" customFormat="1" ht="24.2" customHeight="1">
      <c r="B470" s="31"/>
      <c r="C470" s="132" t="s">
        <v>484</v>
      </c>
      <c r="D470" s="132" t="s">
        <v>192</v>
      </c>
      <c r="E470" s="133" t="s">
        <v>1203</v>
      </c>
      <c r="F470" s="134" t="s">
        <v>1204</v>
      </c>
      <c r="G470" s="135" t="s">
        <v>265</v>
      </c>
      <c r="H470" s="136">
        <v>50.018999999999998</v>
      </c>
      <c r="I470" s="137"/>
      <c r="J470" s="138">
        <f>ROUND(I470*H470,2)</f>
        <v>0</v>
      </c>
      <c r="K470" s="134" t="s">
        <v>196</v>
      </c>
      <c r="L470" s="31"/>
      <c r="M470" s="139" t="s">
        <v>1</v>
      </c>
      <c r="N470" s="140" t="s">
        <v>44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197</v>
      </c>
      <c r="AT470" s="143" t="s">
        <v>192</v>
      </c>
      <c r="AU470" s="143" t="s">
        <v>89</v>
      </c>
      <c r="AY470" s="16" t="s">
        <v>190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6" t="s">
        <v>87</v>
      </c>
      <c r="BK470" s="144">
        <f>ROUND(I470*H470,2)</f>
        <v>0</v>
      </c>
      <c r="BL470" s="16" t="s">
        <v>197</v>
      </c>
      <c r="BM470" s="143" t="s">
        <v>762</v>
      </c>
    </row>
    <row r="471" spans="2:65" s="1" customFormat="1" ht="19.5">
      <c r="B471" s="31"/>
      <c r="D471" s="145" t="s">
        <v>198</v>
      </c>
      <c r="F471" s="146" t="s">
        <v>1206</v>
      </c>
      <c r="I471" s="147"/>
      <c r="L471" s="31"/>
      <c r="M471" s="148"/>
      <c r="T471" s="55"/>
      <c r="AT471" s="16" t="s">
        <v>198</v>
      </c>
      <c r="AU471" s="16" t="s">
        <v>89</v>
      </c>
    </row>
    <row r="472" spans="2:65" s="1" customFormat="1">
      <c r="B472" s="31"/>
      <c r="D472" s="149" t="s">
        <v>200</v>
      </c>
      <c r="F472" s="150" t="s">
        <v>1207</v>
      </c>
      <c r="I472" s="147"/>
      <c r="L472" s="31"/>
      <c r="M472" s="148"/>
      <c r="T472" s="55"/>
      <c r="AT472" s="16" t="s">
        <v>200</v>
      </c>
      <c r="AU472" s="16" t="s">
        <v>89</v>
      </c>
    </row>
    <row r="473" spans="2:65" s="1" customFormat="1" ht="24.2" customHeight="1">
      <c r="B473" s="31"/>
      <c r="C473" s="132" t="s">
        <v>764</v>
      </c>
      <c r="D473" s="132" t="s">
        <v>192</v>
      </c>
      <c r="E473" s="133" t="s">
        <v>1209</v>
      </c>
      <c r="F473" s="134" t="s">
        <v>1210</v>
      </c>
      <c r="G473" s="135" t="s">
        <v>265</v>
      </c>
      <c r="H473" s="136">
        <v>700.26599999999996</v>
      </c>
      <c r="I473" s="137"/>
      <c r="J473" s="138">
        <f>ROUND(I473*H473,2)</f>
        <v>0</v>
      </c>
      <c r="K473" s="134" t="s">
        <v>196</v>
      </c>
      <c r="L473" s="31"/>
      <c r="M473" s="139" t="s">
        <v>1</v>
      </c>
      <c r="N473" s="140" t="s">
        <v>44</v>
      </c>
      <c r="P473" s="141">
        <f>O473*H473</f>
        <v>0</v>
      </c>
      <c r="Q473" s="141">
        <v>0</v>
      </c>
      <c r="R473" s="141">
        <f>Q473*H473</f>
        <v>0</v>
      </c>
      <c r="S473" s="141">
        <v>0</v>
      </c>
      <c r="T473" s="142">
        <f>S473*H473</f>
        <v>0</v>
      </c>
      <c r="AR473" s="143" t="s">
        <v>197</v>
      </c>
      <c r="AT473" s="143" t="s">
        <v>192</v>
      </c>
      <c r="AU473" s="143" t="s">
        <v>89</v>
      </c>
      <c r="AY473" s="16" t="s">
        <v>190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87</v>
      </c>
      <c r="BK473" s="144">
        <f>ROUND(I473*H473,2)</f>
        <v>0</v>
      </c>
      <c r="BL473" s="16" t="s">
        <v>197</v>
      </c>
      <c r="BM473" s="143" t="s">
        <v>767</v>
      </c>
    </row>
    <row r="474" spans="2:65" s="1" customFormat="1" ht="29.25">
      <c r="B474" s="31"/>
      <c r="D474" s="145" t="s">
        <v>198</v>
      </c>
      <c r="F474" s="146" t="s">
        <v>1212</v>
      </c>
      <c r="I474" s="147"/>
      <c r="L474" s="31"/>
      <c r="M474" s="148"/>
      <c r="T474" s="55"/>
      <c r="AT474" s="16" t="s">
        <v>198</v>
      </c>
      <c r="AU474" s="16" t="s">
        <v>89</v>
      </c>
    </row>
    <row r="475" spans="2:65" s="1" customFormat="1">
      <c r="B475" s="31"/>
      <c r="D475" s="149" t="s">
        <v>200</v>
      </c>
      <c r="F475" s="150" t="s">
        <v>1213</v>
      </c>
      <c r="I475" s="147"/>
      <c r="L475" s="31"/>
      <c r="M475" s="148"/>
      <c r="T475" s="55"/>
      <c r="AT475" s="16" t="s">
        <v>200</v>
      </c>
      <c r="AU475" s="16" t="s">
        <v>89</v>
      </c>
    </row>
    <row r="476" spans="2:65" s="1" customFormat="1" ht="19.5">
      <c r="B476" s="31"/>
      <c r="D476" s="145" t="s">
        <v>403</v>
      </c>
      <c r="F476" s="151" t="s">
        <v>1214</v>
      </c>
      <c r="I476" s="147"/>
      <c r="L476" s="31"/>
      <c r="M476" s="148"/>
      <c r="T476" s="55"/>
      <c r="AT476" s="16" t="s">
        <v>403</v>
      </c>
      <c r="AU476" s="16" t="s">
        <v>89</v>
      </c>
    </row>
    <row r="477" spans="2:65" s="1" customFormat="1" ht="33" customHeight="1">
      <c r="B477" s="31"/>
      <c r="C477" s="132" t="s">
        <v>487</v>
      </c>
      <c r="D477" s="132" t="s">
        <v>192</v>
      </c>
      <c r="E477" s="133" t="s">
        <v>1215</v>
      </c>
      <c r="F477" s="134" t="s">
        <v>1216</v>
      </c>
      <c r="G477" s="135" t="s">
        <v>265</v>
      </c>
      <c r="H477" s="136">
        <v>39.725000000000001</v>
      </c>
      <c r="I477" s="137"/>
      <c r="J477" s="138">
        <f>ROUND(I477*H477,2)</f>
        <v>0</v>
      </c>
      <c r="K477" s="134" t="s">
        <v>196</v>
      </c>
      <c r="L477" s="31"/>
      <c r="M477" s="139" t="s">
        <v>1</v>
      </c>
      <c r="N477" s="140" t="s">
        <v>44</v>
      </c>
      <c r="P477" s="141">
        <f>O477*H477</f>
        <v>0</v>
      </c>
      <c r="Q477" s="141">
        <v>0</v>
      </c>
      <c r="R477" s="141">
        <f>Q477*H477</f>
        <v>0</v>
      </c>
      <c r="S477" s="141">
        <v>0</v>
      </c>
      <c r="T477" s="142">
        <f>S477*H477</f>
        <v>0</v>
      </c>
      <c r="AR477" s="143" t="s">
        <v>197</v>
      </c>
      <c r="AT477" s="143" t="s">
        <v>192</v>
      </c>
      <c r="AU477" s="143" t="s">
        <v>89</v>
      </c>
      <c r="AY477" s="16" t="s">
        <v>190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87</v>
      </c>
      <c r="BK477" s="144">
        <f>ROUND(I477*H477,2)</f>
        <v>0</v>
      </c>
      <c r="BL477" s="16" t="s">
        <v>197</v>
      </c>
      <c r="BM477" s="143" t="s">
        <v>771</v>
      </c>
    </row>
    <row r="478" spans="2:65" s="1" customFormat="1" ht="29.25">
      <c r="B478" s="31"/>
      <c r="D478" s="145" t="s">
        <v>198</v>
      </c>
      <c r="F478" s="146" t="s">
        <v>1218</v>
      </c>
      <c r="I478" s="147"/>
      <c r="L478" s="31"/>
      <c r="M478" s="148"/>
      <c r="T478" s="55"/>
      <c r="AT478" s="16" t="s">
        <v>198</v>
      </c>
      <c r="AU478" s="16" t="s">
        <v>89</v>
      </c>
    </row>
    <row r="479" spans="2:65" s="1" customFormat="1">
      <c r="B479" s="31"/>
      <c r="D479" s="149" t="s">
        <v>200</v>
      </c>
      <c r="F479" s="150" t="s">
        <v>1219</v>
      </c>
      <c r="I479" s="147"/>
      <c r="L479" s="31"/>
      <c r="M479" s="148"/>
      <c r="T479" s="55"/>
      <c r="AT479" s="16" t="s">
        <v>200</v>
      </c>
      <c r="AU479" s="16" t="s">
        <v>89</v>
      </c>
    </row>
    <row r="480" spans="2:65" s="1" customFormat="1" ht="33" customHeight="1">
      <c r="B480" s="31"/>
      <c r="C480" s="132" t="s">
        <v>773</v>
      </c>
      <c r="D480" s="132" t="s">
        <v>192</v>
      </c>
      <c r="E480" s="133" t="s">
        <v>1221</v>
      </c>
      <c r="F480" s="134" t="s">
        <v>1222</v>
      </c>
      <c r="G480" s="135" t="s">
        <v>265</v>
      </c>
      <c r="H480" s="136">
        <v>4.7300000000000004</v>
      </c>
      <c r="I480" s="137"/>
      <c r="J480" s="138">
        <f>ROUND(I480*H480,2)</f>
        <v>0</v>
      </c>
      <c r="K480" s="134" t="s">
        <v>196</v>
      </c>
      <c r="L480" s="31"/>
      <c r="M480" s="139" t="s">
        <v>1</v>
      </c>
      <c r="N480" s="140" t="s">
        <v>44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197</v>
      </c>
      <c r="AT480" s="143" t="s">
        <v>192</v>
      </c>
      <c r="AU480" s="143" t="s">
        <v>89</v>
      </c>
      <c r="AY480" s="16" t="s">
        <v>190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87</v>
      </c>
      <c r="BK480" s="144">
        <f>ROUND(I480*H480,2)</f>
        <v>0</v>
      </c>
      <c r="BL480" s="16" t="s">
        <v>197</v>
      </c>
      <c r="BM480" s="143" t="s">
        <v>776</v>
      </c>
    </row>
    <row r="481" spans="2:65" s="1" customFormat="1" ht="29.25">
      <c r="B481" s="31"/>
      <c r="D481" s="145" t="s">
        <v>198</v>
      </c>
      <c r="F481" s="146" t="s">
        <v>1224</v>
      </c>
      <c r="I481" s="147"/>
      <c r="L481" s="31"/>
      <c r="M481" s="148"/>
      <c r="T481" s="55"/>
      <c r="AT481" s="16" t="s">
        <v>198</v>
      </c>
      <c r="AU481" s="16" t="s">
        <v>89</v>
      </c>
    </row>
    <row r="482" spans="2:65" s="1" customFormat="1">
      <c r="B482" s="31"/>
      <c r="D482" s="149" t="s">
        <v>200</v>
      </c>
      <c r="F482" s="150" t="s">
        <v>1225</v>
      </c>
      <c r="I482" s="147"/>
      <c r="L482" s="31"/>
      <c r="M482" s="148"/>
      <c r="T482" s="55"/>
      <c r="AT482" s="16" t="s">
        <v>200</v>
      </c>
      <c r="AU482" s="16" t="s">
        <v>89</v>
      </c>
    </row>
    <row r="483" spans="2:65" s="1" customFormat="1" ht="24.2" customHeight="1">
      <c r="B483" s="31"/>
      <c r="C483" s="132" t="s">
        <v>493</v>
      </c>
      <c r="D483" s="132" t="s">
        <v>192</v>
      </c>
      <c r="E483" s="133" t="s">
        <v>1237</v>
      </c>
      <c r="F483" s="134" t="s">
        <v>1238</v>
      </c>
      <c r="G483" s="135" t="s">
        <v>265</v>
      </c>
      <c r="H483" s="136">
        <v>5.5640000000000001</v>
      </c>
      <c r="I483" s="137"/>
      <c r="J483" s="138">
        <f>ROUND(I483*H483,2)</f>
        <v>0</v>
      </c>
      <c r="K483" s="134" t="s">
        <v>1</v>
      </c>
      <c r="L483" s="31"/>
      <c r="M483" s="139" t="s">
        <v>1</v>
      </c>
      <c r="N483" s="140" t="s">
        <v>44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197</v>
      </c>
      <c r="AT483" s="143" t="s">
        <v>192</v>
      </c>
      <c r="AU483" s="143" t="s">
        <v>89</v>
      </c>
      <c r="AY483" s="16" t="s">
        <v>190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87</v>
      </c>
      <c r="BK483" s="144">
        <f>ROUND(I483*H483,2)</f>
        <v>0</v>
      </c>
      <c r="BL483" s="16" t="s">
        <v>197</v>
      </c>
      <c r="BM483" s="143" t="s">
        <v>781</v>
      </c>
    </row>
    <row r="484" spans="2:65" s="1" customFormat="1" ht="19.5">
      <c r="B484" s="31"/>
      <c r="D484" s="145" t="s">
        <v>198</v>
      </c>
      <c r="F484" s="146" t="s">
        <v>1240</v>
      </c>
      <c r="I484" s="147"/>
      <c r="L484" s="31"/>
      <c r="M484" s="148"/>
      <c r="T484" s="55"/>
      <c r="AT484" s="16" t="s">
        <v>198</v>
      </c>
      <c r="AU484" s="16" t="s">
        <v>89</v>
      </c>
    </row>
    <row r="485" spans="2:65" s="1" customFormat="1" ht="37.9" customHeight="1">
      <c r="B485" s="31"/>
      <c r="C485" s="132" t="s">
        <v>784</v>
      </c>
      <c r="D485" s="132" t="s">
        <v>192</v>
      </c>
      <c r="E485" s="133" t="s">
        <v>1232</v>
      </c>
      <c r="F485" s="134" t="s">
        <v>1233</v>
      </c>
      <c r="G485" s="135" t="s">
        <v>265</v>
      </c>
      <c r="H485" s="136">
        <v>1</v>
      </c>
      <c r="I485" s="137"/>
      <c r="J485" s="138">
        <f>ROUND(I485*H485,2)</f>
        <v>0</v>
      </c>
      <c r="K485" s="134" t="s">
        <v>196</v>
      </c>
      <c r="L485" s="31"/>
      <c r="M485" s="139" t="s">
        <v>1</v>
      </c>
      <c r="N485" s="140" t="s">
        <v>44</v>
      </c>
      <c r="P485" s="141">
        <f>O485*H485</f>
        <v>0</v>
      </c>
      <c r="Q485" s="141">
        <v>0</v>
      </c>
      <c r="R485" s="141">
        <f>Q485*H485</f>
        <v>0</v>
      </c>
      <c r="S485" s="141">
        <v>0</v>
      </c>
      <c r="T485" s="142">
        <f>S485*H485</f>
        <v>0</v>
      </c>
      <c r="AR485" s="143" t="s">
        <v>197</v>
      </c>
      <c r="AT485" s="143" t="s">
        <v>192</v>
      </c>
      <c r="AU485" s="143" t="s">
        <v>89</v>
      </c>
      <c r="AY485" s="16" t="s">
        <v>190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6" t="s">
        <v>87</v>
      </c>
      <c r="BK485" s="144">
        <f>ROUND(I485*H485,2)</f>
        <v>0</v>
      </c>
      <c r="BL485" s="16" t="s">
        <v>197</v>
      </c>
      <c r="BM485" s="143" t="s">
        <v>787</v>
      </c>
    </row>
    <row r="486" spans="2:65" s="1" customFormat="1" ht="29.25">
      <c r="B486" s="31"/>
      <c r="D486" s="145" t="s">
        <v>198</v>
      </c>
      <c r="F486" s="146" t="s">
        <v>1235</v>
      </c>
      <c r="I486" s="147"/>
      <c r="L486" s="31"/>
      <c r="M486" s="148"/>
      <c r="T486" s="55"/>
      <c r="AT486" s="16" t="s">
        <v>198</v>
      </c>
      <c r="AU486" s="16" t="s">
        <v>89</v>
      </c>
    </row>
    <row r="487" spans="2:65" s="1" customFormat="1">
      <c r="B487" s="31"/>
      <c r="D487" s="149" t="s">
        <v>200</v>
      </c>
      <c r="F487" s="150" t="s">
        <v>1236</v>
      </c>
      <c r="I487" s="147"/>
      <c r="L487" s="31"/>
      <c r="M487" s="148"/>
      <c r="T487" s="55"/>
      <c r="AT487" s="16" t="s">
        <v>200</v>
      </c>
      <c r="AU487" s="16" t="s">
        <v>89</v>
      </c>
    </row>
    <row r="488" spans="2:65" s="1" customFormat="1" ht="16.5" customHeight="1">
      <c r="B488" s="31"/>
      <c r="C488" s="132" t="s">
        <v>498</v>
      </c>
      <c r="D488" s="132" t="s">
        <v>192</v>
      </c>
      <c r="E488" s="133" t="s">
        <v>1242</v>
      </c>
      <c r="F488" s="134" t="s">
        <v>1243</v>
      </c>
      <c r="G488" s="135" t="s">
        <v>936</v>
      </c>
      <c r="H488" s="136">
        <v>1</v>
      </c>
      <c r="I488" s="137"/>
      <c r="J488" s="138">
        <f>ROUND(I488*H488,2)</f>
        <v>0</v>
      </c>
      <c r="K488" s="134" t="s">
        <v>1</v>
      </c>
      <c r="L488" s="31"/>
      <c r="M488" s="139" t="s">
        <v>1</v>
      </c>
      <c r="N488" s="140" t="s">
        <v>44</v>
      </c>
      <c r="P488" s="141">
        <f>O488*H488</f>
        <v>0</v>
      </c>
      <c r="Q488" s="141">
        <v>0</v>
      </c>
      <c r="R488" s="141">
        <f>Q488*H488</f>
        <v>0</v>
      </c>
      <c r="S488" s="141">
        <v>0</v>
      </c>
      <c r="T488" s="142">
        <f>S488*H488</f>
        <v>0</v>
      </c>
      <c r="AR488" s="143" t="s">
        <v>197</v>
      </c>
      <c r="AT488" s="143" t="s">
        <v>192</v>
      </c>
      <c r="AU488" s="143" t="s">
        <v>89</v>
      </c>
      <c r="AY488" s="16" t="s">
        <v>190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6" t="s">
        <v>87</v>
      </c>
      <c r="BK488" s="144">
        <f>ROUND(I488*H488,2)</f>
        <v>0</v>
      </c>
      <c r="BL488" s="16" t="s">
        <v>197</v>
      </c>
      <c r="BM488" s="143" t="s">
        <v>792</v>
      </c>
    </row>
    <row r="489" spans="2:65" s="1" customFormat="1">
      <c r="B489" s="31"/>
      <c r="D489" s="145" t="s">
        <v>198</v>
      </c>
      <c r="F489" s="146" t="s">
        <v>1243</v>
      </c>
      <c r="I489" s="147"/>
      <c r="L489" s="31"/>
      <c r="M489" s="148"/>
      <c r="T489" s="55"/>
      <c r="AT489" s="16" t="s">
        <v>198</v>
      </c>
      <c r="AU489" s="16" t="s">
        <v>89</v>
      </c>
    </row>
    <row r="490" spans="2:65" s="1" customFormat="1" ht="21.75" customHeight="1">
      <c r="B490" s="31"/>
      <c r="C490" s="132" t="s">
        <v>795</v>
      </c>
      <c r="D490" s="132" t="s">
        <v>192</v>
      </c>
      <c r="E490" s="133" t="s">
        <v>1245</v>
      </c>
      <c r="F490" s="134" t="s">
        <v>1246</v>
      </c>
      <c r="G490" s="135" t="s">
        <v>265</v>
      </c>
      <c r="H490" s="136">
        <v>1</v>
      </c>
      <c r="I490" s="137"/>
      <c r="J490" s="138">
        <f>ROUND(I490*H490,2)</f>
        <v>0</v>
      </c>
      <c r="K490" s="134" t="s">
        <v>1</v>
      </c>
      <c r="L490" s="31"/>
      <c r="M490" s="139" t="s">
        <v>1</v>
      </c>
      <c r="N490" s="140" t="s">
        <v>44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197</v>
      </c>
      <c r="AT490" s="143" t="s">
        <v>192</v>
      </c>
      <c r="AU490" s="143" t="s">
        <v>89</v>
      </c>
      <c r="AY490" s="16" t="s">
        <v>190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6" t="s">
        <v>87</v>
      </c>
      <c r="BK490" s="144">
        <f>ROUND(I490*H490,2)</f>
        <v>0</v>
      </c>
      <c r="BL490" s="16" t="s">
        <v>197</v>
      </c>
      <c r="BM490" s="143" t="s">
        <v>798</v>
      </c>
    </row>
    <row r="491" spans="2:65" s="1" customFormat="1">
      <c r="B491" s="31"/>
      <c r="D491" s="145" t="s">
        <v>198</v>
      </c>
      <c r="F491" s="146" t="s">
        <v>1246</v>
      </c>
      <c r="I491" s="147"/>
      <c r="L491" s="31"/>
      <c r="M491" s="148"/>
      <c r="T491" s="55"/>
      <c r="AT491" s="16" t="s">
        <v>198</v>
      </c>
      <c r="AU491" s="16" t="s">
        <v>89</v>
      </c>
    </row>
    <row r="492" spans="2:65" s="11" customFormat="1" ht="22.9" customHeight="1">
      <c r="B492" s="121"/>
      <c r="D492" s="122" t="s">
        <v>78</v>
      </c>
      <c r="E492" s="130" t="s">
        <v>1248</v>
      </c>
      <c r="F492" s="130" t="s">
        <v>1249</v>
      </c>
      <c r="I492" s="124"/>
      <c r="J492" s="131">
        <f>BK492</f>
        <v>0</v>
      </c>
      <c r="L492" s="121"/>
      <c r="M492" s="125"/>
      <c r="P492" s="126">
        <f>SUM(P493:P498)</f>
        <v>0</v>
      </c>
      <c r="R492" s="126">
        <f>SUM(R493:R498)</f>
        <v>0</v>
      </c>
      <c r="T492" s="127">
        <f>SUM(T493:T498)</f>
        <v>0</v>
      </c>
      <c r="AR492" s="122" t="s">
        <v>87</v>
      </c>
      <c r="AT492" s="128" t="s">
        <v>78</v>
      </c>
      <c r="AU492" s="128" t="s">
        <v>87</v>
      </c>
      <c r="AY492" s="122" t="s">
        <v>190</v>
      </c>
      <c r="BK492" s="129">
        <f>SUM(BK493:BK498)</f>
        <v>0</v>
      </c>
    </row>
    <row r="493" spans="2:65" s="1" customFormat="1" ht="24.2" customHeight="1">
      <c r="B493" s="31"/>
      <c r="C493" s="132" t="s">
        <v>504</v>
      </c>
      <c r="D493" s="132" t="s">
        <v>192</v>
      </c>
      <c r="E493" s="133" t="s">
        <v>1251</v>
      </c>
      <c r="F493" s="134" t="s">
        <v>1252</v>
      </c>
      <c r="G493" s="135" t="s">
        <v>265</v>
      </c>
      <c r="H493" s="136">
        <v>98.305000000000007</v>
      </c>
      <c r="I493" s="137"/>
      <c r="J493" s="138">
        <f>ROUND(I493*H493,2)</f>
        <v>0</v>
      </c>
      <c r="K493" s="134" t="s">
        <v>196</v>
      </c>
      <c r="L493" s="31"/>
      <c r="M493" s="139" t="s">
        <v>1</v>
      </c>
      <c r="N493" s="140" t="s">
        <v>44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197</v>
      </c>
      <c r="AT493" s="143" t="s">
        <v>192</v>
      </c>
      <c r="AU493" s="143" t="s">
        <v>89</v>
      </c>
      <c r="AY493" s="16" t="s">
        <v>190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87</v>
      </c>
      <c r="BK493" s="144">
        <f>ROUND(I493*H493,2)</f>
        <v>0</v>
      </c>
      <c r="BL493" s="16" t="s">
        <v>197</v>
      </c>
      <c r="BM493" s="143" t="s">
        <v>803</v>
      </c>
    </row>
    <row r="494" spans="2:65" s="1" customFormat="1" ht="58.5">
      <c r="B494" s="31"/>
      <c r="D494" s="145" t="s">
        <v>198</v>
      </c>
      <c r="F494" s="146" t="s">
        <v>1254</v>
      </c>
      <c r="I494" s="147"/>
      <c r="L494" s="31"/>
      <c r="M494" s="148"/>
      <c r="T494" s="55"/>
      <c r="AT494" s="16" t="s">
        <v>198</v>
      </c>
      <c r="AU494" s="16" t="s">
        <v>89</v>
      </c>
    </row>
    <row r="495" spans="2:65" s="1" customFormat="1">
      <c r="B495" s="31"/>
      <c r="D495" s="149" t="s">
        <v>200</v>
      </c>
      <c r="F495" s="150" t="s">
        <v>1255</v>
      </c>
      <c r="I495" s="147"/>
      <c r="L495" s="31"/>
      <c r="M495" s="148"/>
      <c r="T495" s="55"/>
      <c r="AT495" s="16" t="s">
        <v>200</v>
      </c>
      <c r="AU495" s="16" t="s">
        <v>89</v>
      </c>
    </row>
    <row r="496" spans="2:65" s="1" customFormat="1" ht="33" customHeight="1">
      <c r="B496" s="31"/>
      <c r="C496" s="132" t="s">
        <v>806</v>
      </c>
      <c r="D496" s="132" t="s">
        <v>192</v>
      </c>
      <c r="E496" s="133" t="s">
        <v>1256</v>
      </c>
      <c r="F496" s="134" t="s">
        <v>1257</v>
      </c>
      <c r="G496" s="135" t="s">
        <v>265</v>
      </c>
      <c r="H496" s="136">
        <v>98.305000000000007</v>
      </c>
      <c r="I496" s="137"/>
      <c r="J496" s="138">
        <f>ROUND(I496*H496,2)</f>
        <v>0</v>
      </c>
      <c r="K496" s="134" t="s">
        <v>196</v>
      </c>
      <c r="L496" s="31"/>
      <c r="M496" s="139" t="s">
        <v>1</v>
      </c>
      <c r="N496" s="140" t="s">
        <v>44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197</v>
      </c>
      <c r="AT496" s="143" t="s">
        <v>192</v>
      </c>
      <c r="AU496" s="143" t="s">
        <v>89</v>
      </c>
      <c r="AY496" s="16" t="s">
        <v>190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6" t="s">
        <v>87</v>
      </c>
      <c r="BK496" s="144">
        <f>ROUND(I496*H496,2)</f>
        <v>0</v>
      </c>
      <c r="BL496" s="16" t="s">
        <v>197</v>
      </c>
      <c r="BM496" s="143" t="s">
        <v>809</v>
      </c>
    </row>
    <row r="497" spans="2:65" s="1" customFormat="1" ht="58.5">
      <c r="B497" s="31"/>
      <c r="D497" s="145" t="s">
        <v>198</v>
      </c>
      <c r="F497" s="146" t="s">
        <v>1259</v>
      </c>
      <c r="I497" s="147"/>
      <c r="L497" s="31"/>
      <c r="M497" s="148"/>
      <c r="T497" s="55"/>
      <c r="AT497" s="16" t="s">
        <v>198</v>
      </c>
      <c r="AU497" s="16" t="s">
        <v>89</v>
      </c>
    </row>
    <row r="498" spans="2:65" s="1" customFormat="1">
      <c r="B498" s="31"/>
      <c r="D498" s="149" t="s">
        <v>200</v>
      </c>
      <c r="F498" s="150" t="s">
        <v>1260</v>
      </c>
      <c r="I498" s="147"/>
      <c r="L498" s="31"/>
      <c r="M498" s="148"/>
      <c r="T498" s="55"/>
      <c r="AT498" s="16" t="s">
        <v>200</v>
      </c>
      <c r="AU498" s="16" t="s">
        <v>89</v>
      </c>
    </row>
    <row r="499" spans="2:65" s="11" customFormat="1" ht="25.9" customHeight="1">
      <c r="B499" s="121"/>
      <c r="D499" s="122" t="s">
        <v>78</v>
      </c>
      <c r="E499" s="123" t="s">
        <v>1261</v>
      </c>
      <c r="F499" s="123" t="s">
        <v>1262</v>
      </c>
      <c r="I499" s="124"/>
      <c r="J499" s="112">
        <f>BK499</f>
        <v>0</v>
      </c>
      <c r="L499" s="121"/>
      <c r="M499" s="125"/>
      <c r="P499" s="126">
        <f>P500+P510+P544+P576+P594+P614+P618+P633+P643+P659+P666</f>
        <v>0</v>
      </c>
      <c r="R499" s="126">
        <f>R500+R510+R544+R576+R594+R614+R618+R633+R643+R659+R666</f>
        <v>14.731019616674004</v>
      </c>
      <c r="T499" s="127">
        <f>T500+T510+T544+T576+T594+T614+T618+T633+T643+T659+T666</f>
        <v>4.9403890500000003</v>
      </c>
      <c r="AR499" s="122" t="s">
        <v>89</v>
      </c>
      <c r="AT499" s="128" t="s">
        <v>78</v>
      </c>
      <c r="AU499" s="128" t="s">
        <v>79</v>
      </c>
      <c r="AY499" s="122" t="s">
        <v>190</v>
      </c>
      <c r="BK499" s="129">
        <f>BK500+BK510+BK544+BK576+BK594+BK614+BK618+BK633+BK643+BK659+BK666</f>
        <v>0</v>
      </c>
    </row>
    <row r="500" spans="2:65" s="11" customFormat="1" ht="22.9" customHeight="1">
      <c r="B500" s="121"/>
      <c r="D500" s="122" t="s">
        <v>78</v>
      </c>
      <c r="E500" s="130" t="s">
        <v>1263</v>
      </c>
      <c r="F500" s="130" t="s">
        <v>1264</v>
      </c>
      <c r="I500" s="124"/>
      <c r="J500" s="131">
        <f>BK500</f>
        <v>0</v>
      </c>
      <c r="L500" s="121"/>
      <c r="M500" s="125"/>
      <c r="P500" s="126">
        <f>SUM(P501:P509)</f>
        <v>0</v>
      </c>
      <c r="R500" s="126">
        <f>SUM(R501:R509)</f>
        <v>7.4768399999999998E-4</v>
      </c>
      <c r="T500" s="127">
        <f>SUM(T501:T509)</f>
        <v>0</v>
      </c>
      <c r="AR500" s="122" t="s">
        <v>89</v>
      </c>
      <c r="AT500" s="128" t="s">
        <v>78</v>
      </c>
      <c r="AU500" s="128" t="s">
        <v>87</v>
      </c>
      <c r="AY500" s="122" t="s">
        <v>190</v>
      </c>
      <c r="BK500" s="129">
        <f>SUM(BK501:BK509)</f>
        <v>0</v>
      </c>
    </row>
    <row r="501" spans="2:65" s="1" customFormat="1" ht="16.5" customHeight="1">
      <c r="B501" s="31"/>
      <c r="C501" s="132" t="s">
        <v>509</v>
      </c>
      <c r="D501" s="132" t="s">
        <v>192</v>
      </c>
      <c r="E501" s="133" t="s">
        <v>1285</v>
      </c>
      <c r="F501" s="134" t="s">
        <v>1286</v>
      </c>
      <c r="G501" s="135" t="s">
        <v>368</v>
      </c>
      <c r="H501" s="136">
        <v>3.44</v>
      </c>
      <c r="I501" s="137"/>
      <c r="J501" s="138">
        <f>ROUND(I501*H501,2)</f>
        <v>0</v>
      </c>
      <c r="K501" s="134" t="s">
        <v>1</v>
      </c>
      <c r="L501" s="31"/>
      <c r="M501" s="139" t="s">
        <v>1</v>
      </c>
      <c r="N501" s="140" t="s">
        <v>44</v>
      </c>
      <c r="P501" s="141">
        <f>O501*H501</f>
        <v>0</v>
      </c>
      <c r="Q501" s="141">
        <v>0</v>
      </c>
      <c r="R501" s="141">
        <f>Q501*H501</f>
        <v>0</v>
      </c>
      <c r="S501" s="141">
        <v>0</v>
      </c>
      <c r="T501" s="142">
        <f>S501*H501</f>
        <v>0</v>
      </c>
      <c r="AR501" s="143" t="s">
        <v>237</v>
      </c>
      <c r="AT501" s="143" t="s">
        <v>192</v>
      </c>
      <c r="AU501" s="143" t="s">
        <v>89</v>
      </c>
      <c r="AY501" s="16" t="s">
        <v>190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87</v>
      </c>
      <c r="BK501" s="144">
        <f>ROUND(I501*H501,2)</f>
        <v>0</v>
      </c>
      <c r="BL501" s="16" t="s">
        <v>237</v>
      </c>
      <c r="BM501" s="143" t="s">
        <v>814</v>
      </c>
    </row>
    <row r="502" spans="2:65" s="1" customFormat="1">
      <c r="B502" s="31"/>
      <c r="D502" s="145" t="s">
        <v>198</v>
      </c>
      <c r="F502" s="146" t="s">
        <v>1286</v>
      </c>
      <c r="I502" s="147"/>
      <c r="L502" s="31"/>
      <c r="M502" s="148"/>
      <c r="T502" s="55"/>
      <c r="AT502" s="16" t="s">
        <v>198</v>
      </c>
      <c r="AU502" s="16" t="s">
        <v>89</v>
      </c>
    </row>
    <row r="503" spans="2:65" s="1" customFormat="1" ht="19.5">
      <c r="B503" s="31"/>
      <c r="D503" s="145" t="s">
        <v>403</v>
      </c>
      <c r="F503" s="151" t="s">
        <v>1288</v>
      </c>
      <c r="I503" s="147"/>
      <c r="L503" s="31"/>
      <c r="M503" s="148"/>
      <c r="T503" s="55"/>
      <c r="AT503" s="16" t="s">
        <v>403</v>
      </c>
      <c r="AU503" s="16" t="s">
        <v>89</v>
      </c>
    </row>
    <row r="504" spans="2:65" s="1" customFormat="1" ht="24.2" customHeight="1">
      <c r="B504" s="31"/>
      <c r="C504" s="132" t="s">
        <v>819</v>
      </c>
      <c r="D504" s="132" t="s">
        <v>192</v>
      </c>
      <c r="E504" s="133" t="s">
        <v>1289</v>
      </c>
      <c r="F504" s="134" t="s">
        <v>1290</v>
      </c>
      <c r="G504" s="135" t="s">
        <v>195</v>
      </c>
      <c r="H504" s="136">
        <v>1.032</v>
      </c>
      <c r="I504" s="137"/>
      <c r="J504" s="138">
        <f>ROUND(I504*H504,2)</f>
        <v>0</v>
      </c>
      <c r="K504" s="134" t="s">
        <v>196</v>
      </c>
      <c r="L504" s="31"/>
      <c r="M504" s="139" t="s">
        <v>1</v>
      </c>
      <c r="N504" s="140" t="s">
        <v>44</v>
      </c>
      <c r="P504" s="141">
        <f>O504*H504</f>
        <v>0</v>
      </c>
      <c r="Q504" s="141">
        <v>7.2449999999999999E-4</v>
      </c>
      <c r="R504" s="141">
        <f>Q504*H504</f>
        <v>7.4768399999999998E-4</v>
      </c>
      <c r="S504" s="141">
        <v>0</v>
      </c>
      <c r="T504" s="142">
        <f>S504*H504</f>
        <v>0</v>
      </c>
      <c r="AR504" s="143" t="s">
        <v>237</v>
      </c>
      <c r="AT504" s="143" t="s">
        <v>192</v>
      </c>
      <c r="AU504" s="143" t="s">
        <v>89</v>
      </c>
      <c r="AY504" s="16" t="s">
        <v>190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87</v>
      </c>
      <c r="BK504" s="144">
        <f>ROUND(I504*H504,2)</f>
        <v>0</v>
      </c>
      <c r="BL504" s="16" t="s">
        <v>237</v>
      </c>
      <c r="BM504" s="143" t="s">
        <v>822</v>
      </c>
    </row>
    <row r="505" spans="2:65" s="1" customFormat="1" ht="39">
      <c r="B505" s="31"/>
      <c r="D505" s="145" t="s">
        <v>198</v>
      </c>
      <c r="F505" s="146" t="s">
        <v>1292</v>
      </c>
      <c r="I505" s="147"/>
      <c r="L505" s="31"/>
      <c r="M505" s="148"/>
      <c r="T505" s="55"/>
      <c r="AT505" s="16" t="s">
        <v>198</v>
      </c>
      <c r="AU505" s="16" t="s">
        <v>89</v>
      </c>
    </row>
    <row r="506" spans="2:65" s="1" customFormat="1">
      <c r="B506" s="31"/>
      <c r="D506" s="149" t="s">
        <v>200</v>
      </c>
      <c r="F506" s="150" t="s">
        <v>1293</v>
      </c>
      <c r="I506" s="147"/>
      <c r="L506" s="31"/>
      <c r="M506" s="148"/>
      <c r="T506" s="55"/>
      <c r="AT506" s="16" t="s">
        <v>200</v>
      </c>
      <c r="AU506" s="16" t="s">
        <v>89</v>
      </c>
    </row>
    <row r="507" spans="2:65" s="1" customFormat="1" ht="33" customHeight="1">
      <c r="B507" s="31"/>
      <c r="C507" s="132" t="s">
        <v>515</v>
      </c>
      <c r="D507" s="132" t="s">
        <v>192</v>
      </c>
      <c r="E507" s="133" t="s">
        <v>1295</v>
      </c>
      <c r="F507" s="134" t="s">
        <v>1296</v>
      </c>
      <c r="G507" s="135" t="s">
        <v>265</v>
      </c>
      <c r="H507" s="136">
        <v>2E-3</v>
      </c>
      <c r="I507" s="137"/>
      <c r="J507" s="138">
        <f>ROUND(I507*H507,2)</f>
        <v>0</v>
      </c>
      <c r="K507" s="134" t="s">
        <v>196</v>
      </c>
      <c r="L507" s="31"/>
      <c r="M507" s="139" t="s">
        <v>1</v>
      </c>
      <c r="N507" s="140" t="s">
        <v>44</v>
      </c>
      <c r="P507" s="141">
        <f>O507*H507</f>
        <v>0</v>
      </c>
      <c r="Q507" s="141">
        <v>0</v>
      </c>
      <c r="R507" s="141">
        <f>Q507*H507</f>
        <v>0</v>
      </c>
      <c r="S507" s="141">
        <v>0</v>
      </c>
      <c r="T507" s="142">
        <f>S507*H507</f>
        <v>0</v>
      </c>
      <c r="AR507" s="143" t="s">
        <v>237</v>
      </c>
      <c r="AT507" s="143" t="s">
        <v>192</v>
      </c>
      <c r="AU507" s="143" t="s">
        <v>89</v>
      </c>
      <c r="AY507" s="16" t="s">
        <v>190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87</v>
      </c>
      <c r="BK507" s="144">
        <f>ROUND(I507*H507,2)</f>
        <v>0</v>
      </c>
      <c r="BL507" s="16" t="s">
        <v>237</v>
      </c>
      <c r="BM507" s="143" t="s">
        <v>827</v>
      </c>
    </row>
    <row r="508" spans="2:65" s="1" customFormat="1" ht="29.25">
      <c r="B508" s="31"/>
      <c r="D508" s="145" t="s">
        <v>198</v>
      </c>
      <c r="F508" s="146" t="s">
        <v>1298</v>
      </c>
      <c r="I508" s="147"/>
      <c r="L508" s="31"/>
      <c r="M508" s="148"/>
      <c r="T508" s="55"/>
      <c r="AT508" s="16" t="s">
        <v>198</v>
      </c>
      <c r="AU508" s="16" t="s">
        <v>89</v>
      </c>
    </row>
    <row r="509" spans="2:65" s="1" customFormat="1">
      <c r="B509" s="31"/>
      <c r="D509" s="149" t="s">
        <v>200</v>
      </c>
      <c r="F509" s="150" t="s">
        <v>1299</v>
      </c>
      <c r="I509" s="147"/>
      <c r="L509" s="31"/>
      <c r="M509" s="148"/>
      <c r="T509" s="55"/>
      <c r="AT509" s="16" t="s">
        <v>200</v>
      </c>
      <c r="AU509" s="16" t="s">
        <v>89</v>
      </c>
    </row>
    <row r="510" spans="2:65" s="11" customFormat="1" ht="22.9" customHeight="1">
      <c r="B510" s="121"/>
      <c r="D510" s="122" t="s">
        <v>78</v>
      </c>
      <c r="E510" s="130" t="s">
        <v>1300</v>
      </c>
      <c r="F510" s="130" t="s">
        <v>1301</v>
      </c>
      <c r="I510" s="124"/>
      <c r="J510" s="131">
        <f>BK510</f>
        <v>0</v>
      </c>
      <c r="L510" s="121"/>
      <c r="M510" s="125"/>
      <c r="P510" s="126">
        <f>SUM(P511:P543)</f>
        <v>0</v>
      </c>
      <c r="R510" s="126">
        <f>SUM(R511:R543)</f>
        <v>6.8277308350200006</v>
      </c>
      <c r="T510" s="127">
        <f>SUM(T511:T543)</f>
        <v>4.8164600000000002</v>
      </c>
      <c r="AR510" s="122" t="s">
        <v>89</v>
      </c>
      <c r="AT510" s="128" t="s">
        <v>78</v>
      </c>
      <c r="AU510" s="128" t="s">
        <v>87</v>
      </c>
      <c r="AY510" s="122" t="s">
        <v>190</v>
      </c>
      <c r="BK510" s="129">
        <f>SUM(BK511:BK543)</f>
        <v>0</v>
      </c>
    </row>
    <row r="511" spans="2:65" s="1" customFormat="1" ht="24.2" customHeight="1">
      <c r="B511" s="31"/>
      <c r="C511" s="132" t="s">
        <v>831</v>
      </c>
      <c r="D511" s="132" t="s">
        <v>192</v>
      </c>
      <c r="E511" s="133" t="s">
        <v>1302</v>
      </c>
      <c r="F511" s="134" t="s">
        <v>1303</v>
      </c>
      <c r="G511" s="135" t="s">
        <v>195</v>
      </c>
      <c r="H511" s="136">
        <v>437.86</v>
      </c>
      <c r="I511" s="137"/>
      <c r="J511" s="138">
        <f>ROUND(I511*H511,2)</f>
        <v>0</v>
      </c>
      <c r="K511" s="134" t="s">
        <v>196</v>
      </c>
      <c r="L511" s="31"/>
      <c r="M511" s="139" t="s">
        <v>1</v>
      </c>
      <c r="N511" s="140" t="s">
        <v>44</v>
      </c>
      <c r="P511" s="141">
        <f>O511*H511</f>
        <v>0</v>
      </c>
      <c r="Q511" s="141">
        <v>0</v>
      </c>
      <c r="R511" s="141">
        <f>Q511*H511</f>
        <v>0</v>
      </c>
      <c r="S511" s="141">
        <v>1.0999999999999999E-2</v>
      </c>
      <c r="T511" s="142">
        <f>S511*H511</f>
        <v>4.8164600000000002</v>
      </c>
      <c r="AR511" s="143" t="s">
        <v>237</v>
      </c>
      <c r="AT511" s="143" t="s">
        <v>192</v>
      </c>
      <c r="AU511" s="143" t="s">
        <v>89</v>
      </c>
      <c r="AY511" s="16" t="s">
        <v>190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6" t="s">
        <v>87</v>
      </c>
      <c r="BK511" s="144">
        <f>ROUND(I511*H511,2)</f>
        <v>0</v>
      </c>
      <c r="BL511" s="16" t="s">
        <v>237</v>
      </c>
      <c r="BM511" s="143" t="s">
        <v>834</v>
      </c>
    </row>
    <row r="512" spans="2:65" s="1" customFormat="1" ht="19.5">
      <c r="B512" s="31"/>
      <c r="D512" s="145" t="s">
        <v>198</v>
      </c>
      <c r="F512" s="146" t="s">
        <v>1305</v>
      </c>
      <c r="I512" s="147"/>
      <c r="L512" s="31"/>
      <c r="M512" s="148"/>
      <c r="T512" s="55"/>
      <c r="AT512" s="16" t="s">
        <v>198</v>
      </c>
      <c r="AU512" s="16" t="s">
        <v>89</v>
      </c>
    </row>
    <row r="513" spans="2:65" s="1" customFormat="1">
      <c r="B513" s="31"/>
      <c r="D513" s="149" t="s">
        <v>200</v>
      </c>
      <c r="F513" s="150" t="s">
        <v>1306</v>
      </c>
      <c r="I513" s="147"/>
      <c r="L513" s="31"/>
      <c r="M513" s="148"/>
      <c r="T513" s="55"/>
      <c r="AT513" s="16" t="s">
        <v>200</v>
      </c>
      <c r="AU513" s="16" t="s">
        <v>89</v>
      </c>
    </row>
    <row r="514" spans="2:65" s="1" customFormat="1" ht="24.2" customHeight="1">
      <c r="B514" s="31"/>
      <c r="C514" s="132" t="s">
        <v>520</v>
      </c>
      <c r="D514" s="132" t="s">
        <v>192</v>
      </c>
      <c r="E514" s="133" t="s">
        <v>1308</v>
      </c>
      <c r="F514" s="134" t="s">
        <v>1309</v>
      </c>
      <c r="G514" s="135" t="s">
        <v>195</v>
      </c>
      <c r="H514" s="136">
        <v>433.24</v>
      </c>
      <c r="I514" s="137"/>
      <c r="J514" s="138">
        <f>ROUND(I514*H514,2)</f>
        <v>0</v>
      </c>
      <c r="K514" s="134" t="s">
        <v>196</v>
      </c>
      <c r="L514" s="31"/>
      <c r="M514" s="139" t="s">
        <v>1</v>
      </c>
      <c r="N514" s="140" t="s">
        <v>44</v>
      </c>
      <c r="P514" s="141">
        <f>O514*H514</f>
        <v>0</v>
      </c>
      <c r="Q514" s="141">
        <v>0</v>
      </c>
      <c r="R514" s="141">
        <f>Q514*H514</f>
        <v>0</v>
      </c>
      <c r="S514" s="141">
        <v>0</v>
      </c>
      <c r="T514" s="142">
        <f>S514*H514</f>
        <v>0</v>
      </c>
      <c r="AR514" s="143" t="s">
        <v>237</v>
      </c>
      <c r="AT514" s="143" t="s">
        <v>192</v>
      </c>
      <c r="AU514" s="143" t="s">
        <v>89</v>
      </c>
      <c r="AY514" s="16" t="s">
        <v>190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6" t="s">
        <v>87</v>
      </c>
      <c r="BK514" s="144">
        <f>ROUND(I514*H514,2)</f>
        <v>0</v>
      </c>
      <c r="BL514" s="16" t="s">
        <v>237</v>
      </c>
      <c r="BM514" s="143" t="s">
        <v>839</v>
      </c>
    </row>
    <row r="515" spans="2:65" s="1" customFormat="1" ht="19.5">
      <c r="B515" s="31"/>
      <c r="D515" s="145" t="s">
        <v>198</v>
      </c>
      <c r="F515" s="146" t="s">
        <v>1311</v>
      </c>
      <c r="I515" s="147"/>
      <c r="L515" s="31"/>
      <c r="M515" s="148"/>
      <c r="T515" s="55"/>
      <c r="AT515" s="16" t="s">
        <v>198</v>
      </c>
      <c r="AU515" s="16" t="s">
        <v>89</v>
      </c>
    </row>
    <row r="516" spans="2:65" s="1" customFormat="1">
      <c r="B516" s="31"/>
      <c r="D516" s="149" t="s">
        <v>200</v>
      </c>
      <c r="F516" s="150" t="s">
        <v>1312</v>
      </c>
      <c r="I516" s="147"/>
      <c r="L516" s="31"/>
      <c r="M516" s="148"/>
      <c r="T516" s="55"/>
      <c r="AT516" s="16" t="s">
        <v>200</v>
      </c>
      <c r="AU516" s="16" t="s">
        <v>89</v>
      </c>
    </row>
    <row r="517" spans="2:65" s="1" customFormat="1" ht="16.5" customHeight="1">
      <c r="B517" s="31"/>
      <c r="C517" s="152" t="s">
        <v>842</v>
      </c>
      <c r="D517" s="152" t="s">
        <v>426</v>
      </c>
      <c r="E517" s="153" t="s">
        <v>1271</v>
      </c>
      <c r="F517" s="154" t="s">
        <v>1272</v>
      </c>
      <c r="G517" s="155" t="s">
        <v>265</v>
      </c>
      <c r="H517" s="156">
        <v>0.13</v>
      </c>
      <c r="I517" s="157"/>
      <c r="J517" s="158">
        <f>ROUND(I517*H517,2)</f>
        <v>0</v>
      </c>
      <c r="K517" s="154" t="s">
        <v>196</v>
      </c>
      <c r="L517" s="159"/>
      <c r="M517" s="160" t="s">
        <v>1</v>
      </c>
      <c r="N517" s="161" t="s">
        <v>44</v>
      </c>
      <c r="P517" s="141">
        <f>O517*H517</f>
        <v>0</v>
      </c>
      <c r="Q517" s="141">
        <v>1</v>
      </c>
      <c r="R517" s="141">
        <f>Q517*H517</f>
        <v>0.13</v>
      </c>
      <c r="S517" s="141">
        <v>0</v>
      </c>
      <c r="T517" s="142">
        <f>S517*H517</f>
        <v>0</v>
      </c>
      <c r="AR517" s="143" t="s">
        <v>281</v>
      </c>
      <c r="AT517" s="143" t="s">
        <v>426</v>
      </c>
      <c r="AU517" s="143" t="s">
        <v>89</v>
      </c>
      <c r="AY517" s="16" t="s">
        <v>190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6" t="s">
        <v>87</v>
      </c>
      <c r="BK517" s="144">
        <f>ROUND(I517*H517,2)</f>
        <v>0</v>
      </c>
      <c r="BL517" s="16" t="s">
        <v>237</v>
      </c>
      <c r="BM517" s="143" t="s">
        <v>845</v>
      </c>
    </row>
    <row r="518" spans="2:65" s="1" customFormat="1">
      <c r="B518" s="31"/>
      <c r="D518" s="145" t="s">
        <v>198</v>
      </c>
      <c r="F518" s="146" t="s">
        <v>1272</v>
      </c>
      <c r="I518" s="147"/>
      <c r="L518" s="31"/>
      <c r="M518" s="148"/>
      <c r="T518" s="55"/>
      <c r="AT518" s="16" t="s">
        <v>198</v>
      </c>
      <c r="AU518" s="16" t="s">
        <v>89</v>
      </c>
    </row>
    <row r="519" spans="2:65" s="1" customFormat="1" ht="24.2" customHeight="1">
      <c r="B519" s="31"/>
      <c r="C519" s="132" t="s">
        <v>526</v>
      </c>
      <c r="D519" s="132" t="s">
        <v>192</v>
      </c>
      <c r="E519" s="133" t="s">
        <v>1315</v>
      </c>
      <c r="F519" s="134" t="s">
        <v>1316</v>
      </c>
      <c r="G519" s="135" t="s">
        <v>195</v>
      </c>
      <c r="H519" s="136">
        <v>335.78</v>
      </c>
      <c r="I519" s="137"/>
      <c r="J519" s="138">
        <f>ROUND(I519*H519,2)</f>
        <v>0</v>
      </c>
      <c r="K519" s="134" t="s">
        <v>196</v>
      </c>
      <c r="L519" s="31"/>
      <c r="M519" s="139" t="s">
        <v>1</v>
      </c>
      <c r="N519" s="140" t="s">
        <v>44</v>
      </c>
      <c r="P519" s="141">
        <f>O519*H519</f>
        <v>0</v>
      </c>
      <c r="Q519" s="141">
        <v>3.0000000000000001E-5</v>
      </c>
      <c r="R519" s="141">
        <f>Q519*H519</f>
        <v>1.00734E-2</v>
      </c>
      <c r="S519" s="141">
        <v>0</v>
      </c>
      <c r="T519" s="142">
        <f>S519*H519</f>
        <v>0</v>
      </c>
      <c r="AR519" s="143" t="s">
        <v>237</v>
      </c>
      <c r="AT519" s="143" t="s">
        <v>192</v>
      </c>
      <c r="AU519" s="143" t="s">
        <v>89</v>
      </c>
      <c r="AY519" s="16" t="s">
        <v>190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6" t="s">
        <v>87</v>
      </c>
      <c r="BK519" s="144">
        <f>ROUND(I519*H519,2)</f>
        <v>0</v>
      </c>
      <c r="BL519" s="16" t="s">
        <v>237</v>
      </c>
      <c r="BM519" s="143" t="s">
        <v>850</v>
      </c>
    </row>
    <row r="520" spans="2:65" s="1" customFormat="1" ht="19.5">
      <c r="B520" s="31"/>
      <c r="D520" s="145" t="s">
        <v>198</v>
      </c>
      <c r="F520" s="146" t="s">
        <v>1318</v>
      </c>
      <c r="I520" s="147"/>
      <c r="L520" s="31"/>
      <c r="M520" s="148"/>
      <c r="T520" s="55"/>
      <c r="AT520" s="16" t="s">
        <v>198</v>
      </c>
      <c r="AU520" s="16" t="s">
        <v>89</v>
      </c>
    </row>
    <row r="521" spans="2:65" s="1" customFormat="1">
      <c r="B521" s="31"/>
      <c r="D521" s="149" t="s">
        <v>200</v>
      </c>
      <c r="F521" s="150" t="s">
        <v>1319</v>
      </c>
      <c r="I521" s="147"/>
      <c r="L521" s="31"/>
      <c r="M521" s="148"/>
      <c r="T521" s="55"/>
      <c r="AT521" s="16" t="s">
        <v>200</v>
      </c>
      <c r="AU521" s="16" t="s">
        <v>89</v>
      </c>
    </row>
    <row r="522" spans="2:65" s="1" customFormat="1" ht="16.5" customHeight="1">
      <c r="B522" s="31"/>
      <c r="C522" s="152" t="s">
        <v>853</v>
      </c>
      <c r="D522" s="152" t="s">
        <v>426</v>
      </c>
      <c r="E522" s="153" t="s">
        <v>1320</v>
      </c>
      <c r="F522" s="154" t="s">
        <v>1321</v>
      </c>
      <c r="G522" s="155" t="s">
        <v>265</v>
      </c>
      <c r="H522" s="156">
        <v>0.67200000000000004</v>
      </c>
      <c r="I522" s="157"/>
      <c r="J522" s="158">
        <f>ROUND(I522*H522,2)</f>
        <v>0</v>
      </c>
      <c r="K522" s="154" t="s">
        <v>196</v>
      </c>
      <c r="L522" s="159"/>
      <c r="M522" s="160" t="s">
        <v>1</v>
      </c>
      <c r="N522" s="161" t="s">
        <v>44</v>
      </c>
      <c r="P522" s="141">
        <f>O522*H522</f>
        <v>0</v>
      </c>
      <c r="Q522" s="141">
        <v>1</v>
      </c>
      <c r="R522" s="141">
        <f>Q522*H522</f>
        <v>0.67200000000000004</v>
      </c>
      <c r="S522" s="141">
        <v>0</v>
      </c>
      <c r="T522" s="142">
        <f>S522*H522</f>
        <v>0</v>
      </c>
      <c r="AR522" s="143" t="s">
        <v>281</v>
      </c>
      <c r="AT522" s="143" t="s">
        <v>426</v>
      </c>
      <c r="AU522" s="143" t="s">
        <v>89</v>
      </c>
      <c r="AY522" s="16" t="s">
        <v>190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6" t="s">
        <v>87</v>
      </c>
      <c r="BK522" s="144">
        <f>ROUND(I522*H522,2)</f>
        <v>0</v>
      </c>
      <c r="BL522" s="16" t="s">
        <v>237</v>
      </c>
      <c r="BM522" s="143" t="s">
        <v>856</v>
      </c>
    </row>
    <row r="523" spans="2:65" s="1" customFormat="1">
      <c r="B523" s="31"/>
      <c r="D523" s="145" t="s">
        <v>198</v>
      </c>
      <c r="F523" s="146" t="s">
        <v>1321</v>
      </c>
      <c r="I523" s="147"/>
      <c r="L523" s="31"/>
      <c r="M523" s="148"/>
      <c r="T523" s="55"/>
      <c r="AT523" s="16" t="s">
        <v>198</v>
      </c>
      <c r="AU523" s="16" t="s">
        <v>89</v>
      </c>
    </row>
    <row r="524" spans="2:65" s="1" customFormat="1" ht="24.2" customHeight="1">
      <c r="B524" s="31"/>
      <c r="C524" s="132" t="s">
        <v>531</v>
      </c>
      <c r="D524" s="132" t="s">
        <v>192</v>
      </c>
      <c r="E524" s="133" t="s">
        <v>1324</v>
      </c>
      <c r="F524" s="134" t="s">
        <v>1325</v>
      </c>
      <c r="G524" s="135" t="s">
        <v>195</v>
      </c>
      <c r="H524" s="136">
        <v>335.78</v>
      </c>
      <c r="I524" s="137"/>
      <c r="J524" s="138">
        <f>ROUND(I524*H524,2)</f>
        <v>0</v>
      </c>
      <c r="K524" s="134" t="s">
        <v>196</v>
      </c>
      <c r="L524" s="31"/>
      <c r="M524" s="139" t="s">
        <v>1</v>
      </c>
      <c r="N524" s="140" t="s">
        <v>44</v>
      </c>
      <c r="P524" s="141">
        <f>O524*H524</f>
        <v>0</v>
      </c>
      <c r="Q524" s="141">
        <v>0</v>
      </c>
      <c r="R524" s="141">
        <f>Q524*H524</f>
        <v>0</v>
      </c>
      <c r="S524" s="141">
        <v>0</v>
      </c>
      <c r="T524" s="142">
        <f>S524*H524</f>
        <v>0</v>
      </c>
      <c r="AR524" s="143" t="s">
        <v>237</v>
      </c>
      <c r="AT524" s="143" t="s">
        <v>192</v>
      </c>
      <c r="AU524" s="143" t="s">
        <v>89</v>
      </c>
      <c r="AY524" s="16" t="s">
        <v>190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6" t="s">
        <v>87</v>
      </c>
      <c r="BK524" s="144">
        <f>ROUND(I524*H524,2)</f>
        <v>0</v>
      </c>
      <c r="BL524" s="16" t="s">
        <v>237</v>
      </c>
      <c r="BM524" s="143" t="s">
        <v>861</v>
      </c>
    </row>
    <row r="525" spans="2:65" s="1" customFormat="1" ht="19.5">
      <c r="B525" s="31"/>
      <c r="D525" s="145" t="s">
        <v>198</v>
      </c>
      <c r="F525" s="146" t="s">
        <v>1327</v>
      </c>
      <c r="I525" s="147"/>
      <c r="L525" s="31"/>
      <c r="M525" s="148"/>
      <c r="T525" s="55"/>
      <c r="AT525" s="16" t="s">
        <v>198</v>
      </c>
      <c r="AU525" s="16" t="s">
        <v>89</v>
      </c>
    </row>
    <row r="526" spans="2:65" s="1" customFormat="1">
      <c r="B526" s="31"/>
      <c r="D526" s="149" t="s">
        <v>200</v>
      </c>
      <c r="F526" s="150" t="s">
        <v>1328</v>
      </c>
      <c r="I526" s="147"/>
      <c r="L526" s="31"/>
      <c r="M526" s="148"/>
      <c r="T526" s="55"/>
      <c r="AT526" s="16" t="s">
        <v>200</v>
      </c>
      <c r="AU526" s="16" t="s">
        <v>89</v>
      </c>
    </row>
    <row r="527" spans="2:65" s="1" customFormat="1" ht="24.2" customHeight="1">
      <c r="B527" s="31"/>
      <c r="C527" s="132" t="s">
        <v>864</v>
      </c>
      <c r="D527" s="132" t="s">
        <v>192</v>
      </c>
      <c r="E527" s="133" t="s">
        <v>1329</v>
      </c>
      <c r="F527" s="134" t="s">
        <v>1330</v>
      </c>
      <c r="G527" s="135" t="s">
        <v>195</v>
      </c>
      <c r="H527" s="136">
        <v>159.291</v>
      </c>
      <c r="I527" s="137"/>
      <c r="J527" s="138">
        <f>ROUND(I527*H527,2)</f>
        <v>0</v>
      </c>
      <c r="K527" s="134" t="s">
        <v>1</v>
      </c>
      <c r="L527" s="31"/>
      <c r="M527" s="139" t="s">
        <v>1</v>
      </c>
      <c r="N527" s="140" t="s">
        <v>44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237</v>
      </c>
      <c r="AT527" s="143" t="s">
        <v>192</v>
      </c>
      <c r="AU527" s="143" t="s">
        <v>89</v>
      </c>
      <c r="AY527" s="16" t="s">
        <v>190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87</v>
      </c>
      <c r="BK527" s="144">
        <f>ROUND(I527*H527,2)</f>
        <v>0</v>
      </c>
      <c r="BL527" s="16" t="s">
        <v>237</v>
      </c>
      <c r="BM527" s="143" t="s">
        <v>867</v>
      </c>
    </row>
    <row r="528" spans="2:65" s="1" customFormat="1" ht="29.25">
      <c r="B528" s="31"/>
      <c r="D528" s="145" t="s">
        <v>198</v>
      </c>
      <c r="F528" s="146" t="s">
        <v>1332</v>
      </c>
      <c r="I528" s="147"/>
      <c r="L528" s="31"/>
      <c r="M528" s="148"/>
      <c r="T528" s="55"/>
      <c r="AT528" s="16" t="s">
        <v>198</v>
      </c>
      <c r="AU528" s="16" t="s">
        <v>89</v>
      </c>
    </row>
    <row r="529" spans="2:65" s="1" customFormat="1" ht="49.15" customHeight="1">
      <c r="B529" s="31"/>
      <c r="C529" s="152" t="s">
        <v>537</v>
      </c>
      <c r="D529" s="152" t="s">
        <v>426</v>
      </c>
      <c r="E529" s="153" t="s">
        <v>1973</v>
      </c>
      <c r="F529" s="154" t="s">
        <v>1974</v>
      </c>
      <c r="G529" s="155" t="s">
        <v>195</v>
      </c>
      <c r="H529" s="156">
        <v>577.29499999999996</v>
      </c>
      <c r="I529" s="157"/>
      <c r="J529" s="158">
        <f>ROUND(I529*H529,2)</f>
        <v>0</v>
      </c>
      <c r="K529" s="154" t="s">
        <v>196</v>
      </c>
      <c r="L529" s="159"/>
      <c r="M529" s="160" t="s">
        <v>1</v>
      </c>
      <c r="N529" s="161" t="s">
        <v>44</v>
      </c>
      <c r="P529" s="141">
        <f>O529*H529</f>
        <v>0</v>
      </c>
      <c r="Q529" s="141">
        <v>4.0000000000000001E-3</v>
      </c>
      <c r="R529" s="141">
        <f>Q529*H529</f>
        <v>2.30918</v>
      </c>
      <c r="S529" s="141">
        <v>0</v>
      </c>
      <c r="T529" s="142">
        <f>S529*H529</f>
        <v>0</v>
      </c>
      <c r="AR529" s="143" t="s">
        <v>281</v>
      </c>
      <c r="AT529" s="143" t="s">
        <v>426</v>
      </c>
      <c r="AU529" s="143" t="s">
        <v>89</v>
      </c>
      <c r="AY529" s="16" t="s">
        <v>190</v>
      </c>
      <c r="BE529" s="144">
        <f>IF(N529="základní",J529,0)</f>
        <v>0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6" t="s">
        <v>87</v>
      </c>
      <c r="BK529" s="144">
        <f>ROUND(I529*H529,2)</f>
        <v>0</v>
      </c>
      <c r="BL529" s="16" t="s">
        <v>237</v>
      </c>
      <c r="BM529" s="143" t="s">
        <v>872</v>
      </c>
    </row>
    <row r="530" spans="2:65" s="1" customFormat="1" ht="29.25">
      <c r="B530" s="31"/>
      <c r="D530" s="145" t="s">
        <v>198</v>
      </c>
      <c r="F530" s="146" t="s">
        <v>1974</v>
      </c>
      <c r="I530" s="147"/>
      <c r="L530" s="31"/>
      <c r="M530" s="148"/>
      <c r="T530" s="55"/>
      <c r="AT530" s="16" t="s">
        <v>198</v>
      </c>
      <c r="AU530" s="16" t="s">
        <v>89</v>
      </c>
    </row>
    <row r="531" spans="2:65" s="1" customFormat="1" ht="29.25">
      <c r="B531" s="31"/>
      <c r="D531" s="145" t="s">
        <v>403</v>
      </c>
      <c r="F531" s="151" t="s">
        <v>1337</v>
      </c>
      <c r="I531" s="147"/>
      <c r="L531" s="31"/>
      <c r="M531" s="148"/>
      <c r="T531" s="55"/>
      <c r="AT531" s="16" t="s">
        <v>403</v>
      </c>
      <c r="AU531" s="16" t="s">
        <v>89</v>
      </c>
    </row>
    <row r="532" spans="2:65" s="1" customFormat="1" ht="24.2" customHeight="1">
      <c r="B532" s="31"/>
      <c r="C532" s="132" t="s">
        <v>875</v>
      </c>
      <c r="D532" s="132" t="s">
        <v>192</v>
      </c>
      <c r="E532" s="133" t="s">
        <v>1338</v>
      </c>
      <c r="F532" s="134" t="s">
        <v>1339</v>
      </c>
      <c r="G532" s="135" t="s">
        <v>195</v>
      </c>
      <c r="H532" s="136">
        <v>335.78</v>
      </c>
      <c r="I532" s="137"/>
      <c r="J532" s="138">
        <f>ROUND(I532*H532,2)</f>
        <v>0</v>
      </c>
      <c r="K532" s="134" t="s">
        <v>196</v>
      </c>
      <c r="L532" s="31"/>
      <c r="M532" s="139" t="s">
        <v>1</v>
      </c>
      <c r="N532" s="140" t="s">
        <v>44</v>
      </c>
      <c r="P532" s="141">
        <f>O532*H532</f>
        <v>0</v>
      </c>
      <c r="Q532" s="141">
        <v>8.8312999999999998E-4</v>
      </c>
      <c r="R532" s="141">
        <f>Q532*H532</f>
        <v>0.29653739139999996</v>
      </c>
      <c r="S532" s="141">
        <v>0</v>
      </c>
      <c r="T532" s="142">
        <f>S532*H532</f>
        <v>0</v>
      </c>
      <c r="AR532" s="143" t="s">
        <v>237</v>
      </c>
      <c r="AT532" s="143" t="s">
        <v>192</v>
      </c>
      <c r="AU532" s="143" t="s">
        <v>89</v>
      </c>
      <c r="AY532" s="16" t="s">
        <v>190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6" t="s">
        <v>87</v>
      </c>
      <c r="BK532" s="144">
        <f>ROUND(I532*H532,2)</f>
        <v>0</v>
      </c>
      <c r="BL532" s="16" t="s">
        <v>237</v>
      </c>
      <c r="BM532" s="143" t="s">
        <v>878</v>
      </c>
    </row>
    <row r="533" spans="2:65" s="1" customFormat="1" ht="19.5">
      <c r="B533" s="31"/>
      <c r="D533" s="145" t="s">
        <v>198</v>
      </c>
      <c r="F533" s="146" t="s">
        <v>1341</v>
      </c>
      <c r="I533" s="147"/>
      <c r="L533" s="31"/>
      <c r="M533" s="148"/>
      <c r="T533" s="55"/>
      <c r="AT533" s="16" t="s">
        <v>198</v>
      </c>
      <c r="AU533" s="16" t="s">
        <v>89</v>
      </c>
    </row>
    <row r="534" spans="2:65" s="1" customFormat="1">
      <c r="B534" s="31"/>
      <c r="D534" s="149" t="s">
        <v>200</v>
      </c>
      <c r="F534" s="150" t="s">
        <v>1342</v>
      </c>
      <c r="I534" s="147"/>
      <c r="L534" s="31"/>
      <c r="M534" s="148"/>
      <c r="T534" s="55"/>
      <c r="AT534" s="16" t="s">
        <v>200</v>
      </c>
      <c r="AU534" s="16" t="s">
        <v>89</v>
      </c>
    </row>
    <row r="535" spans="2:65" s="1" customFormat="1" ht="24.2" customHeight="1">
      <c r="B535" s="31"/>
      <c r="C535" s="132" t="s">
        <v>540</v>
      </c>
      <c r="D535" s="132" t="s">
        <v>192</v>
      </c>
      <c r="E535" s="133" t="s">
        <v>1344</v>
      </c>
      <c r="F535" s="134" t="s">
        <v>1345</v>
      </c>
      <c r="G535" s="135" t="s">
        <v>195</v>
      </c>
      <c r="H535" s="136">
        <v>213.102</v>
      </c>
      <c r="I535" s="137"/>
      <c r="J535" s="138">
        <f>ROUND(I535*H535,2)</f>
        <v>0</v>
      </c>
      <c r="K535" s="134" t="s">
        <v>196</v>
      </c>
      <c r="L535" s="31"/>
      <c r="M535" s="139" t="s">
        <v>1</v>
      </c>
      <c r="N535" s="140" t="s">
        <v>44</v>
      </c>
      <c r="P535" s="141">
        <f>O535*H535</f>
        <v>0</v>
      </c>
      <c r="Q535" s="141">
        <v>9.4131E-4</v>
      </c>
      <c r="R535" s="141">
        <f>Q535*H535</f>
        <v>0.20059504362</v>
      </c>
      <c r="S535" s="141">
        <v>0</v>
      </c>
      <c r="T535" s="142">
        <f>S535*H535</f>
        <v>0</v>
      </c>
      <c r="AR535" s="143" t="s">
        <v>237</v>
      </c>
      <c r="AT535" s="143" t="s">
        <v>192</v>
      </c>
      <c r="AU535" s="143" t="s">
        <v>89</v>
      </c>
      <c r="AY535" s="16" t="s">
        <v>190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6" t="s">
        <v>87</v>
      </c>
      <c r="BK535" s="144">
        <f>ROUND(I535*H535,2)</f>
        <v>0</v>
      </c>
      <c r="BL535" s="16" t="s">
        <v>237</v>
      </c>
      <c r="BM535" s="143" t="s">
        <v>883</v>
      </c>
    </row>
    <row r="536" spans="2:65" s="1" customFormat="1" ht="29.25">
      <c r="B536" s="31"/>
      <c r="D536" s="145" t="s">
        <v>198</v>
      </c>
      <c r="F536" s="146" t="s">
        <v>1347</v>
      </c>
      <c r="I536" s="147"/>
      <c r="L536" s="31"/>
      <c r="M536" s="148"/>
      <c r="T536" s="55"/>
      <c r="AT536" s="16" t="s">
        <v>198</v>
      </c>
      <c r="AU536" s="16" t="s">
        <v>89</v>
      </c>
    </row>
    <row r="537" spans="2:65" s="1" customFormat="1">
      <c r="B537" s="31"/>
      <c r="D537" s="149" t="s">
        <v>200</v>
      </c>
      <c r="F537" s="150" t="s">
        <v>1348</v>
      </c>
      <c r="I537" s="147"/>
      <c r="L537" s="31"/>
      <c r="M537" s="148"/>
      <c r="T537" s="55"/>
      <c r="AT537" s="16" t="s">
        <v>200</v>
      </c>
      <c r="AU537" s="16" t="s">
        <v>89</v>
      </c>
    </row>
    <row r="538" spans="2:65" s="1" customFormat="1" ht="49.15" customHeight="1">
      <c r="B538" s="31"/>
      <c r="C538" s="152" t="s">
        <v>886</v>
      </c>
      <c r="D538" s="152" t="s">
        <v>426</v>
      </c>
      <c r="E538" s="153" t="s">
        <v>1349</v>
      </c>
      <c r="F538" s="154" t="s">
        <v>1350</v>
      </c>
      <c r="G538" s="155" t="s">
        <v>195</v>
      </c>
      <c r="H538" s="156">
        <v>641.86900000000003</v>
      </c>
      <c r="I538" s="157"/>
      <c r="J538" s="158">
        <f>ROUND(I538*H538,2)</f>
        <v>0</v>
      </c>
      <c r="K538" s="154" t="s">
        <v>196</v>
      </c>
      <c r="L538" s="159"/>
      <c r="M538" s="160" t="s">
        <v>1</v>
      </c>
      <c r="N538" s="161" t="s">
        <v>44</v>
      </c>
      <c r="P538" s="141">
        <f>O538*H538</f>
        <v>0</v>
      </c>
      <c r="Q538" s="141">
        <v>5.0000000000000001E-3</v>
      </c>
      <c r="R538" s="141">
        <f>Q538*H538</f>
        <v>3.2093450000000003</v>
      </c>
      <c r="S538" s="141">
        <v>0</v>
      </c>
      <c r="T538" s="142">
        <f>S538*H538</f>
        <v>0</v>
      </c>
      <c r="AR538" s="143" t="s">
        <v>281</v>
      </c>
      <c r="AT538" s="143" t="s">
        <v>426</v>
      </c>
      <c r="AU538" s="143" t="s">
        <v>89</v>
      </c>
      <c r="AY538" s="16" t="s">
        <v>190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87</v>
      </c>
      <c r="BK538" s="144">
        <f>ROUND(I538*H538,2)</f>
        <v>0</v>
      </c>
      <c r="BL538" s="16" t="s">
        <v>237</v>
      </c>
      <c r="BM538" s="143" t="s">
        <v>889</v>
      </c>
    </row>
    <row r="539" spans="2:65" s="1" customFormat="1" ht="29.25">
      <c r="B539" s="31"/>
      <c r="D539" s="145" t="s">
        <v>198</v>
      </c>
      <c r="F539" s="146" t="s">
        <v>1350</v>
      </c>
      <c r="I539" s="147"/>
      <c r="L539" s="31"/>
      <c r="M539" s="148"/>
      <c r="T539" s="55"/>
      <c r="AT539" s="16" t="s">
        <v>198</v>
      </c>
      <c r="AU539" s="16" t="s">
        <v>89</v>
      </c>
    </row>
    <row r="540" spans="2:65" s="1" customFormat="1" ht="48.75">
      <c r="B540" s="31"/>
      <c r="D540" s="145" t="s">
        <v>403</v>
      </c>
      <c r="F540" s="151" t="s">
        <v>1352</v>
      </c>
      <c r="I540" s="147"/>
      <c r="L540" s="31"/>
      <c r="M540" s="148"/>
      <c r="T540" s="55"/>
      <c r="AT540" s="16" t="s">
        <v>403</v>
      </c>
      <c r="AU540" s="16" t="s">
        <v>89</v>
      </c>
    </row>
    <row r="541" spans="2:65" s="1" customFormat="1" ht="24.2" customHeight="1">
      <c r="B541" s="31"/>
      <c r="C541" s="132" t="s">
        <v>546</v>
      </c>
      <c r="D541" s="132" t="s">
        <v>192</v>
      </c>
      <c r="E541" s="133" t="s">
        <v>1363</v>
      </c>
      <c r="F541" s="134" t="s">
        <v>1364</v>
      </c>
      <c r="G541" s="135" t="s">
        <v>265</v>
      </c>
      <c r="H541" s="136">
        <v>6.9770000000000003</v>
      </c>
      <c r="I541" s="137"/>
      <c r="J541" s="138">
        <f>ROUND(I541*H541,2)</f>
        <v>0</v>
      </c>
      <c r="K541" s="134" t="s">
        <v>196</v>
      </c>
      <c r="L541" s="31"/>
      <c r="M541" s="139" t="s">
        <v>1</v>
      </c>
      <c r="N541" s="140" t="s">
        <v>44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237</v>
      </c>
      <c r="AT541" s="143" t="s">
        <v>192</v>
      </c>
      <c r="AU541" s="143" t="s">
        <v>89</v>
      </c>
      <c r="AY541" s="16" t="s">
        <v>190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87</v>
      </c>
      <c r="BK541" s="144">
        <f>ROUND(I541*H541,2)</f>
        <v>0</v>
      </c>
      <c r="BL541" s="16" t="s">
        <v>237</v>
      </c>
      <c r="BM541" s="143" t="s">
        <v>895</v>
      </c>
    </row>
    <row r="542" spans="2:65" s="1" customFormat="1" ht="29.25">
      <c r="B542" s="31"/>
      <c r="D542" s="145" t="s">
        <v>198</v>
      </c>
      <c r="F542" s="146" t="s">
        <v>1366</v>
      </c>
      <c r="I542" s="147"/>
      <c r="L542" s="31"/>
      <c r="M542" s="148"/>
      <c r="T542" s="55"/>
      <c r="AT542" s="16" t="s">
        <v>198</v>
      </c>
      <c r="AU542" s="16" t="s">
        <v>89</v>
      </c>
    </row>
    <row r="543" spans="2:65" s="1" customFormat="1">
      <c r="B543" s="31"/>
      <c r="D543" s="149" t="s">
        <v>200</v>
      </c>
      <c r="F543" s="150" t="s">
        <v>1367</v>
      </c>
      <c r="I543" s="147"/>
      <c r="L543" s="31"/>
      <c r="M543" s="148"/>
      <c r="T543" s="55"/>
      <c r="AT543" s="16" t="s">
        <v>200</v>
      </c>
      <c r="AU543" s="16" t="s">
        <v>89</v>
      </c>
    </row>
    <row r="544" spans="2:65" s="11" customFormat="1" ht="22.9" customHeight="1">
      <c r="B544" s="121"/>
      <c r="D544" s="122" t="s">
        <v>78</v>
      </c>
      <c r="E544" s="130" t="s">
        <v>1369</v>
      </c>
      <c r="F544" s="130" t="s">
        <v>1370</v>
      </c>
      <c r="I544" s="124"/>
      <c r="J544" s="131">
        <f>BK544</f>
        <v>0</v>
      </c>
      <c r="L544" s="121"/>
      <c r="M544" s="125"/>
      <c r="P544" s="126">
        <f>SUM(P545:P575)</f>
        <v>0</v>
      </c>
      <c r="R544" s="126">
        <f>SUM(R545:R575)</f>
        <v>4.8933990025000007</v>
      </c>
      <c r="T544" s="127">
        <f>SUM(T545:T575)</f>
        <v>0</v>
      </c>
      <c r="AR544" s="122" t="s">
        <v>89</v>
      </c>
      <c r="AT544" s="128" t="s">
        <v>78</v>
      </c>
      <c r="AU544" s="128" t="s">
        <v>87</v>
      </c>
      <c r="AY544" s="122" t="s">
        <v>190</v>
      </c>
      <c r="BK544" s="129">
        <f>SUM(BK545:BK575)</f>
        <v>0</v>
      </c>
    </row>
    <row r="545" spans="2:65" s="1" customFormat="1" ht="33" customHeight="1">
      <c r="B545" s="31"/>
      <c r="C545" s="132" t="s">
        <v>898</v>
      </c>
      <c r="D545" s="132" t="s">
        <v>192</v>
      </c>
      <c r="E545" s="133" t="s">
        <v>1372</v>
      </c>
      <c r="F545" s="134" t="s">
        <v>1373</v>
      </c>
      <c r="G545" s="135" t="s">
        <v>195</v>
      </c>
      <c r="H545" s="136">
        <v>36.134999999999998</v>
      </c>
      <c r="I545" s="137"/>
      <c r="J545" s="138">
        <f>ROUND(I545*H545,2)</f>
        <v>0</v>
      </c>
      <c r="K545" s="134" t="s">
        <v>196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5.7950000000000005E-4</v>
      </c>
      <c r="R545" s="141">
        <f>Q545*H545</f>
        <v>2.0940232499999999E-2</v>
      </c>
      <c r="S545" s="141">
        <v>0</v>
      </c>
      <c r="T545" s="142">
        <f>S545*H545</f>
        <v>0</v>
      </c>
      <c r="AR545" s="143" t="s">
        <v>237</v>
      </c>
      <c r="AT545" s="143" t="s">
        <v>192</v>
      </c>
      <c r="AU545" s="143" t="s">
        <v>89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237</v>
      </c>
      <c r="BM545" s="143" t="s">
        <v>901</v>
      </c>
    </row>
    <row r="546" spans="2:65" s="1" customFormat="1" ht="29.25">
      <c r="B546" s="31"/>
      <c r="D546" s="145" t="s">
        <v>198</v>
      </c>
      <c r="F546" s="146" t="s">
        <v>1375</v>
      </c>
      <c r="I546" s="147"/>
      <c r="L546" s="31"/>
      <c r="M546" s="148"/>
      <c r="T546" s="55"/>
      <c r="AT546" s="16" t="s">
        <v>198</v>
      </c>
      <c r="AU546" s="16" t="s">
        <v>89</v>
      </c>
    </row>
    <row r="547" spans="2:65" s="1" customFormat="1">
      <c r="B547" s="31"/>
      <c r="D547" s="149" t="s">
        <v>200</v>
      </c>
      <c r="F547" s="150" t="s">
        <v>1376</v>
      </c>
      <c r="I547" s="147"/>
      <c r="L547" s="31"/>
      <c r="M547" s="148"/>
      <c r="T547" s="55"/>
      <c r="AT547" s="16" t="s">
        <v>200</v>
      </c>
      <c r="AU547" s="16" t="s">
        <v>89</v>
      </c>
    </row>
    <row r="548" spans="2:65" s="1" customFormat="1" ht="24.2" customHeight="1">
      <c r="B548" s="31"/>
      <c r="C548" s="152" t="s">
        <v>547</v>
      </c>
      <c r="D548" s="152" t="s">
        <v>426</v>
      </c>
      <c r="E548" s="153" t="s">
        <v>1377</v>
      </c>
      <c r="F548" s="154" t="s">
        <v>1378</v>
      </c>
      <c r="G548" s="155" t="s">
        <v>195</v>
      </c>
      <c r="H548" s="156">
        <v>36.857999999999997</v>
      </c>
      <c r="I548" s="157"/>
      <c r="J548" s="158">
        <f>ROUND(I548*H548,2)</f>
        <v>0</v>
      </c>
      <c r="K548" s="154" t="s">
        <v>196</v>
      </c>
      <c r="L548" s="159"/>
      <c r="M548" s="160" t="s">
        <v>1</v>
      </c>
      <c r="N548" s="161" t="s">
        <v>44</v>
      </c>
      <c r="P548" s="141">
        <f>O548*H548</f>
        <v>0</v>
      </c>
      <c r="Q548" s="141">
        <v>1.75E-3</v>
      </c>
      <c r="R548" s="141">
        <f>Q548*H548</f>
        <v>6.4501499999999989E-2</v>
      </c>
      <c r="S548" s="141">
        <v>0</v>
      </c>
      <c r="T548" s="142">
        <f>S548*H548</f>
        <v>0</v>
      </c>
      <c r="AR548" s="143" t="s">
        <v>281</v>
      </c>
      <c r="AT548" s="143" t="s">
        <v>426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237</v>
      </c>
      <c r="BM548" s="143" t="s">
        <v>906</v>
      </c>
    </row>
    <row r="549" spans="2:65" s="1" customFormat="1" ht="19.5">
      <c r="B549" s="31"/>
      <c r="D549" s="145" t="s">
        <v>198</v>
      </c>
      <c r="F549" s="146" t="s">
        <v>1378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" customFormat="1" ht="24.2" customHeight="1">
      <c r="B550" s="31"/>
      <c r="C550" s="132" t="s">
        <v>909</v>
      </c>
      <c r="D550" s="132" t="s">
        <v>192</v>
      </c>
      <c r="E550" s="133" t="s">
        <v>1381</v>
      </c>
      <c r="F550" s="134" t="s">
        <v>1382</v>
      </c>
      <c r="G550" s="135" t="s">
        <v>195</v>
      </c>
      <c r="H550" s="136">
        <v>61.15</v>
      </c>
      <c r="I550" s="137"/>
      <c r="J550" s="138">
        <f>ROUND(I550*H550,2)</f>
        <v>0</v>
      </c>
      <c r="K550" s="134" t="s">
        <v>196</v>
      </c>
      <c r="L550" s="31"/>
      <c r="M550" s="139" t="s">
        <v>1</v>
      </c>
      <c r="N550" s="140" t="s">
        <v>44</v>
      </c>
      <c r="P550" s="141">
        <f>O550*H550</f>
        <v>0</v>
      </c>
      <c r="Q550" s="141">
        <v>6.0000000000000001E-3</v>
      </c>
      <c r="R550" s="141">
        <f>Q550*H550</f>
        <v>0.3669</v>
      </c>
      <c r="S550" s="141">
        <v>0</v>
      </c>
      <c r="T550" s="142">
        <f>S550*H550</f>
        <v>0</v>
      </c>
      <c r="AR550" s="143" t="s">
        <v>237</v>
      </c>
      <c r="AT550" s="143" t="s">
        <v>192</v>
      </c>
      <c r="AU550" s="143" t="s">
        <v>89</v>
      </c>
      <c r="AY550" s="16" t="s">
        <v>190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6" t="s">
        <v>87</v>
      </c>
      <c r="BK550" s="144">
        <f>ROUND(I550*H550,2)</f>
        <v>0</v>
      </c>
      <c r="BL550" s="16" t="s">
        <v>237</v>
      </c>
      <c r="BM550" s="143" t="s">
        <v>912</v>
      </c>
    </row>
    <row r="551" spans="2:65" s="1" customFormat="1" ht="19.5">
      <c r="B551" s="31"/>
      <c r="D551" s="145" t="s">
        <v>198</v>
      </c>
      <c r="F551" s="146" t="s">
        <v>1384</v>
      </c>
      <c r="I551" s="147"/>
      <c r="L551" s="31"/>
      <c r="M551" s="148"/>
      <c r="T551" s="55"/>
      <c r="AT551" s="16" t="s">
        <v>198</v>
      </c>
      <c r="AU551" s="16" t="s">
        <v>89</v>
      </c>
    </row>
    <row r="552" spans="2:65" s="1" customFormat="1">
      <c r="B552" s="31"/>
      <c r="D552" s="149" t="s">
        <v>200</v>
      </c>
      <c r="F552" s="150" t="s">
        <v>1385</v>
      </c>
      <c r="I552" s="147"/>
      <c r="L552" s="31"/>
      <c r="M552" s="148"/>
      <c r="T552" s="55"/>
      <c r="AT552" s="16" t="s">
        <v>200</v>
      </c>
      <c r="AU552" s="16" t="s">
        <v>89</v>
      </c>
    </row>
    <row r="553" spans="2:65" s="1" customFormat="1" ht="24.2" customHeight="1">
      <c r="B553" s="31"/>
      <c r="C553" s="152" t="s">
        <v>551</v>
      </c>
      <c r="D553" s="152" t="s">
        <v>426</v>
      </c>
      <c r="E553" s="153" t="s">
        <v>1386</v>
      </c>
      <c r="F553" s="154" t="s">
        <v>1387</v>
      </c>
      <c r="G553" s="155" t="s">
        <v>195</v>
      </c>
      <c r="H553" s="156">
        <v>62.372999999999998</v>
      </c>
      <c r="I553" s="157"/>
      <c r="J553" s="158">
        <f>ROUND(I553*H553,2)</f>
        <v>0</v>
      </c>
      <c r="K553" s="154" t="s">
        <v>196</v>
      </c>
      <c r="L553" s="159"/>
      <c r="M553" s="160" t="s">
        <v>1</v>
      </c>
      <c r="N553" s="161" t="s">
        <v>44</v>
      </c>
      <c r="P553" s="141">
        <f>O553*H553</f>
        <v>0</v>
      </c>
      <c r="Q553" s="141">
        <v>3.5000000000000001E-3</v>
      </c>
      <c r="R553" s="141">
        <f>Q553*H553</f>
        <v>0.21830549999999999</v>
      </c>
      <c r="S553" s="141">
        <v>0</v>
      </c>
      <c r="T553" s="142">
        <f>S553*H553</f>
        <v>0</v>
      </c>
      <c r="AR553" s="143" t="s">
        <v>281</v>
      </c>
      <c r="AT553" s="143" t="s">
        <v>426</v>
      </c>
      <c r="AU553" s="143" t="s">
        <v>89</v>
      </c>
      <c r="AY553" s="16" t="s">
        <v>190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6" t="s">
        <v>87</v>
      </c>
      <c r="BK553" s="144">
        <f>ROUND(I553*H553,2)</f>
        <v>0</v>
      </c>
      <c r="BL553" s="16" t="s">
        <v>237</v>
      </c>
      <c r="BM553" s="143" t="s">
        <v>917</v>
      </c>
    </row>
    <row r="554" spans="2:65" s="1" customFormat="1" ht="19.5">
      <c r="B554" s="31"/>
      <c r="D554" s="145" t="s">
        <v>198</v>
      </c>
      <c r="F554" s="146" t="s">
        <v>1387</v>
      </c>
      <c r="I554" s="147"/>
      <c r="L554" s="31"/>
      <c r="M554" s="148"/>
      <c r="T554" s="55"/>
      <c r="AT554" s="16" t="s">
        <v>198</v>
      </c>
      <c r="AU554" s="16" t="s">
        <v>89</v>
      </c>
    </row>
    <row r="555" spans="2:65" s="1" customFormat="1" ht="24.2" customHeight="1">
      <c r="B555" s="31"/>
      <c r="C555" s="132" t="s">
        <v>918</v>
      </c>
      <c r="D555" s="132" t="s">
        <v>192</v>
      </c>
      <c r="E555" s="133" t="s">
        <v>1390</v>
      </c>
      <c r="F555" s="134" t="s">
        <v>1391</v>
      </c>
      <c r="G555" s="135" t="s">
        <v>195</v>
      </c>
      <c r="H555" s="136">
        <v>355.78</v>
      </c>
      <c r="I555" s="137"/>
      <c r="J555" s="138">
        <f>ROUND(I555*H555,2)</f>
        <v>0</v>
      </c>
      <c r="K555" s="134" t="s">
        <v>1</v>
      </c>
      <c r="L555" s="31"/>
      <c r="M555" s="139" t="s">
        <v>1</v>
      </c>
      <c r="N555" s="140" t="s">
        <v>44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237</v>
      </c>
      <c r="AT555" s="143" t="s">
        <v>192</v>
      </c>
      <c r="AU555" s="143" t="s">
        <v>89</v>
      </c>
      <c r="AY555" s="16" t="s">
        <v>190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6" t="s">
        <v>87</v>
      </c>
      <c r="BK555" s="144">
        <f>ROUND(I555*H555,2)</f>
        <v>0</v>
      </c>
      <c r="BL555" s="16" t="s">
        <v>237</v>
      </c>
      <c r="BM555" s="143" t="s">
        <v>921</v>
      </c>
    </row>
    <row r="556" spans="2:65" s="1" customFormat="1">
      <c r="B556" s="31"/>
      <c r="D556" s="145" t="s">
        <v>198</v>
      </c>
      <c r="F556" s="146" t="s">
        <v>1391</v>
      </c>
      <c r="I556" s="147"/>
      <c r="L556" s="31"/>
      <c r="M556" s="148"/>
      <c r="T556" s="55"/>
      <c r="AT556" s="16" t="s">
        <v>198</v>
      </c>
      <c r="AU556" s="16" t="s">
        <v>89</v>
      </c>
    </row>
    <row r="557" spans="2:65" s="1" customFormat="1" ht="19.5">
      <c r="B557" s="31"/>
      <c r="D557" s="145" t="s">
        <v>403</v>
      </c>
      <c r="F557" s="151" t="s">
        <v>1393</v>
      </c>
      <c r="I557" s="147"/>
      <c r="L557" s="31"/>
      <c r="M557" s="148"/>
      <c r="T557" s="55"/>
      <c r="AT557" s="16" t="s">
        <v>403</v>
      </c>
      <c r="AU557" s="16" t="s">
        <v>89</v>
      </c>
    </row>
    <row r="558" spans="2:65" s="1" customFormat="1" ht="33" customHeight="1">
      <c r="B558" s="31"/>
      <c r="C558" s="132" t="s">
        <v>555</v>
      </c>
      <c r="D558" s="132" t="s">
        <v>192</v>
      </c>
      <c r="E558" s="133" t="s">
        <v>1372</v>
      </c>
      <c r="F558" s="134" t="s">
        <v>1373</v>
      </c>
      <c r="G558" s="135" t="s">
        <v>195</v>
      </c>
      <c r="H558" s="136">
        <v>711.56</v>
      </c>
      <c r="I558" s="137"/>
      <c r="J558" s="138">
        <f>ROUND(I558*H558,2)</f>
        <v>0</v>
      </c>
      <c r="K558" s="134" t="s">
        <v>196</v>
      </c>
      <c r="L558" s="31"/>
      <c r="M558" s="139" t="s">
        <v>1</v>
      </c>
      <c r="N558" s="140" t="s">
        <v>44</v>
      </c>
      <c r="P558" s="141">
        <f>O558*H558</f>
        <v>0</v>
      </c>
      <c r="Q558" s="141">
        <v>5.7950000000000005E-4</v>
      </c>
      <c r="R558" s="141">
        <f>Q558*H558</f>
        <v>0.41234902000000001</v>
      </c>
      <c r="S558" s="141">
        <v>0</v>
      </c>
      <c r="T558" s="142">
        <f>S558*H558</f>
        <v>0</v>
      </c>
      <c r="AR558" s="143" t="s">
        <v>237</v>
      </c>
      <c r="AT558" s="143" t="s">
        <v>192</v>
      </c>
      <c r="AU558" s="143" t="s">
        <v>89</v>
      </c>
      <c r="AY558" s="16" t="s">
        <v>190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6" t="s">
        <v>87</v>
      </c>
      <c r="BK558" s="144">
        <f>ROUND(I558*H558,2)</f>
        <v>0</v>
      </c>
      <c r="BL558" s="16" t="s">
        <v>237</v>
      </c>
      <c r="BM558" s="143" t="s">
        <v>927</v>
      </c>
    </row>
    <row r="559" spans="2:65" s="1" customFormat="1" ht="29.25">
      <c r="B559" s="31"/>
      <c r="D559" s="145" t="s">
        <v>198</v>
      </c>
      <c r="F559" s="146" t="s">
        <v>1375</v>
      </c>
      <c r="I559" s="147"/>
      <c r="L559" s="31"/>
      <c r="M559" s="148"/>
      <c r="T559" s="55"/>
      <c r="AT559" s="16" t="s">
        <v>198</v>
      </c>
      <c r="AU559" s="16" t="s">
        <v>89</v>
      </c>
    </row>
    <row r="560" spans="2:65" s="1" customFormat="1">
      <c r="B560" s="31"/>
      <c r="D560" s="149" t="s">
        <v>200</v>
      </c>
      <c r="F560" s="150" t="s">
        <v>1376</v>
      </c>
      <c r="I560" s="147"/>
      <c r="L560" s="31"/>
      <c r="M560" s="148"/>
      <c r="T560" s="55"/>
      <c r="AT560" s="16" t="s">
        <v>200</v>
      </c>
      <c r="AU560" s="16" t="s">
        <v>89</v>
      </c>
    </row>
    <row r="561" spans="2:65" s="1" customFormat="1" ht="19.5">
      <c r="B561" s="31"/>
      <c r="D561" s="145" t="s">
        <v>403</v>
      </c>
      <c r="F561" s="151" t="s">
        <v>1395</v>
      </c>
      <c r="I561" s="147"/>
      <c r="L561" s="31"/>
      <c r="M561" s="148"/>
      <c r="T561" s="55"/>
      <c r="AT561" s="16" t="s">
        <v>403</v>
      </c>
      <c r="AU561" s="16" t="s">
        <v>89</v>
      </c>
    </row>
    <row r="562" spans="2:65" s="1" customFormat="1" ht="24.2" customHeight="1">
      <c r="B562" s="31"/>
      <c r="C562" s="152" t="s">
        <v>929</v>
      </c>
      <c r="D562" s="152" t="s">
        <v>426</v>
      </c>
      <c r="E562" s="153" t="s">
        <v>1397</v>
      </c>
      <c r="F562" s="154" t="s">
        <v>1398</v>
      </c>
      <c r="G562" s="155" t="s">
        <v>195</v>
      </c>
      <c r="H562" s="156">
        <v>725.79100000000005</v>
      </c>
      <c r="I562" s="157"/>
      <c r="J562" s="158">
        <f>ROUND(I562*H562,2)</f>
        <v>0</v>
      </c>
      <c r="K562" s="154" t="s">
        <v>196</v>
      </c>
      <c r="L562" s="159"/>
      <c r="M562" s="160" t="s">
        <v>1</v>
      </c>
      <c r="N562" s="161" t="s">
        <v>44</v>
      </c>
      <c r="P562" s="141">
        <f>O562*H562</f>
        <v>0</v>
      </c>
      <c r="Q562" s="141">
        <v>5.2500000000000003E-3</v>
      </c>
      <c r="R562" s="141">
        <f>Q562*H562</f>
        <v>3.8104027500000006</v>
      </c>
      <c r="S562" s="141">
        <v>0</v>
      </c>
      <c r="T562" s="142">
        <f>S562*H562</f>
        <v>0</v>
      </c>
      <c r="AR562" s="143" t="s">
        <v>281</v>
      </c>
      <c r="AT562" s="143" t="s">
        <v>426</v>
      </c>
      <c r="AU562" s="143" t="s">
        <v>89</v>
      </c>
      <c r="AY562" s="16" t="s">
        <v>190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6" t="s">
        <v>87</v>
      </c>
      <c r="BK562" s="144">
        <f>ROUND(I562*H562,2)</f>
        <v>0</v>
      </c>
      <c r="BL562" s="16" t="s">
        <v>237</v>
      </c>
      <c r="BM562" s="143" t="s">
        <v>933</v>
      </c>
    </row>
    <row r="563" spans="2:65" s="1" customFormat="1" ht="19.5">
      <c r="B563" s="31"/>
      <c r="D563" s="145" t="s">
        <v>198</v>
      </c>
      <c r="F563" s="146" t="s">
        <v>1398</v>
      </c>
      <c r="I563" s="147"/>
      <c r="L563" s="31"/>
      <c r="M563" s="148"/>
      <c r="T563" s="55"/>
      <c r="AT563" s="16" t="s">
        <v>198</v>
      </c>
      <c r="AU563" s="16" t="s">
        <v>89</v>
      </c>
    </row>
    <row r="564" spans="2:65" s="1" customFormat="1" ht="19.5">
      <c r="B564" s="31"/>
      <c r="D564" s="145" t="s">
        <v>403</v>
      </c>
      <c r="F564" s="151" t="s">
        <v>1395</v>
      </c>
      <c r="I564" s="147"/>
      <c r="L564" s="31"/>
      <c r="M564" s="148"/>
      <c r="T564" s="55"/>
      <c r="AT564" s="16" t="s">
        <v>403</v>
      </c>
      <c r="AU564" s="16" t="s">
        <v>89</v>
      </c>
    </row>
    <row r="565" spans="2:65" s="1" customFormat="1" ht="24.2" customHeight="1">
      <c r="B565" s="31"/>
      <c r="C565" s="132" t="s">
        <v>561</v>
      </c>
      <c r="D565" s="132" t="s">
        <v>192</v>
      </c>
      <c r="E565" s="133" t="s">
        <v>2157</v>
      </c>
      <c r="F565" s="134" t="s">
        <v>2158</v>
      </c>
      <c r="G565" s="135" t="s">
        <v>368</v>
      </c>
      <c r="H565" s="136">
        <v>122.3</v>
      </c>
      <c r="I565" s="137"/>
      <c r="J565" s="138">
        <f>ROUND(I565*H565,2)</f>
        <v>0</v>
      </c>
      <c r="K565" s="134" t="s">
        <v>196</v>
      </c>
      <c r="L565" s="31"/>
      <c r="M565" s="139" t="s">
        <v>1</v>
      </c>
      <c r="N565" s="140" t="s">
        <v>44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237</v>
      </c>
      <c r="AT565" s="143" t="s">
        <v>192</v>
      </c>
      <c r="AU565" s="143" t="s">
        <v>89</v>
      </c>
      <c r="AY565" s="16" t="s">
        <v>190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6" t="s">
        <v>87</v>
      </c>
      <c r="BK565" s="144">
        <f>ROUND(I565*H565,2)</f>
        <v>0</v>
      </c>
      <c r="BL565" s="16" t="s">
        <v>237</v>
      </c>
      <c r="BM565" s="143" t="s">
        <v>937</v>
      </c>
    </row>
    <row r="566" spans="2:65" s="1" customFormat="1" ht="19.5">
      <c r="B566" s="31"/>
      <c r="D566" s="145" t="s">
        <v>198</v>
      </c>
      <c r="F566" s="146" t="s">
        <v>2159</v>
      </c>
      <c r="I566" s="147"/>
      <c r="L566" s="31"/>
      <c r="M566" s="148"/>
      <c r="T566" s="55"/>
      <c r="AT566" s="16" t="s">
        <v>198</v>
      </c>
      <c r="AU566" s="16" t="s">
        <v>89</v>
      </c>
    </row>
    <row r="567" spans="2:65" s="1" customFormat="1">
      <c r="B567" s="31"/>
      <c r="D567" s="149" t="s">
        <v>200</v>
      </c>
      <c r="F567" s="150" t="s">
        <v>2160</v>
      </c>
      <c r="I567" s="147"/>
      <c r="L567" s="31"/>
      <c r="M567" s="148"/>
      <c r="T567" s="55"/>
      <c r="AT567" s="16" t="s">
        <v>200</v>
      </c>
      <c r="AU567" s="16" t="s">
        <v>89</v>
      </c>
    </row>
    <row r="568" spans="2:65" s="1" customFormat="1" ht="16.5" customHeight="1">
      <c r="B568" s="31"/>
      <c r="C568" s="152" t="s">
        <v>938</v>
      </c>
      <c r="D568" s="152" t="s">
        <v>426</v>
      </c>
      <c r="E568" s="153" t="s">
        <v>1406</v>
      </c>
      <c r="F568" s="154" t="s">
        <v>1407</v>
      </c>
      <c r="G568" s="155" t="s">
        <v>204</v>
      </c>
      <c r="H568" s="156">
        <v>134.53</v>
      </c>
      <c r="I568" s="157"/>
      <c r="J568" s="158">
        <f>ROUND(I568*H568,2)</f>
        <v>0</v>
      </c>
      <c r="K568" s="154" t="s">
        <v>1</v>
      </c>
      <c r="L568" s="159"/>
      <c r="M568" s="160" t="s">
        <v>1</v>
      </c>
      <c r="N568" s="161" t="s">
        <v>44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281</v>
      </c>
      <c r="AT568" s="143" t="s">
        <v>426</v>
      </c>
      <c r="AU568" s="143" t="s">
        <v>89</v>
      </c>
      <c r="AY568" s="16" t="s">
        <v>190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6" t="s">
        <v>87</v>
      </c>
      <c r="BK568" s="144">
        <f>ROUND(I568*H568,2)</f>
        <v>0</v>
      </c>
      <c r="BL568" s="16" t="s">
        <v>237</v>
      </c>
      <c r="BM568" s="143" t="s">
        <v>941</v>
      </c>
    </row>
    <row r="569" spans="2:65" s="1" customFormat="1" ht="48.75">
      <c r="B569" s="31"/>
      <c r="D569" s="145" t="s">
        <v>198</v>
      </c>
      <c r="F569" s="146" t="s">
        <v>1409</v>
      </c>
      <c r="I569" s="147"/>
      <c r="L569" s="31"/>
      <c r="M569" s="148"/>
      <c r="T569" s="55"/>
      <c r="AT569" s="16" t="s">
        <v>198</v>
      </c>
      <c r="AU569" s="16" t="s">
        <v>89</v>
      </c>
    </row>
    <row r="570" spans="2:65" s="1" customFormat="1" ht="16.5" customHeight="1">
      <c r="B570" s="31"/>
      <c r="C570" s="132" t="s">
        <v>566</v>
      </c>
      <c r="D570" s="132" t="s">
        <v>192</v>
      </c>
      <c r="E570" s="133" t="s">
        <v>1410</v>
      </c>
      <c r="F570" s="134" t="s">
        <v>1411</v>
      </c>
      <c r="G570" s="135" t="s">
        <v>210</v>
      </c>
      <c r="H570" s="136">
        <v>0.16500000000000001</v>
      </c>
      <c r="I570" s="137"/>
      <c r="J570" s="138">
        <f>ROUND(I570*H570,2)</f>
        <v>0</v>
      </c>
      <c r="K570" s="134" t="s">
        <v>1</v>
      </c>
      <c r="L570" s="31"/>
      <c r="M570" s="139" t="s">
        <v>1</v>
      </c>
      <c r="N570" s="140" t="s">
        <v>44</v>
      </c>
      <c r="P570" s="141">
        <f>O570*H570</f>
        <v>0</v>
      </c>
      <c r="Q570" s="141">
        <v>0</v>
      </c>
      <c r="R570" s="141">
        <f>Q570*H570</f>
        <v>0</v>
      </c>
      <c r="S570" s="141">
        <v>0</v>
      </c>
      <c r="T570" s="142">
        <f>S570*H570</f>
        <v>0</v>
      </c>
      <c r="AR570" s="143" t="s">
        <v>237</v>
      </c>
      <c r="AT570" s="143" t="s">
        <v>192</v>
      </c>
      <c r="AU570" s="143" t="s">
        <v>89</v>
      </c>
      <c r="AY570" s="16" t="s">
        <v>190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6" t="s">
        <v>87</v>
      </c>
      <c r="BK570" s="144">
        <f>ROUND(I570*H570,2)</f>
        <v>0</v>
      </c>
      <c r="BL570" s="16" t="s">
        <v>237</v>
      </c>
      <c r="BM570" s="143" t="s">
        <v>944</v>
      </c>
    </row>
    <row r="571" spans="2:65" s="1" customFormat="1">
      <c r="B571" s="31"/>
      <c r="D571" s="145" t="s">
        <v>198</v>
      </c>
      <c r="F571" s="146" t="s">
        <v>1411</v>
      </c>
      <c r="I571" s="147"/>
      <c r="L571" s="31"/>
      <c r="M571" s="148"/>
      <c r="T571" s="55"/>
      <c r="AT571" s="16" t="s">
        <v>198</v>
      </c>
      <c r="AU571" s="16" t="s">
        <v>89</v>
      </c>
    </row>
    <row r="572" spans="2:65" s="1" customFormat="1" ht="19.5">
      <c r="B572" s="31"/>
      <c r="D572" s="145" t="s">
        <v>403</v>
      </c>
      <c r="F572" s="151" t="s">
        <v>2161</v>
      </c>
      <c r="I572" s="147"/>
      <c r="L572" s="31"/>
      <c r="M572" s="148"/>
      <c r="T572" s="55"/>
      <c r="AT572" s="16" t="s">
        <v>403</v>
      </c>
      <c r="AU572" s="16" t="s">
        <v>89</v>
      </c>
    </row>
    <row r="573" spans="2:65" s="1" customFormat="1" ht="24.2" customHeight="1">
      <c r="B573" s="31"/>
      <c r="C573" s="132" t="s">
        <v>945</v>
      </c>
      <c r="D573" s="132" t="s">
        <v>192</v>
      </c>
      <c r="E573" s="133" t="s">
        <v>1414</v>
      </c>
      <c r="F573" s="134" t="s">
        <v>1415</v>
      </c>
      <c r="G573" s="135" t="s">
        <v>265</v>
      </c>
      <c r="H573" s="136">
        <v>5.234</v>
      </c>
      <c r="I573" s="137"/>
      <c r="J573" s="138">
        <f>ROUND(I573*H573,2)</f>
        <v>0</v>
      </c>
      <c r="K573" s="134" t="s">
        <v>196</v>
      </c>
      <c r="L573" s="31"/>
      <c r="M573" s="139" t="s">
        <v>1</v>
      </c>
      <c r="N573" s="140" t="s">
        <v>44</v>
      </c>
      <c r="P573" s="141">
        <f>O573*H573</f>
        <v>0</v>
      </c>
      <c r="Q573" s="141">
        <v>0</v>
      </c>
      <c r="R573" s="141">
        <f>Q573*H573</f>
        <v>0</v>
      </c>
      <c r="S573" s="141">
        <v>0</v>
      </c>
      <c r="T573" s="142">
        <f>S573*H573</f>
        <v>0</v>
      </c>
      <c r="AR573" s="143" t="s">
        <v>237</v>
      </c>
      <c r="AT573" s="143" t="s">
        <v>192</v>
      </c>
      <c r="AU573" s="143" t="s">
        <v>89</v>
      </c>
      <c r="AY573" s="16" t="s">
        <v>190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6" t="s">
        <v>87</v>
      </c>
      <c r="BK573" s="144">
        <f>ROUND(I573*H573,2)</f>
        <v>0</v>
      </c>
      <c r="BL573" s="16" t="s">
        <v>237</v>
      </c>
      <c r="BM573" s="143" t="s">
        <v>948</v>
      </c>
    </row>
    <row r="574" spans="2:65" s="1" customFormat="1" ht="29.25">
      <c r="B574" s="31"/>
      <c r="D574" s="145" t="s">
        <v>198</v>
      </c>
      <c r="F574" s="146" t="s">
        <v>1417</v>
      </c>
      <c r="I574" s="147"/>
      <c r="L574" s="31"/>
      <c r="M574" s="148"/>
      <c r="T574" s="55"/>
      <c r="AT574" s="16" t="s">
        <v>198</v>
      </c>
      <c r="AU574" s="16" t="s">
        <v>89</v>
      </c>
    </row>
    <row r="575" spans="2:65" s="1" customFormat="1">
      <c r="B575" s="31"/>
      <c r="D575" s="149" t="s">
        <v>200</v>
      </c>
      <c r="F575" s="150" t="s">
        <v>1418</v>
      </c>
      <c r="I575" s="147"/>
      <c r="L575" s="31"/>
      <c r="M575" s="148"/>
      <c r="T575" s="55"/>
      <c r="AT575" s="16" t="s">
        <v>200</v>
      </c>
      <c r="AU575" s="16" t="s">
        <v>89</v>
      </c>
    </row>
    <row r="576" spans="2:65" s="11" customFormat="1" ht="22.9" customHeight="1">
      <c r="B576" s="121"/>
      <c r="D576" s="122" t="s">
        <v>78</v>
      </c>
      <c r="E576" s="130" t="s">
        <v>1436</v>
      </c>
      <c r="F576" s="130" t="s">
        <v>1437</v>
      </c>
      <c r="I576" s="124"/>
      <c r="J576" s="131">
        <f>BK576</f>
        <v>0</v>
      </c>
      <c r="L576" s="121"/>
      <c r="M576" s="125"/>
      <c r="P576" s="126">
        <f>SUM(P577:P593)</f>
        <v>0</v>
      </c>
      <c r="R576" s="126">
        <f>SUM(R577:R593)</f>
        <v>2.6932020000000001E-2</v>
      </c>
      <c r="T576" s="127">
        <f>SUM(T577:T593)</f>
        <v>0</v>
      </c>
      <c r="AR576" s="122" t="s">
        <v>89</v>
      </c>
      <c r="AT576" s="128" t="s">
        <v>78</v>
      </c>
      <c r="AU576" s="128" t="s">
        <v>87</v>
      </c>
      <c r="AY576" s="122" t="s">
        <v>190</v>
      </c>
      <c r="BK576" s="129">
        <f>SUM(BK577:BK593)</f>
        <v>0</v>
      </c>
    </row>
    <row r="577" spans="2:65" s="1" customFormat="1" ht="16.5" customHeight="1">
      <c r="B577" s="31"/>
      <c r="C577" s="132" t="s">
        <v>572</v>
      </c>
      <c r="D577" s="132" t="s">
        <v>192</v>
      </c>
      <c r="E577" s="133" t="s">
        <v>1438</v>
      </c>
      <c r="F577" s="134" t="s">
        <v>1439</v>
      </c>
      <c r="G577" s="135" t="s">
        <v>204</v>
      </c>
      <c r="H577" s="136">
        <v>10</v>
      </c>
      <c r="I577" s="137"/>
      <c r="J577" s="138">
        <f>ROUND(I577*H577,2)</f>
        <v>0</v>
      </c>
      <c r="K577" s="134" t="s">
        <v>196</v>
      </c>
      <c r="L577" s="31"/>
      <c r="M577" s="139" t="s">
        <v>1</v>
      </c>
      <c r="N577" s="140" t="s">
        <v>44</v>
      </c>
      <c r="P577" s="141">
        <f>O577*H577</f>
        <v>0</v>
      </c>
      <c r="Q577" s="141">
        <v>1.2906E-3</v>
      </c>
      <c r="R577" s="141">
        <f>Q577*H577</f>
        <v>1.2906000000000001E-2</v>
      </c>
      <c r="S577" s="141">
        <v>0</v>
      </c>
      <c r="T577" s="142">
        <f>S577*H577</f>
        <v>0</v>
      </c>
      <c r="AR577" s="143" t="s">
        <v>237</v>
      </c>
      <c r="AT577" s="143" t="s">
        <v>192</v>
      </c>
      <c r="AU577" s="143" t="s">
        <v>89</v>
      </c>
      <c r="AY577" s="16" t="s">
        <v>190</v>
      </c>
      <c r="BE577" s="144">
        <f>IF(N577="základní",J577,0)</f>
        <v>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6" t="s">
        <v>87</v>
      </c>
      <c r="BK577" s="144">
        <f>ROUND(I577*H577,2)</f>
        <v>0</v>
      </c>
      <c r="BL577" s="16" t="s">
        <v>237</v>
      </c>
      <c r="BM577" s="143" t="s">
        <v>951</v>
      </c>
    </row>
    <row r="578" spans="2:65" s="1" customFormat="1" ht="19.5">
      <c r="B578" s="31"/>
      <c r="D578" s="145" t="s">
        <v>198</v>
      </c>
      <c r="F578" s="146" t="s">
        <v>1441</v>
      </c>
      <c r="I578" s="147"/>
      <c r="L578" s="31"/>
      <c r="M578" s="148"/>
      <c r="T578" s="55"/>
      <c r="AT578" s="16" t="s">
        <v>198</v>
      </c>
      <c r="AU578" s="16" t="s">
        <v>89</v>
      </c>
    </row>
    <row r="579" spans="2:65" s="1" customFormat="1">
      <c r="B579" s="31"/>
      <c r="D579" s="149" t="s">
        <v>200</v>
      </c>
      <c r="F579" s="150" t="s">
        <v>1442</v>
      </c>
      <c r="I579" s="147"/>
      <c r="L579" s="31"/>
      <c r="M579" s="148"/>
      <c r="T579" s="55"/>
      <c r="AT579" s="16" t="s">
        <v>200</v>
      </c>
      <c r="AU579" s="16" t="s">
        <v>89</v>
      </c>
    </row>
    <row r="580" spans="2:65" s="1" customFormat="1" ht="21.75" customHeight="1">
      <c r="B580" s="31"/>
      <c r="C580" s="132" t="s">
        <v>953</v>
      </c>
      <c r="D580" s="132" t="s">
        <v>192</v>
      </c>
      <c r="E580" s="133" t="s">
        <v>1444</v>
      </c>
      <c r="F580" s="134" t="s">
        <v>1445</v>
      </c>
      <c r="G580" s="135" t="s">
        <v>368</v>
      </c>
      <c r="H580" s="136">
        <v>1.5</v>
      </c>
      <c r="I580" s="137"/>
      <c r="J580" s="138">
        <f>ROUND(I580*H580,2)</f>
        <v>0</v>
      </c>
      <c r="K580" s="134" t="s">
        <v>196</v>
      </c>
      <c r="L580" s="31"/>
      <c r="M580" s="139" t="s">
        <v>1</v>
      </c>
      <c r="N580" s="140" t="s">
        <v>44</v>
      </c>
      <c r="P580" s="141">
        <f>O580*H580</f>
        <v>0</v>
      </c>
      <c r="Q580" s="141">
        <v>1.9056800000000001E-3</v>
      </c>
      <c r="R580" s="141">
        <f>Q580*H580</f>
        <v>2.8585200000000002E-3</v>
      </c>
      <c r="S580" s="141">
        <v>0</v>
      </c>
      <c r="T580" s="142">
        <f>S580*H580</f>
        <v>0</v>
      </c>
      <c r="AR580" s="143" t="s">
        <v>237</v>
      </c>
      <c r="AT580" s="143" t="s">
        <v>192</v>
      </c>
      <c r="AU580" s="143" t="s">
        <v>89</v>
      </c>
      <c r="AY580" s="16" t="s">
        <v>190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6" t="s">
        <v>87</v>
      </c>
      <c r="BK580" s="144">
        <f>ROUND(I580*H580,2)</f>
        <v>0</v>
      </c>
      <c r="BL580" s="16" t="s">
        <v>237</v>
      </c>
      <c r="BM580" s="143" t="s">
        <v>956</v>
      </c>
    </row>
    <row r="581" spans="2:65" s="1" customFormat="1">
      <c r="B581" s="31"/>
      <c r="D581" s="145" t="s">
        <v>198</v>
      </c>
      <c r="F581" s="146" t="s">
        <v>1447</v>
      </c>
      <c r="I581" s="147"/>
      <c r="L581" s="31"/>
      <c r="M581" s="148"/>
      <c r="T581" s="55"/>
      <c r="AT581" s="16" t="s">
        <v>198</v>
      </c>
      <c r="AU581" s="16" t="s">
        <v>89</v>
      </c>
    </row>
    <row r="582" spans="2:65" s="1" customFormat="1">
      <c r="B582" s="31"/>
      <c r="D582" s="149" t="s">
        <v>200</v>
      </c>
      <c r="F582" s="150" t="s">
        <v>1448</v>
      </c>
      <c r="I582" s="147"/>
      <c r="L582" s="31"/>
      <c r="M582" s="148"/>
      <c r="T582" s="55"/>
      <c r="AT582" s="16" t="s">
        <v>200</v>
      </c>
      <c r="AU582" s="16" t="s">
        <v>89</v>
      </c>
    </row>
    <row r="583" spans="2:65" s="1" customFormat="1" ht="16.5" customHeight="1">
      <c r="B583" s="31"/>
      <c r="C583" s="132" t="s">
        <v>575</v>
      </c>
      <c r="D583" s="132" t="s">
        <v>192</v>
      </c>
      <c r="E583" s="133" t="s">
        <v>1449</v>
      </c>
      <c r="F583" s="134" t="s">
        <v>1450</v>
      </c>
      <c r="G583" s="135" t="s">
        <v>368</v>
      </c>
      <c r="H583" s="136">
        <v>3.5</v>
      </c>
      <c r="I583" s="137"/>
      <c r="J583" s="138">
        <f>ROUND(I583*H583,2)</f>
        <v>0</v>
      </c>
      <c r="K583" s="134" t="s">
        <v>196</v>
      </c>
      <c r="L583" s="31"/>
      <c r="M583" s="139" t="s">
        <v>1</v>
      </c>
      <c r="N583" s="140" t="s">
        <v>44</v>
      </c>
      <c r="P583" s="141">
        <f>O583*H583</f>
        <v>0</v>
      </c>
      <c r="Q583" s="141">
        <v>1.3649999999999999E-3</v>
      </c>
      <c r="R583" s="141">
        <f>Q583*H583</f>
        <v>4.7774999999999996E-3</v>
      </c>
      <c r="S583" s="141">
        <v>0</v>
      </c>
      <c r="T583" s="142">
        <f>S583*H583</f>
        <v>0</v>
      </c>
      <c r="AR583" s="143" t="s">
        <v>237</v>
      </c>
      <c r="AT583" s="143" t="s">
        <v>192</v>
      </c>
      <c r="AU583" s="143" t="s">
        <v>89</v>
      </c>
      <c r="AY583" s="16" t="s">
        <v>190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6" t="s">
        <v>87</v>
      </c>
      <c r="BK583" s="144">
        <f>ROUND(I583*H583,2)</f>
        <v>0</v>
      </c>
      <c r="BL583" s="16" t="s">
        <v>237</v>
      </c>
      <c r="BM583" s="143" t="s">
        <v>961</v>
      </c>
    </row>
    <row r="584" spans="2:65" s="1" customFormat="1">
      <c r="B584" s="31"/>
      <c r="D584" s="145" t="s">
        <v>198</v>
      </c>
      <c r="F584" s="146" t="s">
        <v>1452</v>
      </c>
      <c r="I584" s="147"/>
      <c r="L584" s="31"/>
      <c r="M584" s="148"/>
      <c r="T584" s="55"/>
      <c r="AT584" s="16" t="s">
        <v>198</v>
      </c>
      <c r="AU584" s="16" t="s">
        <v>89</v>
      </c>
    </row>
    <row r="585" spans="2:65" s="1" customFormat="1">
      <c r="B585" s="31"/>
      <c r="D585" s="149" t="s">
        <v>200</v>
      </c>
      <c r="F585" s="150" t="s">
        <v>1453</v>
      </c>
      <c r="I585" s="147"/>
      <c r="L585" s="31"/>
      <c r="M585" s="148"/>
      <c r="T585" s="55"/>
      <c r="AT585" s="16" t="s">
        <v>200</v>
      </c>
      <c r="AU585" s="16" t="s">
        <v>89</v>
      </c>
    </row>
    <row r="586" spans="2:65" s="1" customFormat="1" ht="24.2" customHeight="1">
      <c r="B586" s="31"/>
      <c r="C586" s="132" t="s">
        <v>964</v>
      </c>
      <c r="D586" s="132" t="s">
        <v>192</v>
      </c>
      <c r="E586" s="133" t="s">
        <v>1455</v>
      </c>
      <c r="F586" s="134" t="s">
        <v>1456</v>
      </c>
      <c r="G586" s="135" t="s">
        <v>204</v>
      </c>
      <c r="H586" s="136">
        <v>3</v>
      </c>
      <c r="I586" s="137"/>
      <c r="J586" s="138">
        <f>ROUND(I586*H586,2)</f>
        <v>0</v>
      </c>
      <c r="K586" s="134" t="s">
        <v>196</v>
      </c>
      <c r="L586" s="31"/>
      <c r="M586" s="139" t="s">
        <v>1</v>
      </c>
      <c r="N586" s="140" t="s">
        <v>44</v>
      </c>
      <c r="P586" s="141">
        <f>O586*H586</f>
        <v>0</v>
      </c>
      <c r="Q586" s="141">
        <v>2.1299999999999999E-3</v>
      </c>
      <c r="R586" s="141">
        <f>Q586*H586</f>
        <v>6.3899999999999998E-3</v>
      </c>
      <c r="S586" s="141">
        <v>0</v>
      </c>
      <c r="T586" s="142">
        <f>S586*H586</f>
        <v>0</v>
      </c>
      <c r="AR586" s="143" t="s">
        <v>237</v>
      </c>
      <c r="AT586" s="143" t="s">
        <v>192</v>
      </c>
      <c r="AU586" s="143" t="s">
        <v>89</v>
      </c>
      <c r="AY586" s="16" t="s">
        <v>190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6" t="s">
        <v>87</v>
      </c>
      <c r="BK586" s="144">
        <f>ROUND(I586*H586,2)</f>
        <v>0</v>
      </c>
      <c r="BL586" s="16" t="s">
        <v>237</v>
      </c>
      <c r="BM586" s="143" t="s">
        <v>967</v>
      </c>
    </row>
    <row r="587" spans="2:65" s="1" customFormat="1" ht="19.5">
      <c r="B587" s="31"/>
      <c r="D587" s="145" t="s">
        <v>198</v>
      </c>
      <c r="F587" s="146" t="s">
        <v>1458</v>
      </c>
      <c r="I587" s="147"/>
      <c r="L587" s="31"/>
      <c r="M587" s="148"/>
      <c r="T587" s="55"/>
      <c r="AT587" s="16" t="s">
        <v>198</v>
      </c>
      <c r="AU587" s="16" t="s">
        <v>89</v>
      </c>
    </row>
    <row r="588" spans="2:65" s="1" customFormat="1">
      <c r="B588" s="31"/>
      <c r="D588" s="149" t="s">
        <v>200</v>
      </c>
      <c r="F588" s="150" t="s">
        <v>1459</v>
      </c>
      <c r="I588" s="147"/>
      <c r="L588" s="31"/>
      <c r="M588" s="148"/>
      <c r="T588" s="55"/>
      <c r="AT588" s="16" t="s">
        <v>200</v>
      </c>
      <c r="AU588" s="16" t="s">
        <v>89</v>
      </c>
    </row>
    <row r="589" spans="2:65" s="1" customFormat="1" ht="16.5" customHeight="1">
      <c r="B589" s="31"/>
      <c r="C589" s="132" t="s">
        <v>581</v>
      </c>
      <c r="D589" s="132" t="s">
        <v>192</v>
      </c>
      <c r="E589" s="133" t="s">
        <v>1460</v>
      </c>
      <c r="F589" s="134" t="s">
        <v>1461</v>
      </c>
      <c r="G589" s="135" t="s">
        <v>204</v>
      </c>
      <c r="H589" s="136">
        <v>7</v>
      </c>
      <c r="I589" s="137"/>
      <c r="J589" s="138">
        <f>ROUND(I589*H589,2)</f>
        <v>0</v>
      </c>
      <c r="K589" s="134" t="s">
        <v>1</v>
      </c>
      <c r="L589" s="31"/>
      <c r="M589" s="139" t="s">
        <v>1</v>
      </c>
      <c r="N589" s="140" t="s">
        <v>44</v>
      </c>
      <c r="P589" s="141">
        <f>O589*H589</f>
        <v>0</v>
      </c>
      <c r="Q589" s="141">
        <v>0</v>
      </c>
      <c r="R589" s="141">
        <f>Q589*H589</f>
        <v>0</v>
      </c>
      <c r="S589" s="141">
        <v>0</v>
      </c>
      <c r="T589" s="142">
        <f>S589*H589</f>
        <v>0</v>
      </c>
      <c r="AR589" s="143" t="s">
        <v>237</v>
      </c>
      <c r="AT589" s="143" t="s">
        <v>192</v>
      </c>
      <c r="AU589" s="143" t="s">
        <v>89</v>
      </c>
      <c r="AY589" s="16" t="s">
        <v>190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87</v>
      </c>
      <c r="BK589" s="144">
        <f>ROUND(I589*H589,2)</f>
        <v>0</v>
      </c>
      <c r="BL589" s="16" t="s">
        <v>237</v>
      </c>
      <c r="BM589" s="143" t="s">
        <v>972</v>
      </c>
    </row>
    <row r="590" spans="2:65" s="1" customFormat="1">
      <c r="B590" s="31"/>
      <c r="D590" s="145" t="s">
        <v>198</v>
      </c>
      <c r="F590" s="146" t="s">
        <v>1463</v>
      </c>
      <c r="I590" s="147"/>
      <c r="L590" s="31"/>
      <c r="M590" s="148"/>
      <c r="T590" s="55"/>
      <c r="AT590" s="16" t="s">
        <v>198</v>
      </c>
      <c r="AU590" s="16" t="s">
        <v>89</v>
      </c>
    </row>
    <row r="591" spans="2:65" s="1" customFormat="1" ht="24.2" customHeight="1">
      <c r="B591" s="31"/>
      <c r="C591" s="132" t="s">
        <v>975</v>
      </c>
      <c r="D591" s="132" t="s">
        <v>192</v>
      </c>
      <c r="E591" s="133" t="s">
        <v>1465</v>
      </c>
      <c r="F591" s="134" t="s">
        <v>1466</v>
      </c>
      <c r="G591" s="135" t="s">
        <v>265</v>
      </c>
      <c r="H591" s="136">
        <v>3.3000000000000002E-2</v>
      </c>
      <c r="I591" s="137"/>
      <c r="J591" s="138">
        <f>ROUND(I591*H591,2)</f>
        <v>0</v>
      </c>
      <c r="K591" s="134" t="s">
        <v>196</v>
      </c>
      <c r="L591" s="31"/>
      <c r="M591" s="139" t="s">
        <v>1</v>
      </c>
      <c r="N591" s="140" t="s">
        <v>44</v>
      </c>
      <c r="P591" s="141">
        <f>O591*H591</f>
        <v>0</v>
      </c>
      <c r="Q591" s="141">
        <v>0</v>
      </c>
      <c r="R591" s="141">
        <f>Q591*H591</f>
        <v>0</v>
      </c>
      <c r="S591" s="141">
        <v>0</v>
      </c>
      <c r="T591" s="142">
        <f>S591*H591</f>
        <v>0</v>
      </c>
      <c r="AR591" s="143" t="s">
        <v>237</v>
      </c>
      <c r="AT591" s="143" t="s">
        <v>192</v>
      </c>
      <c r="AU591" s="143" t="s">
        <v>89</v>
      </c>
      <c r="AY591" s="16" t="s">
        <v>190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6" t="s">
        <v>87</v>
      </c>
      <c r="BK591" s="144">
        <f>ROUND(I591*H591,2)</f>
        <v>0</v>
      </c>
      <c r="BL591" s="16" t="s">
        <v>237</v>
      </c>
      <c r="BM591" s="143" t="s">
        <v>978</v>
      </c>
    </row>
    <row r="592" spans="2:65" s="1" customFormat="1" ht="29.25">
      <c r="B592" s="31"/>
      <c r="D592" s="145" t="s">
        <v>198</v>
      </c>
      <c r="F592" s="146" t="s">
        <v>1468</v>
      </c>
      <c r="I592" s="147"/>
      <c r="L592" s="31"/>
      <c r="M592" s="148"/>
      <c r="T592" s="55"/>
      <c r="AT592" s="16" t="s">
        <v>198</v>
      </c>
      <c r="AU592" s="16" t="s">
        <v>89</v>
      </c>
    </row>
    <row r="593" spans="2:65" s="1" customFormat="1">
      <c r="B593" s="31"/>
      <c r="D593" s="149" t="s">
        <v>200</v>
      </c>
      <c r="F593" s="150" t="s">
        <v>1469</v>
      </c>
      <c r="I593" s="147"/>
      <c r="L593" s="31"/>
      <c r="M593" s="148"/>
      <c r="T593" s="55"/>
      <c r="AT593" s="16" t="s">
        <v>200</v>
      </c>
      <c r="AU593" s="16" t="s">
        <v>89</v>
      </c>
    </row>
    <row r="594" spans="2:65" s="11" customFormat="1" ht="22.9" customHeight="1">
      <c r="B594" s="121"/>
      <c r="D594" s="122" t="s">
        <v>78</v>
      </c>
      <c r="E594" s="130" t="s">
        <v>1470</v>
      </c>
      <c r="F594" s="130" t="s">
        <v>1471</v>
      </c>
      <c r="I594" s="124"/>
      <c r="J594" s="131">
        <f>BK594</f>
        <v>0</v>
      </c>
      <c r="L594" s="121"/>
      <c r="M594" s="125"/>
      <c r="P594" s="126">
        <f>SUM(P595:P613)</f>
        <v>0</v>
      </c>
      <c r="R594" s="126">
        <f>SUM(R595:R613)</f>
        <v>3.9973700000000001E-3</v>
      </c>
      <c r="T594" s="127">
        <f>SUM(T595:T613)</f>
        <v>4.4999999999999997E-3</v>
      </c>
      <c r="AR594" s="122" t="s">
        <v>89</v>
      </c>
      <c r="AT594" s="128" t="s">
        <v>78</v>
      </c>
      <c r="AU594" s="128" t="s">
        <v>87</v>
      </c>
      <c r="AY594" s="122" t="s">
        <v>190</v>
      </c>
      <c r="BK594" s="129">
        <f>SUM(BK595:BK613)</f>
        <v>0</v>
      </c>
    </row>
    <row r="595" spans="2:65" s="1" customFormat="1" ht="24.2" customHeight="1">
      <c r="B595" s="31"/>
      <c r="C595" s="132" t="s">
        <v>586</v>
      </c>
      <c r="D595" s="132" t="s">
        <v>192</v>
      </c>
      <c r="E595" s="133" t="s">
        <v>1472</v>
      </c>
      <c r="F595" s="134" t="s">
        <v>1473</v>
      </c>
      <c r="G595" s="135" t="s">
        <v>204</v>
      </c>
      <c r="H595" s="136">
        <v>10</v>
      </c>
      <c r="I595" s="137"/>
      <c r="J595" s="138">
        <f>ROUND(I595*H595,2)</f>
        <v>0</v>
      </c>
      <c r="K595" s="134" t="s">
        <v>196</v>
      </c>
      <c r="L595" s="31"/>
      <c r="M595" s="139" t="s">
        <v>1</v>
      </c>
      <c r="N595" s="140" t="s">
        <v>44</v>
      </c>
      <c r="P595" s="141">
        <f>O595*H595</f>
        <v>0</v>
      </c>
      <c r="Q595" s="141">
        <v>9.1199999999999994E-5</v>
      </c>
      <c r="R595" s="141">
        <f>Q595*H595</f>
        <v>9.1199999999999994E-4</v>
      </c>
      <c r="S595" s="141">
        <v>4.4999999999999999E-4</v>
      </c>
      <c r="T595" s="142">
        <f>S595*H595</f>
        <v>4.4999999999999997E-3</v>
      </c>
      <c r="AR595" s="143" t="s">
        <v>237</v>
      </c>
      <c r="AT595" s="143" t="s">
        <v>192</v>
      </c>
      <c r="AU595" s="143" t="s">
        <v>89</v>
      </c>
      <c r="AY595" s="16" t="s">
        <v>190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6" t="s">
        <v>87</v>
      </c>
      <c r="BK595" s="144">
        <f>ROUND(I595*H595,2)</f>
        <v>0</v>
      </c>
      <c r="BL595" s="16" t="s">
        <v>237</v>
      </c>
      <c r="BM595" s="143" t="s">
        <v>983</v>
      </c>
    </row>
    <row r="596" spans="2:65" s="1" customFormat="1">
      <c r="B596" s="31"/>
      <c r="D596" s="145" t="s">
        <v>198</v>
      </c>
      <c r="F596" s="146" t="s">
        <v>1475</v>
      </c>
      <c r="I596" s="147"/>
      <c r="L596" s="31"/>
      <c r="M596" s="148"/>
      <c r="T596" s="55"/>
      <c r="AT596" s="16" t="s">
        <v>198</v>
      </c>
      <c r="AU596" s="16" t="s">
        <v>89</v>
      </c>
    </row>
    <row r="597" spans="2:65" s="1" customFormat="1">
      <c r="B597" s="31"/>
      <c r="D597" s="149" t="s">
        <v>200</v>
      </c>
      <c r="F597" s="150" t="s">
        <v>1476</v>
      </c>
      <c r="I597" s="147"/>
      <c r="L597" s="31"/>
      <c r="M597" s="148"/>
      <c r="T597" s="55"/>
      <c r="AT597" s="16" t="s">
        <v>200</v>
      </c>
      <c r="AU597" s="16" t="s">
        <v>89</v>
      </c>
    </row>
    <row r="598" spans="2:65" s="1" customFormat="1" ht="24.2" customHeight="1">
      <c r="B598" s="31"/>
      <c r="C598" s="132" t="s">
        <v>986</v>
      </c>
      <c r="D598" s="132" t="s">
        <v>192</v>
      </c>
      <c r="E598" s="133" t="s">
        <v>1478</v>
      </c>
      <c r="F598" s="134" t="s">
        <v>1479</v>
      </c>
      <c r="G598" s="135" t="s">
        <v>265</v>
      </c>
      <c r="H598" s="136">
        <v>1E-3</v>
      </c>
      <c r="I598" s="137"/>
      <c r="J598" s="138">
        <f>ROUND(I598*H598,2)</f>
        <v>0</v>
      </c>
      <c r="K598" s="134" t="s">
        <v>2036</v>
      </c>
      <c r="L598" s="31"/>
      <c r="M598" s="139" t="s">
        <v>1</v>
      </c>
      <c r="N598" s="140" t="s">
        <v>44</v>
      </c>
      <c r="P598" s="141">
        <f>O598*H598</f>
        <v>0</v>
      </c>
      <c r="Q598" s="141">
        <v>0</v>
      </c>
      <c r="R598" s="141">
        <f>Q598*H598</f>
        <v>0</v>
      </c>
      <c r="S598" s="141">
        <v>0</v>
      </c>
      <c r="T598" s="142">
        <f>S598*H598</f>
        <v>0</v>
      </c>
      <c r="AR598" s="143" t="s">
        <v>237</v>
      </c>
      <c r="AT598" s="143" t="s">
        <v>192</v>
      </c>
      <c r="AU598" s="143" t="s">
        <v>89</v>
      </c>
      <c r="AY598" s="16" t="s">
        <v>190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6" t="s">
        <v>87</v>
      </c>
      <c r="BK598" s="144">
        <f>ROUND(I598*H598,2)</f>
        <v>0</v>
      </c>
      <c r="BL598" s="16" t="s">
        <v>237</v>
      </c>
      <c r="BM598" s="143" t="s">
        <v>989</v>
      </c>
    </row>
    <row r="599" spans="2:65" s="1" customFormat="1" ht="19.5">
      <c r="B599" s="31"/>
      <c r="D599" s="145" t="s">
        <v>198</v>
      </c>
      <c r="F599" s="146" t="s">
        <v>1481</v>
      </c>
      <c r="I599" s="147"/>
      <c r="L599" s="31"/>
      <c r="M599" s="148"/>
      <c r="T599" s="55"/>
      <c r="AT599" s="16" t="s">
        <v>198</v>
      </c>
      <c r="AU599" s="16" t="s">
        <v>89</v>
      </c>
    </row>
    <row r="600" spans="2:65" s="1" customFormat="1">
      <c r="B600" s="31"/>
      <c r="D600" s="149" t="s">
        <v>200</v>
      </c>
      <c r="F600" s="150" t="s">
        <v>2037</v>
      </c>
      <c r="I600" s="147"/>
      <c r="L600" s="31"/>
      <c r="M600" s="148"/>
      <c r="T600" s="55"/>
      <c r="AT600" s="16" t="s">
        <v>200</v>
      </c>
      <c r="AU600" s="16" t="s">
        <v>89</v>
      </c>
    </row>
    <row r="601" spans="2:65" s="1" customFormat="1" ht="16.5" customHeight="1">
      <c r="B601" s="31"/>
      <c r="C601" s="132" t="s">
        <v>592</v>
      </c>
      <c r="D601" s="132" t="s">
        <v>192</v>
      </c>
      <c r="E601" s="133" t="s">
        <v>1482</v>
      </c>
      <c r="F601" s="134" t="s">
        <v>1483</v>
      </c>
      <c r="G601" s="135" t="s">
        <v>204</v>
      </c>
      <c r="H601" s="136">
        <v>10</v>
      </c>
      <c r="I601" s="137"/>
      <c r="J601" s="138">
        <f>ROUND(I601*H601,2)</f>
        <v>0</v>
      </c>
      <c r="K601" s="134" t="s">
        <v>196</v>
      </c>
      <c r="L601" s="31"/>
      <c r="M601" s="139" t="s">
        <v>1</v>
      </c>
      <c r="N601" s="140" t="s">
        <v>44</v>
      </c>
      <c r="P601" s="141">
        <f>O601*H601</f>
        <v>0</v>
      </c>
      <c r="Q601" s="141">
        <v>7.8536999999999997E-5</v>
      </c>
      <c r="R601" s="141">
        <f>Q601*H601</f>
        <v>7.8536999999999997E-4</v>
      </c>
      <c r="S601" s="141">
        <v>0</v>
      </c>
      <c r="T601" s="142">
        <f>S601*H601</f>
        <v>0</v>
      </c>
      <c r="AR601" s="143" t="s">
        <v>237</v>
      </c>
      <c r="AT601" s="143" t="s">
        <v>192</v>
      </c>
      <c r="AU601" s="143" t="s">
        <v>89</v>
      </c>
      <c r="AY601" s="16" t="s">
        <v>190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6" t="s">
        <v>87</v>
      </c>
      <c r="BK601" s="144">
        <f>ROUND(I601*H601,2)</f>
        <v>0</v>
      </c>
      <c r="BL601" s="16" t="s">
        <v>237</v>
      </c>
      <c r="BM601" s="143" t="s">
        <v>994</v>
      </c>
    </row>
    <row r="602" spans="2:65" s="1" customFormat="1">
      <c r="B602" s="31"/>
      <c r="D602" s="145" t="s">
        <v>198</v>
      </c>
      <c r="F602" s="146" t="s">
        <v>1485</v>
      </c>
      <c r="I602" s="147"/>
      <c r="L602" s="31"/>
      <c r="M602" s="148"/>
      <c r="T602" s="55"/>
      <c r="AT602" s="16" t="s">
        <v>198</v>
      </c>
      <c r="AU602" s="16" t="s">
        <v>89</v>
      </c>
    </row>
    <row r="603" spans="2:65" s="1" customFormat="1">
      <c r="B603" s="31"/>
      <c r="D603" s="149" t="s">
        <v>200</v>
      </c>
      <c r="F603" s="150" t="s">
        <v>1486</v>
      </c>
      <c r="I603" s="147"/>
      <c r="L603" s="31"/>
      <c r="M603" s="148"/>
      <c r="T603" s="55"/>
      <c r="AT603" s="16" t="s">
        <v>200</v>
      </c>
      <c r="AU603" s="16" t="s">
        <v>89</v>
      </c>
    </row>
    <row r="604" spans="2:65" s="1" customFormat="1" ht="16.5" customHeight="1">
      <c r="B604" s="31"/>
      <c r="C604" s="152" t="s">
        <v>997</v>
      </c>
      <c r="D604" s="152" t="s">
        <v>426</v>
      </c>
      <c r="E604" s="153" t="s">
        <v>2038</v>
      </c>
      <c r="F604" s="154" t="s">
        <v>2039</v>
      </c>
      <c r="G604" s="155" t="s">
        <v>204</v>
      </c>
      <c r="H604" s="156">
        <v>10</v>
      </c>
      <c r="I604" s="157"/>
      <c r="J604" s="158">
        <f>ROUND(I604*H604,2)</f>
        <v>0</v>
      </c>
      <c r="K604" s="154" t="s">
        <v>196</v>
      </c>
      <c r="L604" s="159"/>
      <c r="M604" s="160" t="s">
        <v>1</v>
      </c>
      <c r="N604" s="161" t="s">
        <v>44</v>
      </c>
      <c r="P604" s="141">
        <f>O604*H604</f>
        <v>0</v>
      </c>
      <c r="Q604" s="141">
        <v>2.3000000000000001E-4</v>
      </c>
      <c r="R604" s="141">
        <f>Q604*H604</f>
        <v>2.3E-3</v>
      </c>
      <c r="S604" s="141">
        <v>0</v>
      </c>
      <c r="T604" s="142">
        <f>S604*H604</f>
        <v>0</v>
      </c>
      <c r="AR604" s="143" t="s">
        <v>281</v>
      </c>
      <c r="AT604" s="143" t="s">
        <v>426</v>
      </c>
      <c r="AU604" s="143" t="s">
        <v>89</v>
      </c>
      <c r="AY604" s="16" t="s">
        <v>190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6" t="s">
        <v>87</v>
      </c>
      <c r="BK604" s="144">
        <f>ROUND(I604*H604,2)</f>
        <v>0</v>
      </c>
      <c r="BL604" s="16" t="s">
        <v>237</v>
      </c>
      <c r="BM604" s="143" t="s">
        <v>1000</v>
      </c>
    </row>
    <row r="605" spans="2:65" s="1" customFormat="1">
      <c r="B605" s="31"/>
      <c r="D605" s="145" t="s">
        <v>198</v>
      </c>
      <c r="F605" s="146" t="s">
        <v>2039</v>
      </c>
      <c r="I605" s="147"/>
      <c r="L605" s="31"/>
      <c r="M605" s="148"/>
      <c r="T605" s="55"/>
      <c r="AT605" s="16" t="s">
        <v>198</v>
      </c>
      <c r="AU605" s="16" t="s">
        <v>89</v>
      </c>
    </row>
    <row r="606" spans="2:65" s="1" customFormat="1" ht="24.2" customHeight="1">
      <c r="B606" s="31"/>
      <c r="C606" s="132" t="s">
        <v>597</v>
      </c>
      <c r="D606" s="132" t="s">
        <v>192</v>
      </c>
      <c r="E606" s="133" t="s">
        <v>1492</v>
      </c>
      <c r="F606" s="134" t="s">
        <v>1493</v>
      </c>
      <c r="G606" s="135" t="s">
        <v>204</v>
      </c>
      <c r="H606" s="136">
        <v>10</v>
      </c>
      <c r="I606" s="137"/>
      <c r="J606" s="138">
        <f>ROUND(I606*H606,2)</f>
        <v>0</v>
      </c>
      <c r="K606" s="134" t="s">
        <v>196</v>
      </c>
      <c r="L606" s="31"/>
      <c r="M606" s="139" t="s">
        <v>1</v>
      </c>
      <c r="N606" s="140" t="s">
        <v>44</v>
      </c>
      <c r="P606" s="141">
        <f>O606*H606</f>
        <v>0</v>
      </c>
      <c r="Q606" s="141">
        <v>0</v>
      </c>
      <c r="R606" s="141">
        <f>Q606*H606</f>
        <v>0</v>
      </c>
      <c r="S606" s="141">
        <v>0</v>
      </c>
      <c r="T606" s="142">
        <f>S606*H606</f>
        <v>0</v>
      </c>
      <c r="AR606" s="143" t="s">
        <v>237</v>
      </c>
      <c r="AT606" s="143" t="s">
        <v>192</v>
      </c>
      <c r="AU606" s="143" t="s">
        <v>89</v>
      </c>
      <c r="AY606" s="16" t="s">
        <v>190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6" t="s">
        <v>87</v>
      </c>
      <c r="BK606" s="144">
        <f>ROUND(I606*H606,2)</f>
        <v>0</v>
      </c>
      <c r="BL606" s="16" t="s">
        <v>237</v>
      </c>
      <c r="BM606" s="143" t="s">
        <v>1005</v>
      </c>
    </row>
    <row r="607" spans="2:65" s="1" customFormat="1" ht="19.5">
      <c r="B607" s="31"/>
      <c r="D607" s="145" t="s">
        <v>198</v>
      </c>
      <c r="F607" s="146" t="s">
        <v>1495</v>
      </c>
      <c r="I607" s="147"/>
      <c r="L607" s="31"/>
      <c r="M607" s="148"/>
      <c r="T607" s="55"/>
      <c r="AT607" s="16" t="s">
        <v>198</v>
      </c>
      <c r="AU607" s="16" t="s">
        <v>89</v>
      </c>
    </row>
    <row r="608" spans="2:65" s="1" customFormat="1">
      <c r="B608" s="31"/>
      <c r="D608" s="149" t="s">
        <v>200</v>
      </c>
      <c r="F608" s="150" t="s">
        <v>1496</v>
      </c>
      <c r="I608" s="147"/>
      <c r="L608" s="31"/>
      <c r="M608" s="148"/>
      <c r="T608" s="55"/>
      <c r="AT608" s="16" t="s">
        <v>200</v>
      </c>
      <c r="AU608" s="16" t="s">
        <v>89</v>
      </c>
    </row>
    <row r="609" spans="2:65" s="1" customFormat="1" ht="16.5" customHeight="1">
      <c r="B609" s="31"/>
      <c r="C609" s="152" t="s">
        <v>1009</v>
      </c>
      <c r="D609" s="152" t="s">
        <v>426</v>
      </c>
      <c r="E609" s="153" t="s">
        <v>1498</v>
      </c>
      <c r="F609" s="154" t="s">
        <v>1499</v>
      </c>
      <c r="G609" s="155" t="s">
        <v>204</v>
      </c>
      <c r="H609" s="156">
        <v>10</v>
      </c>
      <c r="I609" s="157"/>
      <c r="J609" s="158">
        <f>ROUND(I609*H609,2)</f>
        <v>0</v>
      </c>
      <c r="K609" s="154" t="s">
        <v>1</v>
      </c>
      <c r="L609" s="159"/>
      <c r="M609" s="160" t="s">
        <v>1</v>
      </c>
      <c r="N609" s="161" t="s">
        <v>44</v>
      </c>
      <c r="P609" s="141">
        <f>O609*H609</f>
        <v>0</v>
      </c>
      <c r="Q609" s="141">
        <v>0</v>
      </c>
      <c r="R609" s="141">
        <f>Q609*H609</f>
        <v>0</v>
      </c>
      <c r="S609" s="141">
        <v>0</v>
      </c>
      <c r="T609" s="142">
        <f>S609*H609</f>
        <v>0</v>
      </c>
      <c r="AR609" s="143" t="s">
        <v>281</v>
      </c>
      <c r="AT609" s="143" t="s">
        <v>426</v>
      </c>
      <c r="AU609" s="143" t="s">
        <v>89</v>
      </c>
      <c r="AY609" s="16" t="s">
        <v>190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6" t="s">
        <v>87</v>
      </c>
      <c r="BK609" s="144">
        <f>ROUND(I609*H609,2)</f>
        <v>0</v>
      </c>
      <c r="BL609" s="16" t="s">
        <v>237</v>
      </c>
      <c r="BM609" s="143" t="s">
        <v>1012</v>
      </c>
    </row>
    <row r="610" spans="2:65" s="1" customFormat="1">
      <c r="B610" s="31"/>
      <c r="D610" s="145" t="s">
        <v>198</v>
      </c>
      <c r="F610" s="146" t="s">
        <v>1501</v>
      </c>
      <c r="I610" s="147"/>
      <c r="L610" s="31"/>
      <c r="M610" s="148"/>
      <c r="T610" s="55"/>
      <c r="AT610" s="16" t="s">
        <v>198</v>
      </c>
      <c r="AU610" s="16" t="s">
        <v>89</v>
      </c>
    </row>
    <row r="611" spans="2:65" s="1" customFormat="1" ht="24.2" customHeight="1">
      <c r="B611" s="31"/>
      <c r="C611" s="132" t="s">
        <v>602</v>
      </c>
      <c r="D611" s="132" t="s">
        <v>192</v>
      </c>
      <c r="E611" s="133" t="s">
        <v>1502</v>
      </c>
      <c r="F611" s="134" t="s">
        <v>1503</v>
      </c>
      <c r="G611" s="135" t="s">
        <v>265</v>
      </c>
      <c r="H611" s="136">
        <v>5.0000000000000001E-3</v>
      </c>
      <c r="I611" s="137"/>
      <c r="J611" s="138">
        <f>ROUND(I611*H611,2)</f>
        <v>0</v>
      </c>
      <c r="K611" s="134" t="s">
        <v>196</v>
      </c>
      <c r="L611" s="31"/>
      <c r="M611" s="139" t="s">
        <v>1</v>
      </c>
      <c r="N611" s="140" t="s">
        <v>44</v>
      </c>
      <c r="P611" s="141">
        <f>O611*H611</f>
        <v>0</v>
      </c>
      <c r="Q611" s="141">
        <v>0</v>
      </c>
      <c r="R611" s="141">
        <f>Q611*H611</f>
        <v>0</v>
      </c>
      <c r="S611" s="141">
        <v>0</v>
      </c>
      <c r="T611" s="142">
        <f>S611*H611</f>
        <v>0</v>
      </c>
      <c r="AR611" s="143" t="s">
        <v>237</v>
      </c>
      <c r="AT611" s="143" t="s">
        <v>192</v>
      </c>
      <c r="AU611" s="143" t="s">
        <v>89</v>
      </c>
      <c r="AY611" s="16" t="s">
        <v>190</v>
      </c>
      <c r="BE611" s="144">
        <f>IF(N611="základní",J611,0)</f>
        <v>0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6" t="s">
        <v>87</v>
      </c>
      <c r="BK611" s="144">
        <f>ROUND(I611*H611,2)</f>
        <v>0</v>
      </c>
      <c r="BL611" s="16" t="s">
        <v>237</v>
      </c>
      <c r="BM611" s="143" t="s">
        <v>1017</v>
      </c>
    </row>
    <row r="612" spans="2:65" s="1" customFormat="1" ht="29.25">
      <c r="B612" s="31"/>
      <c r="D612" s="145" t="s">
        <v>198</v>
      </c>
      <c r="F612" s="146" t="s">
        <v>1505</v>
      </c>
      <c r="I612" s="147"/>
      <c r="L612" s="31"/>
      <c r="M612" s="148"/>
      <c r="T612" s="55"/>
      <c r="AT612" s="16" t="s">
        <v>198</v>
      </c>
      <c r="AU612" s="16" t="s">
        <v>89</v>
      </c>
    </row>
    <row r="613" spans="2:65" s="1" customFormat="1">
      <c r="B613" s="31"/>
      <c r="D613" s="149" t="s">
        <v>200</v>
      </c>
      <c r="F613" s="150" t="s">
        <v>1506</v>
      </c>
      <c r="I613" s="147"/>
      <c r="L613" s="31"/>
      <c r="M613" s="148"/>
      <c r="T613" s="55"/>
      <c r="AT613" s="16" t="s">
        <v>200</v>
      </c>
      <c r="AU613" s="16" t="s">
        <v>89</v>
      </c>
    </row>
    <row r="614" spans="2:65" s="11" customFormat="1" ht="22.9" customHeight="1">
      <c r="B614" s="121"/>
      <c r="D614" s="122" t="s">
        <v>78</v>
      </c>
      <c r="E614" s="130" t="s">
        <v>1507</v>
      </c>
      <c r="F614" s="130" t="s">
        <v>1508</v>
      </c>
      <c r="I614" s="124"/>
      <c r="J614" s="131">
        <f>BK614</f>
        <v>0</v>
      </c>
      <c r="L614" s="121"/>
      <c r="M614" s="125"/>
      <c r="P614" s="126">
        <f>SUM(P615:P617)</f>
        <v>0</v>
      </c>
      <c r="R614" s="126">
        <f>SUM(R615:R617)</f>
        <v>0</v>
      </c>
      <c r="T614" s="127">
        <f>SUM(T615:T617)</f>
        <v>0</v>
      </c>
      <c r="AR614" s="122" t="s">
        <v>89</v>
      </c>
      <c r="AT614" s="128" t="s">
        <v>78</v>
      </c>
      <c r="AU614" s="128" t="s">
        <v>87</v>
      </c>
      <c r="AY614" s="122" t="s">
        <v>190</v>
      </c>
      <c r="BK614" s="129">
        <f>SUM(BK615:BK617)</f>
        <v>0</v>
      </c>
    </row>
    <row r="615" spans="2:65" s="1" customFormat="1" ht="24.2" customHeight="1">
      <c r="B615" s="31"/>
      <c r="C615" s="132" t="s">
        <v>1020</v>
      </c>
      <c r="D615" s="132" t="s">
        <v>192</v>
      </c>
      <c r="E615" s="133" t="s">
        <v>1510</v>
      </c>
      <c r="F615" s="134" t="s">
        <v>1511</v>
      </c>
      <c r="G615" s="135" t="s">
        <v>204</v>
      </c>
      <c r="H615" s="136">
        <v>10</v>
      </c>
      <c r="I615" s="137"/>
      <c r="J615" s="138">
        <f>ROUND(I615*H615,2)</f>
        <v>0</v>
      </c>
      <c r="K615" s="134" t="s">
        <v>196</v>
      </c>
      <c r="L615" s="31"/>
      <c r="M615" s="139" t="s">
        <v>1</v>
      </c>
      <c r="N615" s="140" t="s">
        <v>44</v>
      </c>
      <c r="P615" s="141">
        <f>O615*H615</f>
        <v>0</v>
      </c>
      <c r="Q615" s="141">
        <v>0</v>
      </c>
      <c r="R615" s="141">
        <f>Q615*H615</f>
        <v>0</v>
      </c>
      <c r="S615" s="141">
        <v>0</v>
      </c>
      <c r="T615" s="142">
        <f>S615*H615</f>
        <v>0</v>
      </c>
      <c r="AR615" s="143" t="s">
        <v>237</v>
      </c>
      <c r="AT615" s="143" t="s">
        <v>192</v>
      </c>
      <c r="AU615" s="143" t="s">
        <v>89</v>
      </c>
      <c r="AY615" s="16" t="s">
        <v>190</v>
      </c>
      <c r="BE615" s="144">
        <f>IF(N615="základní",J615,0)</f>
        <v>0</v>
      </c>
      <c r="BF615" s="144">
        <f>IF(N615="snížená",J615,0)</f>
        <v>0</v>
      </c>
      <c r="BG615" s="144">
        <f>IF(N615="zákl. přenesená",J615,0)</f>
        <v>0</v>
      </c>
      <c r="BH615" s="144">
        <f>IF(N615="sníž. přenesená",J615,0)</f>
        <v>0</v>
      </c>
      <c r="BI615" s="144">
        <f>IF(N615="nulová",J615,0)</f>
        <v>0</v>
      </c>
      <c r="BJ615" s="16" t="s">
        <v>87</v>
      </c>
      <c r="BK615" s="144">
        <f>ROUND(I615*H615,2)</f>
        <v>0</v>
      </c>
      <c r="BL615" s="16" t="s">
        <v>237</v>
      </c>
      <c r="BM615" s="143" t="s">
        <v>1023</v>
      </c>
    </row>
    <row r="616" spans="2:65" s="1" customFormat="1" ht="19.5">
      <c r="B616" s="31"/>
      <c r="D616" s="145" t="s">
        <v>198</v>
      </c>
      <c r="F616" s="146" t="s">
        <v>1513</v>
      </c>
      <c r="I616" s="147"/>
      <c r="L616" s="31"/>
      <c r="M616" s="148"/>
      <c r="T616" s="55"/>
      <c r="AT616" s="16" t="s">
        <v>198</v>
      </c>
      <c r="AU616" s="16" t="s">
        <v>89</v>
      </c>
    </row>
    <row r="617" spans="2:65" s="1" customFormat="1">
      <c r="B617" s="31"/>
      <c r="D617" s="149" t="s">
        <v>200</v>
      </c>
      <c r="F617" s="150" t="s">
        <v>1514</v>
      </c>
      <c r="I617" s="147"/>
      <c r="L617" s="31"/>
      <c r="M617" s="148"/>
      <c r="T617" s="55"/>
      <c r="AT617" s="16" t="s">
        <v>200</v>
      </c>
      <c r="AU617" s="16" t="s">
        <v>89</v>
      </c>
    </row>
    <row r="618" spans="2:65" s="11" customFormat="1" ht="22.9" customHeight="1">
      <c r="B618" s="121"/>
      <c r="D618" s="122" t="s">
        <v>78</v>
      </c>
      <c r="E618" s="130" t="s">
        <v>1562</v>
      </c>
      <c r="F618" s="130" t="s">
        <v>1563</v>
      </c>
      <c r="I618" s="124"/>
      <c r="J618" s="131">
        <f>BK618</f>
        <v>0</v>
      </c>
      <c r="L618" s="121"/>
      <c r="M618" s="125"/>
      <c r="P618" s="126">
        <f>SUM(P619:P632)</f>
        <v>0</v>
      </c>
      <c r="R618" s="126">
        <f>SUM(R619:R632)</f>
        <v>0.99295846037400004</v>
      </c>
      <c r="T618" s="127">
        <f>SUM(T619:T632)</f>
        <v>0</v>
      </c>
      <c r="AR618" s="122" t="s">
        <v>89</v>
      </c>
      <c r="AT618" s="128" t="s">
        <v>78</v>
      </c>
      <c r="AU618" s="128" t="s">
        <v>87</v>
      </c>
      <c r="AY618" s="122" t="s">
        <v>190</v>
      </c>
      <c r="BK618" s="129">
        <f>SUM(BK619:BK632)</f>
        <v>0</v>
      </c>
    </row>
    <row r="619" spans="2:65" s="1" customFormat="1" ht="24.2" customHeight="1">
      <c r="B619" s="31"/>
      <c r="C619" s="132" t="s">
        <v>605</v>
      </c>
      <c r="D619" s="132" t="s">
        <v>192</v>
      </c>
      <c r="E619" s="133" t="s">
        <v>1565</v>
      </c>
      <c r="F619" s="134" t="s">
        <v>1566</v>
      </c>
      <c r="G619" s="135" t="s">
        <v>195</v>
      </c>
      <c r="H619" s="136">
        <v>57.365000000000002</v>
      </c>
      <c r="I619" s="137"/>
      <c r="J619" s="138">
        <f>ROUND(I619*H619,2)</f>
        <v>0</v>
      </c>
      <c r="K619" s="134" t="s">
        <v>196</v>
      </c>
      <c r="L619" s="31"/>
      <c r="M619" s="139" t="s">
        <v>1</v>
      </c>
      <c r="N619" s="140" t="s">
        <v>44</v>
      </c>
      <c r="P619" s="141">
        <f>O619*H619</f>
        <v>0</v>
      </c>
      <c r="Q619" s="141">
        <v>1.6212600000000001E-2</v>
      </c>
      <c r="R619" s="141">
        <f>Q619*H619</f>
        <v>0.93003579900000011</v>
      </c>
      <c r="S619" s="141">
        <v>0</v>
      </c>
      <c r="T619" s="142">
        <f>S619*H619</f>
        <v>0</v>
      </c>
      <c r="AR619" s="143" t="s">
        <v>237</v>
      </c>
      <c r="AT619" s="143" t="s">
        <v>192</v>
      </c>
      <c r="AU619" s="143" t="s">
        <v>89</v>
      </c>
      <c r="AY619" s="16" t="s">
        <v>190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6" t="s">
        <v>87</v>
      </c>
      <c r="BK619" s="144">
        <f>ROUND(I619*H619,2)</f>
        <v>0</v>
      </c>
      <c r="BL619" s="16" t="s">
        <v>237</v>
      </c>
      <c r="BM619" s="143" t="s">
        <v>1028</v>
      </c>
    </row>
    <row r="620" spans="2:65" s="1" customFormat="1" ht="29.25">
      <c r="B620" s="31"/>
      <c r="D620" s="145" t="s">
        <v>198</v>
      </c>
      <c r="F620" s="146" t="s">
        <v>1568</v>
      </c>
      <c r="I620" s="147"/>
      <c r="L620" s="31"/>
      <c r="M620" s="148"/>
      <c r="T620" s="55"/>
      <c r="AT620" s="16" t="s">
        <v>198</v>
      </c>
      <c r="AU620" s="16" t="s">
        <v>89</v>
      </c>
    </row>
    <row r="621" spans="2:65" s="1" customFormat="1">
      <c r="B621" s="31"/>
      <c r="D621" s="149" t="s">
        <v>200</v>
      </c>
      <c r="F621" s="150" t="s">
        <v>1569</v>
      </c>
      <c r="I621" s="147"/>
      <c r="L621" s="31"/>
      <c r="M621" s="148"/>
      <c r="T621" s="55"/>
      <c r="AT621" s="16" t="s">
        <v>200</v>
      </c>
      <c r="AU621" s="16" t="s">
        <v>89</v>
      </c>
    </row>
    <row r="622" spans="2:65" s="1" customFormat="1" ht="24.2" customHeight="1">
      <c r="B622" s="31"/>
      <c r="C622" s="132" t="s">
        <v>1031</v>
      </c>
      <c r="D622" s="132" t="s">
        <v>192</v>
      </c>
      <c r="E622" s="133" t="s">
        <v>1570</v>
      </c>
      <c r="F622" s="134" t="s">
        <v>1571</v>
      </c>
      <c r="G622" s="135" t="s">
        <v>368</v>
      </c>
      <c r="H622" s="136">
        <v>32.542000000000002</v>
      </c>
      <c r="I622" s="137"/>
      <c r="J622" s="138">
        <f>ROUND(I622*H622,2)</f>
        <v>0</v>
      </c>
      <c r="K622" s="134" t="s">
        <v>196</v>
      </c>
      <c r="L622" s="31"/>
      <c r="M622" s="139" t="s">
        <v>1</v>
      </c>
      <c r="N622" s="140" t="s">
        <v>44</v>
      </c>
      <c r="P622" s="141">
        <f>O622*H622</f>
        <v>0</v>
      </c>
      <c r="Q622" s="141">
        <v>0</v>
      </c>
      <c r="R622" s="141">
        <f>Q622*H622</f>
        <v>0</v>
      </c>
      <c r="S622" s="141">
        <v>0</v>
      </c>
      <c r="T622" s="142">
        <f>S622*H622</f>
        <v>0</v>
      </c>
      <c r="AR622" s="143" t="s">
        <v>237</v>
      </c>
      <c r="AT622" s="143" t="s">
        <v>192</v>
      </c>
      <c r="AU622" s="143" t="s">
        <v>89</v>
      </c>
      <c r="AY622" s="16" t="s">
        <v>190</v>
      </c>
      <c r="BE622" s="144">
        <f>IF(N622="základní",J622,0)</f>
        <v>0</v>
      </c>
      <c r="BF622" s="144">
        <f>IF(N622="snížená",J622,0)</f>
        <v>0</v>
      </c>
      <c r="BG622" s="144">
        <f>IF(N622="zákl. přenesená",J622,0)</f>
        <v>0</v>
      </c>
      <c r="BH622" s="144">
        <f>IF(N622="sníž. přenesená",J622,0)</f>
        <v>0</v>
      </c>
      <c r="BI622" s="144">
        <f>IF(N622="nulová",J622,0)</f>
        <v>0</v>
      </c>
      <c r="BJ622" s="16" t="s">
        <v>87</v>
      </c>
      <c r="BK622" s="144">
        <f>ROUND(I622*H622,2)</f>
        <v>0</v>
      </c>
      <c r="BL622" s="16" t="s">
        <v>237</v>
      </c>
      <c r="BM622" s="143" t="s">
        <v>1034</v>
      </c>
    </row>
    <row r="623" spans="2:65" s="1" customFormat="1" ht="19.5">
      <c r="B623" s="31"/>
      <c r="D623" s="145" t="s">
        <v>198</v>
      </c>
      <c r="F623" s="146" t="s">
        <v>1573</v>
      </c>
      <c r="I623" s="147"/>
      <c r="L623" s="31"/>
      <c r="M623" s="148"/>
      <c r="T623" s="55"/>
      <c r="AT623" s="16" t="s">
        <v>198</v>
      </c>
      <c r="AU623" s="16" t="s">
        <v>89</v>
      </c>
    </row>
    <row r="624" spans="2:65" s="1" customFormat="1">
      <c r="B624" s="31"/>
      <c r="D624" s="149" t="s">
        <v>200</v>
      </c>
      <c r="F624" s="150" t="s">
        <v>1574</v>
      </c>
      <c r="I624" s="147"/>
      <c r="L624" s="31"/>
      <c r="M624" s="148"/>
      <c r="T624" s="55"/>
      <c r="AT624" s="16" t="s">
        <v>200</v>
      </c>
      <c r="AU624" s="16" t="s">
        <v>89</v>
      </c>
    </row>
    <row r="625" spans="2:65" s="1" customFormat="1" ht="16.5" customHeight="1">
      <c r="B625" s="31"/>
      <c r="C625" s="152" t="s">
        <v>609</v>
      </c>
      <c r="D625" s="152" t="s">
        <v>426</v>
      </c>
      <c r="E625" s="153" t="s">
        <v>1576</v>
      </c>
      <c r="F625" s="154" t="s">
        <v>1577</v>
      </c>
      <c r="G625" s="155" t="s">
        <v>210</v>
      </c>
      <c r="H625" s="156">
        <v>5.3999999999999999E-2</v>
      </c>
      <c r="I625" s="157"/>
      <c r="J625" s="158">
        <f>ROUND(I625*H625,2)</f>
        <v>0</v>
      </c>
      <c r="K625" s="154" t="s">
        <v>196</v>
      </c>
      <c r="L625" s="159"/>
      <c r="M625" s="160" t="s">
        <v>1</v>
      </c>
      <c r="N625" s="161" t="s">
        <v>44</v>
      </c>
      <c r="P625" s="141">
        <f>O625*H625</f>
        <v>0</v>
      </c>
      <c r="Q625" s="141">
        <v>0.55000000000000004</v>
      </c>
      <c r="R625" s="141">
        <f>Q625*H625</f>
        <v>2.9700000000000001E-2</v>
      </c>
      <c r="S625" s="141">
        <v>0</v>
      </c>
      <c r="T625" s="142">
        <f>S625*H625</f>
        <v>0</v>
      </c>
      <c r="AR625" s="143" t="s">
        <v>281</v>
      </c>
      <c r="AT625" s="143" t="s">
        <v>426</v>
      </c>
      <c r="AU625" s="143" t="s">
        <v>89</v>
      </c>
      <c r="AY625" s="16" t="s">
        <v>190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6" t="s">
        <v>87</v>
      </c>
      <c r="BK625" s="144">
        <f>ROUND(I625*H625,2)</f>
        <v>0</v>
      </c>
      <c r="BL625" s="16" t="s">
        <v>237</v>
      </c>
      <c r="BM625" s="143" t="s">
        <v>1037</v>
      </c>
    </row>
    <row r="626" spans="2:65" s="1" customFormat="1">
      <c r="B626" s="31"/>
      <c r="D626" s="145" t="s">
        <v>198</v>
      </c>
      <c r="F626" s="146" t="s">
        <v>1577</v>
      </c>
      <c r="I626" s="147"/>
      <c r="L626" s="31"/>
      <c r="M626" s="148"/>
      <c r="T626" s="55"/>
      <c r="AT626" s="16" t="s">
        <v>198</v>
      </c>
      <c r="AU626" s="16" t="s">
        <v>89</v>
      </c>
    </row>
    <row r="627" spans="2:65" s="1" customFormat="1" ht="24.2" customHeight="1">
      <c r="B627" s="31"/>
      <c r="C627" s="132" t="s">
        <v>1040</v>
      </c>
      <c r="D627" s="132" t="s">
        <v>192</v>
      </c>
      <c r="E627" s="133" t="s">
        <v>1579</v>
      </c>
      <c r="F627" s="134" t="s">
        <v>1580</v>
      </c>
      <c r="G627" s="135" t="s">
        <v>210</v>
      </c>
      <c r="H627" s="136">
        <v>1.4259999999999999</v>
      </c>
      <c r="I627" s="137"/>
      <c r="J627" s="138">
        <f>ROUND(I627*H627,2)</f>
        <v>0</v>
      </c>
      <c r="K627" s="134" t="s">
        <v>196</v>
      </c>
      <c r="L627" s="31"/>
      <c r="M627" s="139" t="s">
        <v>1</v>
      </c>
      <c r="N627" s="140" t="s">
        <v>44</v>
      </c>
      <c r="P627" s="141">
        <f>O627*H627</f>
        <v>0</v>
      </c>
      <c r="Q627" s="141">
        <v>2.3297799000000001E-2</v>
      </c>
      <c r="R627" s="141">
        <f>Q627*H627</f>
        <v>3.3222661373999998E-2</v>
      </c>
      <c r="S627" s="141">
        <v>0</v>
      </c>
      <c r="T627" s="142">
        <f>S627*H627</f>
        <v>0</v>
      </c>
      <c r="AR627" s="143" t="s">
        <v>237</v>
      </c>
      <c r="AT627" s="143" t="s">
        <v>192</v>
      </c>
      <c r="AU627" s="143" t="s">
        <v>89</v>
      </c>
      <c r="AY627" s="16" t="s">
        <v>190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6" t="s">
        <v>87</v>
      </c>
      <c r="BK627" s="144">
        <f>ROUND(I627*H627,2)</f>
        <v>0</v>
      </c>
      <c r="BL627" s="16" t="s">
        <v>237</v>
      </c>
      <c r="BM627" s="143" t="s">
        <v>1043</v>
      </c>
    </row>
    <row r="628" spans="2:65" s="1" customFormat="1" ht="19.5">
      <c r="B628" s="31"/>
      <c r="D628" s="145" t="s">
        <v>198</v>
      </c>
      <c r="F628" s="146" t="s">
        <v>1582</v>
      </c>
      <c r="I628" s="147"/>
      <c r="L628" s="31"/>
      <c r="M628" s="148"/>
      <c r="T628" s="55"/>
      <c r="AT628" s="16" t="s">
        <v>198</v>
      </c>
      <c r="AU628" s="16" t="s">
        <v>89</v>
      </c>
    </row>
    <row r="629" spans="2:65" s="1" customFormat="1">
      <c r="B629" s="31"/>
      <c r="D629" s="149" t="s">
        <v>200</v>
      </c>
      <c r="F629" s="150" t="s">
        <v>1583</v>
      </c>
      <c r="I629" s="147"/>
      <c r="L629" s="31"/>
      <c r="M629" s="148"/>
      <c r="T629" s="55"/>
      <c r="AT629" s="16" t="s">
        <v>200</v>
      </c>
      <c r="AU629" s="16" t="s">
        <v>89</v>
      </c>
    </row>
    <row r="630" spans="2:65" s="1" customFormat="1" ht="24.2" customHeight="1">
      <c r="B630" s="31"/>
      <c r="C630" s="132" t="s">
        <v>612</v>
      </c>
      <c r="D630" s="132" t="s">
        <v>192</v>
      </c>
      <c r="E630" s="133" t="s">
        <v>1585</v>
      </c>
      <c r="F630" s="134" t="s">
        <v>1586</v>
      </c>
      <c r="G630" s="135" t="s">
        <v>265</v>
      </c>
      <c r="H630" s="136">
        <v>0.99299999999999999</v>
      </c>
      <c r="I630" s="137"/>
      <c r="J630" s="138">
        <f>ROUND(I630*H630,2)</f>
        <v>0</v>
      </c>
      <c r="K630" s="134" t="s">
        <v>196</v>
      </c>
      <c r="L630" s="31"/>
      <c r="M630" s="139" t="s">
        <v>1</v>
      </c>
      <c r="N630" s="140" t="s">
        <v>44</v>
      </c>
      <c r="P630" s="141">
        <f>O630*H630</f>
        <v>0</v>
      </c>
      <c r="Q630" s="141">
        <v>0</v>
      </c>
      <c r="R630" s="141">
        <f>Q630*H630</f>
        <v>0</v>
      </c>
      <c r="S630" s="141">
        <v>0</v>
      </c>
      <c r="T630" s="142">
        <f>S630*H630</f>
        <v>0</v>
      </c>
      <c r="AR630" s="143" t="s">
        <v>237</v>
      </c>
      <c r="AT630" s="143" t="s">
        <v>192</v>
      </c>
      <c r="AU630" s="143" t="s">
        <v>89</v>
      </c>
      <c r="AY630" s="16" t="s">
        <v>190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6" t="s">
        <v>87</v>
      </c>
      <c r="BK630" s="144">
        <f>ROUND(I630*H630,2)</f>
        <v>0</v>
      </c>
      <c r="BL630" s="16" t="s">
        <v>237</v>
      </c>
      <c r="BM630" s="143" t="s">
        <v>1048</v>
      </c>
    </row>
    <row r="631" spans="2:65" s="1" customFormat="1" ht="29.25">
      <c r="B631" s="31"/>
      <c r="D631" s="145" t="s">
        <v>198</v>
      </c>
      <c r="F631" s="146" t="s">
        <v>1588</v>
      </c>
      <c r="I631" s="147"/>
      <c r="L631" s="31"/>
      <c r="M631" s="148"/>
      <c r="T631" s="55"/>
      <c r="AT631" s="16" t="s">
        <v>198</v>
      </c>
      <c r="AU631" s="16" t="s">
        <v>89</v>
      </c>
    </row>
    <row r="632" spans="2:65" s="1" customFormat="1">
      <c r="B632" s="31"/>
      <c r="D632" s="149" t="s">
        <v>200</v>
      </c>
      <c r="F632" s="150" t="s">
        <v>1589</v>
      </c>
      <c r="I632" s="147"/>
      <c r="L632" s="31"/>
      <c r="M632" s="148"/>
      <c r="T632" s="55"/>
      <c r="AT632" s="16" t="s">
        <v>200</v>
      </c>
      <c r="AU632" s="16" t="s">
        <v>89</v>
      </c>
    </row>
    <row r="633" spans="2:65" s="11" customFormat="1" ht="22.9" customHeight="1">
      <c r="B633" s="121"/>
      <c r="D633" s="122" t="s">
        <v>78</v>
      </c>
      <c r="E633" s="130" t="s">
        <v>1590</v>
      </c>
      <c r="F633" s="130" t="s">
        <v>1591</v>
      </c>
      <c r="I633" s="124"/>
      <c r="J633" s="131">
        <f>BK633</f>
        <v>0</v>
      </c>
      <c r="L633" s="121"/>
      <c r="M633" s="125"/>
      <c r="P633" s="126">
        <f>SUM(P634:P642)</f>
        <v>0</v>
      </c>
      <c r="R633" s="126">
        <f>SUM(R634:R642)</f>
        <v>6.3075600000000009E-2</v>
      </c>
      <c r="T633" s="127">
        <f>SUM(T634:T642)</f>
        <v>0</v>
      </c>
      <c r="AR633" s="122" t="s">
        <v>89</v>
      </c>
      <c r="AT633" s="128" t="s">
        <v>78</v>
      </c>
      <c r="AU633" s="128" t="s">
        <v>87</v>
      </c>
      <c r="AY633" s="122" t="s">
        <v>190</v>
      </c>
      <c r="BK633" s="129">
        <f>SUM(BK634:BK642)</f>
        <v>0</v>
      </c>
    </row>
    <row r="634" spans="2:65" s="1" customFormat="1" ht="24.2" customHeight="1">
      <c r="B634" s="31"/>
      <c r="C634" s="132" t="s">
        <v>1051</v>
      </c>
      <c r="D634" s="132" t="s">
        <v>192</v>
      </c>
      <c r="E634" s="133" t="s">
        <v>2162</v>
      </c>
      <c r="F634" s="134" t="s">
        <v>2163</v>
      </c>
      <c r="G634" s="135" t="s">
        <v>195</v>
      </c>
      <c r="H634" s="136">
        <v>5.04</v>
      </c>
      <c r="I634" s="137"/>
      <c r="J634" s="138">
        <f>ROUND(I634*H634,2)</f>
        <v>0</v>
      </c>
      <c r="K634" s="134" t="s">
        <v>196</v>
      </c>
      <c r="L634" s="31"/>
      <c r="M634" s="139" t="s">
        <v>1</v>
      </c>
      <c r="N634" s="140" t="s">
        <v>44</v>
      </c>
      <c r="P634" s="141">
        <f>O634*H634</f>
        <v>0</v>
      </c>
      <c r="Q634" s="141">
        <v>1.1815000000000001E-2</v>
      </c>
      <c r="R634" s="141">
        <f>Q634*H634</f>
        <v>5.9547600000000006E-2</v>
      </c>
      <c r="S634" s="141">
        <v>0</v>
      </c>
      <c r="T634" s="142">
        <f>S634*H634</f>
        <v>0</v>
      </c>
      <c r="AR634" s="143" t="s">
        <v>237</v>
      </c>
      <c r="AT634" s="143" t="s">
        <v>192</v>
      </c>
      <c r="AU634" s="143" t="s">
        <v>89</v>
      </c>
      <c r="AY634" s="16" t="s">
        <v>190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87</v>
      </c>
      <c r="BK634" s="144">
        <f>ROUND(I634*H634,2)</f>
        <v>0</v>
      </c>
      <c r="BL634" s="16" t="s">
        <v>237</v>
      </c>
      <c r="BM634" s="143" t="s">
        <v>1054</v>
      </c>
    </row>
    <row r="635" spans="2:65" s="1" customFormat="1" ht="29.25">
      <c r="B635" s="31"/>
      <c r="D635" s="145" t="s">
        <v>198</v>
      </c>
      <c r="F635" s="146" t="s">
        <v>2164</v>
      </c>
      <c r="I635" s="147"/>
      <c r="L635" s="31"/>
      <c r="M635" s="148"/>
      <c r="T635" s="55"/>
      <c r="AT635" s="16" t="s">
        <v>198</v>
      </c>
      <c r="AU635" s="16" t="s">
        <v>89</v>
      </c>
    </row>
    <row r="636" spans="2:65" s="1" customFormat="1">
      <c r="B636" s="31"/>
      <c r="D636" s="149" t="s">
        <v>200</v>
      </c>
      <c r="F636" s="150" t="s">
        <v>2165</v>
      </c>
      <c r="I636" s="147"/>
      <c r="L636" s="31"/>
      <c r="M636" s="148"/>
      <c r="T636" s="55"/>
      <c r="AT636" s="16" t="s">
        <v>200</v>
      </c>
      <c r="AU636" s="16" t="s">
        <v>89</v>
      </c>
    </row>
    <row r="637" spans="2:65" s="1" customFormat="1" ht="24.2" customHeight="1">
      <c r="B637" s="31"/>
      <c r="C637" s="132" t="s">
        <v>617</v>
      </c>
      <c r="D637" s="132" t="s">
        <v>192</v>
      </c>
      <c r="E637" s="133" t="s">
        <v>2166</v>
      </c>
      <c r="F637" s="134" t="s">
        <v>2167</v>
      </c>
      <c r="G637" s="135" t="s">
        <v>195</v>
      </c>
      <c r="H637" s="136">
        <v>5.04</v>
      </c>
      <c r="I637" s="137"/>
      <c r="J637" s="138">
        <f>ROUND(I637*H637,2)</f>
        <v>0</v>
      </c>
      <c r="K637" s="134" t="s">
        <v>196</v>
      </c>
      <c r="L637" s="31"/>
      <c r="M637" s="139" t="s">
        <v>1</v>
      </c>
      <c r="N637" s="140" t="s">
        <v>44</v>
      </c>
      <c r="P637" s="141">
        <f>O637*H637</f>
        <v>0</v>
      </c>
      <c r="Q637" s="141">
        <v>6.9999999999999999E-4</v>
      </c>
      <c r="R637" s="141">
        <f>Q637*H637</f>
        <v>3.5279999999999999E-3</v>
      </c>
      <c r="S637" s="141">
        <v>0</v>
      </c>
      <c r="T637" s="142">
        <f>S637*H637</f>
        <v>0</v>
      </c>
      <c r="AR637" s="143" t="s">
        <v>237</v>
      </c>
      <c r="AT637" s="143" t="s">
        <v>192</v>
      </c>
      <c r="AU637" s="143" t="s">
        <v>89</v>
      </c>
      <c r="AY637" s="16" t="s">
        <v>190</v>
      </c>
      <c r="BE637" s="144">
        <f>IF(N637="základní",J637,0)</f>
        <v>0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6" t="s">
        <v>87</v>
      </c>
      <c r="BK637" s="144">
        <f>ROUND(I637*H637,2)</f>
        <v>0</v>
      </c>
      <c r="BL637" s="16" t="s">
        <v>237</v>
      </c>
      <c r="BM637" s="143" t="s">
        <v>1059</v>
      </c>
    </row>
    <row r="638" spans="2:65" s="1" customFormat="1" ht="19.5">
      <c r="B638" s="31"/>
      <c r="D638" s="145" t="s">
        <v>198</v>
      </c>
      <c r="F638" s="146" t="s">
        <v>2168</v>
      </c>
      <c r="I638" s="147"/>
      <c r="L638" s="31"/>
      <c r="M638" s="148"/>
      <c r="T638" s="55"/>
      <c r="AT638" s="16" t="s">
        <v>198</v>
      </c>
      <c r="AU638" s="16" t="s">
        <v>89</v>
      </c>
    </row>
    <row r="639" spans="2:65" s="1" customFormat="1">
      <c r="B639" s="31"/>
      <c r="D639" s="149" t="s">
        <v>200</v>
      </c>
      <c r="F639" s="150" t="s">
        <v>2169</v>
      </c>
      <c r="I639" s="147"/>
      <c r="L639" s="31"/>
      <c r="M639" s="148"/>
      <c r="T639" s="55"/>
      <c r="AT639" s="16" t="s">
        <v>200</v>
      </c>
      <c r="AU639" s="16" t="s">
        <v>89</v>
      </c>
    </row>
    <row r="640" spans="2:65" s="1" customFormat="1" ht="24.2" customHeight="1">
      <c r="B640" s="31"/>
      <c r="C640" s="132" t="s">
        <v>1062</v>
      </c>
      <c r="D640" s="132" t="s">
        <v>192</v>
      </c>
      <c r="E640" s="133" t="s">
        <v>1622</v>
      </c>
      <c r="F640" s="134" t="s">
        <v>1623</v>
      </c>
      <c r="G640" s="135" t="s">
        <v>265</v>
      </c>
      <c r="H640" s="136">
        <v>6.3E-2</v>
      </c>
      <c r="I640" s="137"/>
      <c r="J640" s="138">
        <f>ROUND(I640*H640,2)</f>
        <v>0</v>
      </c>
      <c r="K640" s="134" t="s">
        <v>196</v>
      </c>
      <c r="L640" s="31"/>
      <c r="M640" s="139" t="s">
        <v>1</v>
      </c>
      <c r="N640" s="140" t="s">
        <v>44</v>
      </c>
      <c r="P640" s="141">
        <f>O640*H640</f>
        <v>0</v>
      </c>
      <c r="Q640" s="141">
        <v>0</v>
      </c>
      <c r="R640" s="141">
        <f>Q640*H640</f>
        <v>0</v>
      </c>
      <c r="S640" s="141">
        <v>0</v>
      </c>
      <c r="T640" s="142">
        <f>S640*H640</f>
        <v>0</v>
      </c>
      <c r="AR640" s="143" t="s">
        <v>237</v>
      </c>
      <c r="AT640" s="143" t="s">
        <v>192</v>
      </c>
      <c r="AU640" s="143" t="s">
        <v>89</v>
      </c>
      <c r="AY640" s="16" t="s">
        <v>190</v>
      </c>
      <c r="BE640" s="144">
        <f>IF(N640="základní",J640,0)</f>
        <v>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6" t="s">
        <v>87</v>
      </c>
      <c r="BK640" s="144">
        <f>ROUND(I640*H640,2)</f>
        <v>0</v>
      </c>
      <c r="BL640" s="16" t="s">
        <v>237</v>
      </c>
      <c r="BM640" s="143" t="s">
        <v>1065</v>
      </c>
    </row>
    <row r="641" spans="2:65" s="1" customFormat="1" ht="39">
      <c r="B641" s="31"/>
      <c r="D641" s="145" t="s">
        <v>198</v>
      </c>
      <c r="F641" s="146" t="s">
        <v>1625</v>
      </c>
      <c r="I641" s="147"/>
      <c r="L641" s="31"/>
      <c r="M641" s="148"/>
      <c r="T641" s="55"/>
      <c r="AT641" s="16" t="s">
        <v>198</v>
      </c>
      <c r="AU641" s="16" t="s">
        <v>89</v>
      </c>
    </row>
    <row r="642" spans="2:65" s="1" customFormat="1">
      <c r="B642" s="31"/>
      <c r="D642" s="149" t="s">
        <v>200</v>
      </c>
      <c r="F642" s="150" t="s">
        <v>1626</v>
      </c>
      <c r="I642" s="147"/>
      <c r="L642" s="31"/>
      <c r="M642" s="148"/>
      <c r="T642" s="55"/>
      <c r="AT642" s="16" t="s">
        <v>200</v>
      </c>
      <c r="AU642" s="16" t="s">
        <v>89</v>
      </c>
    </row>
    <row r="643" spans="2:65" s="11" customFormat="1" ht="22.9" customHeight="1">
      <c r="B643" s="121"/>
      <c r="D643" s="122" t="s">
        <v>78</v>
      </c>
      <c r="E643" s="130" t="s">
        <v>1627</v>
      </c>
      <c r="F643" s="130" t="s">
        <v>1628</v>
      </c>
      <c r="I643" s="124"/>
      <c r="J643" s="131">
        <f>BK643</f>
        <v>0</v>
      </c>
      <c r="L643" s="121"/>
      <c r="M643" s="125"/>
      <c r="P643" s="126">
        <f>SUM(P644:P658)</f>
        <v>0</v>
      </c>
      <c r="R643" s="126">
        <f>SUM(R644:R658)</f>
        <v>1.0276836595000001</v>
      </c>
      <c r="T643" s="127">
        <f>SUM(T644:T658)</f>
        <v>0</v>
      </c>
      <c r="AR643" s="122" t="s">
        <v>89</v>
      </c>
      <c r="AT643" s="128" t="s">
        <v>78</v>
      </c>
      <c r="AU643" s="128" t="s">
        <v>87</v>
      </c>
      <c r="AY643" s="122" t="s">
        <v>190</v>
      </c>
      <c r="BK643" s="129">
        <f>SUM(BK644:BK658)</f>
        <v>0</v>
      </c>
    </row>
    <row r="644" spans="2:65" s="1" customFormat="1" ht="24.2" customHeight="1">
      <c r="B644" s="31"/>
      <c r="C644" s="132" t="s">
        <v>622</v>
      </c>
      <c r="D644" s="132" t="s">
        <v>192</v>
      </c>
      <c r="E644" s="133" t="s">
        <v>1674</v>
      </c>
      <c r="F644" s="134" t="s">
        <v>1675</v>
      </c>
      <c r="G644" s="135" t="s">
        <v>368</v>
      </c>
      <c r="H644" s="136">
        <v>100.5</v>
      </c>
      <c r="I644" s="137"/>
      <c r="J644" s="138">
        <f>ROUND(I644*H644,2)</f>
        <v>0</v>
      </c>
      <c r="K644" s="134" t="s">
        <v>196</v>
      </c>
      <c r="L644" s="31"/>
      <c r="M644" s="139" t="s">
        <v>1</v>
      </c>
      <c r="N644" s="140" t="s">
        <v>44</v>
      </c>
      <c r="P644" s="141">
        <f>O644*H644</f>
        <v>0</v>
      </c>
      <c r="Q644" s="141">
        <v>3.5814660000000002E-3</v>
      </c>
      <c r="R644" s="141">
        <f>Q644*H644</f>
        <v>0.35993733300000003</v>
      </c>
      <c r="S644" s="141">
        <v>0</v>
      </c>
      <c r="T644" s="142">
        <f>S644*H644</f>
        <v>0</v>
      </c>
      <c r="AR644" s="143" t="s">
        <v>237</v>
      </c>
      <c r="AT644" s="143" t="s">
        <v>192</v>
      </c>
      <c r="AU644" s="143" t="s">
        <v>89</v>
      </c>
      <c r="AY644" s="16" t="s">
        <v>190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6" t="s">
        <v>87</v>
      </c>
      <c r="BK644" s="144">
        <f>ROUND(I644*H644,2)</f>
        <v>0</v>
      </c>
      <c r="BL644" s="16" t="s">
        <v>237</v>
      </c>
      <c r="BM644" s="143" t="s">
        <v>1070</v>
      </c>
    </row>
    <row r="645" spans="2:65" s="1" customFormat="1" ht="19.5">
      <c r="B645" s="31"/>
      <c r="D645" s="145" t="s">
        <v>198</v>
      </c>
      <c r="F645" s="146" t="s">
        <v>1677</v>
      </c>
      <c r="I645" s="147"/>
      <c r="L645" s="31"/>
      <c r="M645" s="148"/>
      <c r="T645" s="55"/>
      <c r="AT645" s="16" t="s">
        <v>198</v>
      </c>
      <c r="AU645" s="16" t="s">
        <v>89</v>
      </c>
    </row>
    <row r="646" spans="2:65" s="1" customFormat="1">
      <c r="B646" s="31"/>
      <c r="D646" s="149" t="s">
        <v>200</v>
      </c>
      <c r="F646" s="150" t="s">
        <v>1678</v>
      </c>
      <c r="I646" s="147"/>
      <c r="L646" s="31"/>
      <c r="M646" s="148"/>
      <c r="T646" s="55"/>
      <c r="AT646" s="16" t="s">
        <v>200</v>
      </c>
      <c r="AU646" s="16" t="s">
        <v>89</v>
      </c>
    </row>
    <row r="647" spans="2:65" s="1" customFormat="1" ht="24.2" customHeight="1">
      <c r="B647" s="31"/>
      <c r="C647" s="152" t="s">
        <v>1073</v>
      </c>
      <c r="D647" s="152" t="s">
        <v>426</v>
      </c>
      <c r="E647" s="153" t="s">
        <v>1679</v>
      </c>
      <c r="F647" s="154" t="s">
        <v>1680</v>
      </c>
      <c r="G647" s="155" t="s">
        <v>204</v>
      </c>
      <c r="H647" s="156">
        <v>5</v>
      </c>
      <c r="I647" s="157"/>
      <c r="J647" s="158">
        <f>ROUND(I647*H647,2)</f>
        <v>0</v>
      </c>
      <c r="K647" s="154" t="s">
        <v>1</v>
      </c>
      <c r="L647" s="159"/>
      <c r="M647" s="160" t="s">
        <v>1</v>
      </c>
      <c r="N647" s="161" t="s">
        <v>44</v>
      </c>
      <c r="P647" s="141">
        <f>O647*H647</f>
        <v>0</v>
      </c>
      <c r="Q647" s="141">
        <v>0</v>
      </c>
      <c r="R647" s="141">
        <f>Q647*H647</f>
        <v>0</v>
      </c>
      <c r="S647" s="141">
        <v>0</v>
      </c>
      <c r="T647" s="142">
        <f>S647*H647</f>
        <v>0</v>
      </c>
      <c r="AR647" s="143" t="s">
        <v>281</v>
      </c>
      <c r="AT647" s="143" t="s">
        <v>426</v>
      </c>
      <c r="AU647" s="143" t="s">
        <v>89</v>
      </c>
      <c r="AY647" s="16" t="s">
        <v>190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6" t="s">
        <v>87</v>
      </c>
      <c r="BK647" s="144">
        <f>ROUND(I647*H647,2)</f>
        <v>0</v>
      </c>
      <c r="BL647" s="16" t="s">
        <v>237</v>
      </c>
      <c r="BM647" s="143" t="s">
        <v>1076</v>
      </c>
    </row>
    <row r="648" spans="2:65" s="1" customFormat="1" ht="19.5">
      <c r="B648" s="31"/>
      <c r="D648" s="145" t="s">
        <v>198</v>
      </c>
      <c r="F648" s="146" t="s">
        <v>1682</v>
      </c>
      <c r="I648" s="147"/>
      <c r="L648" s="31"/>
      <c r="M648" s="148"/>
      <c r="T648" s="55"/>
      <c r="AT648" s="16" t="s">
        <v>198</v>
      </c>
      <c r="AU648" s="16" t="s">
        <v>89</v>
      </c>
    </row>
    <row r="649" spans="2:65" s="1" customFormat="1" ht="19.5">
      <c r="B649" s="31"/>
      <c r="D649" s="145" t="s">
        <v>403</v>
      </c>
      <c r="F649" s="151" t="s">
        <v>753</v>
      </c>
      <c r="I649" s="147"/>
      <c r="L649" s="31"/>
      <c r="M649" s="148"/>
      <c r="T649" s="55"/>
      <c r="AT649" s="16" t="s">
        <v>403</v>
      </c>
      <c r="AU649" s="16" t="s">
        <v>89</v>
      </c>
    </row>
    <row r="650" spans="2:65" s="1" customFormat="1" ht="33" customHeight="1">
      <c r="B650" s="31"/>
      <c r="C650" s="132" t="s">
        <v>628</v>
      </c>
      <c r="D650" s="132" t="s">
        <v>192</v>
      </c>
      <c r="E650" s="133" t="s">
        <v>1684</v>
      </c>
      <c r="F650" s="134" t="s">
        <v>1685</v>
      </c>
      <c r="G650" s="135" t="s">
        <v>368</v>
      </c>
      <c r="H650" s="136">
        <v>104.5</v>
      </c>
      <c r="I650" s="137"/>
      <c r="J650" s="138">
        <f>ROUND(I650*H650,2)</f>
        <v>0</v>
      </c>
      <c r="K650" s="134" t="s">
        <v>196</v>
      </c>
      <c r="L650" s="31"/>
      <c r="M650" s="139" t="s">
        <v>1</v>
      </c>
      <c r="N650" s="140" t="s">
        <v>44</v>
      </c>
      <c r="P650" s="141">
        <f>O650*H650</f>
        <v>0</v>
      </c>
      <c r="Q650" s="141">
        <v>5.8419500000000003E-3</v>
      </c>
      <c r="R650" s="141">
        <f>Q650*H650</f>
        <v>0.61048377500000006</v>
      </c>
      <c r="S650" s="141">
        <v>0</v>
      </c>
      <c r="T650" s="142">
        <f>S650*H650</f>
        <v>0</v>
      </c>
      <c r="AR650" s="143" t="s">
        <v>237</v>
      </c>
      <c r="AT650" s="143" t="s">
        <v>192</v>
      </c>
      <c r="AU650" s="143" t="s">
        <v>89</v>
      </c>
      <c r="AY650" s="16" t="s">
        <v>190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6" t="s">
        <v>87</v>
      </c>
      <c r="BK650" s="144">
        <f>ROUND(I650*H650,2)</f>
        <v>0</v>
      </c>
      <c r="BL650" s="16" t="s">
        <v>237</v>
      </c>
      <c r="BM650" s="143" t="s">
        <v>1081</v>
      </c>
    </row>
    <row r="651" spans="2:65" s="1" customFormat="1" ht="19.5">
      <c r="B651" s="31"/>
      <c r="D651" s="145" t="s">
        <v>198</v>
      </c>
      <c r="F651" s="146" t="s">
        <v>1687</v>
      </c>
      <c r="I651" s="147"/>
      <c r="L651" s="31"/>
      <c r="M651" s="148"/>
      <c r="T651" s="55"/>
      <c r="AT651" s="16" t="s">
        <v>198</v>
      </c>
      <c r="AU651" s="16" t="s">
        <v>89</v>
      </c>
    </row>
    <row r="652" spans="2:65" s="1" customFormat="1">
      <c r="B652" s="31"/>
      <c r="D652" s="149" t="s">
        <v>200</v>
      </c>
      <c r="F652" s="150" t="s">
        <v>1688</v>
      </c>
      <c r="I652" s="147"/>
      <c r="L652" s="31"/>
      <c r="M652" s="148"/>
      <c r="T652" s="55"/>
      <c r="AT652" s="16" t="s">
        <v>200</v>
      </c>
      <c r="AU652" s="16" t="s">
        <v>89</v>
      </c>
    </row>
    <row r="653" spans="2:65" s="1" customFormat="1" ht="33" customHeight="1">
      <c r="B653" s="31"/>
      <c r="C653" s="132" t="s">
        <v>1084</v>
      </c>
      <c r="D653" s="132" t="s">
        <v>192</v>
      </c>
      <c r="E653" s="133" t="s">
        <v>2066</v>
      </c>
      <c r="F653" s="134" t="s">
        <v>2067</v>
      </c>
      <c r="G653" s="135" t="s">
        <v>195</v>
      </c>
      <c r="H653" s="136">
        <v>7.3150000000000004</v>
      </c>
      <c r="I653" s="137"/>
      <c r="J653" s="138">
        <f>ROUND(I653*H653,2)</f>
        <v>0</v>
      </c>
      <c r="K653" s="134" t="s">
        <v>196</v>
      </c>
      <c r="L653" s="31"/>
      <c r="M653" s="139" t="s">
        <v>1</v>
      </c>
      <c r="N653" s="140" t="s">
        <v>44</v>
      </c>
      <c r="P653" s="141">
        <f>O653*H653</f>
        <v>0</v>
      </c>
      <c r="Q653" s="141">
        <v>7.8280999999999993E-3</v>
      </c>
      <c r="R653" s="141">
        <f>Q653*H653</f>
        <v>5.7262551499999995E-2</v>
      </c>
      <c r="S653" s="141">
        <v>0</v>
      </c>
      <c r="T653" s="142">
        <f>S653*H653</f>
        <v>0</v>
      </c>
      <c r="AR653" s="143" t="s">
        <v>237</v>
      </c>
      <c r="AT653" s="143" t="s">
        <v>192</v>
      </c>
      <c r="AU653" s="143" t="s">
        <v>89</v>
      </c>
      <c r="AY653" s="16" t="s">
        <v>190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6" t="s">
        <v>87</v>
      </c>
      <c r="BK653" s="144">
        <f>ROUND(I653*H653,2)</f>
        <v>0</v>
      </c>
      <c r="BL653" s="16" t="s">
        <v>237</v>
      </c>
      <c r="BM653" s="143" t="s">
        <v>1087</v>
      </c>
    </row>
    <row r="654" spans="2:65" s="1" customFormat="1" ht="19.5">
      <c r="B654" s="31"/>
      <c r="D654" s="145" t="s">
        <v>198</v>
      </c>
      <c r="F654" s="146" t="s">
        <v>2068</v>
      </c>
      <c r="I654" s="147"/>
      <c r="L654" s="31"/>
      <c r="M654" s="148"/>
      <c r="T654" s="55"/>
      <c r="AT654" s="16" t="s">
        <v>198</v>
      </c>
      <c r="AU654" s="16" t="s">
        <v>89</v>
      </c>
    </row>
    <row r="655" spans="2:65" s="1" customFormat="1">
      <c r="B655" s="31"/>
      <c r="D655" s="149" t="s">
        <v>200</v>
      </c>
      <c r="F655" s="150" t="s">
        <v>2069</v>
      </c>
      <c r="I655" s="147"/>
      <c r="L655" s="31"/>
      <c r="M655" s="148"/>
      <c r="T655" s="55"/>
      <c r="AT655" s="16" t="s">
        <v>200</v>
      </c>
      <c r="AU655" s="16" t="s">
        <v>89</v>
      </c>
    </row>
    <row r="656" spans="2:65" s="1" customFormat="1" ht="24.2" customHeight="1">
      <c r="B656" s="31"/>
      <c r="C656" s="132" t="s">
        <v>633</v>
      </c>
      <c r="D656" s="132" t="s">
        <v>192</v>
      </c>
      <c r="E656" s="133" t="s">
        <v>1689</v>
      </c>
      <c r="F656" s="134" t="s">
        <v>1690</v>
      </c>
      <c r="G656" s="135" t="s">
        <v>265</v>
      </c>
      <c r="H656" s="136">
        <v>1.0329999999999999</v>
      </c>
      <c r="I656" s="137"/>
      <c r="J656" s="138">
        <f>ROUND(I656*H656,2)</f>
        <v>0</v>
      </c>
      <c r="K656" s="134" t="s">
        <v>196</v>
      </c>
      <c r="L656" s="31"/>
      <c r="M656" s="139" t="s">
        <v>1</v>
      </c>
      <c r="N656" s="140" t="s">
        <v>44</v>
      </c>
      <c r="P656" s="141">
        <f>O656*H656</f>
        <v>0</v>
      </c>
      <c r="Q656" s="141">
        <v>0</v>
      </c>
      <c r="R656" s="141">
        <f>Q656*H656</f>
        <v>0</v>
      </c>
      <c r="S656" s="141">
        <v>0</v>
      </c>
      <c r="T656" s="142">
        <f>S656*H656</f>
        <v>0</v>
      </c>
      <c r="AR656" s="143" t="s">
        <v>237</v>
      </c>
      <c r="AT656" s="143" t="s">
        <v>192</v>
      </c>
      <c r="AU656" s="143" t="s">
        <v>89</v>
      </c>
      <c r="AY656" s="16" t="s">
        <v>190</v>
      </c>
      <c r="BE656" s="144">
        <f>IF(N656="základní",J656,0)</f>
        <v>0</v>
      </c>
      <c r="BF656" s="144">
        <f>IF(N656="snížená",J656,0)</f>
        <v>0</v>
      </c>
      <c r="BG656" s="144">
        <f>IF(N656="zákl. přenesená",J656,0)</f>
        <v>0</v>
      </c>
      <c r="BH656" s="144">
        <f>IF(N656="sníž. přenesená",J656,0)</f>
        <v>0</v>
      </c>
      <c r="BI656" s="144">
        <f>IF(N656="nulová",J656,0)</f>
        <v>0</v>
      </c>
      <c r="BJ656" s="16" t="s">
        <v>87</v>
      </c>
      <c r="BK656" s="144">
        <f>ROUND(I656*H656,2)</f>
        <v>0</v>
      </c>
      <c r="BL656" s="16" t="s">
        <v>237</v>
      </c>
      <c r="BM656" s="143" t="s">
        <v>1092</v>
      </c>
    </row>
    <row r="657" spans="2:65" s="1" customFormat="1" ht="29.25">
      <c r="B657" s="31"/>
      <c r="D657" s="145" t="s">
        <v>198</v>
      </c>
      <c r="F657" s="146" t="s">
        <v>1692</v>
      </c>
      <c r="I657" s="147"/>
      <c r="L657" s="31"/>
      <c r="M657" s="148"/>
      <c r="T657" s="55"/>
      <c r="AT657" s="16" t="s">
        <v>198</v>
      </c>
      <c r="AU657" s="16" t="s">
        <v>89</v>
      </c>
    </row>
    <row r="658" spans="2:65" s="1" customFormat="1">
      <c r="B658" s="31"/>
      <c r="D658" s="149" t="s">
        <v>200</v>
      </c>
      <c r="F658" s="150" t="s">
        <v>1693</v>
      </c>
      <c r="I658" s="147"/>
      <c r="L658" s="31"/>
      <c r="M658" s="148"/>
      <c r="T658" s="55"/>
      <c r="AT658" s="16" t="s">
        <v>200</v>
      </c>
      <c r="AU658" s="16" t="s">
        <v>89</v>
      </c>
    </row>
    <row r="659" spans="2:65" s="11" customFormat="1" ht="22.9" customHeight="1">
      <c r="B659" s="121"/>
      <c r="D659" s="122" t="s">
        <v>78</v>
      </c>
      <c r="E659" s="130" t="s">
        <v>1694</v>
      </c>
      <c r="F659" s="130" t="s">
        <v>1695</v>
      </c>
      <c r="I659" s="124"/>
      <c r="J659" s="131">
        <f>BK659</f>
        <v>0</v>
      </c>
      <c r="L659" s="121"/>
      <c r="M659" s="125"/>
      <c r="P659" s="126">
        <f>SUM(P660:P665)</f>
        <v>0</v>
      </c>
      <c r="R659" s="126">
        <f>SUM(R660:R665)</f>
        <v>4.693398528E-2</v>
      </c>
      <c r="T659" s="127">
        <f>SUM(T660:T665)</f>
        <v>0</v>
      </c>
      <c r="AR659" s="122" t="s">
        <v>89</v>
      </c>
      <c r="AT659" s="128" t="s">
        <v>78</v>
      </c>
      <c r="AU659" s="128" t="s">
        <v>87</v>
      </c>
      <c r="AY659" s="122" t="s">
        <v>190</v>
      </c>
      <c r="BK659" s="129">
        <f>SUM(BK660:BK665)</f>
        <v>0</v>
      </c>
    </row>
    <row r="660" spans="2:65" s="1" customFormat="1" ht="16.5" customHeight="1">
      <c r="B660" s="31"/>
      <c r="C660" s="132" t="s">
        <v>1094</v>
      </c>
      <c r="D660" s="132" t="s">
        <v>192</v>
      </c>
      <c r="E660" s="133" t="s">
        <v>1697</v>
      </c>
      <c r="F660" s="134" t="s">
        <v>1698</v>
      </c>
      <c r="G660" s="135" t="s">
        <v>195</v>
      </c>
      <c r="H660" s="136">
        <v>335.78</v>
      </c>
      <c r="I660" s="137"/>
      <c r="J660" s="138">
        <f>ROUND(I660*H660,2)</f>
        <v>0</v>
      </c>
      <c r="K660" s="134" t="s">
        <v>196</v>
      </c>
      <c r="L660" s="31"/>
      <c r="M660" s="139" t="s">
        <v>1</v>
      </c>
      <c r="N660" s="140" t="s">
        <v>44</v>
      </c>
      <c r="P660" s="141">
        <f>O660*H660</f>
        <v>0</v>
      </c>
      <c r="Q660" s="141">
        <v>1.3977600000000001E-4</v>
      </c>
      <c r="R660" s="141">
        <f>Q660*H660</f>
        <v>4.693398528E-2</v>
      </c>
      <c r="S660" s="141">
        <v>0</v>
      </c>
      <c r="T660" s="142">
        <f>S660*H660</f>
        <v>0</v>
      </c>
      <c r="AR660" s="143" t="s">
        <v>237</v>
      </c>
      <c r="AT660" s="143" t="s">
        <v>192</v>
      </c>
      <c r="AU660" s="143" t="s">
        <v>89</v>
      </c>
      <c r="AY660" s="16" t="s">
        <v>190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6" t="s">
        <v>87</v>
      </c>
      <c r="BK660" s="144">
        <f>ROUND(I660*H660,2)</f>
        <v>0</v>
      </c>
      <c r="BL660" s="16" t="s">
        <v>237</v>
      </c>
      <c r="BM660" s="143" t="s">
        <v>1097</v>
      </c>
    </row>
    <row r="661" spans="2:65" s="1" customFormat="1">
      <c r="B661" s="31"/>
      <c r="D661" s="145" t="s">
        <v>198</v>
      </c>
      <c r="F661" s="146" t="s">
        <v>1700</v>
      </c>
      <c r="I661" s="147"/>
      <c r="L661" s="31"/>
      <c r="M661" s="148"/>
      <c r="T661" s="55"/>
      <c r="AT661" s="16" t="s">
        <v>198</v>
      </c>
      <c r="AU661" s="16" t="s">
        <v>89</v>
      </c>
    </row>
    <row r="662" spans="2:65" s="1" customFormat="1">
      <c r="B662" s="31"/>
      <c r="D662" s="149" t="s">
        <v>200</v>
      </c>
      <c r="F662" s="150" t="s">
        <v>1701</v>
      </c>
      <c r="I662" s="147"/>
      <c r="L662" s="31"/>
      <c r="M662" s="148"/>
      <c r="T662" s="55"/>
      <c r="AT662" s="16" t="s">
        <v>200</v>
      </c>
      <c r="AU662" s="16" t="s">
        <v>89</v>
      </c>
    </row>
    <row r="663" spans="2:65" s="1" customFormat="1" ht="24.2" customHeight="1">
      <c r="B663" s="31"/>
      <c r="C663" s="132" t="s">
        <v>639</v>
      </c>
      <c r="D663" s="132" t="s">
        <v>192</v>
      </c>
      <c r="E663" s="133" t="s">
        <v>1711</v>
      </c>
      <c r="F663" s="134" t="s">
        <v>1712</v>
      </c>
      <c r="G663" s="135" t="s">
        <v>265</v>
      </c>
      <c r="H663" s="136">
        <v>4.7E-2</v>
      </c>
      <c r="I663" s="137"/>
      <c r="J663" s="138">
        <f>ROUND(I663*H663,2)</f>
        <v>0</v>
      </c>
      <c r="K663" s="134" t="s">
        <v>196</v>
      </c>
      <c r="L663" s="31"/>
      <c r="M663" s="139" t="s">
        <v>1</v>
      </c>
      <c r="N663" s="140" t="s">
        <v>44</v>
      </c>
      <c r="P663" s="141">
        <f>O663*H663</f>
        <v>0</v>
      </c>
      <c r="Q663" s="141">
        <v>0</v>
      </c>
      <c r="R663" s="141">
        <f>Q663*H663</f>
        <v>0</v>
      </c>
      <c r="S663" s="141">
        <v>0</v>
      </c>
      <c r="T663" s="142">
        <f>S663*H663</f>
        <v>0</v>
      </c>
      <c r="AR663" s="143" t="s">
        <v>237</v>
      </c>
      <c r="AT663" s="143" t="s">
        <v>192</v>
      </c>
      <c r="AU663" s="143" t="s">
        <v>89</v>
      </c>
      <c r="AY663" s="16" t="s">
        <v>190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6" t="s">
        <v>87</v>
      </c>
      <c r="BK663" s="144">
        <f>ROUND(I663*H663,2)</f>
        <v>0</v>
      </c>
      <c r="BL663" s="16" t="s">
        <v>237</v>
      </c>
      <c r="BM663" s="143" t="s">
        <v>1101</v>
      </c>
    </row>
    <row r="664" spans="2:65" s="1" customFormat="1" ht="29.25">
      <c r="B664" s="31"/>
      <c r="D664" s="145" t="s">
        <v>198</v>
      </c>
      <c r="F664" s="146" t="s">
        <v>1714</v>
      </c>
      <c r="I664" s="147"/>
      <c r="L664" s="31"/>
      <c r="M664" s="148"/>
      <c r="T664" s="55"/>
      <c r="AT664" s="16" t="s">
        <v>198</v>
      </c>
      <c r="AU664" s="16" t="s">
        <v>89</v>
      </c>
    </row>
    <row r="665" spans="2:65" s="1" customFormat="1">
      <c r="B665" s="31"/>
      <c r="D665" s="149" t="s">
        <v>200</v>
      </c>
      <c r="F665" s="150" t="s">
        <v>1715</v>
      </c>
      <c r="I665" s="147"/>
      <c r="L665" s="31"/>
      <c r="M665" s="148"/>
      <c r="T665" s="55"/>
      <c r="AT665" s="16" t="s">
        <v>200</v>
      </c>
      <c r="AU665" s="16" t="s">
        <v>89</v>
      </c>
    </row>
    <row r="666" spans="2:65" s="11" customFormat="1" ht="22.9" customHeight="1">
      <c r="B666" s="121"/>
      <c r="D666" s="122" t="s">
        <v>78</v>
      </c>
      <c r="E666" s="130" t="s">
        <v>1835</v>
      </c>
      <c r="F666" s="130" t="s">
        <v>1836</v>
      </c>
      <c r="I666" s="124"/>
      <c r="J666" s="131">
        <f>BK666</f>
        <v>0</v>
      </c>
      <c r="L666" s="121"/>
      <c r="M666" s="125"/>
      <c r="P666" s="126">
        <f>SUM(P667:P675)</f>
        <v>0</v>
      </c>
      <c r="R666" s="126">
        <f>SUM(R667:R675)</f>
        <v>0.84756100000000001</v>
      </c>
      <c r="T666" s="127">
        <f>SUM(T667:T675)</f>
        <v>0.11942904999999999</v>
      </c>
      <c r="AR666" s="122" t="s">
        <v>89</v>
      </c>
      <c r="AT666" s="128" t="s">
        <v>78</v>
      </c>
      <c r="AU666" s="128" t="s">
        <v>87</v>
      </c>
      <c r="AY666" s="122" t="s">
        <v>190</v>
      </c>
      <c r="BK666" s="129">
        <f>SUM(BK667:BK675)</f>
        <v>0</v>
      </c>
    </row>
    <row r="667" spans="2:65" s="1" customFormat="1" ht="16.5" customHeight="1">
      <c r="B667" s="31"/>
      <c r="C667" s="132" t="s">
        <v>1104</v>
      </c>
      <c r="D667" s="132" t="s">
        <v>192</v>
      </c>
      <c r="E667" s="133" t="s">
        <v>1837</v>
      </c>
      <c r="F667" s="134" t="s">
        <v>1838</v>
      </c>
      <c r="G667" s="135" t="s">
        <v>195</v>
      </c>
      <c r="H667" s="136">
        <v>385.255</v>
      </c>
      <c r="I667" s="137"/>
      <c r="J667" s="138">
        <f>ROUND(I667*H667,2)</f>
        <v>0</v>
      </c>
      <c r="K667" s="134" t="s">
        <v>196</v>
      </c>
      <c r="L667" s="31"/>
      <c r="M667" s="139" t="s">
        <v>1</v>
      </c>
      <c r="N667" s="140" t="s">
        <v>44</v>
      </c>
      <c r="P667" s="141">
        <f>O667*H667</f>
        <v>0</v>
      </c>
      <c r="Q667" s="141">
        <v>1E-3</v>
      </c>
      <c r="R667" s="141">
        <f>Q667*H667</f>
        <v>0.38525500000000001</v>
      </c>
      <c r="S667" s="141">
        <v>3.1E-4</v>
      </c>
      <c r="T667" s="142">
        <f>S667*H667</f>
        <v>0.11942904999999999</v>
      </c>
      <c r="AR667" s="143" t="s">
        <v>237</v>
      </c>
      <c r="AT667" s="143" t="s">
        <v>192</v>
      </c>
      <c r="AU667" s="143" t="s">
        <v>89</v>
      </c>
      <c r="AY667" s="16" t="s">
        <v>190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6" t="s">
        <v>87</v>
      </c>
      <c r="BK667" s="144">
        <f>ROUND(I667*H667,2)</f>
        <v>0</v>
      </c>
      <c r="BL667" s="16" t="s">
        <v>237</v>
      </c>
      <c r="BM667" s="143" t="s">
        <v>1107</v>
      </c>
    </row>
    <row r="668" spans="2:65" s="1" customFormat="1">
      <c r="B668" s="31"/>
      <c r="D668" s="145" t="s">
        <v>198</v>
      </c>
      <c r="F668" s="146" t="s">
        <v>1840</v>
      </c>
      <c r="I668" s="147"/>
      <c r="L668" s="31"/>
      <c r="M668" s="148"/>
      <c r="T668" s="55"/>
      <c r="AT668" s="16" t="s">
        <v>198</v>
      </c>
      <c r="AU668" s="16" t="s">
        <v>89</v>
      </c>
    </row>
    <row r="669" spans="2:65" s="1" customFormat="1">
      <c r="B669" s="31"/>
      <c r="D669" s="149" t="s">
        <v>200</v>
      </c>
      <c r="F669" s="150" t="s">
        <v>1841</v>
      </c>
      <c r="I669" s="147"/>
      <c r="L669" s="31"/>
      <c r="M669" s="148"/>
      <c r="T669" s="55"/>
      <c r="AT669" s="16" t="s">
        <v>200</v>
      </c>
      <c r="AU669" s="16" t="s">
        <v>89</v>
      </c>
    </row>
    <row r="670" spans="2:65" s="1" customFormat="1" ht="24.2" customHeight="1">
      <c r="B670" s="31"/>
      <c r="C670" s="132" t="s">
        <v>644</v>
      </c>
      <c r="D670" s="132" t="s">
        <v>192</v>
      </c>
      <c r="E670" s="133" t="s">
        <v>1843</v>
      </c>
      <c r="F670" s="134" t="s">
        <v>1844</v>
      </c>
      <c r="G670" s="135" t="s">
        <v>195</v>
      </c>
      <c r="H670" s="136">
        <v>385.255</v>
      </c>
      <c r="I670" s="137"/>
      <c r="J670" s="138">
        <f>ROUND(I670*H670,2)</f>
        <v>0</v>
      </c>
      <c r="K670" s="134" t="s">
        <v>196</v>
      </c>
      <c r="L670" s="31"/>
      <c r="M670" s="139" t="s">
        <v>1</v>
      </c>
      <c r="N670" s="140" t="s">
        <v>44</v>
      </c>
      <c r="P670" s="141">
        <f>O670*H670</f>
        <v>0</v>
      </c>
      <c r="Q670" s="141">
        <v>2.0000000000000001E-4</v>
      </c>
      <c r="R670" s="141">
        <f>Q670*H670</f>
        <v>7.7051000000000008E-2</v>
      </c>
      <c r="S670" s="141">
        <v>0</v>
      </c>
      <c r="T670" s="142">
        <f>S670*H670</f>
        <v>0</v>
      </c>
      <c r="AR670" s="143" t="s">
        <v>237</v>
      </c>
      <c r="AT670" s="143" t="s">
        <v>192</v>
      </c>
      <c r="AU670" s="143" t="s">
        <v>89</v>
      </c>
      <c r="AY670" s="16" t="s">
        <v>190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6" t="s">
        <v>87</v>
      </c>
      <c r="BK670" s="144">
        <f>ROUND(I670*H670,2)</f>
        <v>0</v>
      </c>
      <c r="BL670" s="16" t="s">
        <v>237</v>
      </c>
      <c r="BM670" s="143" t="s">
        <v>1112</v>
      </c>
    </row>
    <row r="671" spans="2:65" s="1" customFormat="1" ht="19.5">
      <c r="B671" s="31"/>
      <c r="D671" s="145" t="s">
        <v>198</v>
      </c>
      <c r="F671" s="146" t="s">
        <v>1846</v>
      </c>
      <c r="I671" s="147"/>
      <c r="L671" s="31"/>
      <c r="M671" s="148"/>
      <c r="T671" s="55"/>
      <c r="AT671" s="16" t="s">
        <v>198</v>
      </c>
      <c r="AU671" s="16" t="s">
        <v>89</v>
      </c>
    </row>
    <row r="672" spans="2:65" s="1" customFormat="1">
      <c r="B672" s="31"/>
      <c r="D672" s="149" t="s">
        <v>200</v>
      </c>
      <c r="F672" s="150" t="s">
        <v>1847</v>
      </c>
      <c r="I672" s="147"/>
      <c r="L672" s="31"/>
      <c r="M672" s="148"/>
      <c r="T672" s="55"/>
      <c r="AT672" s="16" t="s">
        <v>200</v>
      </c>
      <c r="AU672" s="16" t="s">
        <v>89</v>
      </c>
    </row>
    <row r="673" spans="2:65" s="1" customFormat="1" ht="24.2" customHeight="1">
      <c r="B673" s="31"/>
      <c r="C673" s="132" t="s">
        <v>1115</v>
      </c>
      <c r="D673" s="132" t="s">
        <v>192</v>
      </c>
      <c r="E673" s="133" t="s">
        <v>1848</v>
      </c>
      <c r="F673" s="134" t="s">
        <v>1849</v>
      </c>
      <c r="G673" s="135" t="s">
        <v>195</v>
      </c>
      <c r="H673" s="136">
        <v>385.255</v>
      </c>
      <c r="I673" s="137"/>
      <c r="J673" s="138">
        <f>ROUND(I673*H673,2)</f>
        <v>0</v>
      </c>
      <c r="K673" s="134" t="s">
        <v>196</v>
      </c>
      <c r="L673" s="31"/>
      <c r="M673" s="139" t="s">
        <v>1</v>
      </c>
      <c r="N673" s="140" t="s">
        <v>44</v>
      </c>
      <c r="P673" s="141">
        <f>O673*H673</f>
        <v>0</v>
      </c>
      <c r="Q673" s="141">
        <v>1E-3</v>
      </c>
      <c r="R673" s="141">
        <f>Q673*H673</f>
        <v>0.38525500000000001</v>
      </c>
      <c r="S673" s="141">
        <v>0</v>
      </c>
      <c r="T673" s="142">
        <f>S673*H673</f>
        <v>0</v>
      </c>
      <c r="AR673" s="143" t="s">
        <v>237</v>
      </c>
      <c r="AT673" s="143" t="s">
        <v>192</v>
      </c>
      <c r="AU673" s="143" t="s">
        <v>89</v>
      </c>
      <c r="AY673" s="16" t="s">
        <v>190</v>
      </c>
      <c r="BE673" s="144">
        <f>IF(N673="základní",J673,0)</f>
        <v>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6" t="s">
        <v>87</v>
      </c>
      <c r="BK673" s="144">
        <f>ROUND(I673*H673,2)</f>
        <v>0</v>
      </c>
      <c r="BL673" s="16" t="s">
        <v>237</v>
      </c>
      <c r="BM673" s="143" t="s">
        <v>1118</v>
      </c>
    </row>
    <row r="674" spans="2:65" s="1" customFormat="1" ht="19.5">
      <c r="B674" s="31"/>
      <c r="D674" s="145" t="s">
        <v>198</v>
      </c>
      <c r="F674" s="146" t="s">
        <v>1851</v>
      </c>
      <c r="I674" s="147"/>
      <c r="L674" s="31"/>
      <c r="M674" s="148"/>
      <c r="T674" s="55"/>
      <c r="AT674" s="16" t="s">
        <v>198</v>
      </c>
      <c r="AU674" s="16" t="s">
        <v>89</v>
      </c>
    </row>
    <row r="675" spans="2:65" s="1" customFormat="1">
      <c r="B675" s="31"/>
      <c r="D675" s="149" t="s">
        <v>200</v>
      </c>
      <c r="F675" s="150" t="s">
        <v>1852</v>
      </c>
      <c r="I675" s="147"/>
      <c r="L675" s="31"/>
      <c r="M675" s="148"/>
      <c r="T675" s="55"/>
      <c r="AT675" s="16" t="s">
        <v>200</v>
      </c>
      <c r="AU675" s="16" t="s">
        <v>89</v>
      </c>
    </row>
    <row r="676" spans="2:65" s="1" customFormat="1" ht="49.9" customHeight="1">
      <c r="B676" s="31"/>
      <c r="E676" s="123" t="s">
        <v>1853</v>
      </c>
      <c r="F676" s="123" t="s">
        <v>1854</v>
      </c>
      <c r="J676" s="112">
        <f t="shared" ref="J676:J686" si="0">BK676</f>
        <v>0</v>
      </c>
      <c r="L676" s="31"/>
      <c r="M676" s="148"/>
      <c r="T676" s="55"/>
      <c r="AT676" s="16" t="s">
        <v>78</v>
      </c>
      <c r="AU676" s="16" t="s">
        <v>79</v>
      </c>
      <c r="AY676" s="16" t="s">
        <v>1855</v>
      </c>
      <c r="BK676" s="144">
        <f>SUM(BK677:BK686)</f>
        <v>0</v>
      </c>
    </row>
    <row r="677" spans="2:65" s="1" customFormat="1" ht="16.350000000000001" customHeight="1">
      <c r="B677" s="31"/>
      <c r="C677" s="182" t="s">
        <v>1</v>
      </c>
      <c r="D677" s="182" t="s">
        <v>192</v>
      </c>
      <c r="E677" s="183" t="s">
        <v>1</v>
      </c>
      <c r="F677" s="184" t="s">
        <v>1</v>
      </c>
      <c r="G677" s="185" t="s">
        <v>1</v>
      </c>
      <c r="H677" s="186"/>
      <c r="I677" s="187"/>
      <c r="J677" s="188">
        <f t="shared" si="0"/>
        <v>0</v>
      </c>
      <c r="K677" s="189"/>
      <c r="L677" s="31"/>
      <c r="M677" s="190" t="s">
        <v>1</v>
      </c>
      <c r="N677" s="191" t="s">
        <v>44</v>
      </c>
      <c r="T677" s="55"/>
      <c r="AT677" s="16" t="s">
        <v>1855</v>
      </c>
      <c r="AU677" s="16" t="s">
        <v>87</v>
      </c>
      <c r="AY677" s="16" t="s">
        <v>1855</v>
      </c>
      <c r="BE677" s="144">
        <f t="shared" ref="BE677:BE686" si="1">IF(N677="základní",J677,0)</f>
        <v>0</v>
      </c>
      <c r="BF677" s="144">
        <f t="shared" ref="BF677:BF686" si="2">IF(N677="snížená",J677,0)</f>
        <v>0</v>
      </c>
      <c r="BG677" s="144">
        <f t="shared" ref="BG677:BG686" si="3">IF(N677="zákl. přenesená",J677,0)</f>
        <v>0</v>
      </c>
      <c r="BH677" s="144">
        <f t="shared" ref="BH677:BH686" si="4">IF(N677="sníž. přenesená",J677,0)</f>
        <v>0</v>
      </c>
      <c r="BI677" s="144">
        <f t="shared" ref="BI677:BI686" si="5">IF(N677="nulová",J677,0)</f>
        <v>0</v>
      </c>
      <c r="BJ677" s="16" t="s">
        <v>87</v>
      </c>
      <c r="BK677" s="144">
        <f t="shared" ref="BK677:BK686" si="6">I677*H677</f>
        <v>0</v>
      </c>
    </row>
    <row r="678" spans="2:65" s="1" customFormat="1" ht="16.350000000000001" customHeight="1">
      <c r="B678" s="31"/>
      <c r="C678" s="182" t="s">
        <v>1</v>
      </c>
      <c r="D678" s="182" t="s">
        <v>192</v>
      </c>
      <c r="E678" s="183" t="s">
        <v>1</v>
      </c>
      <c r="F678" s="184" t="s">
        <v>1</v>
      </c>
      <c r="G678" s="185" t="s">
        <v>1</v>
      </c>
      <c r="H678" s="186"/>
      <c r="I678" s="187"/>
      <c r="J678" s="188">
        <f t="shared" si="0"/>
        <v>0</v>
      </c>
      <c r="K678" s="189"/>
      <c r="L678" s="31"/>
      <c r="M678" s="190" t="s">
        <v>1</v>
      </c>
      <c r="N678" s="191" t="s">
        <v>44</v>
      </c>
      <c r="T678" s="55"/>
      <c r="AT678" s="16" t="s">
        <v>1855</v>
      </c>
      <c r="AU678" s="16" t="s">
        <v>87</v>
      </c>
      <c r="AY678" s="16" t="s">
        <v>1855</v>
      </c>
      <c r="BE678" s="144">
        <f t="shared" si="1"/>
        <v>0</v>
      </c>
      <c r="BF678" s="144">
        <f t="shared" si="2"/>
        <v>0</v>
      </c>
      <c r="BG678" s="144">
        <f t="shared" si="3"/>
        <v>0</v>
      </c>
      <c r="BH678" s="144">
        <f t="shared" si="4"/>
        <v>0</v>
      </c>
      <c r="BI678" s="144">
        <f t="shared" si="5"/>
        <v>0</v>
      </c>
      <c r="BJ678" s="16" t="s">
        <v>87</v>
      </c>
      <c r="BK678" s="144">
        <f t="shared" si="6"/>
        <v>0</v>
      </c>
    </row>
    <row r="679" spans="2:65" s="1" customFormat="1" ht="16.350000000000001" customHeight="1">
      <c r="B679" s="31"/>
      <c r="C679" s="182" t="s">
        <v>1</v>
      </c>
      <c r="D679" s="182" t="s">
        <v>192</v>
      </c>
      <c r="E679" s="183" t="s">
        <v>1</v>
      </c>
      <c r="F679" s="184" t="s">
        <v>1</v>
      </c>
      <c r="G679" s="185" t="s">
        <v>1</v>
      </c>
      <c r="H679" s="186"/>
      <c r="I679" s="187"/>
      <c r="J679" s="188">
        <f t="shared" si="0"/>
        <v>0</v>
      </c>
      <c r="K679" s="189"/>
      <c r="L679" s="31"/>
      <c r="M679" s="190" t="s">
        <v>1</v>
      </c>
      <c r="N679" s="191" t="s">
        <v>44</v>
      </c>
      <c r="T679" s="55"/>
      <c r="AT679" s="16" t="s">
        <v>1855</v>
      </c>
      <c r="AU679" s="16" t="s">
        <v>87</v>
      </c>
      <c r="AY679" s="16" t="s">
        <v>1855</v>
      </c>
      <c r="BE679" s="144">
        <f t="shared" si="1"/>
        <v>0</v>
      </c>
      <c r="BF679" s="144">
        <f t="shared" si="2"/>
        <v>0</v>
      </c>
      <c r="BG679" s="144">
        <f t="shared" si="3"/>
        <v>0</v>
      </c>
      <c r="BH679" s="144">
        <f t="shared" si="4"/>
        <v>0</v>
      </c>
      <c r="BI679" s="144">
        <f t="shared" si="5"/>
        <v>0</v>
      </c>
      <c r="BJ679" s="16" t="s">
        <v>87</v>
      </c>
      <c r="BK679" s="144">
        <f t="shared" si="6"/>
        <v>0</v>
      </c>
    </row>
    <row r="680" spans="2:65" s="1" customFormat="1" ht="16.350000000000001" customHeight="1">
      <c r="B680" s="31"/>
      <c r="C680" s="182" t="s">
        <v>1</v>
      </c>
      <c r="D680" s="182" t="s">
        <v>192</v>
      </c>
      <c r="E680" s="183" t="s">
        <v>1</v>
      </c>
      <c r="F680" s="184" t="s">
        <v>1</v>
      </c>
      <c r="G680" s="185" t="s">
        <v>1</v>
      </c>
      <c r="H680" s="186"/>
      <c r="I680" s="187"/>
      <c r="J680" s="188">
        <f t="shared" si="0"/>
        <v>0</v>
      </c>
      <c r="K680" s="189"/>
      <c r="L680" s="31"/>
      <c r="M680" s="190" t="s">
        <v>1</v>
      </c>
      <c r="N680" s="191" t="s">
        <v>44</v>
      </c>
      <c r="T680" s="55"/>
      <c r="AT680" s="16" t="s">
        <v>1855</v>
      </c>
      <c r="AU680" s="16" t="s">
        <v>87</v>
      </c>
      <c r="AY680" s="16" t="s">
        <v>1855</v>
      </c>
      <c r="BE680" s="144">
        <f t="shared" si="1"/>
        <v>0</v>
      </c>
      <c r="BF680" s="144">
        <f t="shared" si="2"/>
        <v>0</v>
      </c>
      <c r="BG680" s="144">
        <f t="shared" si="3"/>
        <v>0</v>
      </c>
      <c r="BH680" s="144">
        <f t="shared" si="4"/>
        <v>0</v>
      </c>
      <c r="BI680" s="144">
        <f t="shared" si="5"/>
        <v>0</v>
      </c>
      <c r="BJ680" s="16" t="s">
        <v>87</v>
      </c>
      <c r="BK680" s="144">
        <f t="shared" si="6"/>
        <v>0</v>
      </c>
    </row>
    <row r="681" spans="2:65" s="1" customFormat="1" ht="16.350000000000001" customHeight="1">
      <c r="B681" s="31"/>
      <c r="C681" s="182" t="s">
        <v>1</v>
      </c>
      <c r="D681" s="182" t="s">
        <v>192</v>
      </c>
      <c r="E681" s="183" t="s">
        <v>1</v>
      </c>
      <c r="F681" s="184" t="s">
        <v>1</v>
      </c>
      <c r="G681" s="185" t="s">
        <v>1</v>
      </c>
      <c r="H681" s="186"/>
      <c r="I681" s="187"/>
      <c r="J681" s="188">
        <f t="shared" si="0"/>
        <v>0</v>
      </c>
      <c r="K681" s="189"/>
      <c r="L681" s="31"/>
      <c r="M681" s="190" t="s">
        <v>1</v>
      </c>
      <c r="N681" s="191" t="s">
        <v>44</v>
      </c>
      <c r="T681" s="55"/>
      <c r="AT681" s="16" t="s">
        <v>1855</v>
      </c>
      <c r="AU681" s="16" t="s">
        <v>87</v>
      </c>
      <c r="AY681" s="16" t="s">
        <v>1855</v>
      </c>
      <c r="BE681" s="144">
        <f t="shared" si="1"/>
        <v>0</v>
      </c>
      <c r="BF681" s="144">
        <f t="shared" si="2"/>
        <v>0</v>
      </c>
      <c r="BG681" s="144">
        <f t="shared" si="3"/>
        <v>0</v>
      </c>
      <c r="BH681" s="144">
        <f t="shared" si="4"/>
        <v>0</v>
      </c>
      <c r="BI681" s="144">
        <f t="shared" si="5"/>
        <v>0</v>
      </c>
      <c r="BJ681" s="16" t="s">
        <v>87</v>
      </c>
      <c r="BK681" s="144">
        <f t="shared" si="6"/>
        <v>0</v>
      </c>
    </row>
    <row r="682" spans="2:65" s="1" customFormat="1" ht="16.350000000000001" customHeight="1">
      <c r="B682" s="31"/>
      <c r="C682" s="182" t="s">
        <v>1</v>
      </c>
      <c r="D682" s="182" t="s">
        <v>192</v>
      </c>
      <c r="E682" s="183" t="s">
        <v>1</v>
      </c>
      <c r="F682" s="184" t="s">
        <v>1</v>
      </c>
      <c r="G682" s="185" t="s">
        <v>1</v>
      </c>
      <c r="H682" s="186"/>
      <c r="I682" s="187"/>
      <c r="J682" s="188">
        <f t="shared" si="0"/>
        <v>0</v>
      </c>
      <c r="K682" s="189"/>
      <c r="L682" s="31"/>
      <c r="M682" s="190" t="s">
        <v>1</v>
      </c>
      <c r="N682" s="191" t="s">
        <v>44</v>
      </c>
      <c r="T682" s="55"/>
      <c r="AT682" s="16" t="s">
        <v>1855</v>
      </c>
      <c r="AU682" s="16" t="s">
        <v>87</v>
      </c>
      <c r="AY682" s="16" t="s">
        <v>1855</v>
      </c>
      <c r="BE682" s="144">
        <f t="shared" si="1"/>
        <v>0</v>
      </c>
      <c r="BF682" s="144">
        <f t="shared" si="2"/>
        <v>0</v>
      </c>
      <c r="BG682" s="144">
        <f t="shared" si="3"/>
        <v>0</v>
      </c>
      <c r="BH682" s="144">
        <f t="shared" si="4"/>
        <v>0</v>
      </c>
      <c r="BI682" s="144">
        <f t="shared" si="5"/>
        <v>0</v>
      </c>
      <c r="BJ682" s="16" t="s">
        <v>87</v>
      </c>
      <c r="BK682" s="144">
        <f t="shared" si="6"/>
        <v>0</v>
      </c>
    </row>
    <row r="683" spans="2:65" s="1" customFormat="1" ht="16.350000000000001" customHeight="1">
      <c r="B683" s="31"/>
      <c r="C683" s="182" t="s">
        <v>1</v>
      </c>
      <c r="D683" s="182" t="s">
        <v>192</v>
      </c>
      <c r="E683" s="183" t="s">
        <v>1</v>
      </c>
      <c r="F683" s="184" t="s">
        <v>1</v>
      </c>
      <c r="G683" s="185" t="s">
        <v>1</v>
      </c>
      <c r="H683" s="186"/>
      <c r="I683" s="187"/>
      <c r="J683" s="188">
        <f t="shared" si="0"/>
        <v>0</v>
      </c>
      <c r="K683" s="189"/>
      <c r="L683" s="31"/>
      <c r="M683" s="190" t="s">
        <v>1</v>
      </c>
      <c r="N683" s="191" t="s">
        <v>44</v>
      </c>
      <c r="T683" s="55"/>
      <c r="AT683" s="16" t="s">
        <v>1855</v>
      </c>
      <c r="AU683" s="16" t="s">
        <v>87</v>
      </c>
      <c r="AY683" s="16" t="s">
        <v>1855</v>
      </c>
      <c r="BE683" s="144">
        <f t="shared" si="1"/>
        <v>0</v>
      </c>
      <c r="BF683" s="144">
        <f t="shared" si="2"/>
        <v>0</v>
      </c>
      <c r="BG683" s="144">
        <f t="shared" si="3"/>
        <v>0</v>
      </c>
      <c r="BH683" s="144">
        <f t="shared" si="4"/>
        <v>0</v>
      </c>
      <c r="BI683" s="144">
        <f t="shared" si="5"/>
        <v>0</v>
      </c>
      <c r="BJ683" s="16" t="s">
        <v>87</v>
      </c>
      <c r="BK683" s="144">
        <f t="shared" si="6"/>
        <v>0</v>
      </c>
    </row>
    <row r="684" spans="2:65" s="1" customFormat="1" ht="16.350000000000001" customHeight="1">
      <c r="B684" s="31"/>
      <c r="C684" s="182" t="s">
        <v>1</v>
      </c>
      <c r="D684" s="182" t="s">
        <v>192</v>
      </c>
      <c r="E684" s="183" t="s">
        <v>1</v>
      </c>
      <c r="F684" s="184" t="s">
        <v>1</v>
      </c>
      <c r="G684" s="185" t="s">
        <v>1</v>
      </c>
      <c r="H684" s="186"/>
      <c r="I684" s="187"/>
      <c r="J684" s="188">
        <f t="shared" si="0"/>
        <v>0</v>
      </c>
      <c r="K684" s="189"/>
      <c r="L684" s="31"/>
      <c r="M684" s="190" t="s">
        <v>1</v>
      </c>
      <c r="N684" s="191" t="s">
        <v>44</v>
      </c>
      <c r="T684" s="55"/>
      <c r="AT684" s="16" t="s">
        <v>1855</v>
      </c>
      <c r="AU684" s="16" t="s">
        <v>87</v>
      </c>
      <c r="AY684" s="16" t="s">
        <v>1855</v>
      </c>
      <c r="BE684" s="144">
        <f t="shared" si="1"/>
        <v>0</v>
      </c>
      <c r="BF684" s="144">
        <f t="shared" si="2"/>
        <v>0</v>
      </c>
      <c r="BG684" s="144">
        <f t="shared" si="3"/>
        <v>0</v>
      </c>
      <c r="BH684" s="144">
        <f t="shared" si="4"/>
        <v>0</v>
      </c>
      <c r="BI684" s="144">
        <f t="shared" si="5"/>
        <v>0</v>
      </c>
      <c r="BJ684" s="16" t="s">
        <v>87</v>
      </c>
      <c r="BK684" s="144">
        <f t="shared" si="6"/>
        <v>0</v>
      </c>
    </row>
    <row r="685" spans="2:65" s="1" customFormat="1" ht="16.350000000000001" customHeight="1">
      <c r="B685" s="31"/>
      <c r="C685" s="182" t="s">
        <v>1</v>
      </c>
      <c r="D685" s="182" t="s">
        <v>192</v>
      </c>
      <c r="E685" s="183" t="s">
        <v>1</v>
      </c>
      <c r="F685" s="184" t="s">
        <v>1</v>
      </c>
      <c r="G685" s="185" t="s">
        <v>1</v>
      </c>
      <c r="H685" s="186"/>
      <c r="I685" s="187"/>
      <c r="J685" s="188">
        <f t="shared" si="0"/>
        <v>0</v>
      </c>
      <c r="K685" s="189"/>
      <c r="L685" s="31"/>
      <c r="M685" s="190" t="s">
        <v>1</v>
      </c>
      <c r="N685" s="191" t="s">
        <v>44</v>
      </c>
      <c r="T685" s="55"/>
      <c r="AT685" s="16" t="s">
        <v>1855</v>
      </c>
      <c r="AU685" s="16" t="s">
        <v>87</v>
      </c>
      <c r="AY685" s="16" t="s">
        <v>1855</v>
      </c>
      <c r="BE685" s="144">
        <f t="shared" si="1"/>
        <v>0</v>
      </c>
      <c r="BF685" s="144">
        <f t="shared" si="2"/>
        <v>0</v>
      </c>
      <c r="BG685" s="144">
        <f t="shared" si="3"/>
        <v>0</v>
      </c>
      <c r="BH685" s="144">
        <f t="shared" si="4"/>
        <v>0</v>
      </c>
      <c r="BI685" s="144">
        <f t="shared" si="5"/>
        <v>0</v>
      </c>
      <c r="BJ685" s="16" t="s">
        <v>87</v>
      </c>
      <c r="BK685" s="144">
        <f t="shared" si="6"/>
        <v>0</v>
      </c>
    </row>
    <row r="686" spans="2:65" s="1" customFormat="1" ht="16.350000000000001" customHeight="1">
      <c r="B686" s="31"/>
      <c r="C686" s="182" t="s">
        <v>1</v>
      </c>
      <c r="D686" s="182" t="s">
        <v>192</v>
      </c>
      <c r="E686" s="183" t="s">
        <v>1</v>
      </c>
      <c r="F686" s="184" t="s">
        <v>1</v>
      </c>
      <c r="G686" s="185" t="s">
        <v>1</v>
      </c>
      <c r="H686" s="186"/>
      <c r="I686" s="187"/>
      <c r="J686" s="188">
        <f t="shared" si="0"/>
        <v>0</v>
      </c>
      <c r="K686" s="189"/>
      <c r="L686" s="31"/>
      <c r="M686" s="190" t="s">
        <v>1</v>
      </c>
      <c r="N686" s="191" t="s">
        <v>44</v>
      </c>
      <c r="O686" s="192"/>
      <c r="P686" s="192"/>
      <c r="Q686" s="192"/>
      <c r="R686" s="192"/>
      <c r="S686" s="192"/>
      <c r="T686" s="193"/>
      <c r="AT686" s="16" t="s">
        <v>1855</v>
      </c>
      <c r="AU686" s="16" t="s">
        <v>87</v>
      </c>
      <c r="AY686" s="16" t="s">
        <v>1855</v>
      </c>
      <c r="BE686" s="144">
        <f t="shared" si="1"/>
        <v>0</v>
      </c>
      <c r="BF686" s="144">
        <f t="shared" si="2"/>
        <v>0</v>
      </c>
      <c r="BG686" s="144">
        <f t="shared" si="3"/>
        <v>0</v>
      </c>
      <c r="BH686" s="144">
        <f t="shared" si="4"/>
        <v>0</v>
      </c>
      <c r="BI686" s="144">
        <f t="shared" si="5"/>
        <v>0</v>
      </c>
      <c r="BJ686" s="16" t="s">
        <v>87</v>
      </c>
      <c r="BK686" s="144">
        <f t="shared" si="6"/>
        <v>0</v>
      </c>
    </row>
    <row r="687" spans="2:65" s="1" customFormat="1" ht="6.95" customHeight="1">
      <c r="B687" s="43"/>
      <c r="C687" s="44"/>
      <c r="D687" s="44"/>
      <c r="E687" s="44"/>
      <c r="F687" s="44"/>
      <c r="G687" s="44"/>
      <c r="H687" s="44"/>
      <c r="I687" s="44"/>
      <c r="J687" s="44"/>
      <c r="K687" s="44"/>
      <c r="L687" s="31"/>
    </row>
  </sheetData>
  <sheetProtection algorithmName="SHA-512" hashValue="41VzhVd/juuioFM+0j3L+HR8qdouJairJvAFqYJ6y4nDCt6kdj85/nBLw33ro5fpeiVjZhL3qJYoOiCiWWacxg==" saltValue="bLyYARiCrqhZgHJHQ6FYTgxpAQkVyWzLCYEQgJSt2hGsogRQgd1CoX5dBzY6M2noKh60aXA66ZbNiPpbC9P+iw==" spinCount="100000" sheet="1" objects="1" scenarios="1" formatColumns="0" formatRows="0" autoFilter="0"/>
  <autoFilter ref="C142:K686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677:D687">
      <formula1>"K, M"</formula1>
    </dataValidation>
    <dataValidation type="list" allowBlank="1" showInputMessage="1" showErrorMessage="1" error="Povoleny jsou hodnoty základní, snížená, zákl. přenesená, sníž. přenesená, nulová." sqref="N677:N687">
      <formula1>"základní, snížená, zákl. přenesená, sníž. přenesená, nulová"</formula1>
    </dataValidation>
  </dataValidations>
  <hyperlinks>
    <hyperlink ref="F148" r:id="rId1"/>
    <hyperlink ref="F151" r:id="rId2"/>
    <hyperlink ref="F154" r:id="rId3"/>
    <hyperlink ref="F157" r:id="rId4"/>
    <hyperlink ref="F160" r:id="rId5"/>
    <hyperlink ref="F163" r:id="rId6"/>
    <hyperlink ref="F167" r:id="rId7"/>
    <hyperlink ref="F172" r:id="rId8"/>
    <hyperlink ref="F178" r:id="rId9"/>
    <hyperlink ref="F185" r:id="rId10"/>
    <hyperlink ref="F188" r:id="rId11"/>
    <hyperlink ref="F193" r:id="rId12"/>
    <hyperlink ref="F199" r:id="rId13"/>
    <hyperlink ref="F206" r:id="rId14"/>
    <hyperlink ref="F211" r:id="rId15"/>
    <hyperlink ref="F216" r:id="rId16"/>
    <hyperlink ref="F221" r:id="rId17"/>
    <hyperlink ref="F226" r:id="rId18"/>
    <hyperlink ref="F229" r:id="rId19"/>
    <hyperlink ref="F232" r:id="rId20"/>
    <hyperlink ref="F235" r:id="rId21"/>
    <hyperlink ref="F238" r:id="rId22"/>
    <hyperlink ref="F241" r:id="rId23"/>
    <hyperlink ref="F244" r:id="rId24"/>
    <hyperlink ref="F248" r:id="rId25"/>
    <hyperlink ref="F251" r:id="rId26"/>
    <hyperlink ref="F254" r:id="rId27"/>
    <hyperlink ref="F258" r:id="rId28"/>
    <hyperlink ref="F261" r:id="rId29"/>
    <hyperlink ref="F265" r:id="rId30"/>
    <hyperlink ref="F268" r:id="rId31"/>
    <hyperlink ref="F271" r:id="rId32"/>
    <hyperlink ref="F274" r:id="rId33"/>
    <hyperlink ref="F281" r:id="rId34"/>
    <hyperlink ref="F287" r:id="rId35"/>
    <hyperlink ref="F293" r:id="rId36"/>
    <hyperlink ref="F298" r:id="rId37"/>
    <hyperlink ref="F307" r:id="rId38"/>
    <hyperlink ref="F321" r:id="rId39"/>
    <hyperlink ref="F324" r:id="rId40"/>
    <hyperlink ref="F327" r:id="rId41"/>
    <hyperlink ref="F330" r:id="rId42"/>
    <hyperlink ref="F333" r:id="rId43"/>
    <hyperlink ref="F336" r:id="rId44"/>
    <hyperlink ref="F339" r:id="rId45"/>
    <hyperlink ref="F343" r:id="rId46"/>
    <hyperlink ref="F347" r:id="rId47"/>
    <hyperlink ref="F351" r:id="rId48"/>
    <hyperlink ref="F364" r:id="rId49"/>
    <hyperlink ref="F370" r:id="rId50"/>
    <hyperlink ref="F381" r:id="rId51"/>
    <hyperlink ref="F384" r:id="rId52"/>
    <hyperlink ref="F387" r:id="rId53"/>
    <hyperlink ref="F390" r:id="rId54"/>
    <hyperlink ref="F393" r:id="rId55"/>
    <hyperlink ref="F396" r:id="rId56"/>
    <hyperlink ref="F399" r:id="rId57"/>
    <hyperlink ref="F403" r:id="rId58"/>
    <hyperlink ref="F406" r:id="rId59"/>
    <hyperlink ref="F409" r:id="rId60"/>
    <hyperlink ref="F419" r:id="rId61"/>
    <hyperlink ref="F422" r:id="rId62"/>
    <hyperlink ref="F426" r:id="rId63"/>
    <hyperlink ref="F429" r:id="rId64"/>
    <hyperlink ref="F432" r:id="rId65"/>
    <hyperlink ref="F435" r:id="rId66"/>
    <hyperlink ref="F438" r:id="rId67"/>
    <hyperlink ref="F441" r:id="rId68"/>
    <hyperlink ref="F444" r:id="rId69"/>
    <hyperlink ref="F447" r:id="rId70"/>
    <hyperlink ref="F450" r:id="rId71"/>
    <hyperlink ref="F453" r:id="rId72"/>
    <hyperlink ref="F456" r:id="rId73"/>
    <hyperlink ref="F459" r:id="rId74"/>
    <hyperlink ref="F462" r:id="rId75"/>
    <hyperlink ref="F465" r:id="rId76"/>
    <hyperlink ref="F469" r:id="rId77"/>
    <hyperlink ref="F472" r:id="rId78"/>
    <hyperlink ref="F475" r:id="rId79"/>
    <hyperlink ref="F479" r:id="rId80"/>
    <hyperlink ref="F482" r:id="rId81"/>
    <hyperlink ref="F487" r:id="rId82"/>
    <hyperlink ref="F495" r:id="rId83"/>
    <hyperlink ref="F498" r:id="rId84"/>
    <hyperlink ref="F506" r:id="rId85"/>
    <hyperlink ref="F509" r:id="rId86"/>
    <hyperlink ref="F513" r:id="rId87"/>
    <hyperlink ref="F516" r:id="rId88"/>
    <hyperlink ref="F521" r:id="rId89"/>
    <hyperlink ref="F526" r:id="rId90"/>
    <hyperlink ref="F534" r:id="rId91"/>
    <hyperlink ref="F537" r:id="rId92"/>
    <hyperlink ref="F543" r:id="rId93"/>
    <hyperlink ref="F547" r:id="rId94"/>
    <hyperlink ref="F552" r:id="rId95"/>
    <hyperlink ref="F560" r:id="rId96"/>
    <hyperlink ref="F567" r:id="rId97"/>
    <hyperlink ref="F575" r:id="rId98"/>
    <hyperlink ref="F579" r:id="rId99"/>
    <hyperlink ref="F582" r:id="rId100"/>
    <hyperlink ref="F585" r:id="rId101"/>
    <hyperlink ref="F588" r:id="rId102"/>
    <hyperlink ref="F593" r:id="rId103"/>
    <hyperlink ref="F597" r:id="rId104"/>
    <hyperlink ref="F600" r:id="rId105"/>
    <hyperlink ref="F603" r:id="rId106"/>
    <hyperlink ref="F608" r:id="rId107"/>
    <hyperlink ref="F613" r:id="rId108"/>
    <hyperlink ref="F617" r:id="rId109"/>
    <hyperlink ref="F621" r:id="rId110"/>
    <hyperlink ref="F624" r:id="rId111"/>
    <hyperlink ref="F629" r:id="rId112"/>
    <hyperlink ref="F632" r:id="rId113"/>
    <hyperlink ref="F636" r:id="rId114"/>
    <hyperlink ref="F639" r:id="rId115"/>
    <hyperlink ref="F642" r:id="rId116"/>
    <hyperlink ref="F646" r:id="rId117"/>
    <hyperlink ref="F652" r:id="rId118"/>
    <hyperlink ref="F655" r:id="rId119"/>
    <hyperlink ref="F658" r:id="rId120"/>
    <hyperlink ref="F662" r:id="rId121"/>
    <hyperlink ref="F665" r:id="rId122"/>
    <hyperlink ref="F669" r:id="rId123"/>
    <hyperlink ref="F672" r:id="rId124"/>
    <hyperlink ref="F675" r:id="rId12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8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2170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ROUND(J149,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ROUND((ROUND((SUM(BE149:BE838)),  2) + SUM(BE840:BE849)), 2)</f>
        <v>0</v>
      </c>
      <c r="I33" s="91">
        <v>0.21</v>
      </c>
      <c r="J33" s="90">
        <f>ROUND((ROUND(((SUM(BE149:BE838))*I33),  2) + (SUM(BE840:BE849)*I33)),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ROUND((ROUND((SUM(BF149:BF838)),  2) + SUM(BF840:BF849)), 2)</f>
        <v>0</v>
      </c>
      <c r="I34" s="91">
        <v>0.12</v>
      </c>
      <c r="J34" s="90">
        <f>ROUND((ROUND(((SUM(BF149:BF838))*I34),  2) + (SUM(BF840:BF849)*I34)),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ROUND((ROUND((SUM(BG149:BG838)),  2) + SUM(BG840:BG849)),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ROUND((ROUND((SUM(BH149:BH838)),  2) + SUM(BH840:BH849)),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ROUND((ROUND((SUM(BI149:BI838)),  2) + SUM(BI840:BI849)),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(D) - Architektonicko - stavební řešení, Pavilon D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J149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J150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J151</f>
        <v>0</v>
      </c>
      <c r="L98" s="107"/>
    </row>
    <row r="99" spans="2:12" s="9" customFormat="1" ht="19.899999999999999" customHeight="1">
      <c r="B99" s="107"/>
      <c r="D99" s="108" t="s">
        <v>140</v>
      </c>
      <c r="E99" s="109"/>
      <c r="F99" s="109"/>
      <c r="G99" s="109"/>
      <c r="H99" s="109"/>
      <c r="I99" s="109"/>
      <c r="J99" s="110">
        <f>J170</f>
        <v>0</v>
      </c>
      <c r="L99" s="107"/>
    </row>
    <row r="100" spans="2:12" s="9" customFormat="1" ht="19.899999999999999" customHeight="1">
      <c r="B100" s="107"/>
      <c r="D100" s="108" t="s">
        <v>141</v>
      </c>
      <c r="E100" s="109"/>
      <c r="F100" s="109"/>
      <c r="G100" s="109"/>
      <c r="H100" s="109"/>
      <c r="I100" s="109"/>
      <c r="J100" s="110">
        <f>J184</f>
        <v>0</v>
      </c>
      <c r="L100" s="107"/>
    </row>
    <row r="101" spans="2:12" s="9" customFormat="1" ht="19.899999999999999" customHeight="1">
      <c r="B101" s="107"/>
      <c r="D101" s="108" t="s">
        <v>142</v>
      </c>
      <c r="E101" s="109"/>
      <c r="F101" s="109"/>
      <c r="G101" s="109"/>
      <c r="H101" s="109"/>
      <c r="I101" s="109"/>
      <c r="J101" s="110">
        <f>J185</f>
        <v>0</v>
      </c>
      <c r="L101" s="107"/>
    </row>
    <row r="102" spans="2:12" s="9" customFormat="1" ht="19.899999999999999" customHeight="1">
      <c r="B102" s="107"/>
      <c r="D102" s="108" t="s">
        <v>145</v>
      </c>
      <c r="E102" s="109"/>
      <c r="F102" s="109"/>
      <c r="G102" s="109"/>
      <c r="H102" s="109"/>
      <c r="I102" s="109"/>
      <c r="J102" s="110">
        <f>J207</f>
        <v>0</v>
      </c>
      <c r="L102" s="107"/>
    </row>
    <row r="103" spans="2:12" s="9" customFormat="1" ht="19.899999999999999" customHeight="1">
      <c r="B103" s="107"/>
      <c r="D103" s="108" t="s">
        <v>2171</v>
      </c>
      <c r="E103" s="109"/>
      <c r="F103" s="109"/>
      <c r="G103" s="109"/>
      <c r="H103" s="109"/>
      <c r="I103" s="109"/>
      <c r="J103" s="110">
        <f>J208</f>
        <v>0</v>
      </c>
      <c r="L103" s="107"/>
    </row>
    <row r="104" spans="2:12" s="9" customFormat="1" ht="19.899999999999999" customHeight="1">
      <c r="B104" s="107"/>
      <c r="D104" s="108" t="s">
        <v>2172</v>
      </c>
      <c r="E104" s="109"/>
      <c r="F104" s="109"/>
      <c r="G104" s="109"/>
      <c r="H104" s="109"/>
      <c r="I104" s="109"/>
      <c r="J104" s="110">
        <f>J227</f>
        <v>0</v>
      </c>
      <c r="L104" s="107"/>
    </row>
    <row r="105" spans="2:12" s="9" customFormat="1" ht="19.899999999999999" customHeight="1">
      <c r="B105" s="107"/>
      <c r="D105" s="108" t="s">
        <v>148</v>
      </c>
      <c r="E105" s="109"/>
      <c r="F105" s="109"/>
      <c r="G105" s="109"/>
      <c r="H105" s="109"/>
      <c r="I105" s="109"/>
      <c r="J105" s="110">
        <f>J344</f>
        <v>0</v>
      </c>
      <c r="L105" s="107"/>
    </row>
    <row r="106" spans="2:12" s="9" customFormat="1" ht="19.899999999999999" customHeight="1">
      <c r="B106" s="107"/>
      <c r="D106" s="108" t="s">
        <v>149</v>
      </c>
      <c r="E106" s="109"/>
      <c r="F106" s="109"/>
      <c r="G106" s="109"/>
      <c r="H106" s="109"/>
      <c r="I106" s="109"/>
      <c r="J106" s="110">
        <f>J383</f>
        <v>0</v>
      </c>
      <c r="L106" s="107"/>
    </row>
    <row r="107" spans="2:12" s="9" customFormat="1" ht="19.899999999999999" customHeight="1">
      <c r="B107" s="107"/>
      <c r="D107" s="108" t="s">
        <v>2173</v>
      </c>
      <c r="E107" s="109"/>
      <c r="F107" s="109"/>
      <c r="G107" s="109"/>
      <c r="H107" s="109"/>
      <c r="I107" s="109"/>
      <c r="J107" s="110">
        <f>J406</f>
        <v>0</v>
      </c>
      <c r="L107" s="107"/>
    </row>
    <row r="108" spans="2:12" s="9" customFormat="1" ht="19.899999999999999" customHeight="1">
      <c r="B108" s="107"/>
      <c r="D108" s="108" t="s">
        <v>152</v>
      </c>
      <c r="E108" s="109"/>
      <c r="F108" s="109"/>
      <c r="G108" s="109"/>
      <c r="H108" s="109"/>
      <c r="I108" s="109"/>
      <c r="J108" s="110">
        <f>J407</f>
        <v>0</v>
      </c>
      <c r="L108" s="107"/>
    </row>
    <row r="109" spans="2:12" s="9" customFormat="1" ht="19.899999999999999" customHeight="1">
      <c r="B109" s="107"/>
      <c r="D109" s="108" t="s">
        <v>2174</v>
      </c>
      <c r="E109" s="109"/>
      <c r="F109" s="109"/>
      <c r="G109" s="109"/>
      <c r="H109" s="109"/>
      <c r="I109" s="109"/>
      <c r="J109" s="110">
        <f>J430</f>
        <v>0</v>
      </c>
      <c r="L109" s="107"/>
    </row>
    <row r="110" spans="2:12" s="9" customFormat="1" ht="19.899999999999999" customHeight="1">
      <c r="B110" s="107"/>
      <c r="D110" s="108" t="s">
        <v>154</v>
      </c>
      <c r="E110" s="109"/>
      <c r="F110" s="109"/>
      <c r="G110" s="109"/>
      <c r="H110" s="109"/>
      <c r="I110" s="109"/>
      <c r="J110" s="110">
        <f>J455</f>
        <v>0</v>
      </c>
      <c r="L110" s="107"/>
    </row>
    <row r="111" spans="2:12" s="9" customFormat="1" ht="19.899999999999999" customHeight="1">
      <c r="B111" s="107"/>
      <c r="D111" s="108" t="s">
        <v>2175</v>
      </c>
      <c r="E111" s="109"/>
      <c r="F111" s="109"/>
      <c r="G111" s="109"/>
      <c r="H111" s="109"/>
      <c r="I111" s="109"/>
      <c r="J111" s="110">
        <f>J526</f>
        <v>0</v>
      </c>
      <c r="L111" s="107"/>
    </row>
    <row r="112" spans="2:12" s="9" customFormat="1" ht="19.899999999999999" customHeight="1">
      <c r="B112" s="107"/>
      <c r="D112" s="108" t="s">
        <v>156</v>
      </c>
      <c r="E112" s="109"/>
      <c r="F112" s="109"/>
      <c r="G112" s="109"/>
      <c r="H112" s="109"/>
      <c r="I112" s="109"/>
      <c r="J112" s="110">
        <f>J552</f>
        <v>0</v>
      </c>
      <c r="L112" s="107"/>
    </row>
    <row r="113" spans="2:12" s="8" customFormat="1" ht="24.95" customHeight="1">
      <c r="B113" s="103"/>
      <c r="D113" s="104" t="s">
        <v>157</v>
      </c>
      <c r="E113" s="105"/>
      <c r="F113" s="105"/>
      <c r="G113" s="105"/>
      <c r="H113" s="105"/>
      <c r="I113" s="105"/>
      <c r="J113" s="106">
        <f>J559</f>
        <v>0</v>
      </c>
      <c r="L113" s="103"/>
    </row>
    <row r="114" spans="2:12" s="9" customFormat="1" ht="19.899999999999999" customHeight="1">
      <c r="B114" s="107"/>
      <c r="D114" s="108" t="s">
        <v>158</v>
      </c>
      <c r="E114" s="109"/>
      <c r="F114" s="109"/>
      <c r="G114" s="109"/>
      <c r="H114" s="109"/>
      <c r="I114" s="109"/>
      <c r="J114" s="110">
        <f>J560</f>
        <v>0</v>
      </c>
      <c r="L114" s="107"/>
    </row>
    <row r="115" spans="2:12" s="9" customFormat="1" ht="19.899999999999999" customHeight="1">
      <c r="B115" s="107"/>
      <c r="D115" s="108" t="s">
        <v>159</v>
      </c>
      <c r="E115" s="109"/>
      <c r="F115" s="109"/>
      <c r="G115" s="109"/>
      <c r="H115" s="109"/>
      <c r="I115" s="109"/>
      <c r="J115" s="110">
        <f>J570</f>
        <v>0</v>
      </c>
      <c r="L115" s="107"/>
    </row>
    <row r="116" spans="2:12" s="9" customFormat="1" ht="19.899999999999999" customHeight="1">
      <c r="B116" s="107"/>
      <c r="D116" s="108" t="s">
        <v>160</v>
      </c>
      <c r="E116" s="109"/>
      <c r="F116" s="109"/>
      <c r="G116" s="109"/>
      <c r="H116" s="109"/>
      <c r="I116" s="109"/>
      <c r="J116" s="110">
        <f>J604</f>
        <v>0</v>
      </c>
      <c r="L116" s="107"/>
    </row>
    <row r="117" spans="2:12" s="9" customFormat="1" ht="19.899999999999999" customHeight="1">
      <c r="B117" s="107"/>
      <c r="D117" s="108" t="s">
        <v>161</v>
      </c>
      <c r="E117" s="109"/>
      <c r="F117" s="109"/>
      <c r="G117" s="109"/>
      <c r="H117" s="109"/>
      <c r="I117" s="109"/>
      <c r="J117" s="110">
        <f>J644</f>
        <v>0</v>
      </c>
      <c r="L117" s="107"/>
    </row>
    <row r="118" spans="2:12" s="9" customFormat="1" ht="19.899999999999999" customHeight="1">
      <c r="B118" s="107"/>
      <c r="D118" s="108" t="s">
        <v>162</v>
      </c>
      <c r="E118" s="109"/>
      <c r="F118" s="109"/>
      <c r="G118" s="109"/>
      <c r="H118" s="109"/>
      <c r="I118" s="109"/>
      <c r="J118" s="110">
        <f>J660</f>
        <v>0</v>
      </c>
      <c r="L118" s="107"/>
    </row>
    <row r="119" spans="2:12" s="9" customFormat="1" ht="19.899999999999999" customHeight="1">
      <c r="B119" s="107"/>
      <c r="D119" s="108" t="s">
        <v>163</v>
      </c>
      <c r="E119" s="109"/>
      <c r="F119" s="109"/>
      <c r="G119" s="109"/>
      <c r="H119" s="109"/>
      <c r="I119" s="109"/>
      <c r="J119" s="110">
        <f>J678</f>
        <v>0</v>
      </c>
      <c r="L119" s="107"/>
    </row>
    <row r="120" spans="2:12" s="9" customFormat="1" ht="19.899999999999999" customHeight="1">
      <c r="B120" s="107"/>
      <c r="D120" s="108" t="s">
        <v>164</v>
      </c>
      <c r="E120" s="109"/>
      <c r="F120" s="109"/>
      <c r="G120" s="109"/>
      <c r="H120" s="109"/>
      <c r="I120" s="109"/>
      <c r="J120" s="110">
        <f>J698</f>
        <v>0</v>
      </c>
      <c r="L120" s="107"/>
    </row>
    <row r="121" spans="2:12" s="9" customFormat="1" ht="19.899999999999999" customHeight="1">
      <c r="B121" s="107"/>
      <c r="D121" s="108" t="s">
        <v>166</v>
      </c>
      <c r="E121" s="109"/>
      <c r="F121" s="109"/>
      <c r="G121" s="109"/>
      <c r="H121" s="109"/>
      <c r="I121" s="109"/>
      <c r="J121" s="110">
        <f>J702</f>
        <v>0</v>
      </c>
      <c r="L121" s="107"/>
    </row>
    <row r="122" spans="2:12" s="9" customFormat="1" ht="19.899999999999999" customHeight="1">
      <c r="B122" s="107"/>
      <c r="D122" s="108" t="s">
        <v>167</v>
      </c>
      <c r="E122" s="109"/>
      <c r="F122" s="109"/>
      <c r="G122" s="109"/>
      <c r="H122" s="109"/>
      <c r="I122" s="109"/>
      <c r="J122" s="110">
        <f>J717</f>
        <v>0</v>
      </c>
      <c r="L122" s="107"/>
    </row>
    <row r="123" spans="2:12" s="9" customFormat="1" ht="19.899999999999999" customHeight="1">
      <c r="B123" s="107"/>
      <c r="D123" s="108" t="s">
        <v>168</v>
      </c>
      <c r="E123" s="109"/>
      <c r="F123" s="109"/>
      <c r="G123" s="109"/>
      <c r="H123" s="109"/>
      <c r="I123" s="109"/>
      <c r="J123" s="110">
        <f>J738</f>
        <v>0</v>
      </c>
      <c r="L123" s="107"/>
    </row>
    <row r="124" spans="2:12" s="9" customFormat="1" ht="19.899999999999999" customHeight="1">
      <c r="B124" s="107"/>
      <c r="D124" s="108" t="s">
        <v>169</v>
      </c>
      <c r="E124" s="109"/>
      <c r="F124" s="109"/>
      <c r="G124" s="109"/>
      <c r="H124" s="109"/>
      <c r="I124" s="109"/>
      <c r="J124" s="110">
        <f>J757</f>
        <v>0</v>
      </c>
      <c r="L124" s="107"/>
    </row>
    <row r="125" spans="2:12" s="9" customFormat="1" ht="19.899999999999999" customHeight="1">
      <c r="B125" s="107"/>
      <c r="D125" s="108" t="s">
        <v>170</v>
      </c>
      <c r="E125" s="109"/>
      <c r="F125" s="109"/>
      <c r="G125" s="109"/>
      <c r="H125" s="109"/>
      <c r="I125" s="109"/>
      <c r="J125" s="110">
        <f>J764</f>
        <v>0</v>
      </c>
      <c r="L125" s="107"/>
    </row>
    <row r="126" spans="2:12" s="9" customFormat="1" ht="19.899999999999999" customHeight="1">
      <c r="B126" s="107"/>
      <c r="D126" s="108" t="s">
        <v>2176</v>
      </c>
      <c r="E126" s="109"/>
      <c r="F126" s="109"/>
      <c r="G126" s="109"/>
      <c r="H126" s="109"/>
      <c r="I126" s="109"/>
      <c r="J126" s="110">
        <f>J809</f>
        <v>0</v>
      </c>
      <c r="L126" s="107"/>
    </row>
    <row r="127" spans="2:12" s="9" customFormat="1" ht="19.899999999999999" customHeight="1">
      <c r="B127" s="107"/>
      <c r="D127" s="108" t="s">
        <v>172</v>
      </c>
      <c r="E127" s="109"/>
      <c r="F127" s="109"/>
      <c r="G127" s="109"/>
      <c r="H127" s="109"/>
      <c r="I127" s="109"/>
      <c r="J127" s="110">
        <f>J824</f>
        <v>0</v>
      </c>
      <c r="L127" s="107"/>
    </row>
    <row r="128" spans="2:12" s="9" customFormat="1" ht="19.899999999999999" customHeight="1">
      <c r="B128" s="107"/>
      <c r="D128" s="108" t="s">
        <v>173</v>
      </c>
      <c r="E128" s="109"/>
      <c r="F128" s="109"/>
      <c r="G128" s="109"/>
      <c r="H128" s="109"/>
      <c r="I128" s="109"/>
      <c r="J128" s="110">
        <f>J829</f>
        <v>0</v>
      </c>
      <c r="L128" s="107"/>
    </row>
    <row r="129" spans="2:12" s="8" customFormat="1" ht="21.75" customHeight="1">
      <c r="B129" s="103"/>
      <c r="D129" s="111" t="s">
        <v>174</v>
      </c>
      <c r="J129" s="112">
        <f>J839</f>
        <v>0</v>
      </c>
      <c r="L129" s="103"/>
    </row>
    <row r="130" spans="2:12" s="1" customFormat="1" ht="21.75" customHeight="1">
      <c r="B130" s="31"/>
      <c r="L130" s="31"/>
    </row>
    <row r="131" spans="2:12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1"/>
    </row>
    <row r="135" spans="2:12" s="1" customFormat="1" ht="6.95" customHeight="1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31"/>
    </row>
    <row r="136" spans="2:12" s="1" customFormat="1" ht="24.95" customHeight="1">
      <c r="B136" s="31"/>
      <c r="C136" s="20" t="s">
        <v>175</v>
      </c>
      <c r="L136" s="31"/>
    </row>
    <row r="137" spans="2:12" s="1" customFormat="1" ht="6.95" customHeight="1">
      <c r="B137" s="31"/>
      <c r="L137" s="31"/>
    </row>
    <row r="138" spans="2:12" s="1" customFormat="1" ht="12" customHeight="1">
      <c r="B138" s="31"/>
      <c r="C138" s="26" t="s">
        <v>16</v>
      </c>
      <c r="L138" s="31"/>
    </row>
    <row r="139" spans="2:12" s="1" customFormat="1" ht="26.25" customHeight="1">
      <c r="B139" s="31"/>
      <c r="E139" s="234" t="str">
        <f>E7</f>
        <v>4067 - ZŠ Mírová - úspora energií (metoda EPC a OPŽP) DPS 12-03-2025</v>
      </c>
      <c r="F139" s="235"/>
      <c r="G139" s="235"/>
      <c r="H139" s="235"/>
      <c r="L139" s="31"/>
    </row>
    <row r="140" spans="2:12" s="1" customFormat="1" ht="12" customHeight="1">
      <c r="B140" s="31"/>
      <c r="C140" s="26" t="s">
        <v>130</v>
      </c>
      <c r="L140" s="31"/>
    </row>
    <row r="141" spans="2:12" s="1" customFormat="1" ht="16.5" customHeight="1">
      <c r="B141" s="31"/>
      <c r="E141" s="230" t="str">
        <f>E9</f>
        <v>D.1.1.1 (D) - Architektonicko - stavební řešení, Pavilon D</v>
      </c>
      <c r="F141" s="233"/>
      <c r="G141" s="233"/>
      <c r="H141" s="233"/>
      <c r="L141" s="31"/>
    </row>
    <row r="142" spans="2:12" s="1" customFormat="1" ht="6.95" customHeight="1">
      <c r="B142" s="31"/>
      <c r="L142" s="31"/>
    </row>
    <row r="143" spans="2:12" s="1" customFormat="1" ht="12" customHeight="1">
      <c r="B143" s="31"/>
      <c r="C143" s="26" t="s">
        <v>20</v>
      </c>
      <c r="F143" s="24" t="str">
        <f>F12</f>
        <v>Mírová 2734/4, Ústí nad Labem</v>
      </c>
      <c r="I143" s="26" t="s">
        <v>22</v>
      </c>
      <c r="J143" s="51" t="str">
        <f>IF(J12="","",J12)</f>
        <v>2. 4. 2024</v>
      </c>
      <c r="L143" s="31"/>
    </row>
    <row r="144" spans="2:12" s="1" customFormat="1" ht="6.95" customHeight="1">
      <c r="B144" s="31"/>
      <c r="L144" s="31"/>
    </row>
    <row r="145" spans="2:65" s="1" customFormat="1" ht="25.7" customHeight="1">
      <c r="B145" s="31"/>
      <c r="C145" s="26" t="s">
        <v>24</v>
      </c>
      <c r="F145" s="24" t="str">
        <f>E15</f>
        <v>Statutární město Ústí nad Labem</v>
      </c>
      <c r="I145" s="26" t="s">
        <v>31</v>
      </c>
      <c r="J145" s="29" t="str">
        <f>E21</f>
        <v>Projektová kancelář PS, Oto Szakos</v>
      </c>
      <c r="L145" s="31"/>
    </row>
    <row r="146" spans="2:65" s="1" customFormat="1" ht="15.2" customHeight="1">
      <c r="B146" s="31"/>
      <c r="C146" s="26" t="s">
        <v>29</v>
      </c>
      <c r="F146" s="24" t="str">
        <f>IF(E18="","",E18)</f>
        <v>Vyplň údaj</v>
      </c>
      <c r="I146" s="26" t="s">
        <v>35</v>
      </c>
      <c r="J146" s="29" t="str">
        <f>E24</f>
        <v>Digitronic CZ s.r.o.</v>
      </c>
      <c r="L146" s="31"/>
    </row>
    <row r="147" spans="2:65" s="1" customFormat="1" ht="10.35" customHeight="1">
      <c r="B147" s="31"/>
      <c r="L147" s="31"/>
    </row>
    <row r="148" spans="2:65" s="10" customFormat="1" ht="29.25" customHeight="1">
      <c r="B148" s="113"/>
      <c r="C148" s="114" t="s">
        <v>176</v>
      </c>
      <c r="D148" s="115" t="s">
        <v>64</v>
      </c>
      <c r="E148" s="115" t="s">
        <v>60</v>
      </c>
      <c r="F148" s="115" t="s">
        <v>61</v>
      </c>
      <c r="G148" s="115" t="s">
        <v>177</v>
      </c>
      <c r="H148" s="115" t="s">
        <v>178</v>
      </c>
      <c r="I148" s="115" t="s">
        <v>179</v>
      </c>
      <c r="J148" s="115" t="s">
        <v>135</v>
      </c>
      <c r="K148" s="116" t="s">
        <v>180</v>
      </c>
      <c r="L148" s="113"/>
      <c r="M148" s="58" t="s">
        <v>1</v>
      </c>
      <c r="N148" s="59" t="s">
        <v>43</v>
      </c>
      <c r="O148" s="59" t="s">
        <v>181</v>
      </c>
      <c r="P148" s="59" t="s">
        <v>182</v>
      </c>
      <c r="Q148" s="59" t="s">
        <v>183</v>
      </c>
      <c r="R148" s="59" t="s">
        <v>184</v>
      </c>
      <c r="S148" s="59" t="s">
        <v>185</v>
      </c>
      <c r="T148" s="60" t="s">
        <v>186</v>
      </c>
    </row>
    <row r="149" spans="2:65" s="1" customFormat="1" ht="22.9" customHeight="1">
      <c r="B149" s="31"/>
      <c r="C149" s="63" t="s">
        <v>187</v>
      </c>
      <c r="J149" s="117">
        <f>BK149</f>
        <v>0</v>
      </c>
      <c r="L149" s="31"/>
      <c r="M149" s="61"/>
      <c r="N149" s="52"/>
      <c r="O149" s="52"/>
      <c r="P149" s="118">
        <f>P150+P559+P839</f>
        <v>0</v>
      </c>
      <c r="Q149" s="52"/>
      <c r="R149" s="118">
        <f>R150+R559+R839</f>
        <v>260.85758103919744</v>
      </c>
      <c r="S149" s="52"/>
      <c r="T149" s="119">
        <f>T150+T559+T839</f>
        <v>119.34745040999996</v>
      </c>
      <c r="AT149" s="16" t="s">
        <v>78</v>
      </c>
      <c r="AU149" s="16" t="s">
        <v>137</v>
      </c>
      <c r="BK149" s="120">
        <f>BK150+BK559+BK839</f>
        <v>0</v>
      </c>
    </row>
    <row r="150" spans="2:65" s="11" customFormat="1" ht="25.9" customHeight="1">
      <c r="B150" s="121"/>
      <c r="D150" s="122" t="s">
        <v>78</v>
      </c>
      <c r="E150" s="123" t="s">
        <v>188</v>
      </c>
      <c r="F150" s="123" t="s">
        <v>189</v>
      </c>
      <c r="I150" s="124"/>
      <c r="J150" s="112">
        <f>BK150</f>
        <v>0</v>
      </c>
      <c r="L150" s="121"/>
      <c r="M150" s="125"/>
      <c r="P150" s="126">
        <f>P151+P170+P184+P185+P207+P208+P227+P344+P383+P406+P407+P430+P455+P526+P552</f>
        <v>0</v>
      </c>
      <c r="R150" s="126">
        <f>R151+R170+R184+R185+R207+R208+R227+R344+R383+R406+R407+R430+R455+R526+R552</f>
        <v>213.88570707081374</v>
      </c>
      <c r="T150" s="127">
        <f>T151+T170+T184+T185+T207+T208+T227+T344+T383+T406+T407+T430+T455+T526+T552</f>
        <v>107.70969279999997</v>
      </c>
      <c r="AR150" s="122" t="s">
        <v>87</v>
      </c>
      <c r="AT150" s="128" t="s">
        <v>78</v>
      </c>
      <c r="AU150" s="128" t="s">
        <v>79</v>
      </c>
      <c r="AY150" s="122" t="s">
        <v>190</v>
      </c>
      <c r="BK150" s="129">
        <f>BK151+BK170+BK184+BK185+BK207+BK208+BK227+BK344+BK383+BK406+BK407+BK430+BK455+BK526+BK552</f>
        <v>0</v>
      </c>
    </row>
    <row r="151" spans="2:65" s="11" customFormat="1" ht="22.9" customHeight="1">
      <c r="B151" s="121"/>
      <c r="D151" s="122" t="s">
        <v>78</v>
      </c>
      <c r="E151" s="130" t="s">
        <v>87</v>
      </c>
      <c r="F151" s="130" t="s">
        <v>191</v>
      </c>
      <c r="I151" s="124"/>
      <c r="J151" s="131">
        <f>BK151</f>
        <v>0</v>
      </c>
      <c r="L151" s="121"/>
      <c r="M151" s="125"/>
      <c r="P151" s="126">
        <f>SUM(P152:P169)</f>
        <v>0</v>
      </c>
      <c r="R151" s="126">
        <f>SUM(R152:R169)</f>
        <v>0</v>
      </c>
      <c r="T151" s="127">
        <f>SUM(T152:T169)</f>
        <v>0</v>
      </c>
      <c r="AR151" s="122" t="s">
        <v>87</v>
      </c>
      <c r="AT151" s="128" t="s">
        <v>78</v>
      </c>
      <c r="AU151" s="128" t="s">
        <v>87</v>
      </c>
      <c r="AY151" s="122" t="s">
        <v>190</v>
      </c>
      <c r="BK151" s="129">
        <f>SUM(BK152:BK169)</f>
        <v>0</v>
      </c>
    </row>
    <row r="152" spans="2:65" s="1" customFormat="1" ht="33" customHeight="1">
      <c r="B152" s="31"/>
      <c r="C152" s="132" t="s">
        <v>87</v>
      </c>
      <c r="D152" s="132" t="s">
        <v>192</v>
      </c>
      <c r="E152" s="133" t="s">
        <v>2177</v>
      </c>
      <c r="F152" s="134" t="s">
        <v>2178</v>
      </c>
      <c r="G152" s="135" t="s">
        <v>210</v>
      </c>
      <c r="H152" s="136">
        <v>63.722000000000001</v>
      </c>
      <c r="I152" s="137"/>
      <c r="J152" s="138">
        <f>ROUND(I152*H152,2)</f>
        <v>0</v>
      </c>
      <c r="K152" s="134" t="s">
        <v>196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197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89</v>
      </c>
    </row>
    <row r="153" spans="2:65" s="1" customFormat="1" ht="19.5">
      <c r="B153" s="31"/>
      <c r="D153" s="145" t="s">
        <v>198</v>
      </c>
      <c r="F153" s="146" t="s">
        <v>2179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>
      <c r="B154" s="31"/>
      <c r="D154" s="149" t="s">
        <v>200</v>
      </c>
      <c r="F154" s="150" t="s">
        <v>2180</v>
      </c>
      <c r="I154" s="147"/>
      <c r="L154" s="31"/>
      <c r="M154" s="148"/>
      <c r="T154" s="55"/>
      <c r="AT154" s="16" t="s">
        <v>200</v>
      </c>
      <c r="AU154" s="16" t="s">
        <v>89</v>
      </c>
    </row>
    <row r="155" spans="2:65" s="1" customFormat="1" ht="37.9" customHeight="1">
      <c r="B155" s="31"/>
      <c r="C155" s="132" t="s">
        <v>89</v>
      </c>
      <c r="D155" s="132" t="s">
        <v>192</v>
      </c>
      <c r="E155" s="133" t="s">
        <v>246</v>
      </c>
      <c r="F155" s="134" t="s">
        <v>247</v>
      </c>
      <c r="G155" s="135" t="s">
        <v>210</v>
      </c>
      <c r="H155" s="136">
        <v>1.5960000000000001</v>
      </c>
      <c r="I155" s="137"/>
      <c r="J155" s="138">
        <f>ROUND(I155*H155,2)</f>
        <v>0</v>
      </c>
      <c r="K155" s="134" t="s">
        <v>196</v>
      </c>
      <c r="L155" s="31"/>
      <c r="M155" s="139" t="s">
        <v>1</v>
      </c>
      <c r="N155" s="140" t="s">
        <v>44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197</v>
      </c>
      <c r="AT155" s="143" t="s">
        <v>192</v>
      </c>
      <c r="AU155" s="143" t="s">
        <v>89</v>
      </c>
      <c r="AY155" s="16" t="s">
        <v>190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87</v>
      </c>
      <c r="BK155" s="144">
        <f>ROUND(I155*H155,2)</f>
        <v>0</v>
      </c>
      <c r="BL155" s="16" t="s">
        <v>197</v>
      </c>
      <c r="BM155" s="143" t="s">
        <v>197</v>
      </c>
    </row>
    <row r="156" spans="2:65" s="1" customFormat="1" ht="39">
      <c r="B156" s="31"/>
      <c r="D156" s="145" t="s">
        <v>198</v>
      </c>
      <c r="F156" s="146" t="s">
        <v>249</v>
      </c>
      <c r="I156" s="147"/>
      <c r="L156" s="31"/>
      <c r="M156" s="148"/>
      <c r="T156" s="55"/>
      <c r="AT156" s="16" t="s">
        <v>198</v>
      </c>
      <c r="AU156" s="16" t="s">
        <v>89</v>
      </c>
    </row>
    <row r="157" spans="2:65" s="1" customFormat="1">
      <c r="B157" s="31"/>
      <c r="D157" s="149" t="s">
        <v>200</v>
      </c>
      <c r="F157" s="150" t="s">
        <v>250</v>
      </c>
      <c r="I157" s="147"/>
      <c r="L157" s="31"/>
      <c r="M157" s="148"/>
      <c r="T157" s="55"/>
      <c r="AT157" s="16" t="s">
        <v>200</v>
      </c>
      <c r="AU157" s="16" t="s">
        <v>89</v>
      </c>
    </row>
    <row r="158" spans="2:65" s="1" customFormat="1" ht="37.9" customHeight="1">
      <c r="B158" s="31"/>
      <c r="C158" s="132" t="s">
        <v>207</v>
      </c>
      <c r="D158" s="132" t="s">
        <v>192</v>
      </c>
      <c r="E158" s="133" t="s">
        <v>252</v>
      </c>
      <c r="F158" s="134" t="s">
        <v>253</v>
      </c>
      <c r="G158" s="135" t="s">
        <v>210</v>
      </c>
      <c r="H158" s="136">
        <v>7.98</v>
      </c>
      <c r="I158" s="137"/>
      <c r="J158" s="138">
        <f>ROUND(I158*H158,2)</f>
        <v>0</v>
      </c>
      <c r="K158" s="134" t="s">
        <v>196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211</v>
      </c>
    </row>
    <row r="159" spans="2:65" s="1" customFormat="1" ht="48.75">
      <c r="B159" s="31"/>
      <c r="D159" s="145" t="s">
        <v>198</v>
      </c>
      <c r="F159" s="146" t="s">
        <v>255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>
      <c r="B160" s="31"/>
      <c r="D160" s="149" t="s">
        <v>200</v>
      </c>
      <c r="F160" s="150" t="s">
        <v>256</v>
      </c>
      <c r="I160" s="147"/>
      <c r="L160" s="31"/>
      <c r="M160" s="148"/>
      <c r="T160" s="55"/>
      <c r="AT160" s="16" t="s">
        <v>200</v>
      </c>
      <c r="AU160" s="16" t="s">
        <v>89</v>
      </c>
    </row>
    <row r="161" spans="2:65" s="1" customFormat="1" ht="16.5" customHeight="1">
      <c r="B161" s="31"/>
      <c r="C161" s="132" t="s">
        <v>197</v>
      </c>
      <c r="D161" s="132" t="s">
        <v>192</v>
      </c>
      <c r="E161" s="133" t="s">
        <v>257</v>
      </c>
      <c r="F161" s="134" t="s">
        <v>258</v>
      </c>
      <c r="G161" s="135" t="s">
        <v>210</v>
      </c>
      <c r="H161" s="136">
        <v>1.5960000000000001</v>
      </c>
      <c r="I161" s="137"/>
      <c r="J161" s="138">
        <f>ROUND(I161*H161,2)</f>
        <v>0</v>
      </c>
      <c r="K161" s="134" t="s">
        <v>196</v>
      </c>
      <c r="L161" s="31"/>
      <c r="M161" s="139" t="s">
        <v>1</v>
      </c>
      <c r="N161" s="140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197</v>
      </c>
      <c r="AT161" s="143" t="s">
        <v>192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216</v>
      </c>
    </row>
    <row r="162" spans="2:65" s="1" customFormat="1" ht="19.5">
      <c r="B162" s="31"/>
      <c r="D162" s="145" t="s">
        <v>198</v>
      </c>
      <c r="F162" s="146" t="s">
        <v>260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>
      <c r="B163" s="31"/>
      <c r="D163" s="149" t="s">
        <v>200</v>
      </c>
      <c r="F163" s="150" t="s">
        <v>261</v>
      </c>
      <c r="I163" s="147"/>
      <c r="L163" s="31"/>
      <c r="M163" s="148"/>
      <c r="T163" s="55"/>
      <c r="AT163" s="16" t="s">
        <v>200</v>
      </c>
      <c r="AU163" s="16" t="s">
        <v>89</v>
      </c>
    </row>
    <row r="164" spans="2:65" s="1" customFormat="1" ht="33" customHeight="1">
      <c r="B164" s="31"/>
      <c r="C164" s="132" t="s">
        <v>219</v>
      </c>
      <c r="D164" s="132" t="s">
        <v>192</v>
      </c>
      <c r="E164" s="133" t="s">
        <v>263</v>
      </c>
      <c r="F164" s="134" t="s">
        <v>264</v>
      </c>
      <c r="G164" s="135" t="s">
        <v>265</v>
      </c>
      <c r="H164" s="136">
        <v>2.8730000000000002</v>
      </c>
      <c r="I164" s="137"/>
      <c r="J164" s="138">
        <f>ROUND(I164*H164,2)</f>
        <v>0</v>
      </c>
      <c r="K164" s="134" t="s">
        <v>196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222</v>
      </c>
    </row>
    <row r="165" spans="2:65" s="1" customFormat="1" ht="29.25">
      <c r="B165" s="31"/>
      <c r="D165" s="145" t="s">
        <v>198</v>
      </c>
      <c r="F165" s="146" t="s">
        <v>267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>
      <c r="B166" s="31"/>
      <c r="D166" s="149" t="s">
        <v>200</v>
      </c>
      <c r="F166" s="150" t="s">
        <v>268</v>
      </c>
      <c r="I166" s="147"/>
      <c r="L166" s="31"/>
      <c r="M166" s="148"/>
      <c r="T166" s="55"/>
      <c r="AT166" s="16" t="s">
        <v>200</v>
      </c>
      <c r="AU166" s="16" t="s">
        <v>89</v>
      </c>
    </row>
    <row r="167" spans="2:65" s="1" customFormat="1" ht="24.2" customHeight="1">
      <c r="B167" s="31"/>
      <c r="C167" s="132" t="s">
        <v>211</v>
      </c>
      <c r="D167" s="132" t="s">
        <v>192</v>
      </c>
      <c r="E167" s="133" t="s">
        <v>269</v>
      </c>
      <c r="F167" s="134" t="s">
        <v>270</v>
      </c>
      <c r="G167" s="135" t="s">
        <v>210</v>
      </c>
      <c r="H167" s="136">
        <v>62.125999999999998</v>
      </c>
      <c r="I167" s="137"/>
      <c r="J167" s="138">
        <f>ROUND(I167*H167,2)</f>
        <v>0</v>
      </c>
      <c r="K167" s="134" t="s">
        <v>196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197</v>
      </c>
      <c r="AT167" s="143" t="s">
        <v>192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197</v>
      </c>
      <c r="BM167" s="143" t="s">
        <v>8</v>
      </c>
    </row>
    <row r="168" spans="2:65" s="1" customFormat="1" ht="29.25">
      <c r="B168" s="31"/>
      <c r="D168" s="145" t="s">
        <v>198</v>
      </c>
      <c r="F168" s="146" t="s">
        <v>272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>
      <c r="B169" s="31"/>
      <c r="D169" s="149" t="s">
        <v>200</v>
      </c>
      <c r="F169" s="150" t="s">
        <v>273</v>
      </c>
      <c r="I169" s="147"/>
      <c r="L169" s="31"/>
      <c r="M169" s="148"/>
      <c r="T169" s="55"/>
      <c r="AT169" s="16" t="s">
        <v>200</v>
      </c>
      <c r="AU169" s="16" t="s">
        <v>89</v>
      </c>
    </row>
    <row r="170" spans="2:65" s="11" customFormat="1" ht="22.9" customHeight="1">
      <c r="B170" s="121"/>
      <c r="D170" s="122" t="s">
        <v>78</v>
      </c>
      <c r="E170" s="130" t="s">
        <v>207</v>
      </c>
      <c r="F170" s="130" t="s">
        <v>282</v>
      </c>
      <c r="I170" s="124"/>
      <c r="J170" s="131">
        <f>BK170</f>
        <v>0</v>
      </c>
      <c r="L170" s="121"/>
      <c r="M170" s="125"/>
      <c r="P170" s="126">
        <f>SUM(P171:P183)</f>
        <v>0</v>
      </c>
      <c r="R170" s="126">
        <f>SUM(R171:R183)</f>
        <v>21.489866330000002</v>
      </c>
      <c r="T170" s="127">
        <f>SUM(T171:T183)</f>
        <v>0</v>
      </c>
      <c r="AR170" s="122" t="s">
        <v>87</v>
      </c>
      <c r="AT170" s="128" t="s">
        <v>78</v>
      </c>
      <c r="AU170" s="128" t="s">
        <v>87</v>
      </c>
      <c r="AY170" s="122" t="s">
        <v>190</v>
      </c>
      <c r="BK170" s="129">
        <f>SUM(BK171:BK183)</f>
        <v>0</v>
      </c>
    </row>
    <row r="171" spans="2:65" s="1" customFormat="1" ht="33" customHeight="1">
      <c r="B171" s="31"/>
      <c r="C171" s="132" t="s">
        <v>229</v>
      </c>
      <c r="D171" s="132" t="s">
        <v>192</v>
      </c>
      <c r="E171" s="133" t="s">
        <v>2181</v>
      </c>
      <c r="F171" s="134" t="s">
        <v>2182</v>
      </c>
      <c r="G171" s="135" t="s">
        <v>195</v>
      </c>
      <c r="H171" s="136">
        <v>10.8</v>
      </c>
      <c r="I171" s="137"/>
      <c r="J171" s="138">
        <f>ROUND(I171*H171,2)</f>
        <v>0</v>
      </c>
      <c r="K171" s="134" t="s">
        <v>196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0.1774009</v>
      </c>
      <c r="R171" s="141">
        <f>Q171*H171</f>
        <v>1.9159297200000001</v>
      </c>
      <c r="S171" s="141">
        <v>0</v>
      </c>
      <c r="T171" s="142">
        <f>S171*H171</f>
        <v>0</v>
      </c>
      <c r="AR171" s="143" t="s">
        <v>197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232</v>
      </c>
    </row>
    <row r="172" spans="2:65" s="1" customFormat="1" ht="29.25">
      <c r="B172" s="31"/>
      <c r="D172" s="145" t="s">
        <v>198</v>
      </c>
      <c r="F172" s="146" t="s">
        <v>2183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>
      <c r="B173" s="31"/>
      <c r="D173" s="149" t="s">
        <v>200</v>
      </c>
      <c r="F173" s="150" t="s">
        <v>2184</v>
      </c>
      <c r="I173" s="147"/>
      <c r="L173" s="31"/>
      <c r="M173" s="148"/>
      <c r="T173" s="55"/>
      <c r="AT173" s="16" t="s">
        <v>200</v>
      </c>
      <c r="AU173" s="16" t="s">
        <v>89</v>
      </c>
    </row>
    <row r="174" spans="2:65" s="1" customFormat="1" ht="24.2" customHeight="1">
      <c r="B174" s="31"/>
      <c r="C174" s="132" t="s">
        <v>216</v>
      </c>
      <c r="D174" s="132" t="s">
        <v>192</v>
      </c>
      <c r="E174" s="133" t="s">
        <v>2185</v>
      </c>
      <c r="F174" s="134" t="s">
        <v>2186</v>
      </c>
      <c r="G174" s="135" t="s">
        <v>195</v>
      </c>
      <c r="H174" s="136">
        <v>3.1739999999999999</v>
      </c>
      <c r="I174" s="137"/>
      <c r="J174" s="138">
        <f>ROUND(I174*H174,2)</f>
        <v>0</v>
      </c>
      <c r="K174" s="134" t="s">
        <v>196</v>
      </c>
      <c r="L174" s="31"/>
      <c r="M174" s="139" t="s">
        <v>1</v>
      </c>
      <c r="N174" s="140" t="s">
        <v>44</v>
      </c>
      <c r="P174" s="141">
        <f>O174*H174</f>
        <v>0</v>
      </c>
      <c r="Q174" s="141">
        <v>0.29330000000000001</v>
      </c>
      <c r="R174" s="141">
        <f>Q174*H174</f>
        <v>0.93093420000000004</v>
      </c>
      <c r="S174" s="141">
        <v>0</v>
      </c>
      <c r="T174" s="142">
        <f>S174*H174</f>
        <v>0</v>
      </c>
      <c r="AR174" s="143" t="s">
        <v>197</v>
      </c>
      <c r="AT174" s="143" t="s">
        <v>192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197</v>
      </c>
      <c r="BM174" s="143" t="s">
        <v>237</v>
      </c>
    </row>
    <row r="175" spans="2:65" s="1" customFormat="1" ht="39">
      <c r="B175" s="31"/>
      <c r="D175" s="145" t="s">
        <v>198</v>
      </c>
      <c r="F175" s="146" t="s">
        <v>2187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>
      <c r="B176" s="31"/>
      <c r="D176" s="149" t="s">
        <v>200</v>
      </c>
      <c r="F176" s="150" t="s">
        <v>2188</v>
      </c>
      <c r="I176" s="147"/>
      <c r="L176" s="31"/>
      <c r="M176" s="148"/>
      <c r="T176" s="55"/>
      <c r="AT176" s="16" t="s">
        <v>200</v>
      </c>
      <c r="AU176" s="16" t="s">
        <v>89</v>
      </c>
    </row>
    <row r="177" spans="2:65" s="1" customFormat="1" ht="21.75" customHeight="1">
      <c r="B177" s="31"/>
      <c r="C177" s="132" t="s">
        <v>240</v>
      </c>
      <c r="D177" s="132" t="s">
        <v>192</v>
      </c>
      <c r="E177" s="133" t="s">
        <v>316</v>
      </c>
      <c r="F177" s="134" t="s">
        <v>317</v>
      </c>
      <c r="G177" s="135" t="s">
        <v>195</v>
      </c>
      <c r="H177" s="136">
        <v>629.803</v>
      </c>
      <c r="I177" s="137"/>
      <c r="J177" s="138">
        <f>ROUND(I177*H177,2)</f>
        <v>0</v>
      </c>
      <c r="K177" s="134" t="s">
        <v>196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2.8570000000000002E-2</v>
      </c>
      <c r="R177" s="141">
        <f>Q177*H177</f>
        <v>17.993471710000001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243</v>
      </c>
    </row>
    <row r="178" spans="2:65" s="1" customFormat="1" ht="19.5">
      <c r="B178" s="31"/>
      <c r="D178" s="145" t="s">
        <v>198</v>
      </c>
      <c r="F178" s="146" t="s">
        <v>319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>
      <c r="B179" s="31"/>
      <c r="D179" s="149" t="s">
        <v>200</v>
      </c>
      <c r="F179" s="150" t="s">
        <v>320</v>
      </c>
      <c r="I179" s="147"/>
      <c r="L179" s="31"/>
      <c r="M179" s="148"/>
      <c r="T179" s="55"/>
      <c r="AT179" s="16" t="s">
        <v>200</v>
      </c>
      <c r="AU179" s="16" t="s">
        <v>89</v>
      </c>
    </row>
    <row r="180" spans="2:65" s="1" customFormat="1" ht="24.2" customHeight="1">
      <c r="B180" s="31"/>
      <c r="C180" s="132" t="s">
        <v>222</v>
      </c>
      <c r="D180" s="132" t="s">
        <v>192</v>
      </c>
      <c r="E180" s="133" t="s">
        <v>321</v>
      </c>
      <c r="F180" s="134" t="s">
        <v>322</v>
      </c>
      <c r="G180" s="135" t="s">
        <v>195</v>
      </c>
      <c r="H180" s="136">
        <v>13.545999999999999</v>
      </c>
      <c r="I180" s="137"/>
      <c r="J180" s="138">
        <f>ROUND(I180*H180,2)</f>
        <v>0</v>
      </c>
      <c r="K180" s="134" t="s">
        <v>196</v>
      </c>
      <c r="L180" s="31"/>
      <c r="M180" s="139" t="s">
        <v>1</v>
      </c>
      <c r="N180" s="140" t="s">
        <v>44</v>
      </c>
      <c r="P180" s="141">
        <f>O180*H180</f>
        <v>0</v>
      </c>
      <c r="Q180" s="141">
        <v>4.795E-2</v>
      </c>
      <c r="R180" s="141">
        <f>Q180*H180</f>
        <v>0.64953070000000002</v>
      </c>
      <c r="S180" s="141">
        <v>0</v>
      </c>
      <c r="T180" s="142">
        <f>S180*H180</f>
        <v>0</v>
      </c>
      <c r="AR180" s="143" t="s">
        <v>197</v>
      </c>
      <c r="AT180" s="143" t="s">
        <v>192</v>
      </c>
      <c r="AU180" s="143" t="s">
        <v>89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197</v>
      </c>
      <c r="BM180" s="143" t="s">
        <v>248</v>
      </c>
    </row>
    <row r="181" spans="2:65" s="1" customFormat="1" ht="19.5">
      <c r="B181" s="31"/>
      <c r="D181" s="145" t="s">
        <v>198</v>
      </c>
      <c r="F181" s="146" t="s">
        <v>324</v>
      </c>
      <c r="I181" s="147"/>
      <c r="L181" s="31"/>
      <c r="M181" s="148"/>
      <c r="T181" s="55"/>
      <c r="AT181" s="16" t="s">
        <v>198</v>
      </c>
      <c r="AU181" s="16" t="s">
        <v>89</v>
      </c>
    </row>
    <row r="182" spans="2:65" s="1" customFormat="1">
      <c r="B182" s="31"/>
      <c r="D182" s="149" t="s">
        <v>200</v>
      </c>
      <c r="F182" s="150" t="s">
        <v>325</v>
      </c>
      <c r="I182" s="147"/>
      <c r="L182" s="31"/>
      <c r="M182" s="148"/>
      <c r="T182" s="55"/>
      <c r="AT182" s="16" t="s">
        <v>200</v>
      </c>
      <c r="AU182" s="16" t="s">
        <v>89</v>
      </c>
    </row>
    <row r="183" spans="2:65" s="1" customFormat="1" ht="19.5">
      <c r="B183" s="31"/>
      <c r="D183" s="145" t="s">
        <v>403</v>
      </c>
      <c r="F183" s="151" t="s">
        <v>2189</v>
      </c>
      <c r="I183" s="147"/>
      <c r="L183" s="31"/>
      <c r="M183" s="148"/>
      <c r="T183" s="55"/>
      <c r="AT183" s="16" t="s">
        <v>403</v>
      </c>
      <c r="AU183" s="16" t="s">
        <v>89</v>
      </c>
    </row>
    <row r="184" spans="2:65" s="11" customFormat="1" ht="22.9" customHeight="1">
      <c r="B184" s="121"/>
      <c r="D184" s="122" t="s">
        <v>78</v>
      </c>
      <c r="E184" s="130" t="s">
        <v>197</v>
      </c>
      <c r="F184" s="130" t="s">
        <v>326</v>
      </c>
      <c r="I184" s="124"/>
      <c r="J184" s="131">
        <f>BK184</f>
        <v>0</v>
      </c>
      <c r="L184" s="121"/>
      <c r="M184" s="125"/>
      <c r="P184" s="126">
        <v>0</v>
      </c>
      <c r="R184" s="126">
        <v>0</v>
      </c>
      <c r="T184" s="127">
        <v>0</v>
      </c>
      <c r="AR184" s="122" t="s">
        <v>87</v>
      </c>
      <c r="AT184" s="128" t="s">
        <v>78</v>
      </c>
      <c r="AU184" s="128" t="s">
        <v>87</v>
      </c>
      <c r="AY184" s="122" t="s">
        <v>190</v>
      </c>
      <c r="BK184" s="129">
        <v>0</v>
      </c>
    </row>
    <row r="185" spans="2:65" s="11" customFormat="1" ht="22.9" customHeight="1">
      <c r="B185" s="121"/>
      <c r="D185" s="122" t="s">
        <v>78</v>
      </c>
      <c r="E185" s="130" t="s">
        <v>327</v>
      </c>
      <c r="F185" s="130" t="s">
        <v>328</v>
      </c>
      <c r="I185" s="124"/>
      <c r="J185" s="131">
        <f>BK185</f>
        <v>0</v>
      </c>
      <c r="L185" s="121"/>
      <c r="M185" s="125"/>
      <c r="P185" s="126">
        <f>SUM(P186:P206)</f>
        <v>0</v>
      </c>
      <c r="R185" s="126">
        <f>SUM(R186:R206)</f>
        <v>24.7981260384691</v>
      </c>
      <c r="T185" s="127">
        <f>SUM(T186:T206)</f>
        <v>0</v>
      </c>
      <c r="AR185" s="122" t="s">
        <v>87</v>
      </c>
      <c r="AT185" s="128" t="s">
        <v>78</v>
      </c>
      <c r="AU185" s="128" t="s">
        <v>87</v>
      </c>
      <c r="AY185" s="122" t="s">
        <v>190</v>
      </c>
      <c r="BK185" s="129">
        <f>SUM(BK186:BK206)</f>
        <v>0</v>
      </c>
    </row>
    <row r="186" spans="2:65" s="1" customFormat="1" ht="21.75" customHeight="1">
      <c r="B186" s="31"/>
      <c r="C186" s="132" t="s">
        <v>251</v>
      </c>
      <c r="D186" s="132" t="s">
        <v>192</v>
      </c>
      <c r="E186" s="133" t="s">
        <v>335</v>
      </c>
      <c r="F186" s="134" t="s">
        <v>336</v>
      </c>
      <c r="G186" s="135" t="s">
        <v>210</v>
      </c>
      <c r="H186" s="136">
        <v>0.11</v>
      </c>
      <c r="I186" s="137"/>
      <c r="J186" s="138">
        <f>ROUND(I186*H186,2)</f>
        <v>0</v>
      </c>
      <c r="K186" s="134" t="s">
        <v>196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2.5020099999999998</v>
      </c>
      <c r="R186" s="141">
        <f>Q186*H186</f>
        <v>0.2752211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89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254</v>
      </c>
    </row>
    <row r="187" spans="2:65" s="1" customFormat="1" ht="29.25">
      <c r="B187" s="31"/>
      <c r="D187" s="145" t="s">
        <v>198</v>
      </c>
      <c r="F187" s="146" t="s">
        <v>338</v>
      </c>
      <c r="I187" s="147"/>
      <c r="L187" s="31"/>
      <c r="M187" s="148"/>
      <c r="T187" s="55"/>
      <c r="AT187" s="16" t="s">
        <v>198</v>
      </c>
      <c r="AU187" s="16" t="s">
        <v>89</v>
      </c>
    </row>
    <row r="188" spans="2:65" s="1" customFormat="1">
      <c r="B188" s="31"/>
      <c r="D188" s="149" t="s">
        <v>200</v>
      </c>
      <c r="F188" s="150" t="s">
        <v>339</v>
      </c>
      <c r="I188" s="147"/>
      <c r="L188" s="31"/>
      <c r="M188" s="148"/>
      <c r="T188" s="55"/>
      <c r="AT188" s="16" t="s">
        <v>200</v>
      </c>
      <c r="AU188" s="16" t="s">
        <v>89</v>
      </c>
    </row>
    <row r="189" spans="2:65" s="1" customFormat="1" ht="24.2" customHeight="1">
      <c r="B189" s="31"/>
      <c r="C189" s="132" t="s">
        <v>8</v>
      </c>
      <c r="D189" s="132" t="s">
        <v>192</v>
      </c>
      <c r="E189" s="133" t="s">
        <v>330</v>
      </c>
      <c r="F189" s="134" t="s">
        <v>331</v>
      </c>
      <c r="G189" s="135" t="s">
        <v>195</v>
      </c>
      <c r="H189" s="136">
        <v>1.103</v>
      </c>
      <c r="I189" s="137"/>
      <c r="J189" s="138">
        <f>ROUND(I189*H189,2)</f>
        <v>0</v>
      </c>
      <c r="K189" s="134" t="s">
        <v>196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7.3721339999999998E-3</v>
      </c>
      <c r="R189" s="141">
        <f>Q189*H189</f>
        <v>8.1314638019999996E-3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259</v>
      </c>
    </row>
    <row r="190" spans="2:65" s="1" customFormat="1" ht="58.5">
      <c r="B190" s="31"/>
      <c r="D190" s="145" t="s">
        <v>198</v>
      </c>
      <c r="F190" s="146" t="s">
        <v>333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>
      <c r="B191" s="31"/>
      <c r="D191" s="149" t="s">
        <v>200</v>
      </c>
      <c r="F191" s="150" t="s">
        <v>334</v>
      </c>
      <c r="I191" s="147"/>
      <c r="L191" s="31"/>
      <c r="M191" s="148"/>
      <c r="T191" s="55"/>
      <c r="AT191" s="16" t="s">
        <v>200</v>
      </c>
      <c r="AU191" s="16" t="s">
        <v>89</v>
      </c>
    </row>
    <row r="192" spans="2:65" s="1" customFormat="1" ht="16.5" customHeight="1">
      <c r="B192" s="31"/>
      <c r="C192" s="132" t="s">
        <v>262</v>
      </c>
      <c r="D192" s="132" t="s">
        <v>192</v>
      </c>
      <c r="E192" s="133" t="s">
        <v>341</v>
      </c>
      <c r="F192" s="134" t="s">
        <v>342</v>
      </c>
      <c r="G192" s="135" t="s">
        <v>265</v>
      </c>
      <c r="H192" s="136">
        <v>4.0000000000000001E-3</v>
      </c>
      <c r="I192" s="137"/>
      <c r="J192" s="138">
        <f>ROUND(I192*H192,2)</f>
        <v>0</v>
      </c>
      <c r="K192" s="134" t="s">
        <v>196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1.0555522399999999</v>
      </c>
      <c r="R192" s="141">
        <f>Q192*H192</f>
        <v>4.2222089599999995E-3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89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266</v>
      </c>
    </row>
    <row r="193" spans="2:65" s="1" customFormat="1" ht="48.75">
      <c r="B193" s="31"/>
      <c r="D193" s="145" t="s">
        <v>198</v>
      </c>
      <c r="F193" s="146" t="s">
        <v>344</v>
      </c>
      <c r="I193" s="147"/>
      <c r="L193" s="31"/>
      <c r="M193" s="148"/>
      <c r="T193" s="55"/>
      <c r="AT193" s="16" t="s">
        <v>198</v>
      </c>
      <c r="AU193" s="16" t="s">
        <v>89</v>
      </c>
    </row>
    <row r="194" spans="2:65" s="1" customFormat="1">
      <c r="B194" s="31"/>
      <c r="D194" s="149" t="s">
        <v>200</v>
      </c>
      <c r="F194" s="150" t="s">
        <v>345</v>
      </c>
      <c r="I194" s="147"/>
      <c r="L194" s="31"/>
      <c r="M194" s="148"/>
      <c r="T194" s="55"/>
      <c r="AT194" s="16" t="s">
        <v>200</v>
      </c>
      <c r="AU194" s="16" t="s">
        <v>89</v>
      </c>
    </row>
    <row r="195" spans="2:65" s="1" customFormat="1" ht="21.75" customHeight="1">
      <c r="B195" s="31"/>
      <c r="C195" s="132" t="s">
        <v>232</v>
      </c>
      <c r="D195" s="132" t="s">
        <v>192</v>
      </c>
      <c r="E195" s="133" t="s">
        <v>352</v>
      </c>
      <c r="F195" s="134" t="s">
        <v>353</v>
      </c>
      <c r="G195" s="135" t="s">
        <v>210</v>
      </c>
      <c r="H195" s="136">
        <v>8.8420000000000005</v>
      </c>
      <c r="I195" s="137"/>
      <c r="J195" s="138">
        <f>ROUND(I195*H195,2)</f>
        <v>0</v>
      </c>
      <c r="K195" s="134" t="s">
        <v>196</v>
      </c>
      <c r="L195" s="31"/>
      <c r="M195" s="139" t="s">
        <v>1</v>
      </c>
      <c r="N195" s="140" t="s">
        <v>44</v>
      </c>
      <c r="P195" s="141">
        <f>O195*H195</f>
        <v>0</v>
      </c>
      <c r="Q195" s="141">
        <v>2.5020099999999998</v>
      </c>
      <c r="R195" s="141">
        <f>Q195*H195</f>
        <v>22.12277242</v>
      </c>
      <c r="S195" s="141">
        <v>0</v>
      </c>
      <c r="T195" s="142">
        <f>S195*H195</f>
        <v>0</v>
      </c>
      <c r="AR195" s="143" t="s">
        <v>197</v>
      </c>
      <c r="AT195" s="143" t="s">
        <v>192</v>
      </c>
      <c r="AU195" s="143" t="s">
        <v>89</v>
      </c>
      <c r="AY195" s="16" t="s">
        <v>190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87</v>
      </c>
      <c r="BK195" s="144">
        <f>ROUND(I195*H195,2)</f>
        <v>0</v>
      </c>
      <c r="BL195" s="16" t="s">
        <v>197</v>
      </c>
      <c r="BM195" s="143" t="s">
        <v>271</v>
      </c>
    </row>
    <row r="196" spans="2:65" s="1" customFormat="1" ht="29.25">
      <c r="B196" s="31"/>
      <c r="D196" s="145" t="s">
        <v>198</v>
      </c>
      <c r="F196" s="146" t="s">
        <v>355</v>
      </c>
      <c r="I196" s="147"/>
      <c r="L196" s="31"/>
      <c r="M196" s="148"/>
      <c r="T196" s="55"/>
      <c r="AT196" s="16" t="s">
        <v>198</v>
      </c>
      <c r="AU196" s="16" t="s">
        <v>89</v>
      </c>
    </row>
    <row r="197" spans="2:65" s="1" customFormat="1">
      <c r="B197" s="31"/>
      <c r="D197" s="149" t="s">
        <v>200</v>
      </c>
      <c r="F197" s="150" t="s">
        <v>356</v>
      </c>
      <c r="I197" s="147"/>
      <c r="L197" s="31"/>
      <c r="M197" s="148"/>
      <c r="T197" s="55"/>
      <c r="AT197" s="16" t="s">
        <v>200</v>
      </c>
      <c r="AU197" s="16" t="s">
        <v>89</v>
      </c>
    </row>
    <row r="198" spans="2:65" s="1" customFormat="1" ht="24.2" customHeight="1">
      <c r="B198" s="31"/>
      <c r="C198" s="132" t="s">
        <v>274</v>
      </c>
      <c r="D198" s="132" t="s">
        <v>192</v>
      </c>
      <c r="E198" s="133" t="s">
        <v>346</v>
      </c>
      <c r="F198" s="134" t="s">
        <v>347</v>
      </c>
      <c r="G198" s="135" t="s">
        <v>195</v>
      </c>
      <c r="H198" s="136">
        <v>127.5</v>
      </c>
      <c r="I198" s="137"/>
      <c r="J198" s="138">
        <f>ROUND(I198*H198,2)</f>
        <v>0</v>
      </c>
      <c r="K198" s="134" t="s">
        <v>196</v>
      </c>
      <c r="L198" s="31"/>
      <c r="M198" s="139" t="s">
        <v>1</v>
      </c>
      <c r="N198" s="140" t="s">
        <v>44</v>
      </c>
      <c r="P198" s="141">
        <f>O198*H198</f>
        <v>0</v>
      </c>
      <c r="Q198" s="141">
        <v>1.29684E-2</v>
      </c>
      <c r="R198" s="141">
        <f>Q198*H198</f>
        <v>1.6534709999999999</v>
      </c>
      <c r="S198" s="141">
        <v>0</v>
      </c>
      <c r="T198" s="142">
        <f>S198*H198</f>
        <v>0</v>
      </c>
      <c r="AR198" s="143" t="s">
        <v>197</v>
      </c>
      <c r="AT198" s="143" t="s">
        <v>192</v>
      </c>
      <c r="AU198" s="143" t="s">
        <v>89</v>
      </c>
      <c r="AY198" s="16" t="s">
        <v>190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87</v>
      </c>
      <c r="BK198" s="144">
        <f>ROUND(I198*H198,2)</f>
        <v>0</v>
      </c>
      <c r="BL198" s="16" t="s">
        <v>197</v>
      </c>
      <c r="BM198" s="143" t="s">
        <v>277</v>
      </c>
    </row>
    <row r="199" spans="2:65" s="1" customFormat="1" ht="58.5">
      <c r="B199" s="31"/>
      <c r="D199" s="145" t="s">
        <v>198</v>
      </c>
      <c r="F199" s="146" t="s">
        <v>349</v>
      </c>
      <c r="I199" s="147"/>
      <c r="L199" s="31"/>
      <c r="M199" s="148"/>
      <c r="T199" s="55"/>
      <c r="AT199" s="16" t="s">
        <v>198</v>
      </c>
      <c r="AU199" s="16" t="s">
        <v>89</v>
      </c>
    </row>
    <row r="200" spans="2:65" s="1" customFormat="1">
      <c r="B200" s="31"/>
      <c r="D200" s="149" t="s">
        <v>200</v>
      </c>
      <c r="F200" s="150" t="s">
        <v>350</v>
      </c>
      <c r="I200" s="147"/>
      <c r="L200" s="31"/>
      <c r="M200" s="148"/>
      <c r="T200" s="55"/>
      <c r="AT200" s="16" t="s">
        <v>200</v>
      </c>
      <c r="AU200" s="16" t="s">
        <v>89</v>
      </c>
    </row>
    <row r="201" spans="2:65" s="1" customFormat="1" ht="16.5" customHeight="1">
      <c r="B201" s="31"/>
      <c r="C201" s="132" t="s">
        <v>237</v>
      </c>
      <c r="D201" s="132" t="s">
        <v>192</v>
      </c>
      <c r="E201" s="133" t="s">
        <v>341</v>
      </c>
      <c r="F201" s="134" t="s">
        <v>342</v>
      </c>
      <c r="G201" s="135" t="s">
        <v>265</v>
      </c>
      <c r="H201" s="136">
        <v>0.45100000000000001</v>
      </c>
      <c r="I201" s="137"/>
      <c r="J201" s="138">
        <f>ROUND(I201*H201,2)</f>
        <v>0</v>
      </c>
      <c r="K201" s="134" t="s">
        <v>196</v>
      </c>
      <c r="L201" s="31"/>
      <c r="M201" s="139" t="s">
        <v>1</v>
      </c>
      <c r="N201" s="140" t="s">
        <v>44</v>
      </c>
      <c r="P201" s="141">
        <f>O201*H201</f>
        <v>0</v>
      </c>
      <c r="Q201" s="141">
        <v>1.0555522399999999</v>
      </c>
      <c r="R201" s="141">
        <f>Q201*H201</f>
        <v>0.47605406023999997</v>
      </c>
      <c r="S201" s="141">
        <v>0</v>
      </c>
      <c r="T201" s="142">
        <f>S201*H201</f>
        <v>0</v>
      </c>
      <c r="AR201" s="143" t="s">
        <v>197</v>
      </c>
      <c r="AT201" s="143" t="s">
        <v>192</v>
      </c>
      <c r="AU201" s="143" t="s">
        <v>89</v>
      </c>
      <c r="AY201" s="16" t="s">
        <v>190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87</v>
      </c>
      <c r="BK201" s="144">
        <f>ROUND(I201*H201,2)</f>
        <v>0</v>
      </c>
      <c r="BL201" s="16" t="s">
        <v>197</v>
      </c>
      <c r="BM201" s="143" t="s">
        <v>281</v>
      </c>
    </row>
    <row r="202" spans="2:65" s="1" customFormat="1" ht="48.75">
      <c r="B202" s="31"/>
      <c r="D202" s="145" t="s">
        <v>198</v>
      </c>
      <c r="F202" s="146" t="s">
        <v>344</v>
      </c>
      <c r="I202" s="147"/>
      <c r="L202" s="31"/>
      <c r="M202" s="148"/>
      <c r="T202" s="55"/>
      <c r="AT202" s="16" t="s">
        <v>198</v>
      </c>
      <c r="AU202" s="16" t="s">
        <v>89</v>
      </c>
    </row>
    <row r="203" spans="2:65" s="1" customFormat="1">
      <c r="B203" s="31"/>
      <c r="D203" s="149" t="s">
        <v>200</v>
      </c>
      <c r="F203" s="150" t="s">
        <v>345</v>
      </c>
      <c r="I203" s="147"/>
      <c r="L203" s="31"/>
      <c r="M203" s="148"/>
      <c r="T203" s="55"/>
      <c r="AT203" s="16" t="s">
        <v>200</v>
      </c>
      <c r="AU203" s="16" t="s">
        <v>89</v>
      </c>
    </row>
    <row r="204" spans="2:65" s="1" customFormat="1" ht="16.5" customHeight="1">
      <c r="B204" s="31"/>
      <c r="C204" s="132" t="s">
        <v>283</v>
      </c>
      <c r="D204" s="132" t="s">
        <v>192</v>
      </c>
      <c r="E204" s="133" t="s">
        <v>359</v>
      </c>
      <c r="F204" s="134" t="s">
        <v>360</v>
      </c>
      <c r="G204" s="135" t="s">
        <v>265</v>
      </c>
      <c r="H204" s="136">
        <v>0.24299999999999999</v>
      </c>
      <c r="I204" s="137"/>
      <c r="J204" s="138">
        <f>ROUND(I204*H204,2)</f>
        <v>0</v>
      </c>
      <c r="K204" s="134" t="s">
        <v>196</v>
      </c>
      <c r="L204" s="31"/>
      <c r="M204" s="139" t="s">
        <v>1</v>
      </c>
      <c r="N204" s="140" t="s">
        <v>44</v>
      </c>
      <c r="P204" s="141">
        <f>O204*H204</f>
        <v>0</v>
      </c>
      <c r="Q204" s="141">
        <v>1.0627727796999999</v>
      </c>
      <c r="R204" s="141">
        <f>Q204*H204</f>
        <v>0.25825378546709998</v>
      </c>
      <c r="S204" s="141">
        <v>0</v>
      </c>
      <c r="T204" s="142">
        <f>S204*H204</f>
        <v>0</v>
      </c>
      <c r="AR204" s="143" t="s">
        <v>197</v>
      </c>
      <c r="AT204" s="143" t="s">
        <v>192</v>
      </c>
      <c r="AU204" s="143" t="s">
        <v>89</v>
      </c>
      <c r="AY204" s="16" t="s">
        <v>190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87</v>
      </c>
      <c r="BK204" s="144">
        <f>ROUND(I204*H204,2)</f>
        <v>0</v>
      </c>
      <c r="BL204" s="16" t="s">
        <v>197</v>
      </c>
      <c r="BM204" s="143" t="s">
        <v>286</v>
      </c>
    </row>
    <row r="205" spans="2:65" s="1" customFormat="1" ht="48.75">
      <c r="B205" s="31"/>
      <c r="D205" s="145" t="s">
        <v>198</v>
      </c>
      <c r="F205" s="146" t="s">
        <v>362</v>
      </c>
      <c r="I205" s="147"/>
      <c r="L205" s="31"/>
      <c r="M205" s="148"/>
      <c r="T205" s="55"/>
      <c r="AT205" s="16" t="s">
        <v>198</v>
      </c>
      <c r="AU205" s="16" t="s">
        <v>89</v>
      </c>
    </row>
    <row r="206" spans="2:65" s="1" customFormat="1">
      <c r="B206" s="31"/>
      <c r="D206" s="149" t="s">
        <v>200</v>
      </c>
      <c r="F206" s="150" t="s">
        <v>363</v>
      </c>
      <c r="I206" s="147"/>
      <c r="L206" s="31"/>
      <c r="M206" s="148"/>
      <c r="T206" s="55"/>
      <c r="AT206" s="16" t="s">
        <v>200</v>
      </c>
      <c r="AU206" s="16" t="s">
        <v>89</v>
      </c>
    </row>
    <row r="207" spans="2:65" s="11" customFormat="1" ht="22.9" customHeight="1">
      <c r="B207" s="121"/>
      <c r="D207" s="122" t="s">
        <v>78</v>
      </c>
      <c r="E207" s="130" t="s">
        <v>211</v>
      </c>
      <c r="F207" s="130" t="s">
        <v>395</v>
      </c>
      <c r="I207" s="124"/>
      <c r="J207" s="131">
        <f>BK207</f>
        <v>0</v>
      </c>
      <c r="L207" s="121"/>
      <c r="M207" s="125"/>
      <c r="P207" s="126">
        <v>0</v>
      </c>
      <c r="R207" s="126">
        <v>0</v>
      </c>
      <c r="T207" s="127">
        <v>0</v>
      </c>
      <c r="AR207" s="122" t="s">
        <v>87</v>
      </c>
      <c r="AT207" s="128" t="s">
        <v>78</v>
      </c>
      <c r="AU207" s="128" t="s">
        <v>87</v>
      </c>
      <c r="AY207" s="122" t="s">
        <v>190</v>
      </c>
      <c r="BK207" s="129">
        <v>0</v>
      </c>
    </row>
    <row r="208" spans="2:65" s="11" customFormat="1" ht="22.9" customHeight="1">
      <c r="B208" s="121"/>
      <c r="D208" s="122" t="s">
        <v>78</v>
      </c>
      <c r="E208" s="130" t="s">
        <v>396</v>
      </c>
      <c r="F208" s="130" t="s">
        <v>2190</v>
      </c>
      <c r="I208" s="124"/>
      <c r="J208" s="131">
        <f>BK208</f>
        <v>0</v>
      </c>
      <c r="L208" s="121"/>
      <c r="M208" s="125"/>
      <c r="P208" s="126">
        <f>SUM(P209:P226)</f>
        <v>0</v>
      </c>
      <c r="R208" s="126">
        <f>SUM(R209:R226)</f>
        <v>0.11905200000000001</v>
      </c>
      <c r="T208" s="127">
        <f>SUM(T209:T226)</f>
        <v>3.2011199999999997E-2</v>
      </c>
      <c r="AR208" s="122" t="s">
        <v>87</v>
      </c>
      <c r="AT208" s="128" t="s">
        <v>78</v>
      </c>
      <c r="AU208" s="128" t="s">
        <v>87</v>
      </c>
      <c r="AY208" s="122" t="s">
        <v>190</v>
      </c>
      <c r="BK208" s="129">
        <f>SUM(BK209:BK226)</f>
        <v>0</v>
      </c>
    </row>
    <row r="209" spans="2:65" s="1" customFormat="1" ht="24.2" customHeight="1">
      <c r="B209" s="31"/>
      <c r="C209" s="132" t="s">
        <v>243</v>
      </c>
      <c r="D209" s="132" t="s">
        <v>192</v>
      </c>
      <c r="E209" s="133" t="s">
        <v>411</v>
      </c>
      <c r="F209" s="134" t="s">
        <v>412</v>
      </c>
      <c r="G209" s="135" t="s">
        <v>195</v>
      </c>
      <c r="H209" s="136">
        <v>533.52</v>
      </c>
      <c r="I209" s="137"/>
      <c r="J209" s="138">
        <f>ROUND(I209*H209,2)</f>
        <v>0</v>
      </c>
      <c r="K209" s="134" t="s">
        <v>196</v>
      </c>
      <c r="L209" s="31"/>
      <c r="M209" s="139" t="s">
        <v>1</v>
      </c>
      <c r="N209" s="140" t="s">
        <v>44</v>
      </c>
      <c r="P209" s="141">
        <f>O209*H209</f>
        <v>0</v>
      </c>
      <c r="Q209" s="141">
        <v>1.1E-4</v>
      </c>
      <c r="R209" s="141">
        <f>Q209*H209</f>
        <v>5.8687200000000002E-2</v>
      </c>
      <c r="S209" s="141">
        <v>6.0000000000000002E-5</v>
      </c>
      <c r="T209" s="142">
        <f>S209*H209</f>
        <v>3.2011199999999997E-2</v>
      </c>
      <c r="AR209" s="143" t="s">
        <v>197</v>
      </c>
      <c r="AT209" s="143" t="s">
        <v>192</v>
      </c>
      <c r="AU209" s="143" t="s">
        <v>89</v>
      </c>
      <c r="AY209" s="16" t="s">
        <v>190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197</v>
      </c>
      <c r="BM209" s="143" t="s">
        <v>291</v>
      </c>
    </row>
    <row r="210" spans="2:65" s="1" customFormat="1" ht="19.5">
      <c r="B210" s="31"/>
      <c r="D210" s="145" t="s">
        <v>198</v>
      </c>
      <c r="F210" s="146" t="s">
        <v>414</v>
      </c>
      <c r="I210" s="147"/>
      <c r="L210" s="31"/>
      <c r="M210" s="148"/>
      <c r="T210" s="55"/>
      <c r="AT210" s="16" t="s">
        <v>198</v>
      </c>
      <c r="AU210" s="16" t="s">
        <v>89</v>
      </c>
    </row>
    <row r="211" spans="2:65" s="1" customFormat="1">
      <c r="B211" s="31"/>
      <c r="D211" s="149" t="s">
        <v>200</v>
      </c>
      <c r="F211" s="150" t="s">
        <v>415</v>
      </c>
      <c r="I211" s="147"/>
      <c r="L211" s="31"/>
      <c r="M211" s="148"/>
      <c r="T211" s="55"/>
      <c r="AT211" s="16" t="s">
        <v>200</v>
      </c>
      <c r="AU211" s="16" t="s">
        <v>89</v>
      </c>
    </row>
    <row r="212" spans="2:65" s="1" customFormat="1" ht="24.2" customHeight="1">
      <c r="B212" s="31"/>
      <c r="C212" s="132" t="s">
        <v>294</v>
      </c>
      <c r="D212" s="132" t="s">
        <v>192</v>
      </c>
      <c r="E212" s="133" t="s">
        <v>399</v>
      </c>
      <c r="F212" s="134" t="s">
        <v>400</v>
      </c>
      <c r="G212" s="135" t="s">
        <v>195</v>
      </c>
      <c r="H212" s="136">
        <v>1118.6400000000001</v>
      </c>
      <c r="I212" s="137"/>
      <c r="J212" s="138">
        <f>ROUND(I212*H212,2)</f>
        <v>0</v>
      </c>
      <c r="K212" s="134" t="s">
        <v>1</v>
      </c>
      <c r="L212" s="31"/>
      <c r="M212" s="139" t="s">
        <v>1</v>
      </c>
      <c r="N212" s="140" t="s">
        <v>44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197</v>
      </c>
      <c r="AT212" s="143" t="s">
        <v>192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297</v>
      </c>
    </row>
    <row r="213" spans="2:65" s="1" customFormat="1" ht="39">
      <c r="B213" s="31"/>
      <c r="D213" s="145" t="s">
        <v>198</v>
      </c>
      <c r="F213" s="146" t="s">
        <v>402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 ht="39">
      <c r="B214" s="31"/>
      <c r="D214" s="145" t="s">
        <v>403</v>
      </c>
      <c r="F214" s="151" t="s">
        <v>404</v>
      </c>
      <c r="I214" s="147"/>
      <c r="L214" s="31"/>
      <c r="M214" s="148"/>
      <c r="T214" s="55"/>
      <c r="AT214" s="16" t="s">
        <v>403</v>
      </c>
      <c r="AU214" s="16" t="s">
        <v>89</v>
      </c>
    </row>
    <row r="215" spans="2:65" s="1" customFormat="1" ht="24.2" customHeight="1">
      <c r="B215" s="31"/>
      <c r="C215" s="132" t="s">
        <v>248</v>
      </c>
      <c r="D215" s="132" t="s">
        <v>192</v>
      </c>
      <c r="E215" s="133" t="s">
        <v>421</v>
      </c>
      <c r="F215" s="134" t="s">
        <v>422</v>
      </c>
      <c r="G215" s="135" t="s">
        <v>368</v>
      </c>
      <c r="H215" s="136">
        <v>2253.6</v>
      </c>
      <c r="I215" s="137"/>
      <c r="J215" s="138">
        <f>ROUND(I215*H215,2)</f>
        <v>0</v>
      </c>
      <c r="K215" s="134" t="s">
        <v>196</v>
      </c>
      <c r="L215" s="31"/>
      <c r="M215" s="139" t="s">
        <v>1</v>
      </c>
      <c r="N215" s="140" t="s">
        <v>44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197</v>
      </c>
      <c r="AT215" s="143" t="s">
        <v>192</v>
      </c>
      <c r="AU215" s="143" t="s">
        <v>89</v>
      </c>
      <c r="AY215" s="16" t="s">
        <v>190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87</v>
      </c>
      <c r="BK215" s="144">
        <f>ROUND(I215*H215,2)</f>
        <v>0</v>
      </c>
      <c r="BL215" s="16" t="s">
        <v>197</v>
      </c>
      <c r="BM215" s="143" t="s">
        <v>302</v>
      </c>
    </row>
    <row r="216" spans="2:65" s="1" customFormat="1" ht="39">
      <c r="B216" s="31"/>
      <c r="D216" s="145" t="s">
        <v>198</v>
      </c>
      <c r="F216" s="146" t="s">
        <v>424</v>
      </c>
      <c r="I216" s="147"/>
      <c r="L216" s="31"/>
      <c r="M216" s="148"/>
      <c r="T216" s="55"/>
      <c r="AT216" s="16" t="s">
        <v>198</v>
      </c>
      <c r="AU216" s="16" t="s">
        <v>89</v>
      </c>
    </row>
    <row r="217" spans="2:65" s="1" customFormat="1">
      <c r="B217" s="31"/>
      <c r="D217" s="149" t="s">
        <v>200</v>
      </c>
      <c r="F217" s="150" t="s">
        <v>425</v>
      </c>
      <c r="I217" s="147"/>
      <c r="L217" s="31"/>
      <c r="M217" s="148"/>
      <c r="T217" s="55"/>
      <c r="AT217" s="16" t="s">
        <v>200</v>
      </c>
      <c r="AU217" s="16" t="s">
        <v>89</v>
      </c>
    </row>
    <row r="218" spans="2:65" s="1" customFormat="1" ht="16.5" customHeight="1">
      <c r="B218" s="31"/>
      <c r="C218" s="152" t="s">
        <v>7</v>
      </c>
      <c r="D218" s="152" t="s">
        <v>426</v>
      </c>
      <c r="E218" s="153" t="s">
        <v>427</v>
      </c>
      <c r="F218" s="154" t="s">
        <v>428</v>
      </c>
      <c r="G218" s="155" t="s">
        <v>368</v>
      </c>
      <c r="H218" s="156">
        <v>2366.2800000000002</v>
      </c>
      <c r="I218" s="157"/>
      <c r="J218" s="158">
        <f>ROUND(I218*H218,2)</f>
        <v>0</v>
      </c>
      <c r="K218" s="154" t="s">
        <v>1</v>
      </c>
      <c r="L218" s="159"/>
      <c r="M218" s="160" t="s">
        <v>1</v>
      </c>
      <c r="N218" s="161" t="s">
        <v>44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216</v>
      </c>
      <c r="AT218" s="143" t="s">
        <v>426</v>
      </c>
      <c r="AU218" s="143" t="s">
        <v>89</v>
      </c>
      <c r="AY218" s="16" t="s">
        <v>190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87</v>
      </c>
      <c r="BK218" s="144">
        <f>ROUND(I218*H218,2)</f>
        <v>0</v>
      </c>
      <c r="BL218" s="16" t="s">
        <v>197</v>
      </c>
      <c r="BM218" s="143" t="s">
        <v>307</v>
      </c>
    </row>
    <row r="219" spans="2:65" s="1" customFormat="1">
      <c r="B219" s="31"/>
      <c r="D219" s="145" t="s">
        <v>198</v>
      </c>
      <c r="F219" s="146" t="s">
        <v>428</v>
      </c>
      <c r="I219" s="147"/>
      <c r="L219" s="31"/>
      <c r="M219" s="148"/>
      <c r="T219" s="55"/>
      <c r="AT219" s="16" t="s">
        <v>198</v>
      </c>
      <c r="AU219" s="16" t="s">
        <v>89</v>
      </c>
    </row>
    <row r="220" spans="2:65" s="1" customFormat="1" ht="19.5">
      <c r="B220" s="31"/>
      <c r="D220" s="145" t="s">
        <v>403</v>
      </c>
      <c r="F220" s="151" t="s">
        <v>430</v>
      </c>
      <c r="I220" s="147"/>
      <c r="L220" s="31"/>
      <c r="M220" s="148"/>
      <c r="T220" s="55"/>
      <c r="AT220" s="16" t="s">
        <v>403</v>
      </c>
      <c r="AU220" s="16" t="s">
        <v>89</v>
      </c>
    </row>
    <row r="221" spans="2:65" s="1" customFormat="1" ht="24.2" customHeight="1">
      <c r="B221" s="31"/>
      <c r="C221" s="132" t="s">
        <v>254</v>
      </c>
      <c r="D221" s="132" t="s">
        <v>192</v>
      </c>
      <c r="E221" s="133" t="s">
        <v>2191</v>
      </c>
      <c r="F221" s="134" t="s">
        <v>2192</v>
      </c>
      <c r="G221" s="135" t="s">
        <v>195</v>
      </c>
      <c r="H221" s="136">
        <v>7.2</v>
      </c>
      <c r="I221" s="137"/>
      <c r="J221" s="138">
        <f>ROUND(I221*H221,2)</f>
        <v>0</v>
      </c>
      <c r="K221" s="134" t="s">
        <v>196</v>
      </c>
      <c r="L221" s="31"/>
      <c r="M221" s="139" t="s">
        <v>1</v>
      </c>
      <c r="N221" s="140" t="s">
        <v>44</v>
      </c>
      <c r="P221" s="141">
        <f>O221*H221</f>
        <v>0</v>
      </c>
      <c r="Q221" s="141">
        <v>4.3839999999999999E-3</v>
      </c>
      <c r="R221" s="141">
        <f>Q221*H221</f>
        <v>3.1564799999999997E-2</v>
      </c>
      <c r="S221" s="141">
        <v>0</v>
      </c>
      <c r="T221" s="142">
        <f>S221*H221</f>
        <v>0</v>
      </c>
      <c r="AR221" s="143" t="s">
        <v>197</v>
      </c>
      <c r="AT221" s="143" t="s">
        <v>192</v>
      </c>
      <c r="AU221" s="143" t="s">
        <v>89</v>
      </c>
      <c r="AY221" s="16" t="s">
        <v>190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87</v>
      </c>
      <c r="BK221" s="144">
        <f>ROUND(I221*H221,2)</f>
        <v>0</v>
      </c>
      <c r="BL221" s="16" t="s">
        <v>197</v>
      </c>
      <c r="BM221" s="143" t="s">
        <v>312</v>
      </c>
    </row>
    <row r="222" spans="2:65" s="1" customFormat="1" ht="19.5">
      <c r="B222" s="31"/>
      <c r="D222" s="145" t="s">
        <v>198</v>
      </c>
      <c r="F222" s="146" t="s">
        <v>2193</v>
      </c>
      <c r="I222" s="147"/>
      <c r="L222" s="31"/>
      <c r="M222" s="148"/>
      <c r="T222" s="55"/>
      <c r="AT222" s="16" t="s">
        <v>198</v>
      </c>
      <c r="AU222" s="16" t="s">
        <v>89</v>
      </c>
    </row>
    <row r="223" spans="2:65" s="1" customFormat="1">
      <c r="B223" s="31"/>
      <c r="D223" s="149" t="s">
        <v>200</v>
      </c>
      <c r="F223" s="150" t="s">
        <v>2194</v>
      </c>
      <c r="I223" s="147"/>
      <c r="L223" s="31"/>
      <c r="M223" s="148"/>
      <c r="T223" s="55"/>
      <c r="AT223" s="16" t="s">
        <v>200</v>
      </c>
      <c r="AU223" s="16" t="s">
        <v>89</v>
      </c>
    </row>
    <row r="224" spans="2:65" s="1" customFormat="1" ht="24.2" customHeight="1">
      <c r="B224" s="31"/>
      <c r="C224" s="132" t="s">
        <v>315</v>
      </c>
      <c r="D224" s="132" t="s">
        <v>192</v>
      </c>
      <c r="E224" s="133" t="s">
        <v>2195</v>
      </c>
      <c r="F224" s="134" t="s">
        <v>2196</v>
      </c>
      <c r="G224" s="135" t="s">
        <v>195</v>
      </c>
      <c r="H224" s="136">
        <v>7.2</v>
      </c>
      <c r="I224" s="137"/>
      <c r="J224" s="138">
        <f>ROUND(I224*H224,2)</f>
        <v>0</v>
      </c>
      <c r="K224" s="134" t="s">
        <v>196</v>
      </c>
      <c r="L224" s="31"/>
      <c r="M224" s="139" t="s">
        <v>1</v>
      </c>
      <c r="N224" s="140" t="s">
        <v>44</v>
      </c>
      <c r="P224" s="141">
        <f>O224*H224</f>
        <v>0</v>
      </c>
      <c r="Q224" s="141">
        <v>4.0000000000000001E-3</v>
      </c>
      <c r="R224" s="141">
        <f>Q224*H224</f>
        <v>2.8800000000000003E-2</v>
      </c>
      <c r="S224" s="141">
        <v>0</v>
      </c>
      <c r="T224" s="142">
        <f>S224*H224</f>
        <v>0</v>
      </c>
      <c r="AR224" s="143" t="s">
        <v>197</v>
      </c>
      <c r="AT224" s="143" t="s">
        <v>192</v>
      </c>
      <c r="AU224" s="143" t="s">
        <v>89</v>
      </c>
      <c r="AY224" s="16" t="s">
        <v>190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87</v>
      </c>
      <c r="BK224" s="144">
        <f>ROUND(I224*H224,2)</f>
        <v>0</v>
      </c>
      <c r="BL224" s="16" t="s">
        <v>197</v>
      </c>
      <c r="BM224" s="143" t="s">
        <v>318</v>
      </c>
    </row>
    <row r="225" spans="2:65" s="1" customFormat="1" ht="19.5">
      <c r="B225" s="31"/>
      <c r="D225" s="145" t="s">
        <v>198</v>
      </c>
      <c r="F225" s="146" t="s">
        <v>2197</v>
      </c>
      <c r="I225" s="147"/>
      <c r="L225" s="31"/>
      <c r="M225" s="148"/>
      <c r="T225" s="55"/>
      <c r="AT225" s="16" t="s">
        <v>198</v>
      </c>
      <c r="AU225" s="16" t="s">
        <v>89</v>
      </c>
    </row>
    <row r="226" spans="2:65" s="1" customFormat="1">
      <c r="B226" s="31"/>
      <c r="D226" s="149" t="s">
        <v>200</v>
      </c>
      <c r="F226" s="150" t="s">
        <v>2198</v>
      </c>
      <c r="I226" s="147"/>
      <c r="L226" s="31"/>
      <c r="M226" s="148"/>
      <c r="T226" s="55"/>
      <c r="AT226" s="16" t="s">
        <v>200</v>
      </c>
      <c r="AU226" s="16" t="s">
        <v>89</v>
      </c>
    </row>
    <row r="227" spans="2:65" s="11" customFormat="1" ht="22.9" customHeight="1">
      <c r="B227" s="121"/>
      <c r="D227" s="122" t="s">
        <v>78</v>
      </c>
      <c r="E227" s="130" t="s">
        <v>361</v>
      </c>
      <c r="F227" s="130" t="s">
        <v>2199</v>
      </c>
      <c r="I227" s="124"/>
      <c r="J227" s="131">
        <f>BK227</f>
        <v>0</v>
      </c>
      <c r="L227" s="121"/>
      <c r="M227" s="125"/>
      <c r="P227" s="126">
        <f>SUM(P228:P343)</f>
        <v>0</v>
      </c>
      <c r="R227" s="126">
        <f>SUM(R228:R343)</f>
        <v>17.989885531072002</v>
      </c>
      <c r="T227" s="127">
        <f>SUM(T228:T343)</f>
        <v>8.5751999999999998E-3</v>
      </c>
      <c r="AR227" s="122" t="s">
        <v>87</v>
      </c>
      <c r="AT227" s="128" t="s">
        <v>78</v>
      </c>
      <c r="AU227" s="128" t="s">
        <v>87</v>
      </c>
      <c r="AY227" s="122" t="s">
        <v>190</v>
      </c>
      <c r="BK227" s="129">
        <f>SUM(BK228:BK343)</f>
        <v>0</v>
      </c>
    </row>
    <row r="228" spans="2:65" s="1" customFormat="1" ht="24.2" customHeight="1">
      <c r="B228" s="31"/>
      <c r="C228" s="132" t="s">
        <v>259</v>
      </c>
      <c r="D228" s="132" t="s">
        <v>192</v>
      </c>
      <c r="E228" s="133" t="s">
        <v>432</v>
      </c>
      <c r="F228" s="134" t="s">
        <v>433</v>
      </c>
      <c r="G228" s="135" t="s">
        <v>195</v>
      </c>
      <c r="H228" s="136">
        <v>533.52</v>
      </c>
      <c r="I228" s="137"/>
      <c r="J228" s="138">
        <f>ROUND(I228*H228,2)</f>
        <v>0</v>
      </c>
      <c r="K228" s="134" t="s">
        <v>196</v>
      </c>
      <c r="L228" s="31"/>
      <c r="M228" s="139" t="s">
        <v>1</v>
      </c>
      <c r="N228" s="140" t="s">
        <v>44</v>
      </c>
      <c r="P228" s="141">
        <f>O228*H228</f>
        <v>0</v>
      </c>
      <c r="Q228" s="141">
        <v>0</v>
      </c>
      <c r="R228" s="141">
        <f>Q228*H228</f>
        <v>0</v>
      </c>
      <c r="S228" s="141">
        <v>1.0000000000000001E-5</v>
      </c>
      <c r="T228" s="142">
        <f>S228*H228</f>
        <v>5.3352E-3</v>
      </c>
      <c r="AR228" s="143" t="s">
        <v>197</v>
      </c>
      <c r="AT228" s="143" t="s">
        <v>192</v>
      </c>
      <c r="AU228" s="143" t="s">
        <v>89</v>
      </c>
      <c r="AY228" s="16" t="s">
        <v>190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87</v>
      </c>
      <c r="BK228" s="144">
        <f>ROUND(I228*H228,2)</f>
        <v>0</v>
      </c>
      <c r="BL228" s="16" t="s">
        <v>197</v>
      </c>
      <c r="BM228" s="143" t="s">
        <v>323</v>
      </c>
    </row>
    <row r="229" spans="2:65" s="1" customFormat="1" ht="19.5">
      <c r="B229" s="31"/>
      <c r="D229" s="145" t="s">
        <v>198</v>
      </c>
      <c r="F229" s="146" t="s">
        <v>435</v>
      </c>
      <c r="I229" s="147"/>
      <c r="L229" s="31"/>
      <c r="M229" s="148"/>
      <c r="T229" s="55"/>
      <c r="AT229" s="16" t="s">
        <v>198</v>
      </c>
      <c r="AU229" s="16" t="s">
        <v>89</v>
      </c>
    </row>
    <row r="230" spans="2:65" s="1" customFormat="1">
      <c r="B230" s="31"/>
      <c r="D230" s="149" t="s">
        <v>200</v>
      </c>
      <c r="F230" s="150" t="s">
        <v>436</v>
      </c>
      <c r="I230" s="147"/>
      <c r="L230" s="31"/>
      <c r="M230" s="148"/>
      <c r="T230" s="55"/>
      <c r="AT230" s="16" t="s">
        <v>200</v>
      </c>
      <c r="AU230" s="16" t="s">
        <v>89</v>
      </c>
    </row>
    <row r="231" spans="2:65" s="1" customFormat="1" ht="16.5" customHeight="1">
      <c r="B231" s="31"/>
      <c r="C231" s="132" t="s">
        <v>329</v>
      </c>
      <c r="D231" s="132" t="s">
        <v>192</v>
      </c>
      <c r="E231" s="133" t="s">
        <v>2200</v>
      </c>
      <c r="F231" s="134" t="s">
        <v>2201</v>
      </c>
      <c r="G231" s="135" t="s">
        <v>195</v>
      </c>
      <c r="H231" s="136">
        <v>54</v>
      </c>
      <c r="I231" s="137"/>
      <c r="J231" s="138">
        <f>ROUND(I231*H231,2)</f>
        <v>0</v>
      </c>
      <c r="K231" s="134" t="s">
        <v>196</v>
      </c>
      <c r="L231" s="31"/>
      <c r="M231" s="139" t="s">
        <v>1</v>
      </c>
      <c r="N231" s="140" t="s">
        <v>44</v>
      </c>
      <c r="P231" s="141">
        <f>O231*H231</f>
        <v>0</v>
      </c>
      <c r="Q231" s="141">
        <v>0</v>
      </c>
      <c r="R231" s="141">
        <f>Q231*H231</f>
        <v>0</v>
      </c>
      <c r="S231" s="141">
        <v>6.0000000000000002E-5</v>
      </c>
      <c r="T231" s="142">
        <f>S231*H231</f>
        <v>3.2400000000000003E-3</v>
      </c>
      <c r="AR231" s="143" t="s">
        <v>197</v>
      </c>
      <c r="AT231" s="143" t="s">
        <v>192</v>
      </c>
      <c r="AU231" s="143" t="s">
        <v>89</v>
      </c>
      <c r="AY231" s="16" t="s">
        <v>190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197</v>
      </c>
      <c r="BM231" s="143" t="s">
        <v>332</v>
      </c>
    </row>
    <row r="232" spans="2:65" s="1" customFormat="1" ht="19.5">
      <c r="B232" s="31"/>
      <c r="D232" s="145" t="s">
        <v>198</v>
      </c>
      <c r="F232" s="146" t="s">
        <v>2202</v>
      </c>
      <c r="I232" s="147"/>
      <c r="L232" s="31"/>
      <c r="M232" s="148"/>
      <c r="T232" s="55"/>
      <c r="AT232" s="16" t="s">
        <v>198</v>
      </c>
      <c r="AU232" s="16" t="s">
        <v>89</v>
      </c>
    </row>
    <row r="233" spans="2:65" s="1" customFormat="1">
      <c r="B233" s="31"/>
      <c r="D233" s="149" t="s">
        <v>200</v>
      </c>
      <c r="F233" s="150" t="s">
        <v>2203</v>
      </c>
      <c r="I233" s="147"/>
      <c r="L233" s="31"/>
      <c r="M233" s="148"/>
      <c r="T233" s="55"/>
      <c r="AT233" s="16" t="s">
        <v>200</v>
      </c>
      <c r="AU233" s="16" t="s">
        <v>89</v>
      </c>
    </row>
    <row r="234" spans="2:65" s="1" customFormat="1" ht="16.5" customHeight="1">
      <c r="B234" s="31"/>
      <c r="C234" s="132" t="s">
        <v>266</v>
      </c>
      <c r="D234" s="132" t="s">
        <v>192</v>
      </c>
      <c r="E234" s="133" t="s">
        <v>437</v>
      </c>
      <c r="F234" s="134" t="s">
        <v>438</v>
      </c>
      <c r="G234" s="135" t="s">
        <v>195</v>
      </c>
      <c r="H234" s="136">
        <v>1005.639</v>
      </c>
      <c r="I234" s="137"/>
      <c r="J234" s="138">
        <f>ROUND(I234*H234,2)</f>
        <v>0</v>
      </c>
      <c r="K234" s="134" t="s">
        <v>196</v>
      </c>
      <c r="L234" s="31"/>
      <c r="M234" s="139" t="s">
        <v>1</v>
      </c>
      <c r="N234" s="140" t="s">
        <v>44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197</v>
      </c>
      <c r="AT234" s="143" t="s">
        <v>192</v>
      </c>
      <c r="AU234" s="143" t="s">
        <v>89</v>
      </c>
      <c r="AY234" s="16" t="s">
        <v>190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87</v>
      </c>
      <c r="BK234" s="144">
        <f>ROUND(I234*H234,2)</f>
        <v>0</v>
      </c>
      <c r="BL234" s="16" t="s">
        <v>197</v>
      </c>
      <c r="BM234" s="143" t="s">
        <v>337</v>
      </c>
    </row>
    <row r="235" spans="2:65" s="1" customFormat="1">
      <c r="B235" s="31"/>
      <c r="D235" s="145" t="s">
        <v>198</v>
      </c>
      <c r="F235" s="146" t="s">
        <v>440</v>
      </c>
      <c r="I235" s="147"/>
      <c r="L235" s="31"/>
      <c r="M235" s="148"/>
      <c r="T235" s="55"/>
      <c r="AT235" s="16" t="s">
        <v>198</v>
      </c>
      <c r="AU235" s="16" t="s">
        <v>89</v>
      </c>
    </row>
    <row r="236" spans="2:65" s="1" customFormat="1">
      <c r="B236" s="31"/>
      <c r="D236" s="149" t="s">
        <v>200</v>
      </c>
      <c r="F236" s="150" t="s">
        <v>441</v>
      </c>
      <c r="I236" s="147"/>
      <c r="L236" s="31"/>
      <c r="M236" s="148"/>
      <c r="T236" s="55"/>
      <c r="AT236" s="16" t="s">
        <v>200</v>
      </c>
      <c r="AU236" s="16" t="s">
        <v>89</v>
      </c>
    </row>
    <row r="237" spans="2:65" s="1" customFormat="1" ht="24.2" customHeight="1">
      <c r="B237" s="31"/>
      <c r="C237" s="132" t="s">
        <v>340</v>
      </c>
      <c r="D237" s="132" t="s">
        <v>192</v>
      </c>
      <c r="E237" s="133" t="s">
        <v>443</v>
      </c>
      <c r="F237" s="134" t="s">
        <v>444</v>
      </c>
      <c r="G237" s="135" t="s">
        <v>195</v>
      </c>
      <c r="H237" s="136">
        <v>70.209999999999994</v>
      </c>
      <c r="I237" s="137"/>
      <c r="J237" s="138">
        <f>ROUND(I237*H237,2)</f>
        <v>0</v>
      </c>
      <c r="K237" s="134" t="s">
        <v>1</v>
      </c>
      <c r="L237" s="31"/>
      <c r="M237" s="139" t="s">
        <v>1</v>
      </c>
      <c r="N237" s="140" t="s">
        <v>44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197</v>
      </c>
      <c r="AT237" s="143" t="s">
        <v>192</v>
      </c>
      <c r="AU237" s="143" t="s">
        <v>89</v>
      </c>
      <c r="AY237" s="16" t="s">
        <v>190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87</v>
      </c>
      <c r="BK237" s="144">
        <f>ROUND(I237*H237,2)</f>
        <v>0</v>
      </c>
      <c r="BL237" s="16" t="s">
        <v>197</v>
      </c>
      <c r="BM237" s="143" t="s">
        <v>343</v>
      </c>
    </row>
    <row r="238" spans="2:65" s="1" customFormat="1">
      <c r="B238" s="31"/>
      <c r="D238" s="145" t="s">
        <v>198</v>
      </c>
      <c r="F238" s="146" t="s">
        <v>444</v>
      </c>
      <c r="I238" s="147"/>
      <c r="L238" s="31"/>
      <c r="M238" s="148"/>
      <c r="T238" s="55"/>
      <c r="AT238" s="16" t="s">
        <v>198</v>
      </c>
      <c r="AU238" s="16" t="s">
        <v>89</v>
      </c>
    </row>
    <row r="239" spans="2:65" s="1" customFormat="1" ht="44.25" customHeight="1">
      <c r="B239" s="31"/>
      <c r="C239" s="132" t="s">
        <v>271</v>
      </c>
      <c r="D239" s="132" t="s">
        <v>192</v>
      </c>
      <c r="E239" s="133" t="s">
        <v>446</v>
      </c>
      <c r="F239" s="134" t="s">
        <v>447</v>
      </c>
      <c r="G239" s="135" t="s">
        <v>195</v>
      </c>
      <c r="H239" s="136">
        <v>115.542</v>
      </c>
      <c r="I239" s="137"/>
      <c r="J239" s="138">
        <f>ROUND(I239*H239,2)</f>
        <v>0</v>
      </c>
      <c r="K239" s="134" t="s">
        <v>196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8.5961600000000003E-3</v>
      </c>
      <c r="R239" s="141">
        <f>Q239*H239</f>
        <v>0.99321751872000008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348</v>
      </c>
    </row>
    <row r="240" spans="2:65" s="1" customFormat="1" ht="39">
      <c r="B240" s="31"/>
      <c r="D240" s="145" t="s">
        <v>198</v>
      </c>
      <c r="F240" s="146" t="s">
        <v>449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>
      <c r="B241" s="31"/>
      <c r="D241" s="149" t="s">
        <v>200</v>
      </c>
      <c r="F241" s="150" t="s">
        <v>450</v>
      </c>
      <c r="I241" s="147"/>
      <c r="L241" s="31"/>
      <c r="M241" s="148"/>
      <c r="T241" s="55"/>
      <c r="AT241" s="16" t="s">
        <v>200</v>
      </c>
      <c r="AU241" s="16" t="s">
        <v>89</v>
      </c>
    </row>
    <row r="242" spans="2:65" s="1" customFormat="1" ht="49.15" customHeight="1">
      <c r="B242" s="31"/>
      <c r="C242" s="152" t="s">
        <v>351</v>
      </c>
      <c r="D242" s="152" t="s">
        <v>426</v>
      </c>
      <c r="E242" s="153" t="s">
        <v>452</v>
      </c>
      <c r="F242" s="154" t="s">
        <v>453</v>
      </c>
      <c r="G242" s="155" t="s">
        <v>195</v>
      </c>
      <c r="H242" s="156">
        <v>117.85299999999999</v>
      </c>
      <c r="I242" s="157"/>
      <c r="J242" s="158">
        <f>ROUND(I242*H242,2)</f>
        <v>0</v>
      </c>
      <c r="K242" s="154" t="s">
        <v>1</v>
      </c>
      <c r="L242" s="159"/>
      <c r="M242" s="160" t="s">
        <v>1</v>
      </c>
      <c r="N242" s="161" t="s">
        <v>44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216</v>
      </c>
      <c r="AT242" s="143" t="s">
        <v>426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354</v>
      </c>
    </row>
    <row r="243" spans="2:65" s="1" customFormat="1" ht="29.25">
      <c r="B243" s="31"/>
      <c r="D243" s="145" t="s">
        <v>198</v>
      </c>
      <c r="F243" s="146" t="s">
        <v>453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 ht="19.5">
      <c r="B244" s="31"/>
      <c r="D244" s="145" t="s">
        <v>403</v>
      </c>
      <c r="F244" s="151" t="s">
        <v>455</v>
      </c>
      <c r="I244" s="147"/>
      <c r="L244" s="31"/>
      <c r="M244" s="148"/>
      <c r="T244" s="55"/>
      <c r="AT244" s="16" t="s">
        <v>403</v>
      </c>
      <c r="AU244" s="16" t="s">
        <v>89</v>
      </c>
    </row>
    <row r="245" spans="2:65" s="1" customFormat="1" ht="44.25" customHeight="1">
      <c r="B245" s="31"/>
      <c r="C245" s="132" t="s">
        <v>277</v>
      </c>
      <c r="D245" s="132" t="s">
        <v>192</v>
      </c>
      <c r="E245" s="133" t="s">
        <v>1874</v>
      </c>
      <c r="F245" s="134" t="s">
        <v>1875</v>
      </c>
      <c r="G245" s="135" t="s">
        <v>195</v>
      </c>
      <c r="H245" s="136">
        <v>49.63</v>
      </c>
      <c r="I245" s="137"/>
      <c r="J245" s="138">
        <f>ROUND(I245*H245,2)</f>
        <v>0</v>
      </c>
      <c r="K245" s="134" t="s">
        <v>196</v>
      </c>
      <c r="L245" s="31"/>
      <c r="M245" s="139" t="s">
        <v>1</v>
      </c>
      <c r="N245" s="140" t="s">
        <v>44</v>
      </c>
      <c r="P245" s="141">
        <f>O245*H245</f>
        <v>0</v>
      </c>
      <c r="Q245" s="141">
        <v>8.51616E-3</v>
      </c>
      <c r="R245" s="141">
        <f>Q245*H245</f>
        <v>0.42265702080000001</v>
      </c>
      <c r="S245" s="141">
        <v>0</v>
      </c>
      <c r="T245" s="142">
        <f>S245*H245</f>
        <v>0</v>
      </c>
      <c r="AR245" s="143" t="s">
        <v>197</v>
      </c>
      <c r="AT245" s="143" t="s">
        <v>192</v>
      </c>
      <c r="AU245" s="143" t="s">
        <v>89</v>
      </c>
      <c r="AY245" s="16" t="s">
        <v>190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87</v>
      </c>
      <c r="BK245" s="144">
        <f>ROUND(I245*H245,2)</f>
        <v>0</v>
      </c>
      <c r="BL245" s="16" t="s">
        <v>197</v>
      </c>
      <c r="BM245" s="143" t="s">
        <v>357</v>
      </c>
    </row>
    <row r="246" spans="2:65" s="1" customFormat="1" ht="39">
      <c r="B246" s="31"/>
      <c r="D246" s="145" t="s">
        <v>198</v>
      </c>
      <c r="F246" s="146" t="s">
        <v>1876</v>
      </c>
      <c r="I246" s="147"/>
      <c r="L246" s="31"/>
      <c r="M246" s="148"/>
      <c r="T246" s="55"/>
      <c r="AT246" s="16" t="s">
        <v>198</v>
      </c>
      <c r="AU246" s="16" t="s">
        <v>89</v>
      </c>
    </row>
    <row r="247" spans="2:65" s="1" customFormat="1">
      <c r="B247" s="31"/>
      <c r="D247" s="149" t="s">
        <v>200</v>
      </c>
      <c r="F247" s="150" t="s">
        <v>1877</v>
      </c>
      <c r="I247" s="147"/>
      <c r="L247" s="31"/>
      <c r="M247" s="148"/>
      <c r="T247" s="55"/>
      <c r="AT247" s="16" t="s">
        <v>200</v>
      </c>
      <c r="AU247" s="16" t="s">
        <v>89</v>
      </c>
    </row>
    <row r="248" spans="2:65" s="1" customFormat="1" ht="16.5" customHeight="1">
      <c r="B248" s="31"/>
      <c r="C248" s="152" t="s">
        <v>358</v>
      </c>
      <c r="D248" s="152" t="s">
        <v>426</v>
      </c>
      <c r="E248" s="153" t="s">
        <v>2103</v>
      </c>
      <c r="F248" s="154" t="s">
        <v>2104</v>
      </c>
      <c r="G248" s="155" t="s">
        <v>195</v>
      </c>
      <c r="H248" s="156">
        <v>52.112000000000002</v>
      </c>
      <c r="I248" s="157"/>
      <c r="J248" s="158">
        <f>ROUND(I248*H248,2)</f>
        <v>0</v>
      </c>
      <c r="K248" s="154" t="s">
        <v>196</v>
      </c>
      <c r="L248" s="159"/>
      <c r="M248" s="160" t="s">
        <v>1</v>
      </c>
      <c r="N248" s="161" t="s">
        <v>44</v>
      </c>
      <c r="P248" s="141">
        <f>O248*H248</f>
        <v>0</v>
      </c>
      <c r="Q248" s="141">
        <v>1.5E-3</v>
      </c>
      <c r="R248" s="141">
        <f>Q248*H248</f>
        <v>7.8168000000000001E-2</v>
      </c>
      <c r="S248" s="141">
        <v>0</v>
      </c>
      <c r="T248" s="142">
        <f>S248*H248</f>
        <v>0</v>
      </c>
      <c r="AR248" s="143" t="s">
        <v>216</v>
      </c>
      <c r="AT248" s="143" t="s">
        <v>426</v>
      </c>
      <c r="AU248" s="143" t="s">
        <v>89</v>
      </c>
      <c r="AY248" s="16" t="s">
        <v>190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87</v>
      </c>
      <c r="BK248" s="144">
        <f>ROUND(I248*H248,2)</f>
        <v>0</v>
      </c>
      <c r="BL248" s="16" t="s">
        <v>197</v>
      </c>
      <c r="BM248" s="143" t="s">
        <v>361</v>
      </c>
    </row>
    <row r="249" spans="2:65" s="1" customFormat="1">
      <c r="B249" s="31"/>
      <c r="D249" s="145" t="s">
        <v>198</v>
      </c>
      <c r="F249" s="146" t="s">
        <v>2104</v>
      </c>
      <c r="I249" s="147"/>
      <c r="L249" s="31"/>
      <c r="M249" s="148"/>
      <c r="T249" s="55"/>
      <c r="AT249" s="16" t="s">
        <v>198</v>
      </c>
      <c r="AU249" s="16" t="s">
        <v>89</v>
      </c>
    </row>
    <row r="250" spans="2:65" s="1" customFormat="1" ht="24.2" customHeight="1">
      <c r="B250" s="31"/>
      <c r="C250" s="132" t="s">
        <v>281</v>
      </c>
      <c r="D250" s="132" t="s">
        <v>192</v>
      </c>
      <c r="E250" s="133" t="s">
        <v>2105</v>
      </c>
      <c r="F250" s="134" t="s">
        <v>2106</v>
      </c>
      <c r="G250" s="135" t="s">
        <v>368</v>
      </c>
      <c r="H250" s="136">
        <v>43.92</v>
      </c>
      <c r="I250" s="137"/>
      <c r="J250" s="138">
        <f>ROUND(I250*H250,2)</f>
        <v>0</v>
      </c>
      <c r="K250" s="134" t="s">
        <v>196</v>
      </c>
      <c r="L250" s="31"/>
      <c r="M250" s="139" t="s">
        <v>1</v>
      </c>
      <c r="N250" s="140" t="s">
        <v>44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197</v>
      </c>
      <c r="AT250" s="143" t="s">
        <v>192</v>
      </c>
      <c r="AU250" s="143" t="s">
        <v>89</v>
      </c>
      <c r="AY250" s="16" t="s">
        <v>190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87</v>
      </c>
      <c r="BK250" s="144">
        <f>ROUND(I250*H250,2)</f>
        <v>0</v>
      </c>
      <c r="BL250" s="16" t="s">
        <v>197</v>
      </c>
      <c r="BM250" s="143" t="s">
        <v>369</v>
      </c>
    </row>
    <row r="251" spans="2:65" s="1" customFormat="1" ht="29.25">
      <c r="B251" s="31"/>
      <c r="D251" s="145" t="s">
        <v>198</v>
      </c>
      <c r="F251" s="146" t="s">
        <v>2107</v>
      </c>
      <c r="I251" s="147"/>
      <c r="L251" s="31"/>
      <c r="M251" s="148"/>
      <c r="T251" s="55"/>
      <c r="AT251" s="16" t="s">
        <v>198</v>
      </c>
      <c r="AU251" s="16" t="s">
        <v>89</v>
      </c>
    </row>
    <row r="252" spans="2:65" s="1" customFormat="1">
      <c r="B252" s="31"/>
      <c r="D252" s="149" t="s">
        <v>200</v>
      </c>
      <c r="F252" s="150" t="s">
        <v>2108</v>
      </c>
      <c r="I252" s="147"/>
      <c r="L252" s="31"/>
      <c r="M252" s="148"/>
      <c r="T252" s="55"/>
      <c r="AT252" s="16" t="s">
        <v>200</v>
      </c>
      <c r="AU252" s="16" t="s">
        <v>89</v>
      </c>
    </row>
    <row r="253" spans="2:65" s="1" customFormat="1" ht="24.2" customHeight="1">
      <c r="B253" s="31"/>
      <c r="C253" s="152" t="s">
        <v>372</v>
      </c>
      <c r="D253" s="152" t="s">
        <v>426</v>
      </c>
      <c r="E253" s="153" t="s">
        <v>1890</v>
      </c>
      <c r="F253" s="154" t="s">
        <v>1891</v>
      </c>
      <c r="G253" s="155" t="s">
        <v>368</v>
      </c>
      <c r="H253" s="156">
        <v>46.116</v>
      </c>
      <c r="I253" s="157"/>
      <c r="J253" s="158">
        <f>ROUND(I253*H253,2)</f>
        <v>0</v>
      </c>
      <c r="K253" s="154" t="s">
        <v>196</v>
      </c>
      <c r="L253" s="159"/>
      <c r="M253" s="160" t="s">
        <v>1</v>
      </c>
      <c r="N253" s="161" t="s">
        <v>44</v>
      </c>
      <c r="P253" s="141">
        <f>O253*H253</f>
        <v>0</v>
      </c>
      <c r="Q253" s="141">
        <v>4.4999999999999999E-4</v>
      </c>
      <c r="R253" s="141">
        <f>Q253*H253</f>
        <v>2.0752199999999998E-2</v>
      </c>
      <c r="S253" s="141">
        <v>0</v>
      </c>
      <c r="T253" s="142">
        <f>S253*H253</f>
        <v>0</v>
      </c>
      <c r="AR253" s="143" t="s">
        <v>216</v>
      </c>
      <c r="AT253" s="143" t="s">
        <v>426</v>
      </c>
      <c r="AU253" s="143" t="s">
        <v>89</v>
      </c>
      <c r="AY253" s="16" t="s">
        <v>190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87</v>
      </c>
      <c r="BK253" s="144">
        <f>ROUND(I253*H253,2)</f>
        <v>0</v>
      </c>
      <c r="BL253" s="16" t="s">
        <v>197</v>
      </c>
      <c r="BM253" s="143" t="s">
        <v>375</v>
      </c>
    </row>
    <row r="254" spans="2:65" s="1" customFormat="1">
      <c r="B254" s="31"/>
      <c r="D254" s="145" t="s">
        <v>198</v>
      </c>
      <c r="F254" s="146" t="s">
        <v>1891</v>
      </c>
      <c r="I254" s="147"/>
      <c r="L254" s="31"/>
      <c r="M254" s="148"/>
      <c r="T254" s="55"/>
      <c r="AT254" s="16" t="s">
        <v>198</v>
      </c>
      <c r="AU254" s="16" t="s">
        <v>89</v>
      </c>
    </row>
    <row r="255" spans="2:65" s="1" customFormat="1" ht="44.25" customHeight="1">
      <c r="B255" s="31"/>
      <c r="C255" s="132" t="s">
        <v>286</v>
      </c>
      <c r="D255" s="132" t="s">
        <v>192</v>
      </c>
      <c r="E255" s="133" t="s">
        <v>2095</v>
      </c>
      <c r="F255" s="134" t="s">
        <v>2096</v>
      </c>
      <c r="G255" s="135" t="s">
        <v>195</v>
      </c>
      <c r="H255" s="136">
        <v>186.12</v>
      </c>
      <c r="I255" s="137"/>
      <c r="J255" s="138">
        <f>ROUND(I255*H255,2)</f>
        <v>0</v>
      </c>
      <c r="K255" s="134" t="s">
        <v>196</v>
      </c>
      <c r="L255" s="31"/>
      <c r="M255" s="139" t="s">
        <v>1</v>
      </c>
      <c r="N255" s="140" t="s">
        <v>44</v>
      </c>
      <c r="P255" s="141">
        <f>O255*H255</f>
        <v>0</v>
      </c>
      <c r="Q255" s="141">
        <v>8.5974399999999996E-3</v>
      </c>
      <c r="R255" s="141">
        <f>Q255*H255</f>
        <v>1.6001555327999999</v>
      </c>
      <c r="S255" s="141">
        <v>0</v>
      </c>
      <c r="T255" s="142">
        <f>S255*H255</f>
        <v>0</v>
      </c>
      <c r="AR255" s="143" t="s">
        <v>197</v>
      </c>
      <c r="AT255" s="143" t="s">
        <v>192</v>
      </c>
      <c r="AU255" s="143" t="s">
        <v>89</v>
      </c>
      <c r="AY255" s="16" t="s">
        <v>190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87</v>
      </c>
      <c r="BK255" s="144">
        <f>ROUND(I255*H255,2)</f>
        <v>0</v>
      </c>
      <c r="BL255" s="16" t="s">
        <v>197</v>
      </c>
      <c r="BM255" s="143" t="s">
        <v>380</v>
      </c>
    </row>
    <row r="256" spans="2:65" s="1" customFormat="1" ht="39">
      <c r="B256" s="31"/>
      <c r="D256" s="145" t="s">
        <v>198</v>
      </c>
      <c r="F256" s="146" t="s">
        <v>2097</v>
      </c>
      <c r="I256" s="147"/>
      <c r="L256" s="31"/>
      <c r="M256" s="148"/>
      <c r="T256" s="55"/>
      <c r="AT256" s="16" t="s">
        <v>198</v>
      </c>
      <c r="AU256" s="16" t="s">
        <v>89</v>
      </c>
    </row>
    <row r="257" spans="2:65" s="1" customFormat="1">
      <c r="B257" s="31"/>
      <c r="D257" s="149" t="s">
        <v>200</v>
      </c>
      <c r="F257" s="150" t="s">
        <v>2098</v>
      </c>
      <c r="I257" s="147"/>
      <c r="L257" s="31"/>
      <c r="M257" s="148"/>
      <c r="T257" s="55"/>
      <c r="AT257" s="16" t="s">
        <v>200</v>
      </c>
      <c r="AU257" s="16" t="s">
        <v>89</v>
      </c>
    </row>
    <row r="258" spans="2:65" s="1" customFormat="1" ht="49.15" customHeight="1">
      <c r="B258" s="31"/>
      <c r="C258" s="152" t="s">
        <v>384</v>
      </c>
      <c r="D258" s="152" t="s">
        <v>426</v>
      </c>
      <c r="E258" s="153" t="s">
        <v>2099</v>
      </c>
      <c r="F258" s="154" t="s">
        <v>2100</v>
      </c>
      <c r="G258" s="155" t="s">
        <v>195</v>
      </c>
      <c r="H258" s="156">
        <v>148.97</v>
      </c>
      <c r="I258" s="157"/>
      <c r="J258" s="158">
        <f>ROUND(I258*H258,2)</f>
        <v>0</v>
      </c>
      <c r="K258" s="154" t="s">
        <v>1</v>
      </c>
      <c r="L258" s="159"/>
      <c r="M258" s="160" t="s">
        <v>1</v>
      </c>
      <c r="N258" s="161" t="s">
        <v>44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216</v>
      </c>
      <c r="AT258" s="143" t="s">
        <v>426</v>
      </c>
      <c r="AU258" s="143" t="s">
        <v>89</v>
      </c>
      <c r="AY258" s="16" t="s">
        <v>190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87</v>
      </c>
      <c r="BK258" s="144">
        <f>ROUND(I258*H258,2)</f>
        <v>0</v>
      </c>
      <c r="BL258" s="16" t="s">
        <v>197</v>
      </c>
      <c r="BM258" s="143" t="s">
        <v>387</v>
      </c>
    </row>
    <row r="259" spans="2:65" s="1" customFormat="1" ht="29.25">
      <c r="B259" s="31"/>
      <c r="D259" s="145" t="s">
        <v>198</v>
      </c>
      <c r="F259" s="146" t="s">
        <v>2100</v>
      </c>
      <c r="I259" s="147"/>
      <c r="L259" s="31"/>
      <c r="M259" s="148"/>
      <c r="T259" s="55"/>
      <c r="AT259" s="16" t="s">
        <v>198</v>
      </c>
      <c r="AU259" s="16" t="s">
        <v>89</v>
      </c>
    </row>
    <row r="260" spans="2:65" s="1" customFormat="1" ht="21.75" customHeight="1">
      <c r="B260" s="31"/>
      <c r="C260" s="152" t="s">
        <v>291</v>
      </c>
      <c r="D260" s="152" t="s">
        <v>426</v>
      </c>
      <c r="E260" s="153" t="s">
        <v>2101</v>
      </c>
      <c r="F260" s="154" t="s">
        <v>2102</v>
      </c>
      <c r="G260" s="155" t="s">
        <v>195</v>
      </c>
      <c r="H260" s="156">
        <v>40.872</v>
      </c>
      <c r="I260" s="157"/>
      <c r="J260" s="158">
        <f>ROUND(I260*H260,2)</f>
        <v>0</v>
      </c>
      <c r="K260" s="154" t="s">
        <v>196</v>
      </c>
      <c r="L260" s="159"/>
      <c r="M260" s="160" t="s">
        <v>1</v>
      </c>
      <c r="N260" s="161" t="s">
        <v>44</v>
      </c>
      <c r="P260" s="141">
        <f>O260*H260</f>
        <v>0</v>
      </c>
      <c r="Q260" s="141">
        <v>1.8E-3</v>
      </c>
      <c r="R260" s="141">
        <f>Q260*H260</f>
        <v>7.3569599999999999E-2</v>
      </c>
      <c r="S260" s="141">
        <v>0</v>
      </c>
      <c r="T260" s="142">
        <f>S260*H260</f>
        <v>0</v>
      </c>
      <c r="AR260" s="143" t="s">
        <v>216</v>
      </c>
      <c r="AT260" s="143" t="s">
        <v>426</v>
      </c>
      <c r="AU260" s="143" t="s">
        <v>89</v>
      </c>
      <c r="AY260" s="16" t="s">
        <v>190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87</v>
      </c>
      <c r="BK260" s="144">
        <f>ROUND(I260*H260,2)</f>
        <v>0</v>
      </c>
      <c r="BL260" s="16" t="s">
        <v>197</v>
      </c>
      <c r="BM260" s="143" t="s">
        <v>392</v>
      </c>
    </row>
    <row r="261" spans="2:65" s="1" customFormat="1">
      <c r="B261" s="31"/>
      <c r="D261" s="145" t="s">
        <v>198</v>
      </c>
      <c r="F261" s="146" t="s">
        <v>2102</v>
      </c>
      <c r="I261" s="147"/>
      <c r="L261" s="31"/>
      <c r="M261" s="148"/>
      <c r="T261" s="55"/>
      <c r="AT261" s="16" t="s">
        <v>198</v>
      </c>
      <c r="AU261" s="16" t="s">
        <v>89</v>
      </c>
    </row>
    <row r="262" spans="2:65" s="1" customFormat="1" ht="44.25" customHeight="1">
      <c r="B262" s="31"/>
      <c r="C262" s="132" t="s">
        <v>398</v>
      </c>
      <c r="D262" s="132" t="s">
        <v>192</v>
      </c>
      <c r="E262" s="133" t="s">
        <v>446</v>
      </c>
      <c r="F262" s="134" t="s">
        <v>447</v>
      </c>
      <c r="G262" s="135" t="s">
        <v>195</v>
      </c>
      <c r="H262" s="136">
        <v>558.40499999999997</v>
      </c>
      <c r="I262" s="137"/>
      <c r="J262" s="138">
        <f>ROUND(I262*H262,2)</f>
        <v>0</v>
      </c>
      <c r="K262" s="134" t="s">
        <v>196</v>
      </c>
      <c r="L262" s="31"/>
      <c r="M262" s="139" t="s">
        <v>1</v>
      </c>
      <c r="N262" s="140" t="s">
        <v>44</v>
      </c>
      <c r="P262" s="141">
        <f>O262*H262</f>
        <v>0</v>
      </c>
      <c r="Q262" s="141">
        <v>8.5961600000000003E-3</v>
      </c>
      <c r="R262" s="141">
        <f>Q262*H262</f>
        <v>4.8001387248</v>
      </c>
      <c r="S262" s="141">
        <v>0</v>
      </c>
      <c r="T262" s="142">
        <f>S262*H262</f>
        <v>0</v>
      </c>
      <c r="AR262" s="143" t="s">
        <v>197</v>
      </c>
      <c r="AT262" s="143" t="s">
        <v>192</v>
      </c>
      <c r="AU262" s="143" t="s">
        <v>89</v>
      </c>
      <c r="AY262" s="16" t="s">
        <v>190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87</v>
      </c>
      <c r="BK262" s="144">
        <f>ROUND(I262*H262,2)</f>
        <v>0</v>
      </c>
      <c r="BL262" s="16" t="s">
        <v>197</v>
      </c>
      <c r="BM262" s="143" t="s">
        <v>401</v>
      </c>
    </row>
    <row r="263" spans="2:65" s="1" customFormat="1" ht="39">
      <c r="B263" s="31"/>
      <c r="D263" s="145" t="s">
        <v>198</v>
      </c>
      <c r="F263" s="146" t="s">
        <v>449</v>
      </c>
      <c r="I263" s="147"/>
      <c r="L263" s="31"/>
      <c r="M263" s="148"/>
      <c r="T263" s="55"/>
      <c r="AT263" s="16" t="s">
        <v>198</v>
      </c>
      <c r="AU263" s="16" t="s">
        <v>89</v>
      </c>
    </row>
    <row r="264" spans="2:65" s="1" customFormat="1">
      <c r="B264" s="31"/>
      <c r="D264" s="149" t="s">
        <v>200</v>
      </c>
      <c r="F264" s="150" t="s">
        <v>450</v>
      </c>
      <c r="I264" s="147"/>
      <c r="L264" s="31"/>
      <c r="M264" s="148"/>
      <c r="T264" s="55"/>
      <c r="AT264" s="16" t="s">
        <v>200</v>
      </c>
      <c r="AU264" s="16" t="s">
        <v>89</v>
      </c>
    </row>
    <row r="265" spans="2:65" s="1" customFormat="1" ht="21.75" customHeight="1">
      <c r="B265" s="31"/>
      <c r="C265" s="152" t="s">
        <v>297</v>
      </c>
      <c r="D265" s="152" t="s">
        <v>426</v>
      </c>
      <c r="E265" s="153" t="s">
        <v>468</v>
      </c>
      <c r="F265" s="154" t="s">
        <v>469</v>
      </c>
      <c r="G265" s="155" t="s">
        <v>195</v>
      </c>
      <c r="H265" s="156">
        <v>569.57299999999998</v>
      </c>
      <c r="I265" s="157"/>
      <c r="J265" s="158">
        <f>ROUND(I265*H265,2)</f>
        <v>0</v>
      </c>
      <c r="K265" s="154" t="s">
        <v>196</v>
      </c>
      <c r="L265" s="159"/>
      <c r="M265" s="160" t="s">
        <v>1</v>
      </c>
      <c r="N265" s="161" t="s">
        <v>44</v>
      </c>
      <c r="P265" s="141">
        <f>O265*H265</f>
        <v>0</v>
      </c>
      <c r="Q265" s="141">
        <v>2.0999999999999999E-3</v>
      </c>
      <c r="R265" s="141">
        <f>Q265*H265</f>
        <v>1.1961032999999999</v>
      </c>
      <c r="S265" s="141">
        <v>0</v>
      </c>
      <c r="T265" s="142">
        <f>S265*H265</f>
        <v>0</v>
      </c>
      <c r="AR265" s="143" t="s">
        <v>216</v>
      </c>
      <c r="AT265" s="143" t="s">
        <v>426</v>
      </c>
      <c r="AU265" s="143" t="s">
        <v>89</v>
      </c>
      <c r="AY265" s="16" t="s">
        <v>190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87</v>
      </c>
      <c r="BK265" s="144">
        <f>ROUND(I265*H265,2)</f>
        <v>0</v>
      </c>
      <c r="BL265" s="16" t="s">
        <v>197</v>
      </c>
      <c r="BM265" s="143" t="s">
        <v>407</v>
      </c>
    </row>
    <row r="266" spans="2:65" s="1" customFormat="1">
      <c r="B266" s="31"/>
      <c r="D266" s="145" t="s">
        <v>198</v>
      </c>
      <c r="F266" s="146" t="s">
        <v>469</v>
      </c>
      <c r="I266" s="147"/>
      <c r="L266" s="31"/>
      <c r="M266" s="148"/>
      <c r="T266" s="55"/>
      <c r="AT266" s="16" t="s">
        <v>198</v>
      </c>
      <c r="AU266" s="16" t="s">
        <v>89</v>
      </c>
    </row>
    <row r="267" spans="2:65" s="1" customFormat="1" ht="37.9" customHeight="1">
      <c r="B267" s="31"/>
      <c r="C267" s="132" t="s">
        <v>410</v>
      </c>
      <c r="D267" s="132" t="s">
        <v>192</v>
      </c>
      <c r="E267" s="133" t="s">
        <v>471</v>
      </c>
      <c r="F267" s="134" t="s">
        <v>472</v>
      </c>
      <c r="G267" s="135" t="s">
        <v>368</v>
      </c>
      <c r="H267" s="136">
        <v>301.39999999999998</v>
      </c>
      <c r="I267" s="137"/>
      <c r="J267" s="138">
        <f>ROUND(I267*H267,2)</f>
        <v>0</v>
      </c>
      <c r="K267" s="134" t="s">
        <v>196</v>
      </c>
      <c r="L267" s="31"/>
      <c r="M267" s="139" t="s">
        <v>1</v>
      </c>
      <c r="N267" s="140" t="s">
        <v>44</v>
      </c>
      <c r="P267" s="141">
        <f>O267*H267</f>
        <v>0</v>
      </c>
      <c r="Q267" s="141">
        <v>1.758E-3</v>
      </c>
      <c r="R267" s="141">
        <f>Q267*H267</f>
        <v>0.52986119999999992</v>
      </c>
      <c r="S267" s="141">
        <v>0</v>
      </c>
      <c r="T267" s="142">
        <f>S267*H267</f>
        <v>0</v>
      </c>
      <c r="AR267" s="143" t="s">
        <v>197</v>
      </c>
      <c r="AT267" s="143" t="s">
        <v>192</v>
      </c>
      <c r="AU267" s="143" t="s">
        <v>89</v>
      </c>
      <c r="AY267" s="16" t="s">
        <v>190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87</v>
      </c>
      <c r="BK267" s="144">
        <f>ROUND(I267*H267,2)</f>
        <v>0</v>
      </c>
      <c r="BL267" s="16" t="s">
        <v>197</v>
      </c>
      <c r="BM267" s="143" t="s">
        <v>413</v>
      </c>
    </row>
    <row r="268" spans="2:65" s="1" customFormat="1" ht="29.25">
      <c r="B268" s="31"/>
      <c r="D268" s="145" t="s">
        <v>198</v>
      </c>
      <c r="F268" s="146" t="s">
        <v>474</v>
      </c>
      <c r="I268" s="147"/>
      <c r="L268" s="31"/>
      <c r="M268" s="148"/>
      <c r="T268" s="55"/>
      <c r="AT268" s="16" t="s">
        <v>198</v>
      </c>
      <c r="AU268" s="16" t="s">
        <v>89</v>
      </c>
    </row>
    <row r="269" spans="2:65" s="1" customFormat="1">
      <c r="B269" s="31"/>
      <c r="D269" s="149" t="s">
        <v>200</v>
      </c>
      <c r="F269" s="150" t="s">
        <v>475</v>
      </c>
      <c r="I269" s="147"/>
      <c r="L269" s="31"/>
      <c r="M269" s="148"/>
      <c r="T269" s="55"/>
      <c r="AT269" s="16" t="s">
        <v>200</v>
      </c>
      <c r="AU269" s="16" t="s">
        <v>89</v>
      </c>
    </row>
    <row r="270" spans="2:65" s="1" customFormat="1" ht="21.75" customHeight="1">
      <c r="B270" s="31"/>
      <c r="C270" s="152" t="s">
        <v>302</v>
      </c>
      <c r="D270" s="152" t="s">
        <v>426</v>
      </c>
      <c r="E270" s="153" t="s">
        <v>477</v>
      </c>
      <c r="F270" s="154" t="s">
        <v>478</v>
      </c>
      <c r="G270" s="155" t="s">
        <v>195</v>
      </c>
      <c r="H270" s="156">
        <v>61.485999999999997</v>
      </c>
      <c r="I270" s="157"/>
      <c r="J270" s="158">
        <f>ROUND(I270*H270,2)</f>
        <v>0</v>
      </c>
      <c r="K270" s="154" t="s">
        <v>196</v>
      </c>
      <c r="L270" s="159"/>
      <c r="M270" s="160" t="s">
        <v>1</v>
      </c>
      <c r="N270" s="161" t="s">
        <v>44</v>
      </c>
      <c r="P270" s="141">
        <f>O270*H270</f>
        <v>0</v>
      </c>
      <c r="Q270" s="141">
        <v>5.9999999999999995E-4</v>
      </c>
      <c r="R270" s="141">
        <f>Q270*H270</f>
        <v>3.6891599999999997E-2</v>
      </c>
      <c r="S270" s="141">
        <v>0</v>
      </c>
      <c r="T270" s="142">
        <f>S270*H270</f>
        <v>0</v>
      </c>
      <c r="AR270" s="143" t="s">
        <v>216</v>
      </c>
      <c r="AT270" s="143" t="s">
        <v>426</v>
      </c>
      <c r="AU270" s="143" t="s">
        <v>89</v>
      </c>
      <c r="AY270" s="16" t="s">
        <v>190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87</v>
      </c>
      <c r="BK270" s="144">
        <f>ROUND(I270*H270,2)</f>
        <v>0</v>
      </c>
      <c r="BL270" s="16" t="s">
        <v>197</v>
      </c>
      <c r="BM270" s="143" t="s">
        <v>418</v>
      </c>
    </row>
    <row r="271" spans="2:65" s="1" customFormat="1">
      <c r="B271" s="31"/>
      <c r="D271" s="145" t="s">
        <v>198</v>
      </c>
      <c r="F271" s="146" t="s">
        <v>478</v>
      </c>
      <c r="I271" s="147"/>
      <c r="L271" s="31"/>
      <c r="M271" s="148"/>
      <c r="T271" s="55"/>
      <c r="AT271" s="16" t="s">
        <v>198</v>
      </c>
      <c r="AU271" s="16" t="s">
        <v>89</v>
      </c>
    </row>
    <row r="272" spans="2:65" s="1" customFormat="1" ht="24.2" customHeight="1">
      <c r="B272" s="31"/>
      <c r="C272" s="132" t="s">
        <v>327</v>
      </c>
      <c r="D272" s="132" t="s">
        <v>192</v>
      </c>
      <c r="E272" s="133" t="s">
        <v>485</v>
      </c>
      <c r="F272" s="134" t="s">
        <v>486</v>
      </c>
      <c r="G272" s="135" t="s">
        <v>195</v>
      </c>
      <c r="H272" s="136">
        <v>13.545999999999999</v>
      </c>
      <c r="I272" s="137"/>
      <c r="J272" s="138">
        <f>ROUND(I272*H272,2)</f>
        <v>0</v>
      </c>
      <c r="K272" s="134" t="s">
        <v>196</v>
      </c>
      <c r="L272" s="31"/>
      <c r="M272" s="139" t="s">
        <v>1</v>
      </c>
      <c r="N272" s="140" t="s">
        <v>44</v>
      </c>
      <c r="P272" s="141">
        <f>O272*H272</f>
        <v>0</v>
      </c>
      <c r="Q272" s="141">
        <v>5.7000000000000002E-3</v>
      </c>
      <c r="R272" s="141">
        <f>Q272*H272</f>
        <v>7.7212199999999995E-2</v>
      </c>
      <c r="S272" s="141">
        <v>0</v>
      </c>
      <c r="T272" s="142">
        <f>S272*H272</f>
        <v>0</v>
      </c>
      <c r="AR272" s="143" t="s">
        <v>197</v>
      </c>
      <c r="AT272" s="143" t="s">
        <v>192</v>
      </c>
      <c r="AU272" s="143" t="s">
        <v>89</v>
      </c>
      <c r="AY272" s="16" t="s">
        <v>190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87</v>
      </c>
      <c r="BK272" s="144">
        <f>ROUND(I272*H272,2)</f>
        <v>0</v>
      </c>
      <c r="BL272" s="16" t="s">
        <v>197</v>
      </c>
      <c r="BM272" s="143" t="s">
        <v>423</v>
      </c>
    </row>
    <row r="273" spans="2:65" s="1" customFormat="1" ht="19.5">
      <c r="B273" s="31"/>
      <c r="D273" s="145" t="s">
        <v>198</v>
      </c>
      <c r="F273" s="146" t="s">
        <v>488</v>
      </c>
      <c r="I273" s="147"/>
      <c r="L273" s="31"/>
      <c r="M273" s="148"/>
      <c r="T273" s="55"/>
      <c r="AT273" s="16" t="s">
        <v>198</v>
      </c>
      <c r="AU273" s="16" t="s">
        <v>89</v>
      </c>
    </row>
    <row r="274" spans="2:65" s="1" customFormat="1">
      <c r="B274" s="31"/>
      <c r="D274" s="149" t="s">
        <v>200</v>
      </c>
      <c r="F274" s="150" t="s">
        <v>489</v>
      </c>
      <c r="I274" s="147"/>
      <c r="L274" s="31"/>
      <c r="M274" s="148"/>
      <c r="T274" s="55"/>
      <c r="AT274" s="16" t="s">
        <v>200</v>
      </c>
      <c r="AU274" s="16" t="s">
        <v>89</v>
      </c>
    </row>
    <row r="275" spans="2:65" s="1" customFormat="1" ht="24.2" customHeight="1">
      <c r="B275" s="31"/>
      <c r="C275" s="132" t="s">
        <v>307</v>
      </c>
      <c r="D275" s="132" t="s">
        <v>192</v>
      </c>
      <c r="E275" s="133" t="s">
        <v>518</v>
      </c>
      <c r="F275" s="134" t="s">
        <v>519</v>
      </c>
      <c r="G275" s="135" t="s">
        <v>195</v>
      </c>
      <c r="H275" s="136">
        <v>350.52</v>
      </c>
      <c r="I275" s="137"/>
      <c r="J275" s="138">
        <f>ROUND(I275*H275,2)</f>
        <v>0</v>
      </c>
      <c r="K275" s="134" t="s">
        <v>196</v>
      </c>
      <c r="L275" s="31"/>
      <c r="M275" s="139" t="s">
        <v>1</v>
      </c>
      <c r="N275" s="140" t="s">
        <v>44</v>
      </c>
      <c r="P275" s="141">
        <f>O275*H275</f>
        <v>0</v>
      </c>
      <c r="Q275" s="141">
        <v>4.3839999999999999E-3</v>
      </c>
      <c r="R275" s="141">
        <f>Q275*H275</f>
        <v>1.5366796799999998</v>
      </c>
      <c r="S275" s="141">
        <v>0</v>
      </c>
      <c r="T275" s="142">
        <f>S275*H275</f>
        <v>0</v>
      </c>
      <c r="AR275" s="143" t="s">
        <v>197</v>
      </c>
      <c r="AT275" s="143" t="s">
        <v>192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429</v>
      </c>
    </row>
    <row r="276" spans="2:65" s="1" customFormat="1" ht="19.5">
      <c r="B276" s="31"/>
      <c r="D276" s="145" t="s">
        <v>198</v>
      </c>
      <c r="F276" s="146" t="s">
        <v>521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>
      <c r="B277" s="31"/>
      <c r="D277" s="149" t="s">
        <v>200</v>
      </c>
      <c r="F277" s="150" t="s">
        <v>522</v>
      </c>
      <c r="I277" s="147"/>
      <c r="L277" s="31"/>
      <c r="M277" s="148"/>
      <c r="T277" s="55"/>
      <c r="AT277" s="16" t="s">
        <v>200</v>
      </c>
      <c r="AU277" s="16" t="s">
        <v>89</v>
      </c>
    </row>
    <row r="278" spans="2:65" s="1" customFormat="1" ht="24.2" customHeight="1">
      <c r="B278" s="31"/>
      <c r="C278" s="132" t="s">
        <v>364</v>
      </c>
      <c r="D278" s="132" t="s">
        <v>192</v>
      </c>
      <c r="E278" s="133" t="s">
        <v>513</v>
      </c>
      <c r="F278" s="134" t="s">
        <v>514</v>
      </c>
      <c r="G278" s="135" t="s">
        <v>195</v>
      </c>
      <c r="H278" s="136">
        <v>927.50900000000001</v>
      </c>
      <c r="I278" s="137"/>
      <c r="J278" s="138">
        <f>ROUND(I278*H278,2)</f>
        <v>0</v>
      </c>
      <c r="K278" s="134" t="s">
        <v>196</v>
      </c>
      <c r="L278" s="31"/>
      <c r="M278" s="139" t="s">
        <v>1</v>
      </c>
      <c r="N278" s="140" t="s">
        <v>44</v>
      </c>
      <c r="P278" s="141">
        <f>O278*H278</f>
        <v>0</v>
      </c>
      <c r="Q278" s="141">
        <v>2.0000000000000001E-4</v>
      </c>
      <c r="R278" s="141">
        <f>Q278*H278</f>
        <v>0.18550180000000002</v>
      </c>
      <c r="S278" s="141">
        <v>0</v>
      </c>
      <c r="T278" s="142">
        <f>S278*H278</f>
        <v>0</v>
      </c>
      <c r="AR278" s="143" t="s">
        <v>197</v>
      </c>
      <c r="AT278" s="143" t="s">
        <v>192</v>
      </c>
      <c r="AU278" s="143" t="s">
        <v>89</v>
      </c>
      <c r="AY278" s="16" t="s">
        <v>190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87</v>
      </c>
      <c r="BK278" s="144">
        <f>ROUND(I278*H278,2)</f>
        <v>0</v>
      </c>
      <c r="BL278" s="16" t="s">
        <v>197</v>
      </c>
      <c r="BM278" s="143" t="s">
        <v>434</v>
      </c>
    </row>
    <row r="279" spans="2:65" s="1" customFormat="1" ht="19.5">
      <c r="B279" s="31"/>
      <c r="D279" s="145" t="s">
        <v>198</v>
      </c>
      <c r="F279" s="146" t="s">
        <v>516</v>
      </c>
      <c r="I279" s="147"/>
      <c r="L279" s="31"/>
      <c r="M279" s="148"/>
      <c r="T279" s="55"/>
      <c r="AT279" s="16" t="s">
        <v>198</v>
      </c>
      <c r="AU279" s="16" t="s">
        <v>89</v>
      </c>
    </row>
    <row r="280" spans="2:65" s="1" customFormat="1">
      <c r="B280" s="31"/>
      <c r="D280" s="149" t="s">
        <v>200</v>
      </c>
      <c r="F280" s="150" t="s">
        <v>517</v>
      </c>
      <c r="I280" s="147"/>
      <c r="L280" s="31"/>
      <c r="M280" s="148"/>
      <c r="T280" s="55"/>
      <c r="AT280" s="16" t="s">
        <v>200</v>
      </c>
      <c r="AU280" s="16" t="s">
        <v>89</v>
      </c>
    </row>
    <row r="281" spans="2:65" s="1" customFormat="1" ht="19.5">
      <c r="B281" s="31"/>
      <c r="D281" s="145" t="s">
        <v>403</v>
      </c>
      <c r="F281" s="151" t="s">
        <v>2117</v>
      </c>
      <c r="I281" s="147"/>
      <c r="L281" s="31"/>
      <c r="M281" s="148"/>
      <c r="T281" s="55"/>
      <c r="AT281" s="16" t="s">
        <v>403</v>
      </c>
      <c r="AU281" s="16" t="s">
        <v>89</v>
      </c>
    </row>
    <row r="282" spans="2:65" s="1" customFormat="1" ht="24.2" customHeight="1">
      <c r="B282" s="31"/>
      <c r="C282" s="132" t="s">
        <v>312</v>
      </c>
      <c r="D282" s="132" t="s">
        <v>192</v>
      </c>
      <c r="E282" s="133" t="s">
        <v>496</v>
      </c>
      <c r="F282" s="134" t="s">
        <v>497</v>
      </c>
      <c r="G282" s="135" t="s">
        <v>195</v>
      </c>
      <c r="H282" s="136">
        <v>186.12</v>
      </c>
      <c r="I282" s="137"/>
      <c r="J282" s="138">
        <f>ROUND(I282*H282,2)</f>
        <v>0</v>
      </c>
      <c r="K282" s="134" t="s">
        <v>196</v>
      </c>
      <c r="L282" s="31"/>
      <c r="M282" s="139" t="s">
        <v>1</v>
      </c>
      <c r="N282" s="140" t="s">
        <v>44</v>
      </c>
      <c r="P282" s="141">
        <f>O282*H282</f>
        <v>0</v>
      </c>
      <c r="Q282" s="141">
        <v>2.99E-3</v>
      </c>
      <c r="R282" s="141">
        <f>Q282*H282</f>
        <v>0.55649880000000007</v>
      </c>
      <c r="S282" s="141">
        <v>0</v>
      </c>
      <c r="T282" s="142">
        <f>S282*H282</f>
        <v>0</v>
      </c>
      <c r="AR282" s="143" t="s">
        <v>197</v>
      </c>
      <c r="AT282" s="143" t="s">
        <v>192</v>
      </c>
      <c r="AU282" s="143" t="s">
        <v>89</v>
      </c>
      <c r="AY282" s="16" t="s">
        <v>190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87</v>
      </c>
      <c r="BK282" s="144">
        <f>ROUND(I282*H282,2)</f>
        <v>0</v>
      </c>
      <c r="BL282" s="16" t="s">
        <v>197</v>
      </c>
      <c r="BM282" s="143" t="s">
        <v>439</v>
      </c>
    </row>
    <row r="283" spans="2:65" s="1" customFormat="1" ht="19.5">
      <c r="B283" s="31"/>
      <c r="D283" s="145" t="s">
        <v>198</v>
      </c>
      <c r="F283" s="146" t="s">
        <v>499</v>
      </c>
      <c r="I283" s="147"/>
      <c r="L283" s="31"/>
      <c r="M283" s="148"/>
      <c r="T283" s="55"/>
      <c r="AT283" s="16" t="s">
        <v>198</v>
      </c>
      <c r="AU283" s="16" t="s">
        <v>89</v>
      </c>
    </row>
    <row r="284" spans="2:65" s="1" customFormat="1">
      <c r="B284" s="31"/>
      <c r="D284" s="149" t="s">
        <v>200</v>
      </c>
      <c r="F284" s="150" t="s">
        <v>500</v>
      </c>
      <c r="I284" s="147"/>
      <c r="L284" s="31"/>
      <c r="M284" s="148"/>
      <c r="T284" s="55"/>
      <c r="AT284" s="16" t="s">
        <v>200</v>
      </c>
      <c r="AU284" s="16" t="s">
        <v>89</v>
      </c>
    </row>
    <row r="285" spans="2:65" s="1" customFormat="1" ht="39">
      <c r="B285" s="31"/>
      <c r="D285" s="145" t="s">
        <v>403</v>
      </c>
      <c r="F285" s="151" t="s">
        <v>512</v>
      </c>
      <c r="I285" s="147"/>
      <c r="L285" s="31"/>
      <c r="M285" s="148"/>
      <c r="T285" s="55"/>
      <c r="AT285" s="16" t="s">
        <v>403</v>
      </c>
      <c r="AU285" s="16" t="s">
        <v>89</v>
      </c>
    </row>
    <row r="286" spans="2:65" s="1" customFormat="1" ht="24.2" customHeight="1">
      <c r="B286" s="31"/>
      <c r="C286" s="132" t="s">
        <v>442</v>
      </c>
      <c r="D286" s="132" t="s">
        <v>192</v>
      </c>
      <c r="E286" s="133" t="s">
        <v>502</v>
      </c>
      <c r="F286" s="134" t="s">
        <v>503</v>
      </c>
      <c r="G286" s="135" t="s">
        <v>195</v>
      </c>
      <c r="H286" s="136">
        <v>186.12</v>
      </c>
      <c r="I286" s="137"/>
      <c r="J286" s="138">
        <f>ROUND(I286*H286,2)</f>
        <v>0</v>
      </c>
      <c r="K286" s="134" t="s">
        <v>196</v>
      </c>
      <c r="L286" s="31"/>
      <c r="M286" s="139" t="s">
        <v>1</v>
      </c>
      <c r="N286" s="140" t="s">
        <v>44</v>
      </c>
      <c r="P286" s="141">
        <f>O286*H286</f>
        <v>0</v>
      </c>
      <c r="Q286" s="141">
        <v>2.0000000000000001E-4</v>
      </c>
      <c r="R286" s="141">
        <f>Q286*H286</f>
        <v>3.7224E-2</v>
      </c>
      <c r="S286" s="141">
        <v>0</v>
      </c>
      <c r="T286" s="142">
        <f>S286*H286</f>
        <v>0</v>
      </c>
      <c r="AR286" s="143" t="s">
        <v>197</v>
      </c>
      <c r="AT286" s="143" t="s">
        <v>192</v>
      </c>
      <c r="AU286" s="143" t="s">
        <v>89</v>
      </c>
      <c r="AY286" s="16" t="s">
        <v>190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6" t="s">
        <v>87</v>
      </c>
      <c r="BK286" s="144">
        <f>ROUND(I286*H286,2)</f>
        <v>0</v>
      </c>
      <c r="BL286" s="16" t="s">
        <v>197</v>
      </c>
      <c r="BM286" s="143" t="s">
        <v>445</v>
      </c>
    </row>
    <row r="287" spans="2:65" s="1" customFormat="1" ht="19.5">
      <c r="B287" s="31"/>
      <c r="D287" s="145" t="s">
        <v>198</v>
      </c>
      <c r="F287" s="146" t="s">
        <v>505</v>
      </c>
      <c r="I287" s="147"/>
      <c r="L287" s="31"/>
      <c r="M287" s="148"/>
      <c r="T287" s="55"/>
      <c r="AT287" s="16" t="s">
        <v>198</v>
      </c>
      <c r="AU287" s="16" t="s">
        <v>89</v>
      </c>
    </row>
    <row r="288" spans="2:65" s="1" customFormat="1">
      <c r="B288" s="31"/>
      <c r="D288" s="149" t="s">
        <v>200</v>
      </c>
      <c r="F288" s="150" t="s">
        <v>506</v>
      </c>
      <c r="I288" s="147"/>
      <c r="L288" s="31"/>
      <c r="M288" s="148"/>
      <c r="T288" s="55"/>
      <c r="AT288" s="16" t="s">
        <v>200</v>
      </c>
      <c r="AU288" s="16" t="s">
        <v>89</v>
      </c>
    </row>
    <row r="289" spans="2:65" s="1" customFormat="1" ht="24.2" customHeight="1">
      <c r="B289" s="31"/>
      <c r="C289" s="132" t="s">
        <v>318</v>
      </c>
      <c r="D289" s="132" t="s">
        <v>192</v>
      </c>
      <c r="E289" s="133" t="s">
        <v>507</v>
      </c>
      <c r="F289" s="134" t="s">
        <v>508</v>
      </c>
      <c r="G289" s="135" t="s">
        <v>195</v>
      </c>
      <c r="H289" s="136">
        <v>758.47400000000005</v>
      </c>
      <c r="I289" s="137"/>
      <c r="J289" s="138">
        <f>ROUND(I289*H289,2)</f>
        <v>0</v>
      </c>
      <c r="K289" s="134" t="s">
        <v>196</v>
      </c>
      <c r="L289" s="31"/>
      <c r="M289" s="139" t="s">
        <v>1</v>
      </c>
      <c r="N289" s="140" t="s">
        <v>44</v>
      </c>
      <c r="P289" s="141">
        <f>O289*H289</f>
        <v>0</v>
      </c>
      <c r="Q289" s="141">
        <v>2.99E-3</v>
      </c>
      <c r="R289" s="141">
        <f>Q289*H289</f>
        <v>2.2678372600000003</v>
      </c>
      <c r="S289" s="141">
        <v>0</v>
      </c>
      <c r="T289" s="142">
        <f>S289*H289</f>
        <v>0</v>
      </c>
      <c r="AR289" s="143" t="s">
        <v>197</v>
      </c>
      <c r="AT289" s="143" t="s">
        <v>192</v>
      </c>
      <c r="AU289" s="143" t="s">
        <v>89</v>
      </c>
      <c r="AY289" s="16" t="s">
        <v>190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87</v>
      </c>
      <c r="BK289" s="144">
        <f>ROUND(I289*H289,2)</f>
        <v>0</v>
      </c>
      <c r="BL289" s="16" t="s">
        <v>197</v>
      </c>
      <c r="BM289" s="143" t="s">
        <v>448</v>
      </c>
    </row>
    <row r="290" spans="2:65" s="1" customFormat="1" ht="19.5">
      <c r="B290" s="31"/>
      <c r="D290" s="145" t="s">
        <v>198</v>
      </c>
      <c r="F290" s="146" t="s">
        <v>510</v>
      </c>
      <c r="I290" s="147"/>
      <c r="L290" s="31"/>
      <c r="M290" s="148"/>
      <c r="T290" s="55"/>
      <c r="AT290" s="16" t="s">
        <v>198</v>
      </c>
      <c r="AU290" s="16" t="s">
        <v>89</v>
      </c>
    </row>
    <row r="291" spans="2:65" s="1" customFormat="1">
      <c r="B291" s="31"/>
      <c r="D291" s="149" t="s">
        <v>200</v>
      </c>
      <c r="F291" s="150" t="s">
        <v>511</v>
      </c>
      <c r="I291" s="147"/>
      <c r="L291" s="31"/>
      <c r="M291" s="148"/>
      <c r="T291" s="55"/>
      <c r="AT291" s="16" t="s">
        <v>200</v>
      </c>
      <c r="AU291" s="16" t="s">
        <v>89</v>
      </c>
    </row>
    <row r="292" spans="2:65" s="1" customFormat="1" ht="39">
      <c r="B292" s="31"/>
      <c r="D292" s="145" t="s">
        <v>403</v>
      </c>
      <c r="F292" s="151" t="s">
        <v>512</v>
      </c>
      <c r="I292" s="147"/>
      <c r="L292" s="31"/>
      <c r="M292" s="148"/>
      <c r="T292" s="55"/>
      <c r="AT292" s="16" t="s">
        <v>403</v>
      </c>
      <c r="AU292" s="16" t="s">
        <v>89</v>
      </c>
    </row>
    <row r="293" spans="2:65" s="1" customFormat="1" ht="24.2" customHeight="1">
      <c r="B293" s="31"/>
      <c r="C293" s="132" t="s">
        <v>451</v>
      </c>
      <c r="D293" s="132" t="s">
        <v>192</v>
      </c>
      <c r="E293" s="133" t="s">
        <v>524</v>
      </c>
      <c r="F293" s="134" t="s">
        <v>525</v>
      </c>
      <c r="G293" s="135" t="s">
        <v>368</v>
      </c>
      <c r="H293" s="136">
        <v>368.4</v>
      </c>
      <c r="I293" s="137"/>
      <c r="J293" s="138">
        <f>ROUND(I293*H293,2)</f>
        <v>0</v>
      </c>
      <c r="K293" s="134" t="s">
        <v>196</v>
      </c>
      <c r="L293" s="31"/>
      <c r="M293" s="139" t="s">
        <v>1</v>
      </c>
      <c r="N293" s="140" t="s">
        <v>44</v>
      </c>
      <c r="P293" s="141">
        <f>O293*H293</f>
        <v>0</v>
      </c>
      <c r="Q293" s="141">
        <v>0</v>
      </c>
      <c r="R293" s="141">
        <f>Q293*H293</f>
        <v>0</v>
      </c>
      <c r="S293" s="141">
        <v>0</v>
      </c>
      <c r="T293" s="142">
        <f>S293*H293</f>
        <v>0</v>
      </c>
      <c r="AR293" s="143" t="s">
        <v>197</v>
      </c>
      <c r="AT293" s="143" t="s">
        <v>192</v>
      </c>
      <c r="AU293" s="143" t="s">
        <v>89</v>
      </c>
      <c r="AY293" s="16" t="s">
        <v>190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87</v>
      </c>
      <c r="BK293" s="144">
        <f>ROUND(I293*H293,2)</f>
        <v>0</v>
      </c>
      <c r="BL293" s="16" t="s">
        <v>197</v>
      </c>
      <c r="BM293" s="143" t="s">
        <v>454</v>
      </c>
    </row>
    <row r="294" spans="2:65" s="1" customFormat="1" ht="29.25">
      <c r="B294" s="31"/>
      <c r="D294" s="145" t="s">
        <v>198</v>
      </c>
      <c r="F294" s="146" t="s">
        <v>527</v>
      </c>
      <c r="I294" s="147"/>
      <c r="L294" s="31"/>
      <c r="M294" s="148"/>
      <c r="T294" s="55"/>
      <c r="AT294" s="16" t="s">
        <v>198</v>
      </c>
      <c r="AU294" s="16" t="s">
        <v>89</v>
      </c>
    </row>
    <row r="295" spans="2:65" s="1" customFormat="1">
      <c r="B295" s="31"/>
      <c r="D295" s="149" t="s">
        <v>200</v>
      </c>
      <c r="F295" s="150" t="s">
        <v>528</v>
      </c>
      <c r="I295" s="147"/>
      <c r="L295" s="31"/>
      <c r="M295" s="148"/>
      <c r="T295" s="55"/>
      <c r="AT295" s="16" t="s">
        <v>200</v>
      </c>
      <c r="AU295" s="16" t="s">
        <v>89</v>
      </c>
    </row>
    <row r="296" spans="2:65" s="1" customFormat="1" ht="16.5" customHeight="1">
      <c r="B296" s="31"/>
      <c r="C296" s="152" t="s">
        <v>323</v>
      </c>
      <c r="D296" s="152" t="s">
        <v>426</v>
      </c>
      <c r="E296" s="153" t="s">
        <v>529</v>
      </c>
      <c r="F296" s="154" t="s">
        <v>530</v>
      </c>
      <c r="G296" s="155" t="s">
        <v>368</v>
      </c>
      <c r="H296" s="156">
        <v>152.98500000000001</v>
      </c>
      <c r="I296" s="157"/>
      <c r="J296" s="158">
        <f>ROUND(I296*H296,2)</f>
        <v>0</v>
      </c>
      <c r="K296" s="154" t="s">
        <v>1</v>
      </c>
      <c r="L296" s="159"/>
      <c r="M296" s="160" t="s">
        <v>1</v>
      </c>
      <c r="N296" s="161" t="s">
        <v>44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216</v>
      </c>
      <c r="AT296" s="143" t="s">
        <v>426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458</v>
      </c>
    </row>
    <row r="297" spans="2:65" s="1" customFormat="1" ht="29.25">
      <c r="B297" s="31"/>
      <c r="D297" s="145" t="s">
        <v>198</v>
      </c>
      <c r="F297" s="146" t="s">
        <v>532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 ht="24.2" customHeight="1">
      <c r="B298" s="31"/>
      <c r="C298" s="152" t="s">
        <v>461</v>
      </c>
      <c r="D298" s="152" t="s">
        <v>426</v>
      </c>
      <c r="E298" s="153" t="s">
        <v>534</v>
      </c>
      <c r="F298" s="154" t="s">
        <v>535</v>
      </c>
      <c r="G298" s="155" t="s">
        <v>368</v>
      </c>
      <c r="H298" s="156">
        <v>265.07299999999998</v>
      </c>
      <c r="I298" s="157"/>
      <c r="J298" s="158">
        <f>ROUND(I298*H298,2)</f>
        <v>0</v>
      </c>
      <c r="K298" s="154" t="s">
        <v>536</v>
      </c>
      <c r="L298" s="159"/>
      <c r="M298" s="160" t="s">
        <v>1</v>
      </c>
      <c r="N298" s="161" t="s">
        <v>44</v>
      </c>
      <c r="P298" s="141">
        <f>O298*H298</f>
        <v>0</v>
      </c>
      <c r="Q298" s="141">
        <v>1E-4</v>
      </c>
      <c r="R298" s="141">
        <f>Q298*H298</f>
        <v>2.6507299999999998E-2</v>
      </c>
      <c r="S298" s="141">
        <v>0</v>
      </c>
      <c r="T298" s="142">
        <f>S298*H298</f>
        <v>0</v>
      </c>
      <c r="AR298" s="143" t="s">
        <v>216</v>
      </c>
      <c r="AT298" s="143" t="s">
        <v>426</v>
      </c>
      <c r="AU298" s="143" t="s">
        <v>89</v>
      </c>
      <c r="AY298" s="16" t="s">
        <v>190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87</v>
      </c>
      <c r="BK298" s="144">
        <f>ROUND(I298*H298,2)</f>
        <v>0</v>
      </c>
      <c r="BL298" s="16" t="s">
        <v>197</v>
      </c>
      <c r="BM298" s="143" t="s">
        <v>465</v>
      </c>
    </row>
    <row r="299" spans="2:65" s="1" customFormat="1">
      <c r="B299" s="31"/>
      <c r="D299" s="145" t="s">
        <v>198</v>
      </c>
      <c r="F299" s="146" t="s">
        <v>535</v>
      </c>
      <c r="I299" s="147"/>
      <c r="L299" s="31"/>
      <c r="M299" s="148"/>
      <c r="T299" s="55"/>
      <c r="AT299" s="16" t="s">
        <v>198</v>
      </c>
      <c r="AU299" s="16" t="s">
        <v>89</v>
      </c>
    </row>
    <row r="300" spans="2:65" s="1" customFormat="1" ht="16.5" customHeight="1">
      <c r="B300" s="31"/>
      <c r="C300" s="132" t="s">
        <v>332</v>
      </c>
      <c r="D300" s="132" t="s">
        <v>192</v>
      </c>
      <c r="E300" s="133" t="s">
        <v>538</v>
      </c>
      <c r="F300" s="134" t="s">
        <v>539</v>
      </c>
      <c r="G300" s="135" t="s">
        <v>368</v>
      </c>
      <c r="H300" s="136">
        <v>9.6</v>
      </c>
      <c r="I300" s="137"/>
      <c r="J300" s="138">
        <f>ROUND(I300*H300,2)</f>
        <v>0</v>
      </c>
      <c r="K300" s="134" t="s">
        <v>196</v>
      </c>
      <c r="L300" s="31"/>
      <c r="M300" s="139" t="s">
        <v>1</v>
      </c>
      <c r="N300" s="140" t="s">
        <v>44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197</v>
      </c>
      <c r="AT300" s="143" t="s">
        <v>192</v>
      </c>
      <c r="AU300" s="143" t="s">
        <v>89</v>
      </c>
      <c r="AY300" s="16" t="s">
        <v>190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6" t="s">
        <v>87</v>
      </c>
      <c r="BK300" s="144">
        <f>ROUND(I300*H300,2)</f>
        <v>0</v>
      </c>
      <c r="BL300" s="16" t="s">
        <v>197</v>
      </c>
      <c r="BM300" s="143" t="s">
        <v>466</v>
      </c>
    </row>
    <row r="301" spans="2:65" s="1" customFormat="1" ht="19.5">
      <c r="B301" s="31"/>
      <c r="D301" s="145" t="s">
        <v>198</v>
      </c>
      <c r="F301" s="146" t="s">
        <v>541</v>
      </c>
      <c r="I301" s="147"/>
      <c r="L301" s="31"/>
      <c r="M301" s="148"/>
      <c r="T301" s="55"/>
      <c r="AT301" s="16" t="s">
        <v>198</v>
      </c>
      <c r="AU301" s="16" t="s">
        <v>89</v>
      </c>
    </row>
    <row r="302" spans="2:65" s="1" customFormat="1">
      <c r="B302" s="31"/>
      <c r="D302" s="149" t="s">
        <v>200</v>
      </c>
      <c r="F302" s="150" t="s">
        <v>542</v>
      </c>
      <c r="I302" s="147"/>
      <c r="L302" s="31"/>
      <c r="M302" s="148"/>
      <c r="T302" s="55"/>
      <c r="AT302" s="16" t="s">
        <v>200</v>
      </c>
      <c r="AU302" s="16" t="s">
        <v>89</v>
      </c>
    </row>
    <row r="303" spans="2:65" s="1" customFormat="1" ht="24.2" customHeight="1">
      <c r="B303" s="31"/>
      <c r="C303" s="152" t="s">
        <v>467</v>
      </c>
      <c r="D303" s="152" t="s">
        <v>426</v>
      </c>
      <c r="E303" s="153" t="s">
        <v>544</v>
      </c>
      <c r="F303" s="154" t="s">
        <v>545</v>
      </c>
      <c r="G303" s="155" t="s">
        <v>368</v>
      </c>
      <c r="H303" s="156">
        <v>10.08</v>
      </c>
      <c r="I303" s="157"/>
      <c r="J303" s="158">
        <f>ROUND(I303*H303,2)</f>
        <v>0</v>
      </c>
      <c r="K303" s="154" t="s">
        <v>196</v>
      </c>
      <c r="L303" s="159"/>
      <c r="M303" s="160" t="s">
        <v>1</v>
      </c>
      <c r="N303" s="161" t="s">
        <v>44</v>
      </c>
      <c r="P303" s="141">
        <f>O303*H303</f>
        <v>0</v>
      </c>
      <c r="Q303" s="141">
        <v>2.0000000000000001E-4</v>
      </c>
      <c r="R303" s="141">
        <f>Q303*H303</f>
        <v>2.016E-3</v>
      </c>
      <c r="S303" s="141">
        <v>0</v>
      </c>
      <c r="T303" s="142">
        <f>S303*H303</f>
        <v>0</v>
      </c>
      <c r="AR303" s="143" t="s">
        <v>216</v>
      </c>
      <c r="AT303" s="143" t="s">
        <v>426</v>
      </c>
      <c r="AU303" s="143" t="s">
        <v>89</v>
      </c>
      <c r="AY303" s="16" t="s">
        <v>190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87</v>
      </c>
      <c r="BK303" s="144">
        <f>ROUND(I303*H303,2)</f>
        <v>0</v>
      </c>
      <c r="BL303" s="16" t="s">
        <v>197</v>
      </c>
      <c r="BM303" s="143" t="s">
        <v>470</v>
      </c>
    </row>
    <row r="304" spans="2:65" s="1" customFormat="1" ht="19.5">
      <c r="B304" s="31"/>
      <c r="D304" s="145" t="s">
        <v>198</v>
      </c>
      <c r="F304" s="146" t="s">
        <v>545</v>
      </c>
      <c r="I304" s="147"/>
      <c r="L304" s="31"/>
      <c r="M304" s="148"/>
      <c r="T304" s="55"/>
      <c r="AT304" s="16" t="s">
        <v>198</v>
      </c>
      <c r="AU304" s="16" t="s">
        <v>89</v>
      </c>
    </row>
    <row r="305" spans="2:65" s="1" customFormat="1" ht="24.2" customHeight="1">
      <c r="B305" s="31"/>
      <c r="C305" s="132" t="s">
        <v>337</v>
      </c>
      <c r="D305" s="132" t="s">
        <v>192</v>
      </c>
      <c r="E305" s="133" t="s">
        <v>421</v>
      </c>
      <c r="F305" s="134" t="s">
        <v>422</v>
      </c>
      <c r="G305" s="135" t="s">
        <v>368</v>
      </c>
      <c r="H305" s="136">
        <v>13.2</v>
      </c>
      <c r="I305" s="137"/>
      <c r="J305" s="138">
        <f>ROUND(I305*H305,2)</f>
        <v>0</v>
      </c>
      <c r="K305" s="134" t="s">
        <v>196</v>
      </c>
      <c r="L305" s="31"/>
      <c r="M305" s="139" t="s">
        <v>1</v>
      </c>
      <c r="N305" s="140" t="s">
        <v>44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197</v>
      </c>
      <c r="AT305" s="143" t="s">
        <v>192</v>
      </c>
      <c r="AU305" s="143" t="s">
        <v>89</v>
      </c>
      <c r="AY305" s="16" t="s">
        <v>190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87</v>
      </c>
      <c r="BK305" s="144">
        <f>ROUND(I305*H305,2)</f>
        <v>0</v>
      </c>
      <c r="BL305" s="16" t="s">
        <v>197</v>
      </c>
      <c r="BM305" s="143" t="s">
        <v>473</v>
      </c>
    </row>
    <row r="306" spans="2:65" s="1" customFormat="1" ht="39">
      <c r="B306" s="31"/>
      <c r="D306" s="145" t="s">
        <v>198</v>
      </c>
      <c r="F306" s="146" t="s">
        <v>424</v>
      </c>
      <c r="I306" s="147"/>
      <c r="L306" s="31"/>
      <c r="M306" s="148"/>
      <c r="T306" s="55"/>
      <c r="AT306" s="16" t="s">
        <v>198</v>
      </c>
      <c r="AU306" s="16" t="s">
        <v>89</v>
      </c>
    </row>
    <row r="307" spans="2:65" s="1" customFormat="1">
      <c r="B307" s="31"/>
      <c r="D307" s="149" t="s">
        <v>200</v>
      </c>
      <c r="F307" s="150" t="s">
        <v>425</v>
      </c>
      <c r="I307" s="147"/>
      <c r="L307" s="31"/>
      <c r="M307" s="148"/>
      <c r="T307" s="55"/>
      <c r="AT307" s="16" t="s">
        <v>200</v>
      </c>
      <c r="AU307" s="16" t="s">
        <v>89</v>
      </c>
    </row>
    <row r="308" spans="2:65" s="1" customFormat="1" ht="24.2" customHeight="1">
      <c r="B308" s="31"/>
      <c r="C308" s="152" t="s">
        <v>476</v>
      </c>
      <c r="D308" s="152" t="s">
        <v>426</v>
      </c>
      <c r="E308" s="153" t="s">
        <v>549</v>
      </c>
      <c r="F308" s="154" t="s">
        <v>550</v>
      </c>
      <c r="G308" s="155" t="s">
        <v>368</v>
      </c>
      <c r="H308" s="156">
        <v>13.86</v>
      </c>
      <c r="I308" s="157"/>
      <c r="J308" s="158">
        <f>ROUND(I308*H308,2)</f>
        <v>0</v>
      </c>
      <c r="K308" s="154" t="s">
        <v>196</v>
      </c>
      <c r="L308" s="159"/>
      <c r="M308" s="160" t="s">
        <v>1</v>
      </c>
      <c r="N308" s="161" t="s">
        <v>44</v>
      </c>
      <c r="P308" s="141">
        <f>O308*H308</f>
        <v>0</v>
      </c>
      <c r="Q308" s="141">
        <v>4.0000000000000003E-5</v>
      </c>
      <c r="R308" s="141">
        <f>Q308*H308</f>
        <v>5.5440000000000003E-4</v>
      </c>
      <c r="S308" s="141">
        <v>0</v>
      </c>
      <c r="T308" s="142">
        <f>S308*H308</f>
        <v>0</v>
      </c>
      <c r="AR308" s="143" t="s">
        <v>216</v>
      </c>
      <c r="AT308" s="143" t="s">
        <v>426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479</v>
      </c>
    </row>
    <row r="309" spans="2:65" s="1" customFormat="1">
      <c r="B309" s="31"/>
      <c r="D309" s="145" t="s">
        <v>198</v>
      </c>
      <c r="F309" s="146" t="s">
        <v>550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 ht="19.5">
      <c r="B310" s="31"/>
      <c r="D310" s="145" t="s">
        <v>403</v>
      </c>
      <c r="F310" s="151" t="s">
        <v>552</v>
      </c>
      <c r="I310" s="147"/>
      <c r="L310" s="31"/>
      <c r="M310" s="148"/>
      <c r="T310" s="55"/>
      <c r="AT310" s="16" t="s">
        <v>403</v>
      </c>
      <c r="AU310" s="16" t="s">
        <v>89</v>
      </c>
    </row>
    <row r="311" spans="2:65" s="1" customFormat="1" ht="24.2" customHeight="1">
      <c r="B311" s="31"/>
      <c r="C311" s="132" t="s">
        <v>343</v>
      </c>
      <c r="D311" s="132" t="s">
        <v>192</v>
      </c>
      <c r="E311" s="133" t="s">
        <v>553</v>
      </c>
      <c r="F311" s="134" t="s">
        <v>554</v>
      </c>
      <c r="G311" s="135" t="s">
        <v>195</v>
      </c>
      <c r="H311" s="136">
        <v>619.67999999999995</v>
      </c>
      <c r="I311" s="137"/>
      <c r="J311" s="138">
        <f>ROUND(I311*H311,2)</f>
        <v>0</v>
      </c>
      <c r="K311" s="134" t="s">
        <v>196</v>
      </c>
      <c r="L311" s="31"/>
      <c r="M311" s="139" t="s">
        <v>1</v>
      </c>
      <c r="N311" s="140" t="s">
        <v>44</v>
      </c>
      <c r="P311" s="141">
        <f>O311*H311</f>
        <v>0</v>
      </c>
      <c r="Q311" s="141">
        <v>5.0759884000000002E-3</v>
      </c>
      <c r="R311" s="141">
        <f>Q311*H311</f>
        <v>3.1454884917119998</v>
      </c>
      <c r="S311" s="141">
        <v>0</v>
      </c>
      <c r="T311" s="142">
        <f>S311*H311</f>
        <v>0</v>
      </c>
      <c r="AR311" s="143" t="s">
        <v>197</v>
      </c>
      <c r="AT311" s="143" t="s">
        <v>192</v>
      </c>
      <c r="AU311" s="143" t="s">
        <v>89</v>
      </c>
      <c r="AY311" s="16" t="s">
        <v>190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87</v>
      </c>
      <c r="BK311" s="144">
        <f>ROUND(I311*H311,2)</f>
        <v>0</v>
      </c>
      <c r="BL311" s="16" t="s">
        <v>197</v>
      </c>
      <c r="BM311" s="143" t="s">
        <v>480</v>
      </c>
    </row>
    <row r="312" spans="2:65" s="1" customFormat="1" ht="39">
      <c r="B312" s="31"/>
      <c r="D312" s="145" t="s">
        <v>198</v>
      </c>
      <c r="F312" s="146" t="s">
        <v>556</v>
      </c>
      <c r="I312" s="147"/>
      <c r="L312" s="31"/>
      <c r="M312" s="148"/>
      <c r="T312" s="55"/>
      <c r="AT312" s="16" t="s">
        <v>198</v>
      </c>
      <c r="AU312" s="16" t="s">
        <v>89</v>
      </c>
    </row>
    <row r="313" spans="2:65" s="1" customFormat="1">
      <c r="B313" s="31"/>
      <c r="D313" s="149" t="s">
        <v>200</v>
      </c>
      <c r="F313" s="150" t="s">
        <v>557</v>
      </c>
      <c r="I313" s="147"/>
      <c r="L313" s="31"/>
      <c r="M313" s="148"/>
      <c r="T313" s="55"/>
      <c r="AT313" s="16" t="s">
        <v>200</v>
      </c>
      <c r="AU313" s="16" t="s">
        <v>89</v>
      </c>
    </row>
    <row r="314" spans="2:65" s="1" customFormat="1" ht="44.25" customHeight="1">
      <c r="B314" s="31"/>
      <c r="C314" s="152" t="s">
        <v>481</v>
      </c>
      <c r="D314" s="152" t="s">
        <v>426</v>
      </c>
      <c r="E314" s="153" t="s">
        <v>559</v>
      </c>
      <c r="F314" s="154" t="s">
        <v>560</v>
      </c>
      <c r="G314" s="155" t="s">
        <v>195</v>
      </c>
      <c r="H314" s="156">
        <v>650.66399999999999</v>
      </c>
      <c r="I314" s="157"/>
      <c r="J314" s="158">
        <f>ROUND(I314*H314,2)</f>
        <v>0</v>
      </c>
      <c r="K314" s="154" t="s">
        <v>1</v>
      </c>
      <c r="L314" s="159"/>
      <c r="M314" s="160" t="s">
        <v>1</v>
      </c>
      <c r="N314" s="161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216</v>
      </c>
      <c r="AT314" s="143" t="s">
        <v>426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484</v>
      </c>
    </row>
    <row r="315" spans="2:65" s="1" customFormat="1" ht="19.5">
      <c r="B315" s="31"/>
      <c r="D315" s="145" t="s">
        <v>198</v>
      </c>
      <c r="F315" s="146" t="s">
        <v>562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 ht="19.5">
      <c r="B316" s="31"/>
      <c r="D316" s="145" t="s">
        <v>403</v>
      </c>
      <c r="F316" s="151" t="s">
        <v>563</v>
      </c>
      <c r="I316" s="147"/>
      <c r="L316" s="31"/>
      <c r="M316" s="148"/>
      <c r="T316" s="55"/>
      <c r="AT316" s="16" t="s">
        <v>403</v>
      </c>
      <c r="AU316" s="16" t="s">
        <v>89</v>
      </c>
    </row>
    <row r="317" spans="2:65" s="1" customFormat="1" ht="24.2" customHeight="1">
      <c r="B317" s="31"/>
      <c r="C317" s="132" t="s">
        <v>348</v>
      </c>
      <c r="D317" s="132" t="s">
        <v>192</v>
      </c>
      <c r="E317" s="133" t="s">
        <v>564</v>
      </c>
      <c r="F317" s="134" t="s">
        <v>565</v>
      </c>
      <c r="G317" s="135" t="s">
        <v>195</v>
      </c>
      <c r="H317" s="136">
        <v>1239.3599999999999</v>
      </c>
      <c r="I317" s="137"/>
      <c r="J317" s="138">
        <f>ROUND(I317*H317,2)</f>
        <v>0</v>
      </c>
      <c r="K317" s="134" t="s">
        <v>196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2.9999999999999997E-4</v>
      </c>
      <c r="R317" s="141">
        <f>Q317*H317</f>
        <v>0.37180799999999992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487</v>
      </c>
    </row>
    <row r="318" spans="2:65" s="1" customFormat="1" ht="29.25">
      <c r="B318" s="31"/>
      <c r="D318" s="145" t="s">
        <v>198</v>
      </c>
      <c r="F318" s="146" t="s">
        <v>567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>
      <c r="B319" s="31"/>
      <c r="D319" s="149" t="s">
        <v>200</v>
      </c>
      <c r="F319" s="150" t="s">
        <v>568</v>
      </c>
      <c r="I319" s="147"/>
      <c r="L319" s="31"/>
      <c r="M319" s="148"/>
      <c r="T319" s="55"/>
      <c r="AT319" s="16" t="s">
        <v>200</v>
      </c>
      <c r="AU319" s="16" t="s">
        <v>89</v>
      </c>
    </row>
    <row r="320" spans="2:65" s="1" customFormat="1" ht="33" customHeight="1">
      <c r="B320" s="31"/>
      <c r="C320" s="152" t="s">
        <v>490</v>
      </c>
      <c r="D320" s="152" t="s">
        <v>426</v>
      </c>
      <c r="E320" s="153" t="s">
        <v>570</v>
      </c>
      <c r="F320" s="154" t="s">
        <v>571</v>
      </c>
      <c r="G320" s="155" t="s">
        <v>195</v>
      </c>
      <c r="H320" s="156">
        <v>1264.1469999999999</v>
      </c>
      <c r="I320" s="157"/>
      <c r="J320" s="158">
        <f>ROUND(I320*H320,2)</f>
        <v>0</v>
      </c>
      <c r="K320" s="154" t="s">
        <v>1</v>
      </c>
      <c r="L320" s="159"/>
      <c r="M320" s="160" t="s">
        <v>1</v>
      </c>
      <c r="N320" s="161" t="s">
        <v>44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216</v>
      </c>
      <c r="AT320" s="143" t="s">
        <v>426</v>
      </c>
      <c r="AU320" s="143" t="s">
        <v>89</v>
      </c>
      <c r="AY320" s="16" t="s">
        <v>190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87</v>
      </c>
      <c r="BK320" s="144">
        <f>ROUND(I320*H320,2)</f>
        <v>0</v>
      </c>
      <c r="BL320" s="16" t="s">
        <v>197</v>
      </c>
      <c r="BM320" s="143" t="s">
        <v>493</v>
      </c>
    </row>
    <row r="321" spans="2:65" s="1" customFormat="1" ht="19.5">
      <c r="B321" s="31"/>
      <c r="D321" s="145" t="s">
        <v>198</v>
      </c>
      <c r="F321" s="146" t="s">
        <v>571</v>
      </c>
      <c r="I321" s="147"/>
      <c r="L321" s="31"/>
      <c r="M321" s="148"/>
      <c r="T321" s="55"/>
      <c r="AT321" s="16" t="s">
        <v>198</v>
      </c>
      <c r="AU321" s="16" t="s">
        <v>89</v>
      </c>
    </row>
    <row r="322" spans="2:65" s="1" customFormat="1" ht="24.2" customHeight="1">
      <c r="B322" s="31"/>
      <c r="C322" s="132" t="s">
        <v>354</v>
      </c>
      <c r="D322" s="132" t="s">
        <v>192</v>
      </c>
      <c r="E322" s="133" t="s">
        <v>573</v>
      </c>
      <c r="F322" s="134" t="s">
        <v>574</v>
      </c>
      <c r="G322" s="135" t="s">
        <v>195</v>
      </c>
      <c r="H322" s="136">
        <v>1239.3599999999999</v>
      </c>
      <c r="I322" s="137"/>
      <c r="J322" s="138">
        <f>ROUND(I322*H322,2)</f>
        <v>0</v>
      </c>
      <c r="K322" s="134" t="s">
        <v>196</v>
      </c>
      <c r="L322" s="31"/>
      <c r="M322" s="139" t="s">
        <v>1</v>
      </c>
      <c r="N322" s="140" t="s">
        <v>44</v>
      </c>
      <c r="P322" s="141">
        <f>O322*H322</f>
        <v>0</v>
      </c>
      <c r="Q322" s="141">
        <v>1.3996500000000001E-5</v>
      </c>
      <c r="R322" s="141">
        <f>Q322*H322</f>
        <v>1.7346702239999998E-2</v>
      </c>
      <c r="S322" s="141">
        <v>0</v>
      </c>
      <c r="T322" s="142">
        <f>S322*H322</f>
        <v>0</v>
      </c>
      <c r="AR322" s="143" t="s">
        <v>197</v>
      </c>
      <c r="AT322" s="143" t="s">
        <v>192</v>
      </c>
      <c r="AU322" s="143" t="s">
        <v>89</v>
      </c>
      <c r="AY322" s="16" t="s">
        <v>190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87</v>
      </c>
      <c r="BK322" s="144">
        <f>ROUND(I322*H322,2)</f>
        <v>0</v>
      </c>
      <c r="BL322" s="16" t="s">
        <v>197</v>
      </c>
      <c r="BM322" s="143" t="s">
        <v>498</v>
      </c>
    </row>
    <row r="323" spans="2:65" s="1" customFormat="1" ht="29.25">
      <c r="B323" s="31"/>
      <c r="D323" s="145" t="s">
        <v>198</v>
      </c>
      <c r="F323" s="146" t="s">
        <v>576</v>
      </c>
      <c r="I323" s="147"/>
      <c r="L323" s="31"/>
      <c r="M323" s="148"/>
      <c r="T323" s="55"/>
      <c r="AT323" s="16" t="s">
        <v>198</v>
      </c>
      <c r="AU323" s="16" t="s">
        <v>89</v>
      </c>
    </row>
    <row r="324" spans="2:65" s="1" customFormat="1">
      <c r="B324" s="31"/>
      <c r="D324" s="149" t="s">
        <v>200</v>
      </c>
      <c r="F324" s="150" t="s">
        <v>577</v>
      </c>
      <c r="I324" s="147"/>
      <c r="L324" s="31"/>
      <c r="M324" s="148"/>
      <c r="T324" s="55"/>
      <c r="AT324" s="16" t="s">
        <v>200</v>
      </c>
      <c r="AU324" s="16" t="s">
        <v>89</v>
      </c>
    </row>
    <row r="325" spans="2:65" s="1" customFormat="1" ht="16.5" customHeight="1">
      <c r="B325" s="31"/>
      <c r="C325" s="152" t="s">
        <v>501</v>
      </c>
      <c r="D325" s="152" t="s">
        <v>426</v>
      </c>
      <c r="E325" s="153" t="s">
        <v>579</v>
      </c>
      <c r="F325" s="154" t="s">
        <v>580</v>
      </c>
      <c r="G325" s="155" t="s">
        <v>195</v>
      </c>
      <c r="H325" s="156">
        <v>712.63199999999995</v>
      </c>
      <c r="I325" s="157"/>
      <c r="J325" s="158">
        <f>ROUND(I325*H325,2)</f>
        <v>0</v>
      </c>
      <c r="K325" s="154" t="s">
        <v>1</v>
      </c>
      <c r="L325" s="159"/>
      <c r="M325" s="160" t="s">
        <v>1</v>
      </c>
      <c r="N325" s="161" t="s">
        <v>44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216</v>
      </c>
      <c r="AT325" s="143" t="s">
        <v>426</v>
      </c>
      <c r="AU325" s="143" t="s">
        <v>89</v>
      </c>
      <c r="AY325" s="16" t="s">
        <v>190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87</v>
      </c>
      <c r="BK325" s="144">
        <f>ROUND(I325*H325,2)</f>
        <v>0</v>
      </c>
      <c r="BL325" s="16" t="s">
        <v>197</v>
      </c>
      <c r="BM325" s="143" t="s">
        <v>504</v>
      </c>
    </row>
    <row r="326" spans="2:65" s="1" customFormat="1" ht="19.5">
      <c r="B326" s="31"/>
      <c r="D326" s="145" t="s">
        <v>198</v>
      </c>
      <c r="F326" s="146" t="s">
        <v>582</v>
      </c>
      <c r="I326" s="147"/>
      <c r="L326" s="31"/>
      <c r="M326" s="148"/>
      <c r="T326" s="55"/>
      <c r="AT326" s="16" t="s">
        <v>198</v>
      </c>
      <c r="AU326" s="16" t="s">
        <v>89</v>
      </c>
    </row>
    <row r="327" spans="2:65" s="1" customFormat="1" ht="19.5">
      <c r="B327" s="31"/>
      <c r="D327" s="145" t="s">
        <v>403</v>
      </c>
      <c r="F327" s="151" t="s">
        <v>583</v>
      </c>
      <c r="I327" s="147"/>
      <c r="L327" s="31"/>
      <c r="M327" s="148"/>
      <c r="T327" s="55"/>
      <c r="AT327" s="16" t="s">
        <v>403</v>
      </c>
      <c r="AU327" s="16" t="s">
        <v>89</v>
      </c>
    </row>
    <row r="328" spans="2:65" s="1" customFormat="1" ht="16.5" customHeight="1">
      <c r="B328" s="31"/>
      <c r="C328" s="152" t="s">
        <v>357</v>
      </c>
      <c r="D328" s="152" t="s">
        <v>426</v>
      </c>
      <c r="E328" s="153" t="s">
        <v>584</v>
      </c>
      <c r="F328" s="154" t="s">
        <v>585</v>
      </c>
      <c r="G328" s="155" t="s">
        <v>195</v>
      </c>
      <c r="H328" s="156">
        <v>712.63199999999995</v>
      </c>
      <c r="I328" s="157"/>
      <c r="J328" s="158">
        <f>ROUND(I328*H328,2)</f>
        <v>0</v>
      </c>
      <c r="K328" s="154" t="s">
        <v>1</v>
      </c>
      <c r="L328" s="159"/>
      <c r="M328" s="160" t="s">
        <v>1</v>
      </c>
      <c r="N328" s="161" t="s">
        <v>44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216</v>
      </c>
      <c r="AT328" s="143" t="s">
        <v>426</v>
      </c>
      <c r="AU328" s="143" t="s">
        <v>89</v>
      </c>
      <c r="AY328" s="16" t="s">
        <v>190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87</v>
      </c>
      <c r="BK328" s="144">
        <f>ROUND(I328*H328,2)</f>
        <v>0</v>
      </c>
      <c r="BL328" s="16" t="s">
        <v>197</v>
      </c>
      <c r="BM328" s="143" t="s">
        <v>509</v>
      </c>
    </row>
    <row r="329" spans="2:65" s="1" customFormat="1" ht="19.5">
      <c r="B329" s="31"/>
      <c r="D329" s="145" t="s">
        <v>198</v>
      </c>
      <c r="F329" s="146" t="s">
        <v>587</v>
      </c>
      <c r="I329" s="147"/>
      <c r="L329" s="31"/>
      <c r="M329" s="148"/>
      <c r="T329" s="55"/>
      <c r="AT329" s="16" t="s">
        <v>198</v>
      </c>
      <c r="AU329" s="16" t="s">
        <v>89</v>
      </c>
    </row>
    <row r="330" spans="2:65" s="1" customFormat="1" ht="19.5">
      <c r="B330" s="31"/>
      <c r="D330" s="145" t="s">
        <v>403</v>
      </c>
      <c r="F330" s="151" t="s">
        <v>588</v>
      </c>
      <c r="I330" s="147"/>
      <c r="L330" s="31"/>
      <c r="M330" s="148"/>
      <c r="T330" s="55"/>
      <c r="AT330" s="16" t="s">
        <v>403</v>
      </c>
      <c r="AU330" s="16" t="s">
        <v>89</v>
      </c>
    </row>
    <row r="331" spans="2:65" s="1" customFormat="1" ht="24.2" customHeight="1">
      <c r="B331" s="31"/>
      <c r="C331" s="132" t="s">
        <v>396</v>
      </c>
      <c r="D331" s="132" t="s">
        <v>192</v>
      </c>
      <c r="E331" s="133" t="s">
        <v>590</v>
      </c>
      <c r="F331" s="134" t="s">
        <v>591</v>
      </c>
      <c r="G331" s="135" t="s">
        <v>368</v>
      </c>
      <c r="H331" s="136">
        <v>1521.8</v>
      </c>
      <c r="I331" s="137"/>
      <c r="J331" s="138">
        <f>ROUND(I331*H331,2)</f>
        <v>0</v>
      </c>
      <c r="K331" s="134" t="s">
        <v>196</v>
      </c>
      <c r="L331" s="31"/>
      <c r="M331" s="139" t="s">
        <v>1</v>
      </c>
      <c r="N331" s="140" t="s">
        <v>44</v>
      </c>
      <c r="P331" s="141">
        <f>O331*H331</f>
        <v>0</v>
      </c>
      <c r="Q331" s="141">
        <v>9.0000000000000002E-6</v>
      </c>
      <c r="R331" s="141">
        <f>Q331*H331</f>
        <v>1.36962E-2</v>
      </c>
      <c r="S331" s="141">
        <v>0</v>
      </c>
      <c r="T331" s="142">
        <f>S331*H331</f>
        <v>0</v>
      </c>
      <c r="AR331" s="143" t="s">
        <v>197</v>
      </c>
      <c r="AT331" s="143" t="s">
        <v>192</v>
      </c>
      <c r="AU331" s="143" t="s">
        <v>89</v>
      </c>
      <c r="AY331" s="16" t="s">
        <v>190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87</v>
      </c>
      <c r="BK331" s="144">
        <f>ROUND(I331*H331,2)</f>
        <v>0</v>
      </c>
      <c r="BL331" s="16" t="s">
        <v>197</v>
      </c>
      <c r="BM331" s="143" t="s">
        <v>515</v>
      </c>
    </row>
    <row r="332" spans="2:65" s="1" customFormat="1" ht="19.5">
      <c r="B332" s="31"/>
      <c r="D332" s="145" t="s">
        <v>198</v>
      </c>
      <c r="F332" s="146" t="s">
        <v>593</v>
      </c>
      <c r="I332" s="147"/>
      <c r="L332" s="31"/>
      <c r="M332" s="148"/>
      <c r="T332" s="55"/>
      <c r="AT332" s="16" t="s">
        <v>198</v>
      </c>
      <c r="AU332" s="16" t="s">
        <v>89</v>
      </c>
    </row>
    <row r="333" spans="2:65" s="1" customFormat="1">
      <c r="B333" s="31"/>
      <c r="D333" s="149" t="s">
        <v>200</v>
      </c>
      <c r="F333" s="150" t="s">
        <v>594</v>
      </c>
      <c r="I333" s="147"/>
      <c r="L333" s="31"/>
      <c r="M333" s="148"/>
      <c r="T333" s="55"/>
      <c r="AT333" s="16" t="s">
        <v>200</v>
      </c>
      <c r="AU333" s="16" t="s">
        <v>89</v>
      </c>
    </row>
    <row r="334" spans="2:65" s="1" customFormat="1" ht="24.2" customHeight="1">
      <c r="B334" s="31"/>
      <c r="C334" s="152" t="s">
        <v>361</v>
      </c>
      <c r="D334" s="152" t="s">
        <v>426</v>
      </c>
      <c r="E334" s="153" t="s">
        <v>595</v>
      </c>
      <c r="F334" s="154" t="s">
        <v>596</v>
      </c>
      <c r="G334" s="155" t="s">
        <v>368</v>
      </c>
      <c r="H334" s="156">
        <v>990.57</v>
      </c>
      <c r="I334" s="157"/>
      <c r="J334" s="158">
        <f>ROUND(I334*H334,2)</f>
        <v>0</v>
      </c>
      <c r="K334" s="154" t="s">
        <v>1</v>
      </c>
      <c r="L334" s="159"/>
      <c r="M334" s="160" t="s">
        <v>1</v>
      </c>
      <c r="N334" s="161" t="s">
        <v>44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216</v>
      </c>
      <c r="AT334" s="143" t="s">
        <v>426</v>
      </c>
      <c r="AU334" s="143" t="s">
        <v>89</v>
      </c>
      <c r="AY334" s="16" t="s">
        <v>190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87</v>
      </c>
      <c r="BK334" s="144">
        <f>ROUND(I334*H334,2)</f>
        <v>0</v>
      </c>
      <c r="BL334" s="16" t="s">
        <v>197</v>
      </c>
      <c r="BM334" s="143" t="s">
        <v>520</v>
      </c>
    </row>
    <row r="335" spans="2:65" s="1" customFormat="1">
      <c r="B335" s="31"/>
      <c r="D335" s="145" t="s">
        <v>198</v>
      </c>
      <c r="F335" s="146" t="s">
        <v>598</v>
      </c>
      <c r="I335" s="147"/>
      <c r="L335" s="31"/>
      <c r="M335" s="148"/>
      <c r="T335" s="55"/>
      <c r="AT335" s="16" t="s">
        <v>198</v>
      </c>
      <c r="AU335" s="16" t="s">
        <v>89</v>
      </c>
    </row>
    <row r="336" spans="2:65" s="1" customFormat="1" ht="24.2" customHeight="1">
      <c r="B336" s="31"/>
      <c r="C336" s="152" t="s">
        <v>523</v>
      </c>
      <c r="D336" s="152" t="s">
        <v>426</v>
      </c>
      <c r="E336" s="153" t="s">
        <v>600</v>
      </c>
      <c r="F336" s="154" t="s">
        <v>601</v>
      </c>
      <c r="G336" s="155" t="s">
        <v>368</v>
      </c>
      <c r="H336" s="156">
        <v>86.1</v>
      </c>
      <c r="I336" s="157"/>
      <c r="J336" s="158">
        <f>ROUND(I336*H336,2)</f>
        <v>0</v>
      </c>
      <c r="K336" s="154" t="s">
        <v>1</v>
      </c>
      <c r="L336" s="159"/>
      <c r="M336" s="160" t="s">
        <v>1</v>
      </c>
      <c r="N336" s="161" t="s">
        <v>44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216</v>
      </c>
      <c r="AT336" s="143" t="s">
        <v>426</v>
      </c>
      <c r="AU336" s="143" t="s">
        <v>89</v>
      </c>
      <c r="AY336" s="16" t="s">
        <v>190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6" t="s">
        <v>87</v>
      </c>
      <c r="BK336" s="144">
        <f>ROUND(I336*H336,2)</f>
        <v>0</v>
      </c>
      <c r="BL336" s="16" t="s">
        <v>197</v>
      </c>
      <c r="BM336" s="143" t="s">
        <v>526</v>
      </c>
    </row>
    <row r="337" spans="2:65" s="1" customFormat="1">
      <c r="B337" s="31"/>
      <c r="D337" s="145" t="s">
        <v>198</v>
      </c>
      <c r="F337" s="146" t="s">
        <v>598</v>
      </c>
      <c r="I337" s="147"/>
      <c r="L337" s="31"/>
      <c r="M337" s="148"/>
      <c r="T337" s="55"/>
      <c r="AT337" s="16" t="s">
        <v>198</v>
      </c>
      <c r="AU337" s="16" t="s">
        <v>89</v>
      </c>
    </row>
    <row r="338" spans="2:65" s="1" customFormat="1" ht="24.2" customHeight="1">
      <c r="B338" s="31"/>
      <c r="C338" s="152" t="s">
        <v>369</v>
      </c>
      <c r="D338" s="152" t="s">
        <v>426</v>
      </c>
      <c r="E338" s="153" t="s">
        <v>603</v>
      </c>
      <c r="F338" s="154" t="s">
        <v>604</v>
      </c>
      <c r="G338" s="155" t="s">
        <v>368</v>
      </c>
      <c r="H338" s="156">
        <v>143.745</v>
      </c>
      <c r="I338" s="157"/>
      <c r="J338" s="158">
        <f>ROUND(I338*H338,2)</f>
        <v>0</v>
      </c>
      <c r="K338" s="154" t="s">
        <v>1</v>
      </c>
      <c r="L338" s="159"/>
      <c r="M338" s="160" t="s">
        <v>1</v>
      </c>
      <c r="N338" s="161" t="s">
        <v>44</v>
      </c>
      <c r="P338" s="141">
        <f>O338*H338</f>
        <v>0</v>
      </c>
      <c r="Q338" s="141">
        <v>0</v>
      </c>
      <c r="R338" s="141">
        <f>Q338*H338</f>
        <v>0</v>
      </c>
      <c r="S338" s="141">
        <v>0</v>
      </c>
      <c r="T338" s="142">
        <f>S338*H338</f>
        <v>0</v>
      </c>
      <c r="AR338" s="143" t="s">
        <v>216</v>
      </c>
      <c r="AT338" s="143" t="s">
        <v>426</v>
      </c>
      <c r="AU338" s="143" t="s">
        <v>89</v>
      </c>
      <c r="AY338" s="16" t="s">
        <v>190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87</v>
      </c>
      <c r="BK338" s="144">
        <f>ROUND(I338*H338,2)</f>
        <v>0</v>
      </c>
      <c r="BL338" s="16" t="s">
        <v>197</v>
      </c>
      <c r="BM338" s="143" t="s">
        <v>531</v>
      </c>
    </row>
    <row r="339" spans="2:65" s="1" customFormat="1">
      <c r="B339" s="31"/>
      <c r="D339" s="145" t="s">
        <v>198</v>
      </c>
      <c r="F339" s="146" t="s">
        <v>598</v>
      </c>
      <c r="I339" s="147"/>
      <c r="L339" s="31"/>
      <c r="M339" s="148"/>
      <c r="T339" s="55"/>
      <c r="AT339" s="16" t="s">
        <v>198</v>
      </c>
      <c r="AU339" s="16" t="s">
        <v>89</v>
      </c>
    </row>
    <row r="340" spans="2:65" s="1" customFormat="1" ht="24.2" customHeight="1">
      <c r="B340" s="31"/>
      <c r="C340" s="152" t="s">
        <v>533</v>
      </c>
      <c r="D340" s="152" t="s">
        <v>426</v>
      </c>
      <c r="E340" s="153" t="s">
        <v>607</v>
      </c>
      <c r="F340" s="154" t="s">
        <v>608</v>
      </c>
      <c r="G340" s="155" t="s">
        <v>368</v>
      </c>
      <c r="H340" s="156">
        <v>143.745</v>
      </c>
      <c r="I340" s="157"/>
      <c r="J340" s="158">
        <f>ROUND(I340*H340,2)</f>
        <v>0</v>
      </c>
      <c r="K340" s="154" t="s">
        <v>1</v>
      </c>
      <c r="L340" s="159"/>
      <c r="M340" s="160" t="s">
        <v>1</v>
      </c>
      <c r="N340" s="161" t="s">
        <v>44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216</v>
      </c>
      <c r="AT340" s="143" t="s">
        <v>426</v>
      </c>
      <c r="AU340" s="143" t="s">
        <v>89</v>
      </c>
      <c r="AY340" s="16" t="s">
        <v>190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87</v>
      </c>
      <c r="BK340" s="144">
        <f>ROUND(I340*H340,2)</f>
        <v>0</v>
      </c>
      <c r="BL340" s="16" t="s">
        <v>197</v>
      </c>
      <c r="BM340" s="143" t="s">
        <v>537</v>
      </c>
    </row>
    <row r="341" spans="2:65" s="1" customFormat="1">
      <c r="B341" s="31"/>
      <c r="D341" s="145" t="s">
        <v>198</v>
      </c>
      <c r="F341" s="146" t="s">
        <v>598</v>
      </c>
      <c r="I341" s="147"/>
      <c r="L341" s="31"/>
      <c r="M341" s="148"/>
      <c r="T341" s="55"/>
      <c r="AT341" s="16" t="s">
        <v>198</v>
      </c>
      <c r="AU341" s="16" t="s">
        <v>89</v>
      </c>
    </row>
    <row r="342" spans="2:65" s="1" customFormat="1" ht="24.2" customHeight="1">
      <c r="B342" s="31"/>
      <c r="C342" s="152" t="s">
        <v>375</v>
      </c>
      <c r="D342" s="152" t="s">
        <v>426</v>
      </c>
      <c r="E342" s="153" t="s">
        <v>610</v>
      </c>
      <c r="F342" s="154" t="s">
        <v>611</v>
      </c>
      <c r="G342" s="155" t="s">
        <v>368</v>
      </c>
      <c r="H342" s="156">
        <v>233.73</v>
      </c>
      <c r="I342" s="157"/>
      <c r="J342" s="158">
        <f>ROUND(I342*H342,2)</f>
        <v>0</v>
      </c>
      <c r="K342" s="154" t="s">
        <v>1</v>
      </c>
      <c r="L342" s="159"/>
      <c r="M342" s="160" t="s">
        <v>1</v>
      </c>
      <c r="N342" s="161" t="s">
        <v>44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216</v>
      </c>
      <c r="AT342" s="143" t="s">
        <v>426</v>
      </c>
      <c r="AU342" s="143" t="s">
        <v>89</v>
      </c>
      <c r="AY342" s="16" t="s">
        <v>190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87</v>
      </c>
      <c r="BK342" s="144">
        <f>ROUND(I342*H342,2)</f>
        <v>0</v>
      </c>
      <c r="BL342" s="16" t="s">
        <v>197</v>
      </c>
      <c r="BM342" s="143" t="s">
        <v>540</v>
      </c>
    </row>
    <row r="343" spans="2:65" s="1" customFormat="1">
      <c r="B343" s="31"/>
      <c r="D343" s="145" t="s">
        <v>198</v>
      </c>
      <c r="F343" s="146" t="s">
        <v>598</v>
      </c>
      <c r="I343" s="147"/>
      <c r="L343" s="31"/>
      <c r="M343" s="148"/>
      <c r="T343" s="55"/>
      <c r="AT343" s="16" t="s">
        <v>198</v>
      </c>
      <c r="AU343" s="16" t="s">
        <v>89</v>
      </c>
    </row>
    <row r="344" spans="2:65" s="11" customFormat="1" ht="22.9" customHeight="1">
      <c r="B344" s="121"/>
      <c r="D344" s="122" t="s">
        <v>78</v>
      </c>
      <c r="E344" s="130" t="s">
        <v>523</v>
      </c>
      <c r="F344" s="130" t="s">
        <v>613</v>
      </c>
      <c r="I344" s="124"/>
      <c r="J344" s="131">
        <f>BK344</f>
        <v>0</v>
      </c>
      <c r="L344" s="121"/>
      <c r="M344" s="125"/>
      <c r="P344" s="126">
        <f>SUM(P345:P382)</f>
        <v>0</v>
      </c>
      <c r="R344" s="126">
        <f>SUM(R345:R382)</f>
        <v>147.75842983927265</v>
      </c>
      <c r="T344" s="127">
        <f>SUM(T345:T382)</f>
        <v>0</v>
      </c>
      <c r="AR344" s="122" t="s">
        <v>87</v>
      </c>
      <c r="AT344" s="128" t="s">
        <v>78</v>
      </c>
      <c r="AU344" s="128" t="s">
        <v>87</v>
      </c>
      <c r="AY344" s="122" t="s">
        <v>190</v>
      </c>
      <c r="BK344" s="129">
        <f>SUM(BK345:BK382)</f>
        <v>0</v>
      </c>
    </row>
    <row r="345" spans="2:65" s="1" customFormat="1" ht="33" customHeight="1">
      <c r="B345" s="31"/>
      <c r="C345" s="132" t="s">
        <v>543</v>
      </c>
      <c r="D345" s="132" t="s">
        <v>192</v>
      </c>
      <c r="E345" s="133" t="s">
        <v>615</v>
      </c>
      <c r="F345" s="134" t="s">
        <v>616</v>
      </c>
      <c r="G345" s="135" t="s">
        <v>210</v>
      </c>
      <c r="H345" s="136">
        <v>43.329000000000001</v>
      </c>
      <c r="I345" s="137"/>
      <c r="J345" s="138">
        <f>ROUND(I345*H345,2)</f>
        <v>0</v>
      </c>
      <c r="K345" s="134" t="s">
        <v>196</v>
      </c>
      <c r="L345" s="31"/>
      <c r="M345" s="139" t="s">
        <v>1</v>
      </c>
      <c r="N345" s="140" t="s">
        <v>44</v>
      </c>
      <c r="P345" s="141">
        <f>O345*H345</f>
        <v>0</v>
      </c>
      <c r="Q345" s="141">
        <v>2.5018699999999998</v>
      </c>
      <c r="R345" s="141">
        <f>Q345*H345</f>
        <v>108.40352523</v>
      </c>
      <c r="S345" s="141">
        <v>0</v>
      </c>
      <c r="T345" s="142">
        <f>S345*H345</f>
        <v>0</v>
      </c>
      <c r="AR345" s="143" t="s">
        <v>197</v>
      </c>
      <c r="AT345" s="143" t="s">
        <v>192</v>
      </c>
      <c r="AU345" s="143" t="s">
        <v>89</v>
      </c>
      <c r="AY345" s="16" t="s">
        <v>190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87</v>
      </c>
      <c r="BK345" s="144">
        <f>ROUND(I345*H345,2)</f>
        <v>0</v>
      </c>
      <c r="BL345" s="16" t="s">
        <v>197</v>
      </c>
      <c r="BM345" s="143" t="s">
        <v>546</v>
      </c>
    </row>
    <row r="346" spans="2:65" s="1" customFormat="1" ht="19.5">
      <c r="B346" s="31"/>
      <c r="D346" s="145" t="s">
        <v>198</v>
      </c>
      <c r="F346" s="146" t="s">
        <v>618</v>
      </c>
      <c r="I346" s="147"/>
      <c r="L346" s="31"/>
      <c r="M346" s="148"/>
      <c r="T346" s="55"/>
      <c r="AT346" s="16" t="s">
        <v>198</v>
      </c>
      <c r="AU346" s="16" t="s">
        <v>89</v>
      </c>
    </row>
    <row r="347" spans="2:65" s="1" customFormat="1">
      <c r="B347" s="31"/>
      <c r="D347" s="149" t="s">
        <v>200</v>
      </c>
      <c r="F347" s="150" t="s">
        <v>619</v>
      </c>
      <c r="I347" s="147"/>
      <c r="L347" s="31"/>
      <c r="M347" s="148"/>
      <c r="T347" s="55"/>
      <c r="AT347" s="16" t="s">
        <v>200</v>
      </c>
      <c r="AU347" s="16" t="s">
        <v>89</v>
      </c>
    </row>
    <row r="348" spans="2:65" s="1" customFormat="1" ht="33" customHeight="1">
      <c r="B348" s="31"/>
      <c r="C348" s="132" t="s">
        <v>380</v>
      </c>
      <c r="D348" s="132" t="s">
        <v>192</v>
      </c>
      <c r="E348" s="133" t="s">
        <v>615</v>
      </c>
      <c r="F348" s="134" t="s">
        <v>616</v>
      </c>
      <c r="G348" s="135" t="s">
        <v>210</v>
      </c>
      <c r="H348" s="136">
        <v>2.3759999999999999</v>
      </c>
      <c r="I348" s="137"/>
      <c r="J348" s="138">
        <f>ROUND(I348*H348,2)</f>
        <v>0</v>
      </c>
      <c r="K348" s="134" t="s">
        <v>196</v>
      </c>
      <c r="L348" s="31"/>
      <c r="M348" s="139" t="s">
        <v>1</v>
      </c>
      <c r="N348" s="140" t="s">
        <v>44</v>
      </c>
      <c r="P348" s="141">
        <f>O348*H348</f>
        <v>0</v>
      </c>
      <c r="Q348" s="141">
        <v>2.5018699999999998</v>
      </c>
      <c r="R348" s="141">
        <f>Q348*H348</f>
        <v>5.944443119999999</v>
      </c>
      <c r="S348" s="141">
        <v>0</v>
      </c>
      <c r="T348" s="142">
        <f>S348*H348</f>
        <v>0</v>
      </c>
      <c r="AR348" s="143" t="s">
        <v>197</v>
      </c>
      <c r="AT348" s="143" t="s">
        <v>192</v>
      </c>
      <c r="AU348" s="143" t="s">
        <v>89</v>
      </c>
      <c r="AY348" s="16" t="s">
        <v>190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87</v>
      </c>
      <c r="BK348" s="144">
        <f>ROUND(I348*H348,2)</f>
        <v>0</v>
      </c>
      <c r="BL348" s="16" t="s">
        <v>197</v>
      </c>
      <c r="BM348" s="143" t="s">
        <v>547</v>
      </c>
    </row>
    <row r="349" spans="2:65" s="1" customFormat="1" ht="19.5">
      <c r="B349" s="31"/>
      <c r="D349" s="145" t="s">
        <v>198</v>
      </c>
      <c r="F349" s="146" t="s">
        <v>618</v>
      </c>
      <c r="I349" s="147"/>
      <c r="L349" s="31"/>
      <c r="M349" s="148"/>
      <c r="T349" s="55"/>
      <c r="AT349" s="16" t="s">
        <v>198</v>
      </c>
      <c r="AU349" s="16" t="s">
        <v>89</v>
      </c>
    </row>
    <row r="350" spans="2:65" s="1" customFormat="1">
      <c r="B350" s="31"/>
      <c r="D350" s="149" t="s">
        <v>200</v>
      </c>
      <c r="F350" s="150" t="s">
        <v>619</v>
      </c>
      <c r="I350" s="147"/>
      <c r="L350" s="31"/>
      <c r="M350" s="148"/>
      <c r="T350" s="55"/>
      <c r="AT350" s="16" t="s">
        <v>200</v>
      </c>
      <c r="AU350" s="16" t="s">
        <v>89</v>
      </c>
    </row>
    <row r="351" spans="2:65" s="1" customFormat="1" ht="33" customHeight="1">
      <c r="B351" s="31"/>
      <c r="C351" s="132" t="s">
        <v>548</v>
      </c>
      <c r="D351" s="132" t="s">
        <v>192</v>
      </c>
      <c r="E351" s="133" t="s">
        <v>620</v>
      </c>
      <c r="F351" s="134" t="s">
        <v>621</v>
      </c>
      <c r="G351" s="135" t="s">
        <v>210</v>
      </c>
      <c r="H351" s="136">
        <v>43.329000000000001</v>
      </c>
      <c r="I351" s="137"/>
      <c r="J351" s="138">
        <f>ROUND(I351*H351,2)</f>
        <v>0</v>
      </c>
      <c r="K351" s="134" t="s">
        <v>196</v>
      </c>
      <c r="L351" s="31"/>
      <c r="M351" s="139" t="s">
        <v>1</v>
      </c>
      <c r="N351" s="140" t="s">
        <v>44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197</v>
      </c>
      <c r="AT351" s="143" t="s">
        <v>192</v>
      </c>
      <c r="AU351" s="143" t="s">
        <v>89</v>
      </c>
      <c r="AY351" s="16" t="s">
        <v>190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6" t="s">
        <v>87</v>
      </c>
      <c r="BK351" s="144">
        <f>ROUND(I351*H351,2)</f>
        <v>0</v>
      </c>
      <c r="BL351" s="16" t="s">
        <v>197</v>
      </c>
      <c r="BM351" s="143" t="s">
        <v>551</v>
      </c>
    </row>
    <row r="352" spans="2:65" s="1" customFormat="1" ht="29.25">
      <c r="B352" s="31"/>
      <c r="D352" s="145" t="s">
        <v>198</v>
      </c>
      <c r="F352" s="146" t="s">
        <v>623</v>
      </c>
      <c r="I352" s="147"/>
      <c r="L352" s="31"/>
      <c r="M352" s="148"/>
      <c r="T352" s="55"/>
      <c r="AT352" s="16" t="s">
        <v>198</v>
      </c>
      <c r="AU352" s="16" t="s">
        <v>89</v>
      </c>
    </row>
    <row r="353" spans="2:65" s="1" customFormat="1">
      <c r="B353" s="31"/>
      <c r="D353" s="149" t="s">
        <v>200</v>
      </c>
      <c r="F353" s="150" t="s">
        <v>624</v>
      </c>
      <c r="I353" s="147"/>
      <c r="L353" s="31"/>
      <c r="M353" s="148"/>
      <c r="T353" s="55"/>
      <c r="AT353" s="16" t="s">
        <v>200</v>
      </c>
      <c r="AU353" s="16" t="s">
        <v>89</v>
      </c>
    </row>
    <row r="354" spans="2:65" s="1" customFormat="1" ht="24.2" customHeight="1">
      <c r="B354" s="31"/>
      <c r="C354" s="132" t="s">
        <v>387</v>
      </c>
      <c r="D354" s="132" t="s">
        <v>192</v>
      </c>
      <c r="E354" s="133" t="s">
        <v>626</v>
      </c>
      <c r="F354" s="134" t="s">
        <v>627</v>
      </c>
      <c r="G354" s="135" t="s">
        <v>210</v>
      </c>
      <c r="H354" s="136">
        <v>43.329000000000001</v>
      </c>
      <c r="I354" s="137"/>
      <c r="J354" s="138">
        <f>ROUND(I354*H354,2)</f>
        <v>0</v>
      </c>
      <c r="K354" s="134" t="s">
        <v>196</v>
      </c>
      <c r="L354" s="31"/>
      <c r="M354" s="139" t="s">
        <v>1</v>
      </c>
      <c r="N354" s="140" t="s">
        <v>44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197</v>
      </c>
      <c r="AT354" s="143" t="s">
        <v>192</v>
      </c>
      <c r="AU354" s="143" t="s">
        <v>89</v>
      </c>
      <c r="AY354" s="16" t="s">
        <v>190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87</v>
      </c>
      <c r="BK354" s="144">
        <f>ROUND(I354*H354,2)</f>
        <v>0</v>
      </c>
      <c r="BL354" s="16" t="s">
        <v>197</v>
      </c>
      <c r="BM354" s="143" t="s">
        <v>555</v>
      </c>
    </row>
    <row r="355" spans="2:65" s="1" customFormat="1" ht="19.5">
      <c r="B355" s="31"/>
      <c r="D355" s="145" t="s">
        <v>198</v>
      </c>
      <c r="F355" s="146" t="s">
        <v>629</v>
      </c>
      <c r="I355" s="147"/>
      <c r="L355" s="31"/>
      <c r="M355" s="148"/>
      <c r="T355" s="55"/>
      <c r="AT355" s="16" t="s">
        <v>198</v>
      </c>
      <c r="AU355" s="16" t="s">
        <v>89</v>
      </c>
    </row>
    <row r="356" spans="2:65" s="1" customFormat="1">
      <c r="B356" s="31"/>
      <c r="D356" s="149" t="s">
        <v>200</v>
      </c>
      <c r="F356" s="150" t="s">
        <v>630</v>
      </c>
      <c r="I356" s="147"/>
      <c r="L356" s="31"/>
      <c r="M356" s="148"/>
      <c r="T356" s="55"/>
      <c r="AT356" s="16" t="s">
        <v>200</v>
      </c>
      <c r="AU356" s="16" t="s">
        <v>89</v>
      </c>
    </row>
    <row r="357" spans="2:65" s="1" customFormat="1" ht="16.5" customHeight="1">
      <c r="B357" s="31"/>
      <c r="C357" s="132" t="s">
        <v>558</v>
      </c>
      <c r="D357" s="132" t="s">
        <v>192</v>
      </c>
      <c r="E357" s="133" t="s">
        <v>631</v>
      </c>
      <c r="F357" s="134" t="s">
        <v>632</v>
      </c>
      <c r="G357" s="135" t="s">
        <v>265</v>
      </c>
      <c r="H357" s="136">
        <v>2.5579999999999998</v>
      </c>
      <c r="I357" s="137"/>
      <c r="J357" s="138">
        <f>ROUND(I357*H357,2)</f>
        <v>0</v>
      </c>
      <c r="K357" s="134" t="s">
        <v>196</v>
      </c>
      <c r="L357" s="31"/>
      <c r="M357" s="139" t="s">
        <v>1</v>
      </c>
      <c r="N357" s="140" t="s">
        <v>44</v>
      </c>
      <c r="P357" s="141">
        <f>O357*H357</f>
        <v>0</v>
      </c>
      <c r="Q357" s="141">
        <v>1.0627727796999999</v>
      </c>
      <c r="R357" s="141">
        <f>Q357*H357</f>
        <v>2.7185727704725995</v>
      </c>
      <c r="S357" s="141">
        <v>0</v>
      </c>
      <c r="T357" s="142">
        <f>S357*H357</f>
        <v>0</v>
      </c>
      <c r="AR357" s="143" t="s">
        <v>197</v>
      </c>
      <c r="AT357" s="143" t="s">
        <v>192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561</v>
      </c>
    </row>
    <row r="358" spans="2:65" s="1" customFormat="1">
      <c r="B358" s="31"/>
      <c r="D358" s="145" t="s">
        <v>198</v>
      </c>
      <c r="F358" s="146" t="s">
        <v>634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>
      <c r="B359" s="31"/>
      <c r="D359" s="149" t="s">
        <v>200</v>
      </c>
      <c r="F359" s="150" t="s">
        <v>635</v>
      </c>
      <c r="I359" s="147"/>
      <c r="L359" s="31"/>
      <c r="M359" s="148"/>
      <c r="T359" s="55"/>
      <c r="AT359" s="16" t="s">
        <v>200</v>
      </c>
      <c r="AU359" s="16" t="s">
        <v>89</v>
      </c>
    </row>
    <row r="360" spans="2:65" s="1" customFormat="1" ht="24.2" customHeight="1">
      <c r="B360" s="31"/>
      <c r="C360" s="132" t="s">
        <v>392</v>
      </c>
      <c r="D360" s="132" t="s">
        <v>192</v>
      </c>
      <c r="E360" s="133" t="s">
        <v>637</v>
      </c>
      <c r="F360" s="134" t="s">
        <v>638</v>
      </c>
      <c r="G360" s="135" t="s">
        <v>368</v>
      </c>
      <c r="H360" s="136">
        <v>463.11</v>
      </c>
      <c r="I360" s="137"/>
      <c r="J360" s="138">
        <f>ROUND(I360*H360,2)</f>
        <v>0</v>
      </c>
      <c r="K360" s="134" t="s">
        <v>196</v>
      </c>
      <c r="L360" s="31"/>
      <c r="M360" s="139" t="s">
        <v>1</v>
      </c>
      <c r="N360" s="140" t="s">
        <v>44</v>
      </c>
      <c r="P360" s="141">
        <f>O360*H360</f>
        <v>0</v>
      </c>
      <c r="Q360" s="141">
        <v>1.84E-6</v>
      </c>
      <c r="R360" s="141">
        <f>Q360*H360</f>
        <v>8.521224E-4</v>
      </c>
      <c r="S360" s="141">
        <v>0</v>
      </c>
      <c r="T360" s="142">
        <f>S360*H360</f>
        <v>0</v>
      </c>
      <c r="AR360" s="143" t="s">
        <v>197</v>
      </c>
      <c r="AT360" s="143" t="s">
        <v>192</v>
      </c>
      <c r="AU360" s="143" t="s">
        <v>89</v>
      </c>
      <c r="AY360" s="16" t="s">
        <v>190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87</v>
      </c>
      <c r="BK360" s="144">
        <f>ROUND(I360*H360,2)</f>
        <v>0</v>
      </c>
      <c r="BL360" s="16" t="s">
        <v>197</v>
      </c>
      <c r="BM360" s="143" t="s">
        <v>566</v>
      </c>
    </row>
    <row r="361" spans="2:65" s="1" customFormat="1" ht="19.5">
      <c r="B361" s="31"/>
      <c r="D361" s="145" t="s">
        <v>198</v>
      </c>
      <c r="F361" s="146" t="s">
        <v>640</v>
      </c>
      <c r="I361" s="147"/>
      <c r="L361" s="31"/>
      <c r="M361" s="148"/>
      <c r="T361" s="55"/>
      <c r="AT361" s="16" t="s">
        <v>198</v>
      </c>
      <c r="AU361" s="16" t="s">
        <v>89</v>
      </c>
    </row>
    <row r="362" spans="2:65" s="1" customFormat="1">
      <c r="B362" s="31"/>
      <c r="D362" s="149" t="s">
        <v>200</v>
      </c>
      <c r="F362" s="150" t="s">
        <v>641</v>
      </c>
      <c r="I362" s="147"/>
      <c r="L362" s="31"/>
      <c r="M362" s="148"/>
      <c r="T362" s="55"/>
      <c r="AT362" s="16" t="s">
        <v>200</v>
      </c>
      <c r="AU362" s="16" t="s">
        <v>89</v>
      </c>
    </row>
    <row r="363" spans="2:65" s="1" customFormat="1" ht="24.2" customHeight="1">
      <c r="B363" s="31"/>
      <c r="C363" s="132" t="s">
        <v>569</v>
      </c>
      <c r="D363" s="132" t="s">
        <v>192</v>
      </c>
      <c r="E363" s="133" t="s">
        <v>642</v>
      </c>
      <c r="F363" s="134" t="s">
        <v>643</v>
      </c>
      <c r="G363" s="135" t="s">
        <v>368</v>
      </c>
      <c r="H363" s="136">
        <v>463.11</v>
      </c>
      <c r="I363" s="137"/>
      <c r="J363" s="138">
        <f>ROUND(I363*H363,2)</f>
        <v>0</v>
      </c>
      <c r="K363" s="134" t="s">
        <v>196</v>
      </c>
      <c r="L363" s="31"/>
      <c r="M363" s="139" t="s">
        <v>1</v>
      </c>
      <c r="N363" s="140" t="s">
        <v>44</v>
      </c>
      <c r="P363" s="141">
        <f>O363*H363</f>
        <v>0</v>
      </c>
      <c r="Q363" s="141">
        <v>8.0140000000000002E-5</v>
      </c>
      <c r="R363" s="141">
        <f>Q363*H363</f>
        <v>3.7113635400000004E-2</v>
      </c>
      <c r="S363" s="141">
        <v>0</v>
      </c>
      <c r="T363" s="142">
        <f>S363*H363</f>
        <v>0</v>
      </c>
      <c r="AR363" s="143" t="s">
        <v>197</v>
      </c>
      <c r="AT363" s="143" t="s">
        <v>192</v>
      </c>
      <c r="AU363" s="143" t="s">
        <v>89</v>
      </c>
      <c r="AY363" s="16" t="s">
        <v>190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6" t="s">
        <v>87</v>
      </c>
      <c r="BK363" s="144">
        <f>ROUND(I363*H363,2)</f>
        <v>0</v>
      </c>
      <c r="BL363" s="16" t="s">
        <v>197</v>
      </c>
      <c r="BM363" s="143" t="s">
        <v>572</v>
      </c>
    </row>
    <row r="364" spans="2:65" s="1" customFormat="1" ht="19.5">
      <c r="B364" s="31"/>
      <c r="D364" s="145" t="s">
        <v>198</v>
      </c>
      <c r="F364" s="146" t="s">
        <v>645</v>
      </c>
      <c r="I364" s="147"/>
      <c r="L364" s="31"/>
      <c r="M364" s="148"/>
      <c r="T364" s="55"/>
      <c r="AT364" s="16" t="s">
        <v>198</v>
      </c>
      <c r="AU364" s="16" t="s">
        <v>89</v>
      </c>
    </row>
    <row r="365" spans="2:65" s="1" customFormat="1">
      <c r="B365" s="31"/>
      <c r="D365" s="149" t="s">
        <v>200</v>
      </c>
      <c r="F365" s="150" t="s">
        <v>646</v>
      </c>
      <c r="I365" s="147"/>
      <c r="L365" s="31"/>
      <c r="M365" s="148"/>
      <c r="T365" s="55"/>
      <c r="AT365" s="16" t="s">
        <v>200</v>
      </c>
      <c r="AU365" s="16" t="s">
        <v>89</v>
      </c>
    </row>
    <row r="366" spans="2:65" s="1" customFormat="1" ht="24.2" customHeight="1">
      <c r="B366" s="31"/>
      <c r="C366" s="132" t="s">
        <v>401</v>
      </c>
      <c r="D366" s="132" t="s">
        <v>192</v>
      </c>
      <c r="E366" s="133" t="s">
        <v>648</v>
      </c>
      <c r="F366" s="134" t="s">
        <v>649</v>
      </c>
      <c r="G366" s="135" t="s">
        <v>195</v>
      </c>
      <c r="H366" s="136">
        <v>13.92</v>
      </c>
      <c r="I366" s="137"/>
      <c r="J366" s="138">
        <f>ROUND(I366*H366,2)</f>
        <v>0</v>
      </c>
      <c r="K366" s="134" t="s">
        <v>196</v>
      </c>
      <c r="L366" s="31"/>
      <c r="M366" s="139" t="s">
        <v>1</v>
      </c>
      <c r="N366" s="140" t="s">
        <v>44</v>
      </c>
      <c r="P366" s="141">
        <f>O366*H366</f>
        <v>0</v>
      </c>
      <c r="Q366" s="141">
        <v>0.105</v>
      </c>
      <c r="R366" s="141">
        <f>Q366*H366</f>
        <v>1.4616</v>
      </c>
      <c r="S366" s="141">
        <v>0</v>
      </c>
      <c r="T366" s="142">
        <f>S366*H366</f>
        <v>0</v>
      </c>
      <c r="AR366" s="143" t="s">
        <v>197</v>
      </c>
      <c r="AT366" s="143" t="s">
        <v>192</v>
      </c>
      <c r="AU366" s="143" t="s">
        <v>89</v>
      </c>
      <c r="AY366" s="16" t="s">
        <v>190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87</v>
      </c>
      <c r="BK366" s="144">
        <f>ROUND(I366*H366,2)</f>
        <v>0</v>
      </c>
      <c r="BL366" s="16" t="s">
        <v>197</v>
      </c>
      <c r="BM366" s="143" t="s">
        <v>575</v>
      </c>
    </row>
    <row r="367" spans="2:65" s="1" customFormat="1" ht="19.5">
      <c r="B367" s="31"/>
      <c r="D367" s="145" t="s">
        <v>198</v>
      </c>
      <c r="F367" s="146" t="s">
        <v>651</v>
      </c>
      <c r="I367" s="147"/>
      <c r="L367" s="31"/>
      <c r="M367" s="148"/>
      <c r="T367" s="55"/>
      <c r="AT367" s="16" t="s">
        <v>198</v>
      </c>
      <c r="AU367" s="16" t="s">
        <v>89</v>
      </c>
    </row>
    <row r="368" spans="2:65" s="1" customFormat="1">
      <c r="B368" s="31"/>
      <c r="D368" s="149" t="s">
        <v>200</v>
      </c>
      <c r="F368" s="150" t="s">
        <v>652</v>
      </c>
      <c r="I368" s="147"/>
      <c r="L368" s="31"/>
      <c r="M368" s="148"/>
      <c r="T368" s="55"/>
      <c r="AT368" s="16" t="s">
        <v>200</v>
      </c>
      <c r="AU368" s="16" t="s">
        <v>89</v>
      </c>
    </row>
    <row r="369" spans="2:65" s="1" customFormat="1" ht="19.5">
      <c r="B369" s="31"/>
      <c r="D369" s="145" t="s">
        <v>403</v>
      </c>
      <c r="F369" s="151" t="s">
        <v>653</v>
      </c>
      <c r="I369" s="147"/>
      <c r="L369" s="31"/>
      <c r="M369" s="148"/>
      <c r="T369" s="55"/>
      <c r="AT369" s="16" t="s">
        <v>403</v>
      </c>
      <c r="AU369" s="16" t="s">
        <v>89</v>
      </c>
    </row>
    <row r="370" spans="2:65" s="1" customFormat="1" ht="24.2" customHeight="1">
      <c r="B370" s="31"/>
      <c r="C370" s="132" t="s">
        <v>578</v>
      </c>
      <c r="D370" s="132" t="s">
        <v>192</v>
      </c>
      <c r="E370" s="133" t="s">
        <v>654</v>
      </c>
      <c r="F370" s="134" t="s">
        <v>655</v>
      </c>
      <c r="G370" s="135" t="s">
        <v>195</v>
      </c>
      <c r="H370" s="136">
        <v>39.472999999999999</v>
      </c>
      <c r="I370" s="137"/>
      <c r="J370" s="138">
        <f>ROUND(I370*H370,2)</f>
        <v>0</v>
      </c>
      <c r="K370" s="134" t="s">
        <v>196</v>
      </c>
      <c r="L370" s="31"/>
      <c r="M370" s="139" t="s">
        <v>1</v>
      </c>
      <c r="N370" s="140" t="s">
        <v>44</v>
      </c>
      <c r="P370" s="141">
        <f>O370*H370</f>
        <v>0</v>
      </c>
      <c r="Q370" s="141">
        <v>0.28361500000000001</v>
      </c>
      <c r="R370" s="141">
        <f>Q370*H370</f>
        <v>11.195134895000001</v>
      </c>
      <c r="S370" s="141">
        <v>0</v>
      </c>
      <c r="T370" s="142">
        <f>S370*H370</f>
        <v>0</v>
      </c>
      <c r="AR370" s="143" t="s">
        <v>197</v>
      </c>
      <c r="AT370" s="143" t="s">
        <v>192</v>
      </c>
      <c r="AU370" s="143" t="s">
        <v>89</v>
      </c>
      <c r="AY370" s="16" t="s">
        <v>190</v>
      </c>
      <c r="BE370" s="144">
        <f>IF(N370="základní",J370,0)</f>
        <v>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6" t="s">
        <v>87</v>
      </c>
      <c r="BK370" s="144">
        <f>ROUND(I370*H370,2)</f>
        <v>0</v>
      </c>
      <c r="BL370" s="16" t="s">
        <v>197</v>
      </c>
      <c r="BM370" s="143" t="s">
        <v>581</v>
      </c>
    </row>
    <row r="371" spans="2:65" s="1" customFormat="1" ht="19.5">
      <c r="B371" s="31"/>
      <c r="D371" s="145" t="s">
        <v>198</v>
      </c>
      <c r="F371" s="146" t="s">
        <v>657</v>
      </c>
      <c r="I371" s="147"/>
      <c r="L371" s="31"/>
      <c r="M371" s="148"/>
      <c r="T371" s="55"/>
      <c r="AT371" s="16" t="s">
        <v>198</v>
      </c>
      <c r="AU371" s="16" t="s">
        <v>89</v>
      </c>
    </row>
    <row r="372" spans="2:65" s="1" customFormat="1">
      <c r="B372" s="31"/>
      <c r="D372" s="149" t="s">
        <v>200</v>
      </c>
      <c r="F372" s="150" t="s">
        <v>658</v>
      </c>
      <c r="I372" s="147"/>
      <c r="L372" s="31"/>
      <c r="M372" s="148"/>
      <c r="T372" s="55"/>
      <c r="AT372" s="16" t="s">
        <v>200</v>
      </c>
      <c r="AU372" s="16" t="s">
        <v>89</v>
      </c>
    </row>
    <row r="373" spans="2:65" s="1" customFormat="1" ht="19.5">
      <c r="B373" s="31"/>
      <c r="D373" s="145" t="s">
        <v>403</v>
      </c>
      <c r="F373" s="151" t="s">
        <v>659</v>
      </c>
      <c r="I373" s="147"/>
      <c r="L373" s="31"/>
      <c r="M373" s="148"/>
      <c r="T373" s="55"/>
      <c r="AT373" s="16" t="s">
        <v>403</v>
      </c>
      <c r="AU373" s="16" t="s">
        <v>89</v>
      </c>
    </row>
    <row r="374" spans="2:65" s="1" customFormat="1" ht="21.75" customHeight="1">
      <c r="B374" s="31"/>
      <c r="C374" s="132" t="s">
        <v>407</v>
      </c>
      <c r="D374" s="132" t="s">
        <v>192</v>
      </c>
      <c r="E374" s="133" t="s">
        <v>661</v>
      </c>
      <c r="F374" s="134" t="s">
        <v>662</v>
      </c>
      <c r="G374" s="135" t="s">
        <v>195</v>
      </c>
      <c r="H374" s="136">
        <v>39.472999999999999</v>
      </c>
      <c r="I374" s="137"/>
      <c r="J374" s="138">
        <f>ROUND(I374*H374,2)</f>
        <v>0</v>
      </c>
      <c r="K374" s="134" t="s">
        <v>196</v>
      </c>
      <c r="L374" s="31"/>
      <c r="M374" s="139" t="s">
        <v>1</v>
      </c>
      <c r="N374" s="140" t="s">
        <v>44</v>
      </c>
      <c r="P374" s="141">
        <f>O374*H374</f>
        <v>0</v>
      </c>
      <c r="Q374" s="141">
        <v>0.27560000000000001</v>
      </c>
      <c r="R374" s="141">
        <f>Q374*H374</f>
        <v>10.8787588</v>
      </c>
      <c r="S374" s="141">
        <v>0</v>
      </c>
      <c r="T374" s="142">
        <f>S374*H374</f>
        <v>0</v>
      </c>
      <c r="AR374" s="143" t="s">
        <v>197</v>
      </c>
      <c r="AT374" s="143" t="s">
        <v>192</v>
      </c>
      <c r="AU374" s="143" t="s">
        <v>89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586</v>
      </c>
    </row>
    <row r="375" spans="2:65" s="1" customFormat="1" ht="19.5">
      <c r="B375" s="31"/>
      <c r="D375" s="145" t="s">
        <v>198</v>
      </c>
      <c r="F375" s="146" t="s">
        <v>664</v>
      </c>
      <c r="I375" s="147"/>
      <c r="L375" s="31"/>
      <c r="M375" s="148"/>
      <c r="T375" s="55"/>
      <c r="AT375" s="16" t="s">
        <v>198</v>
      </c>
      <c r="AU375" s="16" t="s">
        <v>89</v>
      </c>
    </row>
    <row r="376" spans="2:65" s="1" customFormat="1">
      <c r="B376" s="31"/>
      <c r="D376" s="149" t="s">
        <v>200</v>
      </c>
      <c r="F376" s="150" t="s">
        <v>665</v>
      </c>
      <c r="I376" s="147"/>
      <c r="L376" s="31"/>
      <c r="M376" s="148"/>
      <c r="T376" s="55"/>
      <c r="AT376" s="16" t="s">
        <v>200</v>
      </c>
      <c r="AU376" s="16" t="s">
        <v>89</v>
      </c>
    </row>
    <row r="377" spans="2:65" s="1" customFormat="1" ht="24.2" customHeight="1">
      <c r="B377" s="31"/>
      <c r="C377" s="132" t="s">
        <v>589</v>
      </c>
      <c r="D377" s="132" t="s">
        <v>192</v>
      </c>
      <c r="E377" s="133" t="s">
        <v>1896</v>
      </c>
      <c r="F377" s="134" t="s">
        <v>1897</v>
      </c>
      <c r="G377" s="135" t="s">
        <v>368</v>
      </c>
      <c r="H377" s="136">
        <v>21.285</v>
      </c>
      <c r="I377" s="137"/>
      <c r="J377" s="138">
        <f>ROUND(I377*H377,2)</f>
        <v>0</v>
      </c>
      <c r="K377" s="134" t="s">
        <v>196</v>
      </c>
      <c r="L377" s="31"/>
      <c r="M377" s="139" t="s">
        <v>1</v>
      </c>
      <c r="N377" s="140" t="s">
        <v>44</v>
      </c>
      <c r="P377" s="141">
        <f>O377*H377</f>
        <v>0</v>
      </c>
      <c r="Q377" s="141">
        <v>0.19662760000000001</v>
      </c>
      <c r="R377" s="141">
        <f>Q377*H377</f>
        <v>4.1852184660000002</v>
      </c>
      <c r="S377" s="141">
        <v>0</v>
      </c>
      <c r="T377" s="142">
        <f>S377*H377</f>
        <v>0</v>
      </c>
      <c r="AR377" s="143" t="s">
        <v>197</v>
      </c>
      <c r="AT377" s="143" t="s">
        <v>192</v>
      </c>
      <c r="AU377" s="143" t="s">
        <v>89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592</v>
      </c>
    </row>
    <row r="378" spans="2:65" s="1" customFormat="1" ht="29.25">
      <c r="B378" s="31"/>
      <c r="D378" s="145" t="s">
        <v>198</v>
      </c>
      <c r="F378" s="146" t="s">
        <v>1898</v>
      </c>
      <c r="I378" s="147"/>
      <c r="L378" s="31"/>
      <c r="M378" s="148"/>
      <c r="T378" s="55"/>
      <c r="AT378" s="16" t="s">
        <v>198</v>
      </c>
      <c r="AU378" s="16" t="s">
        <v>89</v>
      </c>
    </row>
    <row r="379" spans="2:65" s="1" customFormat="1">
      <c r="B379" s="31"/>
      <c r="D379" s="149" t="s">
        <v>200</v>
      </c>
      <c r="F379" s="150" t="s">
        <v>1899</v>
      </c>
      <c r="I379" s="147"/>
      <c r="L379" s="31"/>
      <c r="M379" s="148"/>
      <c r="T379" s="55"/>
      <c r="AT379" s="16" t="s">
        <v>200</v>
      </c>
      <c r="AU379" s="16" t="s">
        <v>89</v>
      </c>
    </row>
    <row r="380" spans="2:65" s="1" customFormat="1" ht="21.75" customHeight="1">
      <c r="B380" s="31"/>
      <c r="C380" s="132" t="s">
        <v>413</v>
      </c>
      <c r="D380" s="132" t="s">
        <v>192</v>
      </c>
      <c r="E380" s="133" t="s">
        <v>1892</v>
      </c>
      <c r="F380" s="134" t="s">
        <v>1893</v>
      </c>
      <c r="G380" s="135" t="s">
        <v>195</v>
      </c>
      <c r="H380" s="136">
        <v>10.643000000000001</v>
      </c>
      <c r="I380" s="137"/>
      <c r="J380" s="138">
        <f>ROUND(I380*H380,2)</f>
        <v>0</v>
      </c>
      <c r="K380" s="134" t="s">
        <v>196</v>
      </c>
      <c r="L380" s="31"/>
      <c r="M380" s="139" t="s">
        <v>1</v>
      </c>
      <c r="N380" s="140" t="s">
        <v>44</v>
      </c>
      <c r="P380" s="141">
        <f>O380*H380</f>
        <v>0</v>
      </c>
      <c r="Q380" s="141">
        <v>0.27560000000000001</v>
      </c>
      <c r="R380" s="141">
        <f>Q380*H380</f>
        <v>2.9332108000000003</v>
      </c>
      <c r="S380" s="141">
        <v>0</v>
      </c>
      <c r="T380" s="142">
        <f>S380*H380</f>
        <v>0</v>
      </c>
      <c r="AR380" s="143" t="s">
        <v>197</v>
      </c>
      <c r="AT380" s="143" t="s">
        <v>192</v>
      </c>
      <c r="AU380" s="143" t="s">
        <v>89</v>
      </c>
      <c r="AY380" s="16" t="s">
        <v>190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87</v>
      </c>
      <c r="BK380" s="144">
        <f>ROUND(I380*H380,2)</f>
        <v>0</v>
      </c>
      <c r="BL380" s="16" t="s">
        <v>197</v>
      </c>
      <c r="BM380" s="143" t="s">
        <v>597</v>
      </c>
    </row>
    <row r="381" spans="2:65" s="1" customFormat="1" ht="19.5">
      <c r="B381" s="31"/>
      <c r="D381" s="145" t="s">
        <v>198</v>
      </c>
      <c r="F381" s="146" t="s">
        <v>1894</v>
      </c>
      <c r="I381" s="147"/>
      <c r="L381" s="31"/>
      <c r="M381" s="148"/>
      <c r="T381" s="55"/>
      <c r="AT381" s="16" t="s">
        <v>198</v>
      </c>
      <c r="AU381" s="16" t="s">
        <v>89</v>
      </c>
    </row>
    <row r="382" spans="2:65" s="1" customFormat="1">
      <c r="B382" s="31"/>
      <c r="D382" s="149" t="s">
        <v>200</v>
      </c>
      <c r="F382" s="150" t="s">
        <v>1895</v>
      </c>
      <c r="I382" s="147"/>
      <c r="L382" s="31"/>
      <c r="M382" s="148"/>
      <c r="T382" s="55"/>
      <c r="AT382" s="16" t="s">
        <v>200</v>
      </c>
      <c r="AU382" s="16" t="s">
        <v>89</v>
      </c>
    </row>
    <row r="383" spans="2:65" s="11" customFormat="1" ht="22.9" customHeight="1">
      <c r="B383" s="121"/>
      <c r="D383" s="122" t="s">
        <v>78</v>
      </c>
      <c r="E383" s="130" t="s">
        <v>369</v>
      </c>
      <c r="F383" s="130" t="s">
        <v>666</v>
      </c>
      <c r="I383" s="124"/>
      <c r="J383" s="131">
        <f>BK383</f>
        <v>0</v>
      </c>
      <c r="L383" s="121"/>
      <c r="M383" s="125"/>
      <c r="P383" s="126">
        <f>SUM(P384:P405)</f>
        <v>0</v>
      </c>
      <c r="R383" s="126">
        <f>SUM(R384:R405)</f>
        <v>1.5633535470000002</v>
      </c>
      <c r="T383" s="127">
        <f>SUM(T384:T405)</f>
        <v>0</v>
      </c>
      <c r="AR383" s="122" t="s">
        <v>87</v>
      </c>
      <c r="AT383" s="128" t="s">
        <v>78</v>
      </c>
      <c r="AU383" s="128" t="s">
        <v>87</v>
      </c>
      <c r="AY383" s="122" t="s">
        <v>190</v>
      </c>
      <c r="BK383" s="129">
        <f>SUM(BK384:BK405)</f>
        <v>0</v>
      </c>
    </row>
    <row r="384" spans="2:65" s="1" customFormat="1" ht="33" customHeight="1">
      <c r="B384" s="31"/>
      <c r="C384" s="132" t="s">
        <v>599</v>
      </c>
      <c r="D384" s="132" t="s">
        <v>192</v>
      </c>
      <c r="E384" s="133" t="s">
        <v>717</v>
      </c>
      <c r="F384" s="134" t="s">
        <v>718</v>
      </c>
      <c r="G384" s="135" t="s">
        <v>195</v>
      </c>
      <c r="H384" s="136">
        <v>524.88</v>
      </c>
      <c r="I384" s="137"/>
      <c r="J384" s="138">
        <f>ROUND(I384*H384,2)</f>
        <v>0</v>
      </c>
      <c r="K384" s="134" t="s">
        <v>196</v>
      </c>
      <c r="L384" s="31"/>
      <c r="M384" s="139" t="s">
        <v>1</v>
      </c>
      <c r="N384" s="140" t="s">
        <v>44</v>
      </c>
      <c r="P384" s="141">
        <f>O384*H384</f>
        <v>0</v>
      </c>
      <c r="Q384" s="141">
        <v>2.6533749999999999E-4</v>
      </c>
      <c r="R384" s="141">
        <f>Q384*H384</f>
        <v>0.13927034699999999</v>
      </c>
      <c r="S384" s="141">
        <v>0</v>
      </c>
      <c r="T384" s="142">
        <f>S384*H384</f>
        <v>0</v>
      </c>
      <c r="AR384" s="143" t="s">
        <v>197</v>
      </c>
      <c r="AT384" s="143" t="s">
        <v>192</v>
      </c>
      <c r="AU384" s="143" t="s">
        <v>89</v>
      </c>
      <c r="AY384" s="16" t="s">
        <v>190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87</v>
      </c>
      <c r="BK384" s="144">
        <f>ROUND(I384*H384,2)</f>
        <v>0</v>
      </c>
      <c r="BL384" s="16" t="s">
        <v>197</v>
      </c>
      <c r="BM384" s="143" t="s">
        <v>602</v>
      </c>
    </row>
    <row r="385" spans="2:65" s="1" customFormat="1" ht="29.25">
      <c r="B385" s="31"/>
      <c r="D385" s="145" t="s">
        <v>198</v>
      </c>
      <c r="F385" s="146" t="s">
        <v>720</v>
      </c>
      <c r="I385" s="147"/>
      <c r="L385" s="31"/>
      <c r="M385" s="148"/>
      <c r="T385" s="55"/>
      <c r="AT385" s="16" t="s">
        <v>198</v>
      </c>
      <c r="AU385" s="16" t="s">
        <v>89</v>
      </c>
    </row>
    <row r="386" spans="2:65" s="1" customFormat="1">
      <c r="B386" s="31"/>
      <c r="D386" s="149" t="s">
        <v>200</v>
      </c>
      <c r="F386" s="150" t="s">
        <v>721</v>
      </c>
      <c r="I386" s="147"/>
      <c r="L386" s="31"/>
      <c r="M386" s="148"/>
      <c r="T386" s="55"/>
      <c r="AT386" s="16" t="s">
        <v>200</v>
      </c>
      <c r="AU386" s="16" t="s">
        <v>89</v>
      </c>
    </row>
    <row r="387" spans="2:65" s="1" customFormat="1" ht="24.2" customHeight="1">
      <c r="B387" s="31"/>
      <c r="C387" s="152" t="s">
        <v>418</v>
      </c>
      <c r="D387" s="152" t="s">
        <v>426</v>
      </c>
      <c r="E387" s="153" t="s">
        <v>728</v>
      </c>
      <c r="F387" s="154" t="s">
        <v>729</v>
      </c>
      <c r="G387" s="155" t="s">
        <v>204</v>
      </c>
      <c r="H387" s="156">
        <v>198</v>
      </c>
      <c r="I387" s="157"/>
      <c r="J387" s="158">
        <f>ROUND(I387*H387,2)</f>
        <v>0</v>
      </c>
      <c r="K387" s="154" t="s">
        <v>1</v>
      </c>
      <c r="L387" s="159"/>
      <c r="M387" s="160" t="s">
        <v>1</v>
      </c>
      <c r="N387" s="161" t="s">
        <v>44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216</v>
      </c>
      <c r="AT387" s="143" t="s">
        <v>426</v>
      </c>
      <c r="AU387" s="143" t="s">
        <v>89</v>
      </c>
      <c r="AY387" s="16" t="s">
        <v>190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87</v>
      </c>
      <c r="BK387" s="144">
        <f>ROUND(I387*H387,2)</f>
        <v>0</v>
      </c>
      <c r="BL387" s="16" t="s">
        <v>197</v>
      </c>
      <c r="BM387" s="143" t="s">
        <v>605</v>
      </c>
    </row>
    <row r="388" spans="2:65" s="1" customFormat="1" ht="19.5">
      <c r="B388" s="31"/>
      <c r="D388" s="145" t="s">
        <v>198</v>
      </c>
      <c r="F388" s="146" t="s">
        <v>731</v>
      </c>
      <c r="I388" s="147"/>
      <c r="L388" s="31"/>
      <c r="M388" s="148"/>
      <c r="T388" s="55"/>
      <c r="AT388" s="16" t="s">
        <v>198</v>
      </c>
      <c r="AU388" s="16" t="s">
        <v>89</v>
      </c>
    </row>
    <row r="389" spans="2:65" s="1" customFormat="1" ht="39">
      <c r="B389" s="31"/>
      <c r="D389" s="145" t="s">
        <v>403</v>
      </c>
      <c r="F389" s="151" t="s">
        <v>732</v>
      </c>
      <c r="I389" s="147"/>
      <c r="L389" s="31"/>
      <c r="M389" s="148"/>
      <c r="T389" s="55"/>
      <c r="AT389" s="16" t="s">
        <v>403</v>
      </c>
      <c r="AU389" s="16" t="s">
        <v>89</v>
      </c>
    </row>
    <row r="390" spans="2:65" s="1" customFormat="1" ht="24.2" customHeight="1">
      <c r="B390" s="31"/>
      <c r="C390" s="152" t="s">
        <v>606</v>
      </c>
      <c r="D390" s="152" t="s">
        <v>426</v>
      </c>
      <c r="E390" s="153" t="s">
        <v>722</v>
      </c>
      <c r="F390" s="154" t="s">
        <v>723</v>
      </c>
      <c r="G390" s="155" t="s">
        <v>204</v>
      </c>
      <c r="H390" s="156">
        <v>12</v>
      </c>
      <c r="I390" s="157"/>
      <c r="J390" s="158">
        <f>ROUND(I390*H390,2)</f>
        <v>0</v>
      </c>
      <c r="K390" s="154" t="s">
        <v>1</v>
      </c>
      <c r="L390" s="159"/>
      <c r="M390" s="160" t="s">
        <v>1</v>
      </c>
      <c r="N390" s="161" t="s">
        <v>44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216</v>
      </c>
      <c r="AT390" s="143" t="s">
        <v>426</v>
      </c>
      <c r="AU390" s="143" t="s">
        <v>89</v>
      </c>
      <c r="AY390" s="16" t="s">
        <v>190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6" t="s">
        <v>87</v>
      </c>
      <c r="BK390" s="144">
        <f>ROUND(I390*H390,2)</f>
        <v>0</v>
      </c>
      <c r="BL390" s="16" t="s">
        <v>197</v>
      </c>
      <c r="BM390" s="143" t="s">
        <v>609</v>
      </c>
    </row>
    <row r="391" spans="2:65" s="1" customFormat="1" ht="19.5">
      <c r="B391" s="31"/>
      <c r="D391" s="145" t="s">
        <v>198</v>
      </c>
      <c r="F391" s="146" t="s">
        <v>725</v>
      </c>
      <c r="I391" s="147"/>
      <c r="L391" s="31"/>
      <c r="M391" s="148"/>
      <c r="T391" s="55"/>
      <c r="AT391" s="16" t="s">
        <v>198</v>
      </c>
      <c r="AU391" s="16" t="s">
        <v>89</v>
      </c>
    </row>
    <row r="392" spans="2:65" s="1" customFormat="1" ht="39">
      <c r="B392" s="31"/>
      <c r="D392" s="145" t="s">
        <v>403</v>
      </c>
      <c r="F392" s="151" t="s">
        <v>2204</v>
      </c>
      <c r="I392" s="147"/>
      <c r="L392" s="31"/>
      <c r="M392" s="148"/>
      <c r="T392" s="55"/>
      <c r="AT392" s="16" t="s">
        <v>403</v>
      </c>
      <c r="AU392" s="16" t="s">
        <v>89</v>
      </c>
    </row>
    <row r="393" spans="2:65" s="1" customFormat="1" ht="24.2" customHeight="1">
      <c r="B393" s="31"/>
      <c r="C393" s="132" t="s">
        <v>423</v>
      </c>
      <c r="D393" s="132" t="s">
        <v>192</v>
      </c>
      <c r="E393" s="133" t="s">
        <v>2134</v>
      </c>
      <c r="F393" s="134" t="s">
        <v>2135</v>
      </c>
      <c r="G393" s="135" t="s">
        <v>204</v>
      </c>
      <c r="H393" s="136">
        <v>68</v>
      </c>
      <c r="I393" s="137"/>
      <c r="J393" s="138">
        <f>ROUND(I393*H393,2)</f>
        <v>0</v>
      </c>
      <c r="K393" s="134" t="s">
        <v>1</v>
      </c>
      <c r="L393" s="31"/>
      <c r="M393" s="139" t="s">
        <v>1</v>
      </c>
      <c r="N393" s="140" t="s">
        <v>44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197</v>
      </c>
      <c r="AT393" s="143" t="s">
        <v>192</v>
      </c>
      <c r="AU393" s="143" t="s">
        <v>89</v>
      </c>
      <c r="AY393" s="16" t="s">
        <v>190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87</v>
      </c>
      <c r="BK393" s="144">
        <f>ROUND(I393*H393,2)</f>
        <v>0</v>
      </c>
      <c r="BL393" s="16" t="s">
        <v>197</v>
      </c>
      <c r="BM393" s="143" t="s">
        <v>612</v>
      </c>
    </row>
    <row r="394" spans="2:65" s="1" customFormat="1" ht="29.25">
      <c r="B394" s="31"/>
      <c r="D394" s="145" t="s">
        <v>198</v>
      </c>
      <c r="F394" s="146" t="s">
        <v>2136</v>
      </c>
      <c r="I394" s="147"/>
      <c r="L394" s="31"/>
      <c r="M394" s="148"/>
      <c r="T394" s="55"/>
      <c r="AT394" s="16" t="s">
        <v>198</v>
      </c>
      <c r="AU394" s="16" t="s">
        <v>89</v>
      </c>
    </row>
    <row r="395" spans="2:65" s="1" customFormat="1" ht="24.2" customHeight="1">
      <c r="B395" s="31"/>
      <c r="C395" s="152" t="s">
        <v>614</v>
      </c>
      <c r="D395" s="152" t="s">
        <v>426</v>
      </c>
      <c r="E395" s="153" t="s">
        <v>747</v>
      </c>
      <c r="F395" s="154" t="s">
        <v>748</v>
      </c>
      <c r="G395" s="155" t="s">
        <v>368</v>
      </c>
      <c r="H395" s="156">
        <v>338.8</v>
      </c>
      <c r="I395" s="157"/>
      <c r="J395" s="158">
        <f>ROUND(I395*H395,2)</f>
        <v>0</v>
      </c>
      <c r="K395" s="154" t="s">
        <v>196</v>
      </c>
      <c r="L395" s="159"/>
      <c r="M395" s="160" t="s">
        <v>1</v>
      </c>
      <c r="N395" s="161" t="s">
        <v>44</v>
      </c>
      <c r="P395" s="141">
        <f>O395*H395</f>
        <v>0</v>
      </c>
      <c r="Q395" s="141">
        <v>3.0000000000000001E-3</v>
      </c>
      <c r="R395" s="141">
        <f>Q395*H395</f>
        <v>1.0164</v>
      </c>
      <c r="S395" s="141">
        <v>0</v>
      </c>
      <c r="T395" s="142">
        <f>S395*H395</f>
        <v>0</v>
      </c>
      <c r="AR395" s="143" t="s">
        <v>216</v>
      </c>
      <c r="AT395" s="143" t="s">
        <v>426</v>
      </c>
      <c r="AU395" s="143" t="s">
        <v>89</v>
      </c>
      <c r="AY395" s="16" t="s">
        <v>190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87</v>
      </c>
      <c r="BK395" s="144">
        <f>ROUND(I395*H395,2)</f>
        <v>0</v>
      </c>
      <c r="BL395" s="16" t="s">
        <v>197</v>
      </c>
      <c r="BM395" s="143" t="s">
        <v>617</v>
      </c>
    </row>
    <row r="396" spans="2:65" s="1" customFormat="1">
      <c r="B396" s="31"/>
      <c r="D396" s="145" t="s">
        <v>198</v>
      </c>
      <c r="F396" s="146" t="s">
        <v>748</v>
      </c>
      <c r="I396" s="147"/>
      <c r="L396" s="31"/>
      <c r="M396" s="148"/>
      <c r="T396" s="55"/>
      <c r="AT396" s="16" t="s">
        <v>198</v>
      </c>
      <c r="AU396" s="16" t="s">
        <v>89</v>
      </c>
    </row>
    <row r="397" spans="2:65" s="1" customFormat="1" ht="24.2" customHeight="1">
      <c r="B397" s="31"/>
      <c r="C397" s="152" t="s">
        <v>429</v>
      </c>
      <c r="D397" s="152" t="s">
        <v>426</v>
      </c>
      <c r="E397" s="153" t="s">
        <v>750</v>
      </c>
      <c r="F397" s="154" t="s">
        <v>751</v>
      </c>
      <c r="G397" s="155" t="s">
        <v>204</v>
      </c>
      <c r="H397" s="156">
        <v>68</v>
      </c>
      <c r="I397" s="157"/>
      <c r="J397" s="158">
        <f>ROUND(I397*H397,2)</f>
        <v>0</v>
      </c>
      <c r="K397" s="154" t="s">
        <v>196</v>
      </c>
      <c r="L397" s="159"/>
      <c r="M397" s="160" t="s">
        <v>1</v>
      </c>
      <c r="N397" s="161" t="s">
        <v>44</v>
      </c>
      <c r="P397" s="141">
        <f>O397*H397</f>
        <v>0</v>
      </c>
      <c r="Q397" s="141">
        <v>6.0000000000000002E-5</v>
      </c>
      <c r="R397" s="141">
        <f>Q397*H397</f>
        <v>4.0800000000000003E-3</v>
      </c>
      <c r="S397" s="141">
        <v>0</v>
      </c>
      <c r="T397" s="142">
        <f>S397*H397</f>
        <v>0</v>
      </c>
      <c r="AR397" s="143" t="s">
        <v>216</v>
      </c>
      <c r="AT397" s="143" t="s">
        <v>426</v>
      </c>
      <c r="AU397" s="143" t="s">
        <v>89</v>
      </c>
      <c r="AY397" s="16" t="s">
        <v>190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6" t="s">
        <v>87</v>
      </c>
      <c r="BK397" s="144">
        <f>ROUND(I397*H397,2)</f>
        <v>0</v>
      </c>
      <c r="BL397" s="16" t="s">
        <v>197</v>
      </c>
      <c r="BM397" s="143" t="s">
        <v>622</v>
      </c>
    </row>
    <row r="398" spans="2:65" s="1" customFormat="1">
      <c r="B398" s="31"/>
      <c r="D398" s="145" t="s">
        <v>198</v>
      </c>
      <c r="F398" s="146" t="s">
        <v>751</v>
      </c>
      <c r="I398" s="147"/>
      <c r="L398" s="31"/>
      <c r="M398" s="148"/>
      <c r="T398" s="55"/>
      <c r="AT398" s="16" t="s">
        <v>198</v>
      </c>
      <c r="AU398" s="16" t="s">
        <v>89</v>
      </c>
    </row>
    <row r="399" spans="2:65" s="1" customFormat="1" ht="19.5">
      <c r="B399" s="31"/>
      <c r="D399" s="145" t="s">
        <v>403</v>
      </c>
      <c r="F399" s="151" t="s">
        <v>1910</v>
      </c>
      <c r="I399" s="147"/>
      <c r="L399" s="31"/>
      <c r="M399" s="148"/>
      <c r="T399" s="55"/>
      <c r="AT399" s="16" t="s">
        <v>403</v>
      </c>
      <c r="AU399" s="16" t="s">
        <v>89</v>
      </c>
    </row>
    <row r="400" spans="2:65" s="1" customFormat="1" ht="24.2" customHeight="1">
      <c r="B400" s="31"/>
      <c r="C400" s="132" t="s">
        <v>625</v>
      </c>
      <c r="D400" s="132" t="s">
        <v>192</v>
      </c>
      <c r="E400" s="133" t="s">
        <v>755</v>
      </c>
      <c r="F400" s="134" t="s">
        <v>756</v>
      </c>
      <c r="G400" s="135" t="s">
        <v>195</v>
      </c>
      <c r="H400" s="136">
        <v>282.24</v>
      </c>
      <c r="I400" s="137"/>
      <c r="J400" s="138">
        <f>ROUND(I400*H400,2)</f>
        <v>0</v>
      </c>
      <c r="K400" s="134" t="s">
        <v>196</v>
      </c>
      <c r="L400" s="31"/>
      <c r="M400" s="139" t="s">
        <v>1</v>
      </c>
      <c r="N400" s="140" t="s">
        <v>44</v>
      </c>
      <c r="P400" s="141">
        <f>O400*H400</f>
        <v>0</v>
      </c>
      <c r="Q400" s="141">
        <v>0</v>
      </c>
      <c r="R400" s="141">
        <f>Q400*H400</f>
        <v>0</v>
      </c>
      <c r="S400" s="141">
        <v>0</v>
      </c>
      <c r="T400" s="142">
        <f>S400*H400</f>
        <v>0</v>
      </c>
      <c r="AR400" s="143" t="s">
        <v>197</v>
      </c>
      <c r="AT400" s="143" t="s">
        <v>192</v>
      </c>
      <c r="AU400" s="143" t="s">
        <v>89</v>
      </c>
      <c r="AY400" s="16" t="s">
        <v>190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6" t="s">
        <v>87</v>
      </c>
      <c r="BK400" s="144">
        <f>ROUND(I400*H400,2)</f>
        <v>0</v>
      </c>
      <c r="BL400" s="16" t="s">
        <v>197</v>
      </c>
      <c r="BM400" s="143" t="s">
        <v>628</v>
      </c>
    </row>
    <row r="401" spans="2:65" s="1" customFormat="1" ht="19.5">
      <c r="B401" s="31"/>
      <c r="D401" s="145" t="s">
        <v>198</v>
      </c>
      <c r="F401" s="146" t="s">
        <v>758</v>
      </c>
      <c r="I401" s="147"/>
      <c r="L401" s="31"/>
      <c r="M401" s="148"/>
      <c r="T401" s="55"/>
      <c r="AT401" s="16" t="s">
        <v>198</v>
      </c>
      <c r="AU401" s="16" t="s">
        <v>89</v>
      </c>
    </row>
    <row r="402" spans="2:65" s="1" customFormat="1">
      <c r="B402" s="31"/>
      <c r="D402" s="149" t="s">
        <v>200</v>
      </c>
      <c r="F402" s="150" t="s">
        <v>759</v>
      </c>
      <c r="I402" s="147"/>
      <c r="L402" s="31"/>
      <c r="M402" s="148"/>
      <c r="T402" s="55"/>
      <c r="AT402" s="16" t="s">
        <v>200</v>
      </c>
      <c r="AU402" s="16" t="s">
        <v>89</v>
      </c>
    </row>
    <row r="403" spans="2:65" s="1" customFormat="1" ht="16.5" customHeight="1">
      <c r="B403" s="31"/>
      <c r="C403" s="152" t="s">
        <v>434</v>
      </c>
      <c r="D403" s="152" t="s">
        <v>426</v>
      </c>
      <c r="E403" s="153" t="s">
        <v>760</v>
      </c>
      <c r="F403" s="154" t="s">
        <v>761</v>
      </c>
      <c r="G403" s="155" t="s">
        <v>195</v>
      </c>
      <c r="H403" s="156">
        <v>310.464</v>
      </c>
      <c r="I403" s="157"/>
      <c r="J403" s="158">
        <f>ROUND(I403*H403,2)</f>
        <v>0</v>
      </c>
      <c r="K403" s="154" t="s">
        <v>196</v>
      </c>
      <c r="L403" s="159"/>
      <c r="M403" s="160" t="s">
        <v>1</v>
      </c>
      <c r="N403" s="161" t="s">
        <v>44</v>
      </c>
      <c r="P403" s="141">
        <f>O403*H403</f>
        <v>0</v>
      </c>
      <c r="Q403" s="141">
        <v>1.2999999999999999E-3</v>
      </c>
      <c r="R403" s="141">
        <f>Q403*H403</f>
        <v>0.4036032</v>
      </c>
      <c r="S403" s="141">
        <v>0</v>
      </c>
      <c r="T403" s="142">
        <f>S403*H403</f>
        <v>0</v>
      </c>
      <c r="AR403" s="143" t="s">
        <v>216</v>
      </c>
      <c r="AT403" s="143" t="s">
        <v>426</v>
      </c>
      <c r="AU403" s="143" t="s">
        <v>89</v>
      </c>
      <c r="AY403" s="16" t="s">
        <v>190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87</v>
      </c>
      <c r="BK403" s="144">
        <f>ROUND(I403*H403,2)</f>
        <v>0</v>
      </c>
      <c r="BL403" s="16" t="s">
        <v>197</v>
      </c>
      <c r="BM403" s="143" t="s">
        <v>633</v>
      </c>
    </row>
    <row r="404" spans="2:65" s="1" customFormat="1">
      <c r="B404" s="31"/>
      <c r="D404" s="145" t="s">
        <v>198</v>
      </c>
      <c r="F404" s="146" t="s">
        <v>761</v>
      </c>
      <c r="I404" s="147"/>
      <c r="L404" s="31"/>
      <c r="M404" s="148"/>
      <c r="T404" s="55"/>
      <c r="AT404" s="16" t="s">
        <v>198</v>
      </c>
      <c r="AU404" s="16" t="s">
        <v>89</v>
      </c>
    </row>
    <row r="405" spans="2:65" s="1" customFormat="1" ht="29.25">
      <c r="B405" s="31"/>
      <c r="D405" s="145" t="s">
        <v>403</v>
      </c>
      <c r="F405" s="151" t="s">
        <v>763</v>
      </c>
      <c r="I405" s="147"/>
      <c r="L405" s="31"/>
      <c r="M405" s="148"/>
      <c r="T405" s="55"/>
      <c r="AT405" s="16" t="s">
        <v>403</v>
      </c>
      <c r="AU405" s="16" t="s">
        <v>89</v>
      </c>
    </row>
    <row r="406" spans="2:65" s="11" customFormat="1" ht="22.9" customHeight="1">
      <c r="B406" s="121"/>
      <c r="D406" s="122" t="s">
        <v>78</v>
      </c>
      <c r="E406" s="130" t="s">
        <v>240</v>
      </c>
      <c r="F406" s="130" t="s">
        <v>2205</v>
      </c>
      <c r="I406" s="124"/>
      <c r="J406" s="131">
        <f>BK406</f>
        <v>0</v>
      </c>
      <c r="L406" s="121"/>
      <c r="M406" s="125"/>
      <c r="P406" s="126">
        <v>0</v>
      </c>
      <c r="R406" s="126">
        <v>0</v>
      </c>
      <c r="T406" s="127">
        <v>0</v>
      </c>
      <c r="AR406" s="122" t="s">
        <v>87</v>
      </c>
      <c r="AT406" s="128" t="s">
        <v>78</v>
      </c>
      <c r="AU406" s="128" t="s">
        <v>87</v>
      </c>
      <c r="AY406" s="122" t="s">
        <v>190</v>
      </c>
      <c r="BK406" s="129">
        <v>0</v>
      </c>
    </row>
    <row r="407" spans="2:65" s="11" customFormat="1" ht="22.9" customHeight="1">
      <c r="B407" s="121"/>
      <c r="D407" s="122" t="s">
        <v>78</v>
      </c>
      <c r="E407" s="130" t="s">
        <v>454</v>
      </c>
      <c r="F407" s="130" t="s">
        <v>830</v>
      </c>
      <c r="I407" s="124"/>
      <c r="J407" s="131">
        <f>BK407</f>
        <v>0</v>
      </c>
      <c r="L407" s="121"/>
      <c r="M407" s="125"/>
      <c r="P407" s="126">
        <f>SUM(P408:P429)</f>
        <v>0</v>
      </c>
      <c r="R407" s="126">
        <f>SUM(R408:R429)</f>
        <v>8.4963059999999993E-2</v>
      </c>
      <c r="T407" s="127">
        <f>SUM(T408:T429)</f>
        <v>0</v>
      </c>
      <c r="AR407" s="122" t="s">
        <v>87</v>
      </c>
      <c r="AT407" s="128" t="s">
        <v>78</v>
      </c>
      <c r="AU407" s="128" t="s">
        <v>87</v>
      </c>
      <c r="AY407" s="122" t="s">
        <v>190</v>
      </c>
      <c r="BK407" s="129">
        <f>SUM(BK408:BK429)</f>
        <v>0</v>
      </c>
    </row>
    <row r="408" spans="2:65" s="1" customFormat="1" ht="37.9" customHeight="1">
      <c r="B408" s="31"/>
      <c r="C408" s="132" t="s">
        <v>636</v>
      </c>
      <c r="D408" s="132" t="s">
        <v>192</v>
      </c>
      <c r="E408" s="133" t="s">
        <v>837</v>
      </c>
      <c r="F408" s="134" t="s">
        <v>838</v>
      </c>
      <c r="G408" s="135" t="s">
        <v>195</v>
      </c>
      <c r="H408" s="136">
        <v>1901.49</v>
      </c>
      <c r="I408" s="137"/>
      <c r="J408" s="138">
        <f>ROUND(I408*H408,2)</f>
        <v>0</v>
      </c>
      <c r="K408" s="134" t="s">
        <v>196</v>
      </c>
      <c r="L408" s="31"/>
      <c r="M408" s="139" t="s">
        <v>1</v>
      </c>
      <c r="N408" s="140" t="s">
        <v>44</v>
      </c>
      <c r="P408" s="141">
        <f>O408*H408</f>
        <v>0</v>
      </c>
      <c r="Q408" s="141">
        <v>0</v>
      </c>
      <c r="R408" s="141">
        <f>Q408*H408</f>
        <v>0</v>
      </c>
      <c r="S408" s="141">
        <v>0</v>
      </c>
      <c r="T408" s="142">
        <f>S408*H408</f>
        <v>0</v>
      </c>
      <c r="AR408" s="143" t="s">
        <v>197</v>
      </c>
      <c r="AT408" s="143" t="s">
        <v>192</v>
      </c>
      <c r="AU408" s="143" t="s">
        <v>89</v>
      </c>
      <c r="AY408" s="16" t="s">
        <v>190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6" t="s">
        <v>87</v>
      </c>
      <c r="BK408" s="144">
        <f>ROUND(I408*H408,2)</f>
        <v>0</v>
      </c>
      <c r="BL408" s="16" t="s">
        <v>197</v>
      </c>
      <c r="BM408" s="143" t="s">
        <v>639</v>
      </c>
    </row>
    <row r="409" spans="2:65" s="1" customFormat="1" ht="29.25">
      <c r="B409" s="31"/>
      <c r="D409" s="145" t="s">
        <v>198</v>
      </c>
      <c r="F409" s="146" t="s">
        <v>840</v>
      </c>
      <c r="I409" s="147"/>
      <c r="L409" s="31"/>
      <c r="M409" s="148"/>
      <c r="T409" s="55"/>
      <c r="AT409" s="16" t="s">
        <v>198</v>
      </c>
      <c r="AU409" s="16" t="s">
        <v>89</v>
      </c>
    </row>
    <row r="410" spans="2:65" s="1" customFormat="1">
      <c r="B410" s="31"/>
      <c r="D410" s="149" t="s">
        <v>200</v>
      </c>
      <c r="F410" s="150" t="s">
        <v>841</v>
      </c>
      <c r="I410" s="147"/>
      <c r="L410" s="31"/>
      <c r="M410" s="148"/>
      <c r="T410" s="55"/>
      <c r="AT410" s="16" t="s">
        <v>200</v>
      </c>
      <c r="AU410" s="16" t="s">
        <v>89</v>
      </c>
    </row>
    <row r="411" spans="2:65" s="1" customFormat="1" ht="33" customHeight="1">
      <c r="B411" s="31"/>
      <c r="C411" s="132" t="s">
        <v>439</v>
      </c>
      <c r="D411" s="132" t="s">
        <v>192</v>
      </c>
      <c r="E411" s="133" t="s">
        <v>848</v>
      </c>
      <c r="F411" s="134" t="s">
        <v>849</v>
      </c>
      <c r="G411" s="135" t="s">
        <v>195</v>
      </c>
      <c r="H411" s="136">
        <v>171134.1</v>
      </c>
      <c r="I411" s="137"/>
      <c r="J411" s="138">
        <f>ROUND(I411*H411,2)</f>
        <v>0</v>
      </c>
      <c r="K411" s="134" t="s">
        <v>196</v>
      </c>
      <c r="L411" s="31"/>
      <c r="M411" s="139" t="s">
        <v>1</v>
      </c>
      <c r="N411" s="140" t="s">
        <v>44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197</v>
      </c>
      <c r="AT411" s="143" t="s">
        <v>192</v>
      </c>
      <c r="AU411" s="143" t="s">
        <v>89</v>
      </c>
      <c r="AY411" s="16" t="s">
        <v>190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6" t="s">
        <v>87</v>
      </c>
      <c r="BK411" s="144">
        <f>ROUND(I411*H411,2)</f>
        <v>0</v>
      </c>
      <c r="BL411" s="16" t="s">
        <v>197</v>
      </c>
      <c r="BM411" s="143" t="s">
        <v>644</v>
      </c>
    </row>
    <row r="412" spans="2:65" s="1" customFormat="1" ht="29.25">
      <c r="B412" s="31"/>
      <c r="D412" s="145" t="s">
        <v>198</v>
      </c>
      <c r="F412" s="146" t="s">
        <v>851</v>
      </c>
      <c r="I412" s="147"/>
      <c r="L412" s="31"/>
      <c r="M412" s="148"/>
      <c r="T412" s="55"/>
      <c r="AT412" s="16" t="s">
        <v>198</v>
      </c>
      <c r="AU412" s="16" t="s">
        <v>89</v>
      </c>
    </row>
    <row r="413" spans="2:65" s="1" customFormat="1">
      <c r="B413" s="31"/>
      <c r="D413" s="149" t="s">
        <v>200</v>
      </c>
      <c r="F413" s="150" t="s">
        <v>852</v>
      </c>
      <c r="I413" s="147"/>
      <c r="L413" s="31"/>
      <c r="M413" s="148"/>
      <c r="T413" s="55"/>
      <c r="AT413" s="16" t="s">
        <v>200</v>
      </c>
      <c r="AU413" s="16" t="s">
        <v>89</v>
      </c>
    </row>
    <row r="414" spans="2:65" s="1" customFormat="1" ht="19.5">
      <c r="B414" s="31"/>
      <c r="D414" s="145" t="s">
        <v>403</v>
      </c>
      <c r="F414" s="151" t="s">
        <v>2206</v>
      </c>
      <c r="I414" s="147"/>
      <c r="L414" s="31"/>
      <c r="M414" s="148"/>
      <c r="T414" s="55"/>
      <c r="AT414" s="16" t="s">
        <v>403</v>
      </c>
      <c r="AU414" s="16" t="s">
        <v>89</v>
      </c>
    </row>
    <row r="415" spans="2:65" s="1" customFormat="1" ht="37.9" customHeight="1">
      <c r="B415" s="31"/>
      <c r="C415" s="132" t="s">
        <v>647</v>
      </c>
      <c r="D415" s="132" t="s">
        <v>192</v>
      </c>
      <c r="E415" s="133" t="s">
        <v>859</v>
      </c>
      <c r="F415" s="134" t="s">
        <v>860</v>
      </c>
      <c r="G415" s="135" t="s">
        <v>195</v>
      </c>
      <c r="H415" s="136">
        <v>1901.49</v>
      </c>
      <c r="I415" s="137"/>
      <c r="J415" s="138">
        <f>ROUND(I415*H415,2)</f>
        <v>0</v>
      </c>
      <c r="K415" s="134" t="s">
        <v>196</v>
      </c>
      <c r="L415" s="31"/>
      <c r="M415" s="139" t="s">
        <v>1</v>
      </c>
      <c r="N415" s="140" t="s">
        <v>44</v>
      </c>
      <c r="P415" s="141">
        <f>O415*H415</f>
        <v>0</v>
      </c>
      <c r="Q415" s="141">
        <v>0</v>
      </c>
      <c r="R415" s="141">
        <f>Q415*H415</f>
        <v>0</v>
      </c>
      <c r="S415" s="141">
        <v>0</v>
      </c>
      <c r="T415" s="142">
        <f>S415*H415</f>
        <v>0</v>
      </c>
      <c r="AR415" s="143" t="s">
        <v>197</v>
      </c>
      <c r="AT415" s="143" t="s">
        <v>192</v>
      </c>
      <c r="AU415" s="143" t="s">
        <v>89</v>
      </c>
      <c r="AY415" s="16" t="s">
        <v>190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6" t="s">
        <v>87</v>
      </c>
      <c r="BK415" s="144">
        <f>ROUND(I415*H415,2)</f>
        <v>0</v>
      </c>
      <c r="BL415" s="16" t="s">
        <v>197</v>
      </c>
      <c r="BM415" s="143" t="s">
        <v>650</v>
      </c>
    </row>
    <row r="416" spans="2:65" s="1" customFormat="1" ht="29.25">
      <c r="B416" s="31"/>
      <c r="D416" s="145" t="s">
        <v>198</v>
      </c>
      <c r="F416" s="146" t="s">
        <v>862</v>
      </c>
      <c r="I416" s="147"/>
      <c r="L416" s="31"/>
      <c r="M416" s="148"/>
      <c r="T416" s="55"/>
      <c r="AT416" s="16" t="s">
        <v>198</v>
      </c>
      <c r="AU416" s="16" t="s">
        <v>89</v>
      </c>
    </row>
    <row r="417" spans="2:65" s="1" customFormat="1">
      <c r="B417" s="31"/>
      <c r="D417" s="149" t="s">
        <v>200</v>
      </c>
      <c r="F417" s="150" t="s">
        <v>863</v>
      </c>
      <c r="I417" s="147"/>
      <c r="L417" s="31"/>
      <c r="M417" s="148"/>
      <c r="T417" s="55"/>
      <c r="AT417" s="16" t="s">
        <v>200</v>
      </c>
      <c r="AU417" s="16" t="s">
        <v>89</v>
      </c>
    </row>
    <row r="418" spans="2:65" s="1" customFormat="1" ht="16.5" customHeight="1">
      <c r="B418" s="31"/>
      <c r="C418" s="132" t="s">
        <v>445</v>
      </c>
      <c r="D418" s="132" t="s">
        <v>192</v>
      </c>
      <c r="E418" s="133" t="s">
        <v>865</v>
      </c>
      <c r="F418" s="134" t="s">
        <v>866</v>
      </c>
      <c r="G418" s="135" t="s">
        <v>195</v>
      </c>
      <c r="H418" s="136">
        <v>1901.49</v>
      </c>
      <c r="I418" s="137"/>
      <c r="J418" s="138">
        <f>ROUND(I418*H418,2)</f>
        <v>0</v>
      </c>
      <c r="K418" s="134" t="s">
        <v>196</v>
      </c>
      <c r="L418" s="31"/>
      <c r="M418" s="139" t="s">
        <v>1</v>
      </c>
      <c r="N418" s="140" t="s">
        <v>44</v>
      </c>
      <c r="P418" s="141">
        <f>O418*H418</f>
        <v>0</v>
      </c>
      <c r="Q418" s="141">
        <v>0</v>
      </c>
      <c r="R418" s="141">
        <f>Q418*H418</f>
        <v>0</v>
      </c>
      <c r="S418" s="141">
        <v>0</v>
      </c>
      <c r="T418" s="142">
        <f>S418*H418</f>
        <v>0</v>
      </c>
      <c r="AR418" s="143" t="s">
        <v>197</v>
      </c>
      <c r="AT418" s="143" t="s">
        <v>192</v>
      </c>
      <c r="AU418" s="143" t="s">
        <v>89</v>
      </c>
      <c r="AY418" s="16" t="s">
        <v>190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6" t="s">
        <v>87</v>
      </c>
      <c r="BK418" s="144">
        <f>ROUND(I418*H418,2)</f>
        <v>0</v>
      </c>
      <c r="BL418" s="16" t="s">
        <v>197</v>
      </c>
      <c r="BM418" s="143" t="s">
        <v>656</v>
      </c>
    </row>
    <row r="419" spans="2:65" s="1" customFormat="1" ht="19.5">
      <c r="B419" s="31"/>
      <c r="D419" s="145" t="s">
        <v>198</v>
      </c>
      <c r="F419" s="146" t="s">
        <v>868</v>
      </c>
      <c r="I419" s="147"/>
      <c r="L419" s="31"/>
      <c r="M419" s="148"/>
      <c r="T419" s="55"/>
      <c r="AT419" s="16" t="s">
        <v>198</v>
      </c>
      <c r="AU419" s="16" t="s">
        <v>89</v>
      </c>
    </row>
    <row r="420" spans="2:65" s="1" customFormat="1">
      <c r="B420" s="31"/>
      <c r="D420" s="149" t="s">
        <v>200</v>
      </c>
      <c r="F420" s="150" t="s">
        <v>869</v>
      </c>
      <c r="I420" s="147"/>
      <c r="L420" s="31"/>
      <c r="M420" s="148"/>
      <c r="T420" s="55"/>
      <c r="AT420" s="16" t="s">
        <v>200</v>
      </c>
      <c r="AU420" s="16" t="s">
        <v>89</v>
      </c>
    </row>
    <row r="421" spans="2:65" s="1" customFormat="1" ht="21.75" customHeight="1">
      <c r="B421" s="31"/>
      <c r="C421" s="132" t="s">
        <v>660</v>
      </c>
      <c r="D421" s="132" t="s">
        <v>192</v>
      </c>
      <c r="E421" s="133" t="s">
        <v>870</v>
      </c>
      <c r="F421" s="134" t="s">
        <v>871</v>
      </c>
      <c r="G421" s="135" t="s">
        <v>195</v>
      </c>
      <c r="H421" s="136">
        <v>171134.1</v>
      </c>
      <c r="I421" s="137"/>
      <c r="J421" s="138">
        <f>ROUND(I421*H421,2)</f>
        <v>0</v>
      </c>
      <c r="K421" s="134" t="s">
        <v>196</v>
      </c>
      <c r="L421" s="31"/>
      <c r="M421" s="139" t="s">
        <v>1</v>
      </c>
      <c r="N421" s="140" t="s">
        <v>44</v>
      </c>
      <c r="P421" s="141">
        <f>O421*H421</f>
        <v>0</v>
      </c>
      <c r="Q421" s="141">
        <v>0</v>
      </c>
      <c r="R421" s="141">
        <f>Q421*H421</f>
        <v>0</v>
      </c>
      <c r="S421" s="141">
        <v>0</v>
      </c>
      <c r="T421" s="142">
        <f>S421*H421</f>
        <v>0</v>
      </c>
      <c r="AR421" s="143" t="s">
        <v>197</v>
      </c>
      <c r="AT421" s="143" t="s">
        <v>192</v>
      </c>
      <c r="AU421" s="143" t="s">
        <v>89</v>
      </c>
      <c r="AY421" s="16" t="s">
        <v>190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6" t="s">
        <v>87</v>
      </c>
      <c r="BK421" s="144">
        <f>ROUND(I421*H421,2)</f>
        <v>0</v>
      </c>
      <c r="BL421" s="16" t="s">
        <v>197</v>
      </c>
      <c r="BM421" s="143" t="s">
        <v>663</v>
      </c>
    </row>
    <row r="422" spans="2:65" s="1" customFormat="1" ht="19.5">
      <c r="B422" s="31"/>
      <c r="D422" s="145" t="s">
        <v>198</v>
      </c>
      <c r="F422" s="146" t="s">
        <v>873</v>
      </c>
      <c r="I422" s="147"/>
      <c r="L422" s="31"/>
      <c r="M422" s="148"/>
      <c r="T422" s="55"/>
      <c r="AT422" s="16" t="s">
        <v>198</v>
      </c>
      <c r="AU422" s="16" t="s">
        <v>89</v>
      </c>
    </row>
    <row r="423" spans="2:65" s="1" customFormat="1">
      <c r="B423" s="31"/>
      <c r="D423" s="149" t="s">
        <v>200</v>
      </c>
      <c r="F423" s="150" t="s">
        <v>874</v>
      </c>
      <c r="I423" s="147"/>
      <c r="L423" s="31"/>
      <c r="M423" s="148"/>
      <c r="T423" s="55"/>
      <c r="AT423" s="16" t="s">
        <v>200</v>
      </c>
      <c r="AU423" s="16" t="s">
        <v>89</v>
      </c>
    </row>
    <row r="424" spans="2:65" s="1" customFormat="1" ht="21.75" customHeight="1">
      <c r="B424" s="31"/>
      <c r="C424" s="132" t="s">
        <v>448</v>
      </c>
      <c r="D424" s="132" t="s">
        <v>192</v>
      </c>
      <c r="E424" s="133" t="s">
        <v>876</v>
      </c>
      <c r="F424" s="134" t="s">
        <v>877</v>
      </c>
      <c r="G424" s="135" t="s">
        <v>195</v>
      </c>
      <c r="H424" s="136">
        <v>1901.49</v>
      </c>
      <c r="I424" s="137"/>
      <c r="J424" s="138">
        <f>ROUND(I424*H424,2)</f>
        <v>0</v>
      </c>
      <c r="K424" s="134" t="s">
        <v>196</v>
      </c>
      <c r="L424" s="31"/>
      <c r="M424" s="139" t="s">
        <v>1</v>
      </c>
      <c r="N424" s="140" t="s">
        <v>44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197</v>
      </c>
      <c r="AT424" s="143" t="s">
        <v>192</v>
      </c>
      <c r="AU424" s="143" t="s">
        <v>89</v>
      </c>
      <c r="AY424" s="16" t="s">
        <v>190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6" t="s">
        <v>87</v>
      </c>
      <c r="BK424" s="144">
        <f>ROUND(I424*H424,2)</f>
        <v>0</v>
      </c>
      <c r="BL424" s="16" t="s">
        <v>197</v>
      </c>
      <c r="BM424" s="143" t="s">
        <v>669</v>
      </c>
    </row>
    <row r="425" spans="2:65" s="1" customFormat="1" ht="19.5">
      <c r="B425" s="31"/>
      <c r="D425" s="145" t="s">
        <v>198</v>
      </c>
      <c r="F425" s="146" t="s">
        <v>879</v>
      </c>
      <c r="I425" s="147"/>
      <c r="L425" s="31"/>
      <c r="M425" s="148"/>
      <c r="T425" s="55"/>
      <c r="AT425" s="16" t="s">
        <v>198</v>
      </c>
      <c r="AU425" s="16" t="s">
        <v>89</v>
      </c>
    </row>
    <row r="426" spans="2:65" s="1" customFormat="1">
      <c r="B426" s="31"/>
      <c r="D426" s="149" t="s">
        <v>200</v>
      </c>
      <c r="F426" s="150" t="s">
        <v>880</v>
      </c>
      <c r="I426" s="147"/>
      <c r="L426" s="31"/>
      <c r="M426" s="148"/>
      <c r="T426" s="55"/>
      <c r="AT426" s="16" t="s">
        <v>200</v>
      </c>
      <c r="AU426" s="16" t="s">
        <v>89</v>
      </c>
    </row>
    <row r="427" spans="2:65" s="1" customFormat="1" ht="33" customHeight="1">
      <c r="B427" s="31"/>
      <c r="C427" s="132" t="s">
        <v>672</v>
      </c>
      <c r="D427" s="132" t="s">
        <v>192</v>
      </c>
      <c r="E427" s="133" t="s">
        <v>881</v>
      </c>
      <c r="F427" s="134" t="s">
        <v>882</v>
      </c>
      <c r="G427" s="135" t="s">
        <v>195</v>
      </c>
      <c r="H427" s="136">
        <v>653.56200000000001</v>
      </c>
      <c r="I427" s="137"/>
      <c r="J427" s="138">
        <f>ROUND(I427*H427,2)</f>
        <v>0</v>
      </c>
      <c r="K427" s="134" t="s">
        <v>196</v>
      </c>
      <c r="L427" s="31"/>
      <c r="M427" s="139" t="s">
        <v>1</v>
      </c>
      <c r="N427" s="140" t="s">
        <v>44</v>
      </c>
      <c r="P427" s="141">
        <f>O427*H427</f>
        <v>0</v>
      </c>
      <c r="Q427" s="141">
        <v>1.2999999999999999E-4</v>
      </c>
      <c r="R427" s="141">
        <f>Q427*H427</f>
        <v>8.4963059999999993E-2</v>
      </c>
      <c r="S427" s="141">
        <v>0</v>
      </c>
      <c r="T427" s="142">
        <f>S427*H427</f>
        <v>0</v>
      </c>
      <c r="AR427" s="143" t="s">
        <v>197</v>
      </c>
      <c r="AT427" s="143" t="s">
        <v>192</v>
      </c>
      <c r="AU427" s="143" t="s">
        <v>89</v>
      </c>
      <c r="AY427" s="16" t="s">
        <v>190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87</v>
      </c>
      <c r="BK427" s="144">
        <f>ROUND(I427*H427,2)</f>
        <v>0</v>
      </c>
      <c r="BL427" s="16" t="s">
        <v>197</v>
      </c>
      <c r="BM427" s="143" t="s">
        <v>675</v>
      </c>
    </row>
    <row r="428" spans="2:65" s="1" customFormat="1" ht="19.5">
      <c r="B428" s="31"/>
      <c r="D428" s="145" t="s">
        <v>198</v>
      </c>
      <c r="F428" s="146" t="s">
        <v>884</v>
      </c>
      <c r="I428" s="147"/>
      <c r="L428" s="31"/>
      <c r="M428" s="148"/>
      <c r="T428" s="55"/>
      <c r="AT428" s="16" t="s">
        <v>198</v>
      </c>
      <c r="AU428" s="16" t="s">
        <v>89</v>
      </c>
    </row>
    <row r="429" spans="2:65" s="1" customFormat="1">
      <c r="B429" s="31"/>
      <c r="D429" s="149" t="s">
        <v>200</v>
      </c>
      <c r="F429" s="150" t="s">
        <v>885</v>
      </c>
      <c r="I429" s="147"/>
      <c r="L429" s="31"/>
      <c r="M429" s="148"/>
      <c r="T429" s="55"/>
      <c r="AT429" s="16" t="s">
        <v>200</v>
      </c>
      <c r="AU429" s="16" t="s">
        <v>89</v>
      </c>
    </row>
    <row r="430" spans="2:65" s="11" customFormat="1" ht="22.9" customHeight="1">
      <c r="B430" s="121"/>
      <c r="D430" s="122" t="s">
        <v>78</v>
      </c>
      <c r="E430" s="130" t="s">
        <v>683</v>
      </c>
      <c r="F430" s="130" t="s">
        <v>2207</v>
      </c>
      <c r="I430" s="124"/>
      <c r="J430" s="131">
        <f>BK430</f>
        <v>0</v>
      </c>
      <c r="L430" s="121"/>
      <c r="M430" s="125"/>
      <c r="P430" s="126">
        <f>SUM(P431:P454)</f>
        <v>0</v>
      </c>
      <c r="R430" s="126">
        <f>SUM(R431:R454)</f>
        <v>8.1545624999999997E-2</v>
      </c>
      <c r="T430" s="127">
        <f>SUM(T431:T454)</f>
        <v>0</v>
      </c>
      <c r="AR430" s="122" t="s">
        <v>87</v>
      </c>
      <c r="AT430" s="128" t="s">
        <v>78</v>
      </c>
      <c r="AU430" s="128" t="s">
        <v>87</v>
      </c>
      <c r="AY430" s="122" t="s">
        <v>190</v>
      </c>
      <c r="BK430" s="129">
        <f>SUM(BK431:BK454)</f>
        <v>0</v>
      </c>
    </row>
    <row r="431" spans="2:65" s="1" customFormat="1" ht="24.2" customHeight="1">
      <c r="B431" s="31"/>
      <c r="C431" s="132" t="s">
        <v>454</v>
      </c>
      <c r="D431" s="132" t="s">
        <v>192</v>
      </c>
      <c r="E431" s="133" t="s">
        <v>893</v>
      </c>
      <c r="F431" s="134" t="s">
        <v>894</v>
      </c>
      <c r="G431" s="135" t="s">
        <v>195</v>
      </c>
      <c r="H431" s="136">
        <v>2329.875</v>
      </c>
      <c r="I431" s="137"/>
      <c r="J431" s="138">
        <f>ROUND(I431*H431,2)</f>
        <v>0</v>
      </c>
      <c r="K431" s="134" t="s">
        <v>196</v>
      </c>
      <c r="L431" s="31"/>
      <c r="M431" s="139" t="s">
        <v>1</v>
      </c>
      <c r="N431" s="140" t="s">
        <v>44</v>
      </c>
      <c r="P431" s="141">
        <f>O431*H431</f>
        <v>0</v>
      </c>
      <c r="Q431" s="141">
        <v>3.4999999999999997E-5</v>
      </c>
      <c r="R431" s="141">
        <f>Q431*H431</f>
        <v>8.1545624999999997E-2</v>
      </c>
      <c r="S431" s="141">
        <v>0</v>
      </c>
      <c r="T431" s="142">
        <f>S431*H431</f>
        <v>0</v>
      </c>
      <c r="AR431" s="143" t="s">
        <v>197</v>
      </c>
      <c r="AT431" s="143" t="s">
        <v>192</v>
      </c>
      <c r="AU431" s="143" t="s">
        <v>89</v>
      </c>
      <c r="AY431" s="16" t="s">
        <v>190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6" t="s">
        <v>87</v>
      </c>
      <c r="BK431" s="144">
        <f>ROUND(I431*H431,2)</f>
        <v>0</v>
      </c>
      <c r="BL431" s="16" t="s">
        <v>197</v>
      </c>
      <c r="BM431" s="143" t="s">
        <v>680</v>
      </c>
    </row>
    <row r="432" spans="2:65" s="1" customFormat="1" ht="19.5">
      <c r="B432" s="31"/>
      <c r="D432" s="145" t="s">
        <v>198</v>
      </c>
      <c r="F432" s="146" t="s">
        <v>896</v>
      </c>
      <c r="I432" s="147"/>
      <c r="L432" s="31"/>
      <c r="M432" s="148"/>
      <c r="T432" s="55"/>
      <c r="AT432" s="16" t="s">
        <v>198</v>
      </c>
      <c r="AU432" s="16" t="s">
        <v>89</v>
      </c>
    </row>
    <row r="433" spans="2:65" s="1" customFormat="1">
      <c r="B433" s="31"/>
      <c r="D433" s="149" t="s">
        <v>200</v>
      </c>
      <c r="F433" s="150" t="s">
        <v>897</v>
      </c>
      <c r="I433" s="147"/>
      <c r="L433" s="31"/>
      <c r="M433" s="148"/>
      <c r="T433" s="55"/>
      <c r="AT433" s="16" t="s">
        <v>200</v>
      </c>
      <c r="AU433" s="16" t="s">
        <v>89</v>
      </c>
    </row>
    <row r="434" spans="2:65" s="1" customFormat="1" ht="16.5" customHeight="1">
      <c r="B434" s="31"/>
      <c r="C434" s="132" t="s">
        <v>683</v>
      </c>
      <c r="D434" s="132" t="s">
        <v>192</v>
      </c>
      <c r="E434" s="133" t="s">
        <v>904</v>
      </c>
      <c r="F434" s="134" t="s">
        <v>905</v>
      </c>
      <c r="G434" s="135" t="s">
        <v>195</v>
      </c>
      <c r="H434" s="136">
        <v>2166.4499999999998</v>
      </c>
      <c r="I434" s="137"/>
      <c r="J434" s="138">
        <f>ROUND(I434*H434,2)</f>
        <v>0</v>
      </c>
      <c r="K434" s="134" t="s">
        <v>196</v>
      </c>
      <c r="L434" s="31"/>
      <c r="M434" s="139" t="s">
        <v>1</v>
      </c>
      <c r="N434" s="140" t="s">
        <v>44</v>
      </c>
      <c r="P434" s="141">
        <f>O434*H434</f>
        <v>0</v>
      </c>
      <c r="Q434" s="141">
        <v>0</v>
      </c>
      <c r="R434" s="141">
        <f>Q434*H434</f>
        <v>0</v>
      </c>
      <c r="S434" s="141">
        <v>0</v>
      </c>
      <c r="T434" s="142">
        <f>S434*H434</f>
        <v>0</v>
      </c>
      <c r="AR434" s="143" t="s">
        <v>197</v>
      </c>
      <c r="AT434" s="143" t="s">
        <v>192</v>
      </c>
      <c r="AU434" s="143" t="s">
        <v>89</v>
      </c>
      <c r="AY434" s="16" t="s">
        <v>190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6" t="s">
        <v>87</v>
      </c>
      <c r="BK434" s="144">
        <f>ROUND(I434*H434,2)</f>
        <v>0</v>
      </c>
      <c r="BL434" s="16" t="s">
        <v>197</v>
      </c>
      <c r="BM434" s="143" t="s">
        <v>686</v>
      </c>
    </row>
    <row r="435" spans="2:65" s="1" customFormat="1" ht="19.5">
      <c r="B435" s="31"/>
      <c r="D435" s="145" t="s">
        <v>198</v>
      </c>
      <c r="F435" s="146" t="s">
        <v>907</v>
      </c>
      <c r="I435" s="147"/>
      <c r="L435" s="31"/>
      <c r="M435" s="148"/>
      <c r="T435" s="55"/>
      <c r="AT435" s="16" t="s">
        <v>198</v>
      </c>
      <c r="AU435" s="16" t="s">
        <v>89</v>
      </c>
    </row>
    <row r="436" spans="2:65" s="1" customFormat="1">
      <c r="B436" s="31"/>
      <c r="D436" s="149" t="s">
        <v>200</v>
      </c>
      <c r="F436" s="150" t="s">
        <v>908</v>
      </c>
      <c r="I436" s="147"/>
      <c r="L436" s="31"/>
      <c r="M436" s="148"/>
      <c r="T436" s="55"/>
      <c r="AT436" s="16" t="s">
        <v>200</v>
      </c>
      <c r="AU436" s="16" t="s">
        <v>89</v>
      </c>
    </row>
    <row r="437" spans="2:65" s="1" customFormat="1" ht="16.5" customHeight="1">
      <c r="B437" s="31"/>
      <c r="C437" s="132" t="s">
        <v>458</v>
      </c>
      <c r="D437" s="132" t="s">
        <v>192</v>
      </c>
      <c r="E437" s="133" t="s">
        <v>899</v>
      </c>
      <c r="F437" s="134" t="s">
        <v>900</v>
      </c>
      <c r="G437" s="135" t="s">
        <v>195</v>
      </c>
      <c r="H437" s="136">
        <v>836.56799999999998</v>
      </c>
      <c r="I437" s="137"/>
      <c r="J437" s="138">
        <f>ROUND(I437*H437,2)</f>
        <v>0</v>
      </c>
      <c r="K437" s="134" t="s">
        <v>196</v>
      </c>
      <c r="L437" s="31"/>
      <c r="M437" s="139" t="s">
        <v>1</v>
      </c>
      <c r="N437" s="140" t="s">
        <v>44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197</v>
      </c>
      <c r="AT437" s="143" t="s">
        <v>192</v>
      </c>
      <c r="AU437" s="143" t="s">
        <v>89</v>
      </c>
      <c r="AY437" s="16" t="s">
        <v>190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87</v>
      </c>
      <c r="BK437" s="144">
        <f>ROUND(I437*H437,2)</f>
        <v>0</v>
      </c>
      <c r="BL437" s="16" t="s">
        <v>197</v>
      </c>
      <c r="BM437" s="143" t="s">
        <v>691</v>
      </c>
    </row>
    <row r="438" spans="2:65" s="1" customFormat="1" ht="19.5">
      <c r="B438" s="31"/>
      <c r="D438" s="145" t="s">
        <v>198</v>
      </c>
      <c r="F438" s="146" t="s">
        <v>902</v>
      </c>
      <c r="I438" s="147"/>
      <c r="L438" s="31"/>
      <c r="M438" s="148"/>
      <c r="T438" s="55"/>
      <c r="AT438" s="16" t="s">
        <v>198</v>
      </c>
      <c r="AU438" s="16" t="s">
        <v>89</v>
      </c>
    </row>
    <row r="439" spans="2:65" s="1" customFormat="1">
      <c r="B439" s="31"/>
      <c r="D439" s="149" t="s">
        <v>200</v>
      </c>
      <c r="F439" s="150" t="s">
        <v>903</v>
      </c>
      <c r="I439" s="147"/>
      <c r="L439" s="31"/>
      <c r="M439" s="148"/>
      <c r="T439" s="55"/>
      <c r="AT439" s="16" t="s">
        <v>200</v>
      </c>
      <c r="AU439" s="16" t="s">
        <v>89</v>
      </c>
    </row>
    <row r="440" spans="2:65" s="1" customFormat="1" ht="16.5" customHeight="1">
      <c r="B440" s="31"/>
      <c r="C440" s="132" t="s">
        <v>694</v>
      </c>
      <c r="D440" s="132" t="s">
        <v>192</v>
      </c>
      <c r="E440" s="133" t="s">
        <v>930</v>
      </c>
      <c r="F440" s="134" t="s">
        <v>931</v>
      </c>
      <c r="G440" s="135" t="s">
        <v>932</v>
      </c>
      <c r="H440" s="136">
        <v>1</v>
      </c>
      <c r="I440" s="137"/>
      <c r="J440" s="138">
        <f>ROUND(I440*H440,2)</f>
        <v>0</v>
      </c>
      <c r="K440" s="134" t="s">
        <v>1</v>
      </c>
      <c r="L440" s="31"/>
      <c r="M440" s="139" t="s">
        <v>1</v>
      </c>
      <c r="N440" s="140" t="s">
        <v>44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197</v>
      </c>
      <c r="AT440" s="143" t="s">
        <v>192</v>
      </c>
      <c r="AU440" s="143" t="s">
        <v>89</v>
      </c>
      <c r="AY440" s="16" t="s">
        <v>190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6" t="s">
        <v>87</v>
      </c>
      <c r="BK440" s="144">
        <f>ROUND(I440*H440,2)</f>
        <v>0</v>
      </c>
      <c r="BL440" s="16" t="s">
        <v>197</v>
      </c>
      <c r="BM440" s="143" t="s">
        <v>697</v>
      </c>
    </row>
    <row r="441" spans="2:65" s="1" customFormat="1">
      <c r="B441" s="31"/>
      <c r="D441" s="145" t="s">
        <v>198</v>
      </c>
      <c r="F441" s="146" t="s">
        <v>931</v>
      </c>
      <c r="I441" s="147"/>
      <c r="L441" s="31"/>
      <c r="M441" s="148"/>
      <c r="T441" s="55"/>
      <c r="AT441" s="16" t="s">
        <v>198</v>
      </c>
      <c r="AU441" s="16" t="s">
        <v>89</v>
      </c>
    </row>
    <row r="442" spans="2:65" s="1" customFormat="1" ht="16.5" customHeight="1">
      <c r="B442" s="31"/>
      <c r="C442" s="132" t="s">
        <v>465</v>
      </c>
      <c r="D442" s="132" t="s">
        <v>192</v>
      </c>
      <c r="E442" s="133" t="s">
        <v>934</v>
      </c>
      <c r="F442" s="134" t="s">
        <v>1933</v>
      </c>
      <c r="G442" s="135" t="s">
        <v>936</v>
      </c>
      <c r="H442" s="136">
        <v>1</v>
      </c>
      <c r="I442" s="137"/>
      <c r="J442" s="138">
        <f>ROUND(I442*H442,2)</f>
        <v>0</v>
      </c>
      <c r="K442" s="134" t="s">
        <v>1</v>
      </c>
      <c r="L442" s="31"/>
      <c r="M442" s="139" t="s">
        <v>1</v>
      </c>
      <c r="N442" s="140" t="s">
        <v>44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197</v>
      </c>
      <c r="AT442" s="143" t="s">
        <v>192</v>
      </c>
      <c r="AU442" s="143" t="s">
        <v>89</v>
      </c>
      <c r="AY442" s="16" t="s">
        <v>190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87</v>
      </c>
      <c r="BK442" s="144">
        <f>ROUND(I442*H442,2)</f>
        <v>0</v>
      </c>
      <c r="BL442" s="16" t="s">
        <v>197</v>
      </c>
      <c r="BM442" s="143" t="s">
        <v>702</v>
      </c>
    </row>
    <row r="443" spans="2:65" s="1" customFormat="1">
      <c r="B443" s="31"/>
      <c r="D443" s="145" t="s">
        <v>198</v>
      </c>
      <c r="F443" s="146" t="s">
        <v>1933</v>
      </c>
      <c r="I443" s="147"/>
      <c r="L443" s="31"/>
      <c r="M443" s="148"/>
      <c r="T443" s="55"/>
      <c r="AT443" s="16" t="s">
        <v>198</v>
      </c>
      <c r="AU443" s="16" t="s">
        <v>89</v>
      </c>
    </row>
    <row r="444" spans="2:65" s="1" customFormat="1" ht="16.5" customHeight="1">
      <c r="B444" s="31"/>
      <c r="C444" s="132" t="s">
        <v>705</v>
      </c>
      <c r="D444" s="132" t="s">
        <v>192</v>
      </c>
      <c r="E444" s="133" t="s">
        <v>942</v>
      </c>
      <c r="F444" s="134" t="s">
        <v>943</v>
      </c>
      <c r="G444" s="135" t="s">
        <v>936</v>
      </c>
      <c r="H444" s="136">
        <v>1</v>
      </c>
      <c r="I444" s="137"/>
      <c r="J444" s="138">
        <f>ROUND(I444*H444,2)</f>
        <v>0</v>
      </c>
      <c r="K444" s="134" t="s">
        <v>1</v>
      </c>
      <c r="L444" s="31"/>
      <c r="M444" s="139" t="s">
        <v>1</v>
      </c>
      <c r="N444" s="140" t="s">
        <v>44</v>
      </c>
      <c r="P444" s="141">
        <f>O444*H444</f>
        <v>0</v>
      </c>
      <c r="Q444" s="141">
        <v>0</v>
      </c>
      <c r="R444" s="141">
        <f>Q444*H444</f>
        <v>0</v>
      </c>
      <c r="S444" s="141">
        <v>0</v>
      </c>
      <c r="T444" s="142">
        <f>S444*H444</f>
        <v>0</v>
      </c>
      <c r="AR444" s="143" t="s">
        <v>197</v>
      </c>
      <c r="AT444" s="143" t="s">
        <v>192</v>
      </c>
      <c r="AU444" s="143" t="s">
        <v>89</v>
      </c>
      <c r="AY444" s="16" t="s">
        <v>190</v>
      </c>
      <c r="BE444" s="144">
        <f>IF(N444="základní",J444,0)</f>
        <v>0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6" t="s">
        <v>87</v>
      </c>
      <c r="BK444" s="144">
        <f>ROUND(I444*H444,2)</f>
        <v>0</v>
      </c>
      <c r="BL444" s="16" t="s">
        <v>197</v>
      </c>
      <c r="BM444" s="143" t="s">
        <v>708</v>
      </c>
    </row>
    <row r="445" spans="2:65" s="1" customFormat="1">
      <c r="B445" s="31"/>
      <c r="D445" s="145" t="s">
        <v>198</v>
      </c>
      <c r="F445" s="146" t="s">
        <v>943</v>
      </c>
      <c r="I445" s="147"/>
      <c r="L445" s="31"/>
      <c r="M445" s="148"/>
      <c r="T445" s="55"/>
      <c r="AT445" s="16" t="s">
        <v>198</v>
      </c>
      <c r="AU445" s="16" t="s">
        <v>89</v>
      </c>
    </row>
    <row r="446" spans="2:65" s="1" customFormat="1" ht="21.75" customHeight="1">
      <c r="B446" s="31"/>
      <c r="C446" s="132" t="s">
        <v>466</v>
      </c>
      <c r="D446" s="132" t="s">
        <v>192</v>
      </c>
      <c r="E446" s="133" t="s">
        <v>1934</v>
      </c>
      <c r="F446" s="134" t="s">
        <v>2208</v>
      </c>
      <c r="G446" s="135" t="s">
        <v>936</v>
      </c>
      <c r="H446" s="136">
        <v>4</v>
      </c>
      <c r="I446" s="137"/>
      <c r="J446" s="138">
        <f>ROUND(I446*H446,2)</f>
        <v>0</v>
      </c>
      <c r="K446" s="134" t="s">
        <v>1</v>
      </c>
      <c r="L446" s="31"/>
      <c r="M446" s="139" t="s">
        <v>1</v>
      </c>
      <c r="N446" s="140" t="s">
        <v>44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197</v>
      </c>
      <c r="AT446" s="143" t="s">
        <v>192</v>
      </c>
      <c r="AU446" s="143" t="s">
        <v>89</v>
      </c>
      <c r="AY446" s="16" t="s">
        <v>190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6" t="s">
        <v>87</v>
      </c>
      <c r="BK446" s="144">
        <f>ROUND(I446*H446,2)</f>
        <v>0</v>
      </c>
      <c r="BL446" s="16" t="s">
        <v>197</v>
      </c>
      <c r="BM446" s="143" t="s">
        <v>713</v>
      </c>
    </row>
    <row r="447" spans="2:65" s="1" customFormat="1">
      <c r="B447" s="31"/>
      <c r="D447" s="145" t="s">
        <v>198</v>
      </c>
      <c r="F447" s="146" t="s">
        <v>2208</v>
      </c>
      <c r="I447" s="147"/>
      <c r="L447" s="31"/>
      <c r="M447" s="148"/>
      <c r="T447" s="55"/>
      <c r="AT447" s="16" t="s">
        <v>198</v>
      </c>
      <c r="AU447" s="16" t="s">
        <v>89</v>
      </c>
    </row>
    <row r="448" spans="2:65" s="1" customFormat="1" ht="16.5" customHeight="1">
      <c r="B448" s="31"/>
      <c r="C448" s="132" t="s">
        <v>716</v>
      </c>
      <c r="D448" s="132" t="s">
        <v>192</v>
      </c>
      <c r="E448" s="133" t="s">
        <v>949</v>
      </c>
      <c r="F448" s="134" t="s">
        <v>2209</v>
      </c>
      <c r="G448" s="135" t="s">
        <v>936</v>
      </c>
      <c r="H448" s="136">
        <v>20</v>
      </c>
      <c r="I448" s="137"/>
      <c r="J448" s="138">
        <f>ROUND(I448*H448,2)</f>
        <v>0</v>
      </c>
      <c r="K448" s="134" t="s">
        <v>1</v>
      </c>
      <c r="L448" s="31"/>
      <c r="M448" s="139" t="s">
        <v>1</v>
      </c>
      <c r="N448" s="140" t="s">
        <v>44</v>
      </c>
      <c r="P448" s="141">
        <f>O448*H448</f>
        <v>0</v>
      </c>
      <c r="Q448" s="141">
        <v>0</v>
      </c>
      <c r="R448" s="141">
        <f>Q448*H448</f>
        <v>0</v>
      </c>
      <c r="S448" s="141">
        <v>0</v>
      </c>
      <c r="T448" s="142">
        <f>S448*H448</f>
        <v>0</v>
      </c>
      <c r="AR448" s="143" t="s">
        <v>197</v>
      </c>
      <c r="AT448" s="143" t="s">
        <v>192</v>
      </c>
      <c r="AU448" s="143" t="s">
        <v>89</v>
      </c>
      <c r="AY448" s="16" t="s">
        <v>190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6" t="s">
        <v>87</v>
      </c>
      <c r="BK448" s="144">
        <f>ROUND(I448*H448,2)</f>
        <v>0</v>
      </c>
      <c r="BL448" s="16" t="s">
        <v>197</v>
      </c>
      <c r="BM448" s="143" t="s">
        <v>719</v>
      </c>
    </row>
    <row r="449" spans="2:65" s="1" customFormat="1">
      <c r="B449" s="31"/>
      <c r="D449" s="145" t="s">
        <v>198</v>
      </c>
      <c r="F449" s="146" t="s">
        <v>2209</v>
      </c>
      <c r="I449" s="147"/>
      <c r="L449" s="31"/>
      <c r="M449" s="148"/>
      <c r="T449" s="55"/>
      <c r="AT449" s="16" t="s">
        <v>198</v>
      </c>
      <c r="AU449" s="16" t="s">
        <v>89</v>
      </c>
    </row>
    <row r="450" spans="2:65" s="1" customFormat="1" ht="19.5">
      <c r="B450" s="31"/>
      <c r="D450" s="145" t="s">
        <v>403</v>
      </c>
      <c r="F450" s="151" t="s">
        <v>2210</v>
      </c>
      <c r="I450" s="147"/>
      <c r="L450" s="31"/>
      <c r="M450" s="148"/>
      <c r="T450" s="55"/>
      <c r="AT450" s="16" t="s">
        <v>403</v>
      </c>
      <c r="AU450" s="16" t="s">
        <v>89</v>
      </c>
    </row>
    <row r="451" spans="2:65" s="1" customFormat="1" ht="24.2" customHeight="1">
      <c r="B451" s="31"/>
      <c r="C451" s="132" t="s">
        <v>470</v>
      </c>
      <c r="D451" s="132" t="s">
        <v>192</v>
      </c>
      <c r="E451" s="133" t="s">
        <v>1938</v>
      </c>
      <c r="F451" s="134" t="s">
        <v>950</v>
      </c>
      <c r="G451" s="135" t="s">
        <v>936</v>
      </c>
      <c r="H451" s="136">
        <v>7</v>
      </c>
      <c r="I451" s="137"/>
      <c r="J451" s="138">
        <f>ROUND(I451*H451,2)</f>
        <v>0</v>
      </c>
      <c r="K451" s="134" t="s">
        <v>1</v>
      </c>
      <c r="L451" s="31"/>
      <c r="M451" s="139" t="s">
        <v>1</v>
      </c>
      <c r="N451" s="140" t="s">
        <v>44</v>
      </c>
      <c r="P451" s="141">
        <f>O451*H451</f>
        <v>0</v>
      </c>
      <c r="Q451" s="141">
        <v>0</v>
      </c>
      <c r="R451" s="141">
        <f>Q451*H451</f>
        <v>0</v>
      </c>
      <c r="S451" s="141">
        <v>0</v>
      </c>
      <c r="T451" s="142">
        <f>S451*H451</f>
        <v>0</v>
      </c>
      <c r="AR451" s="143" t="s">
        <v>197</v>
      </c>
      <c r="AT451" s="143" t="s">
        <v>192</v>
      </c>
      <c r="AU451" s="143" t="s">
        <v>89</v>
      </c>
      <c r="AY451" s="16" t="s">
        <v>190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87</v>
      </c>
      <c r="BK451" s="144">
        <f>ROUND(I451*H451,2)</f>
        <v>0</v>
      </c>
      <c r="BL451" s="16" t="s">
        <v>197</v>
      </c>
      <c r="BM451" s="143" t="s">
        <v>724</v>
      </c>
    </row>
    <row r="452" spans="2:65" s="1" customFormat="1" ht="19.5">
      <c r="B452" s="31"/>
      <c r="D452" s="145" t="s">
        <v>198</v>
      </c>
      <c r="F452" s="146" t="s">
        <v>950</v>
      </c>
      <c r="I452" s="147"/>
      <c r="L452" s="31"/>
      <c r="M452" s="148"/>
      <c r="T452" s="55"/>
      <c r="AT452" s="16" t="s">
        <v>198</v>
      </c>
      <c r="AU452" s="16" t="s">
        <v>89</v>
      </c>
    </row>
    <row r="453" spans="2:65" s="1" customFormat="1" ht="24.2" customHeight="1">
      <c r="B453" s="31"/>
      <c r="C453" s="132" t="s">
        <v>727</v>
      </c>
      <c r="D453" s="132" t="s">
        <v>192</v>
      </c>
      <c r="E453" s="133" t="s">
        <v>2211</v>
      </c>
      <c r="F453" s="134" t="s">
        <v>2212</v>
      </c>
      <c r="G453" s="135" t="s">
        <v>936</v>
      </c>
      <c r="H453" s="136">
        <v>1</v>
      </c>
      <c r="I453" s="137"/>
      <c r="J453" s="138">
        <f>ROUND(I453*H453,2)</f>
        <v>0</v>
      </c>
      <c r="K453" s="134" t="s">
        <v>1</v>
      </c>
      <c r="L453" s="31"/>
      <c r="M453" s="139" t="s">
        <v>1</v>
      </c>
      <c r="N453" s="140" t="s">
        <v>44</v>
      </c>
      <c r="P453" s="141">
        <f>O453*H453</f>
        <v>0</v>
      </c>
      <c r="Q453" s="141">
        <v>0</v>
      </c>
      <c r="R453" s="141">
        <f>Q453*H453</f>
        <v>0</v>
      </c>
      <c r="S453" s="141">
        <v>0</v>
      </c>
      <c r="T453" s="142">
        <f>S453*H453</f>
        <v>0</v>
      </c>
      <c r="AR453" s="143" t="s">
        <v>197</v>
      </c>
      <c r="AT453" s="143" t="s">
        <v>192</v>
      </c>
      <c r="AU453" s="143" t="s">
        <v>89</v>
      </c>
      <c r="AY453" s="16" t="s">
        <v>190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6" t="s">
        <v>87</v>
      </c>
      <c r="BK453" s="144">
        <f>ROUND(I453*H453,2)</f>
        <v>0</v>
      </c>
      <c r="BL453" s="16" t="s">
        <v>197</v>
      </c>
      <c r="BM453" s="143" t="s">
        <v>730</v>
      </c>
    </row>
    <row r="454" spans="2:65" s="1" customFormat="1">
      <c r="B454" s="31"/>
      <c r="D454" s="145" t="s">
        <v>198</v>
      </c>
      <c r="F454" s="146" t="s">
        <v>2212</v>
      </c>
      <c r="I454" s="147"/>
      <c r="L454" s="31"/>
      <c r="M454" s="148"/>
      <c r="T454" s="55"/>
      <c r="AT454" s="16" t="s">
        <v>198</v>
      </c>
      <c r="AU454" s="16" t="s">
        <v>89</v>
      </c>
    </row>
    <row r="455" spans="2:65" s="11" customFormat="1" ht="22.9" customHeight="1">
      <c r="B455" s="121"/>
      <c r="D455" s="122" t="s">
        <v>78</v>
      </c>
      <c r="E455" s="130" t="s">
        <v>458</v>
      </c>
      <c r="F455" s="130" t="s">
        <v>952</v>
      </c>
      <c r="I455" s="124"/>
      <c r="J455" s="131">
        <f>BK455</f>
        <v>0</v>
      </c>
      <c r="L455" s="121"/>
      <c r="M455" s="125"/>
      <c r="P455" s="126">
        <f>SUM(P456:P525)</f>
        <v>0</v>
      </c>
      <c r="R455" s="126">
        <f>SUM(R456:R525)</f>
        <v>4.8509999999999997E-4</v>
      </c>
      <c r="T455" s="127">
        <f>SUM(T456:T525)</f>
        <v>107.66910639999998</v>
      </c>
      <c r="AR455" s="122" t="s">
        <v>87</v>
      </c>
      <c r="AT455" s="128" t="s">
        <v>78</v>
      </c>
      <c r="AU455" s="128" t="s">
        <v>87</v>
      </c>
      <c r="AY455" s="122" t="s">
        <v>190</v>
      </c>
      <c r="BK455" s="129">
        <f>SUM(BK456:BK525)</f>
        <v>0</v>
      </c>
    </row>
    <row r="456" spans="2:65" s="1" customFormat="1" ht="24.2" customHeight="1">
      <c r="B456" s="31"/>
      <c r="C456" s="132" t="s">
        <v>473</v>
      </c>
      <c r="D456" s="132" t="s">
        <v>192</v>
      </c>
      <c r="E456" s="133" t="s">
        <v>954</v>
      </c>
      <c r="F456" s="134" t="s">
        <v>955</v>
      </c>
      <c r="G456" s="135" t="s">
        <v>210</v>
      </c>
      <c r="H456" s="136">
        <v>17.82</v>
      </c>
      <c r="I456" s="137"/>
      <c r="J456" s="138">
        <f>ROUND(I456*H456,2)</f>
        <v>0</v>
      </c>
      <c r="K456" s="134" t="s">
        <v>196</v>
      </c>
      <c r="L456" s="31"/>
      <c r="M456" s="139" t="s">
        <v>1</v>
      </c>
      <c r="N456" s="140" t="s">
        <v>44</v>
      </c>
      <c r="P456" s="141">
        <f>O456*H456</f>
        <v>0</v>
      </c>
      <c r="Q456" s="141">
        <v>0</v>
      </c>
      <c r="R456" s="141">
        <f>Q456*H456</f>
        <v>0</v>
      </c>
      <c r="S456" s="141">
        <v>1.6</v>
      </c>
      <c r="T456" s="142">
        <f>S456*H456</f>
        <v>28.512</v>
      </c>
      <c r="AR456" s="143" t="s">
        <v>197</v>
      </c>
      <c r="AT456" s="143" t="s">
        <v>192</v>
      </c>
      <c r="AU456" s="143" t="s">
        <v>89</v>
      </c>
      <c r="AY456" s="16" t="s">
        <v>190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6" t="s">
        <v>87</v>
      </c>
      <c r="BK456" s="144">
        <f>ROUND(I456*H456,2)</f>
        <v>0</v>
      </c>
      <c r="BL456" s="16" t="s">
        <v>197</v>
      </c>
      <c r="BM456" s="143" t="s">
        <v>735</v>
      </c>
    </row>
    <row r="457" spans="2:65" s="1" customFormat="1" ht="29.25">
      <c r="B457" s="31"/>
      <c r="D457" s="145" t="s">
        <v>198</v>
      </c>
      <c r="F457" s="146" t="s">
        <v>957</v>
      </c>
      <c r="I457" s="147"/>
      <c r="L457" s="31"/>
      <c r="M457" s="148"/>
      <c r="T457" s="55"/>
      <c r="AT457" s="16" t="s">
        <v>198</v>
      </c>
      <c r="AU457" s="16" t="s">
        <v>89</v>
      </c>
    </row>
    <row r="458" spans="2:65" s="1" customFormat="1">
      <c r="B458" s="31"/>
      <c r="D458" s="149" t="s">
        <v>200</v>
      </c>
      <c r="F458" s="150" t="s">
        <v>958</v>
      </c>
      <c r="I458" s="147"/>
      <c r="L458" s="31"/>
      <c r="M458" s="148"/>
      <c r="T458" s="55"/>
      <c r="AT458" s="16" t="s">
        <v>200</v>
      </c>
      <c r="AU458" s="16" t="s">
        <v>89</v>
      </c>
    </row>
    <row r="459" spans="2:65" s="1" customFormat="1" ht="37.9" customHeight="1">
      <c r="B459" s="31"/>
      <c r="C459" s="132" t="s">
        <v>737</v>
      </c>
      <c r="D459" s="132" t="s">
        <v>192</v>
      </c>
      <c r="E459" s="133" t="s">
        <v>981</v>
      </c>
      <c r="F459" s="134" t="s">
        <v>982</v>
      </c>
      <c r="G459" s="135" t="s">
        <v>210</v>
      </c>
      <c r="H459" s="136">
        <v>2.3759999999999999</v>
      </c>
      <c r="I459" s="137"/>
      <c r="J459" s="138">
        <f>ROUND(I459*H459,2)</f>
        <v>0</v>
      </c>
      <c r="K459" s="134" t="s">
        <v>196</v>
      </c>
      <c r="L459" s="31"/>
      <c r="M459" s="139" t="s">
        <v>1</v>
      </c>
      <c r="N459" s="140" t="s">
        <v>44</v>
      </c>
      <c r="P459" s="141">
        <f>O459*H459</f>
        <v>0</v>
      </c>
      <c r="Q459" s="141">
        <v>0</v>
      </c>
      <c r="R459" s="141">
        <f>Q459*H459</f>
        <v>0</v>
      </c>
      <c r="S459" s="141">
        <v>2.2000000000000002</v>
      </c>
      <c r="T459" s="142">
        <f>S459*H459</f>
        <v>5.2271999999999998</v>
      </c>
      <c r="AR459" s="143" t="s">
        <v>197</v>
      </c>
      <c r="AT459" s="143" t="s">
        <v>192</v>
      </c>
      <c r="AU459" s="143" t="s">
        <v>89</v>
      </c>
      <c r="AY459" s="16" t="s">
        <v>190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87</v>
      </c>
      <c r="BK459" s="144">
        <f>ROUND(I459*H459,2)</f>
        <v>0</v>
      </c>
      <c r="BL459" s="16" t="s">
        <v>197</v>
      </c>
      <c r="BM459" s="143" t="s">
        <v>740</v>
      </c>
    </row>
    <row r="460" spans="2:65" s="1" customFormat="1" ht="19.5">
      <c r="B460" s="31"/>
      <c r="D460" s="145" t="s">
        <v>198</v>
      </c>
      <c r="F460" s="146" t="s">
        <v>984</v>
      </c>
      <c r="I460" s="147"/>
      <c r="L460" s="31"/>
      <c r="M460" s="148"/>
      <c r="T460" s="55"/>
      <c r="AT460" s="16" t="s">
        <v>198</v>
      </c>
      <c r="AU460" s="16" t="s">
        <v>89</v>
      </c>
    </row>
    <row r="461" spans="2:65" s="1" customFormat="1">
      <c r="B461" s="31"/>
      <c r="D461" s="149" t="s">
        <v>200</v>
      </c>
      <c r="F461" s="150" t="s">
        <v>985</v>
      </c>
      <c r="I461" s="147"/>
      <c r="L461" s="31"/>
      <c r="M461" s="148"/>
      <c r="T461" s="55"/>
      <c r="AT461" s="16" t="s">
        <v>200</v>
      </c>
      <c r="AU461" s="16" t="s">
        <v>89</v>
      </c>
    </row>
    <row r="462" spans="2:65" s="1" customFormat="1" ht="16.5" customHeight="1">
      <c r="B462" s="31"/>
      <c r="C462" s="132" t="s">
        <v>479</v>
      </c>
      <c r="D462" s="132" t="s">
        <v>192</v>
      </c>
      <c r="E462" s="133" t="s">
        <v>1099</v>
      </c>
      <c r="F462" s="134" t="s">
        <v>1100</v>
      </c>
      <c r="G462" s="135" t="s">
        <v>368</v>
      </c>
      <c r="H462" s="136">
        <v>69.599999999999994</v>
      </c>
      <c r="I462" s="137"/>
      <c r="J462" s="138">
        <f>ROUND(I462*H462,2)</f>
        <v>0</v>
      </c>
      <c r="K462" s="134" t="s">
        <v>196</v>
      </c>
      <c r="L462" s="31"/>
      <c r="M462" s="139" t="s">
        <v>1</v>
      </c>
      <c r="N462" s="140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1.67E-3</v>
      </c>
      <c r="T462" s="142">
        <f>S462*H462</f>
        <v>0.11623199999999999</v>
      </c>
      <c r="AR462" s="143" t="s">
        <v>197</v>
      </c>
      <c r="AT462" s="143" t="s">
        <v>192</v>
      </c>
      <c r="AU462" s="143" t="s">
        <v>89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744</v>
      </c>
    </row>
    <row r="463" spans="2:65" s="1" customFormat="1">
      <c r="B463" s="31"/>
      <c r="D463" s="145" t="s">
        <v>198</v>
      </c>
      <c r="F463" s="146" t="s">
        <v>1102</v>
      </c>
      <c r="I463" s="147"/>
      <c r="L463" s="31"/>
      <c r="M463" s="148"/>
      <c r="T463" s="55"/>
      <c r="AT463" s="16" t="s">
        <v>198</v>
      </c>
      <c r="AU463" s="16" t="s">
        <v>89</v>
      </c>
    </row>
    <row r="464" spans="2:65" s="1" customFormat="1">
      <c r="B464" s="31"/>
      <c r="D464" s="149" t="s">
        <v>200</v>
      </c>
      <c r="F464" s="150" t="s">
        <v>1103</v>
      </c>
      <c r="I464" s="147"/>
      <c r="L464" s="31"/>
      <c r="M464" s="148"/>
      <c r="T464" s="55"/>
      <c r="AT464" s="16" t="s">
        <v>200</v>
      </c>
      <c r="AU464" s="16" t="s">
        <v>89</v>
      </c>
    </row>
    <row r="465" spans="2:65" s="1" customFormat="1" ht="33" customHeight="1">
      <c r="B465" s="31"/>
      <c r="C465" s="132" t="s">
        <v>746</v>
      </c>
      <c r="D465" s="132" t="s">
        <v>192</v>
      </c>
      <c r="E465" s="133" t="s">
        <v>1003</v>
      </c>
      <c r="F465" s="134" t="s">
        <v>1004</v>
      </c>
      <c r="G465" s="135" t="s">
        <v>195</v>
      </c>
      <c r="H465" s="136">
        <v>634.08000000000004</v>
      </c>
      <c r="I465" s="137"/>
      <c r="J465" s="138">
        <f>ROUND(I465*H465,2)</f>
        <v>0</v>
      </c>
      <c r="K465" s="134" t="s">
        <v>196</v>
      </c>
      <c r="L465" s="31"/>
      <c r="M465" s="139" t="s">
        <v>1</v>
      </c>
      <c r="N465" s="140" t="s">
        <v>44</v>
      </c>
      <c r="P465" s="141">
        <f>O465*H465</f>
        <v>0</v>
      </c>
      <c r="Q465" s="141">
        <v>0</v>
      </c>
      <c r="R465" s="141">
        <f>Q465*H465</f>
        <v>0</v>
      </c>
      <c r="S465" s="141">
        <v>2E-3</v>
      </c>
      <c r="T465" s="142">
        <f>S465*H465</f>
        <v>1.2681600000000002</v>
      </c>
      <c r="AR465" s="143" t="s">
        <v>197</v>
      </c>
      <c r="AT465" s="143" t="s">
        <v>192</v>
      </c>
      <c r="AU465" s="143" t="s">
        <v>89</v>
      </c>
      <c r="AY465" s="16" t="s">
        <v>190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87</v>
      </c>
      <c r="BK465" s="144">
        <f>ROUND(I465*H465,2)</f>
        <v>0</v>
      </c>
      <c r="BL465" s="16" t="s">
        <v>197</v>
      </c>
      <c r="BM465" s="143" t="s">
        <v>749</v>
      </c>
    </row>
    <row r="466" spans="2:65" s="1" customFormat="1" ht="19.5">
      <c r="B466" s="31"/>
      <c r="D466" s="145" t="s">
        <v>198</v>
      </c>
      <c r="F466" s="146" t="s">
        <v>1006</v>
      </c>
      <c r="I466" s="147"/>
      <c r="L466" s="31"/>
      <c r="M466" s="148"/>
      <c r="T466" s="55"/>
      <c r="AT466" s="16" t="s">
        <v>198</v>
      </c>
      <c r="AU466" s="16" t="s">
        <v>89</v>
      </c>
    </row>
    <row r="467" spans="2:65" s="1" customFormat="1">
      <c r="B467" s="31"/>
      <c r="D467" s="149" t="s">
        <v>200</v>
      </c>
      <c r="F467" s="150" t="s">
        <v>1007</v>
      </c>
      <c r="I467" s="147"/>
      <c r="L467" s="31"/>
      <c r="M467" s="148"/>
      <c r="T467" s="55"/>
      <c r="AT467" s="16" t="s">
        <v>200</v>
      </c>
      <c r="AU467" s="16" t="s">
        <v>89</v>
      </c>
    </row>
    <row r="468" spans="2:65" s="1" customFormat="1" ht="19.5">
      <c r="B468" s="31"/>
      <c r="D468" s="145" t="s">
        <v>403</v>
      </c>
      <c r="F468" s="151" t="s">
        <v>1008</v>
      </c>
      <c r="I468" s="147"/>
      <c r="L468" s="31"/>
      <c r="M468" s="148"/>
      <c r="T468" s="55"/>
      <c r="AT468" s="16" t="s">
        <v>403</v>
      </c>
      <c r="AU468" s="16" t="s">
        <v>89</v>
      </c>
    </row>
    <row r="469" spans="2:65" s="1" customFormat="1" ht="24.2" customHeight="1">
      <c r="B469" s="31"/>
      <c r="C469" s="132" t="s">
        <v>480</v>
      </c>
      <c r="D469" s="132" t="s">
        <v>192</v>
      </c>
      <c r="E469" s="133" t="s">
        <v>1015</v>
      </c>
      <c r="F469" s="134" t="s">
        <v>1016</v>
      </c>
      <c r="G469" s="135" t="s">
        <v>195</v>
      </c>
      <c r="H469" s="136">
        <v>634.08000000000004</v>
      </c>
      <c r="I469" s="137"/>
      <c r="J469" s="138">
        <f>ROUND(I469*H469,2)</f>
        <v>0</v>
      </c>
      <c r="K469" s="134" t="s">
        <v>196</v>
      </c>
      <c r="L469" s="31"/>
      <c r="M469" s="139" t="s">
        <v>1</v>
      </c>
      <c r="N469" s="140" t="s">
        <v>44</v>
      </c>
      <c r="P469" s="141">
        <f>O469*H469</f>
        <v>0</v>
      </c>
      <c r="Q469" s="141">
        <v>0</v>
      </c>
      <c r="R469" s="141">
        <f>Q469*H469</f>
        <v>0</v>
      </c>
      <c r="S469" s="141">
        <v>1.75E-3</v>
      </c>
      <c r="T469" s="142">
        <f>S469*H469</f>
        <v>1.1096400000000002</v>
      </c>
      <c r="AR469" s="143" t="s">
        <v>197</v>
      </c>
      <c r="AT469" s="143" t="s">
        <v>192</v>
      </c>
      <c r="AU469" s="143" t="s">
        <v>89</v>
      </c>
      <c r="AY469" s="16" t="s">
        <v>190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87</v>
      </c>
      <c r="BK469" s="144">
        <f>ROUND(I469*H469,2)</f>
        <v>0</v>
      </c>
      <c r="BL469" s="16" t="s">
        <v>197</v>
      </c>
      <c r="BM469" s="143" t="s">
        <v>752</v>
      </c>
    </row>
    <row r="470" spans="2:65" s="1" customFormat="1" ht="29.25">
      <c r="B470" s="31"/>
      <c r="D470" s="145" t="s">
        <v>198</v>
      </c>
      <c r="F470" s="146" t="s">
        <v>1018</v>
      </c>
      <c r="I470" s="147"/>
      <c r="L470" s="31"/>
      <c r="M470" s="148"/>
      <c r="T470" s="55"/>
      <c r="AT470" s="16" t="s">
        <v>198</v>
      </c>
      <c r="AU470" s="16" t="s">
        <v>89</v>
      </c>
    </row>
    <row r="471" spans="2:65" s="1" customFormat="1">
      <c r="B471" s="31"/>
      <c r="D471" s="149" t="s">
        <v>200</v>
      </c>
      <c r="F471" s="150" t="s">
        <v>1019</v>
      </c>
      <c r="I471" s="147"/>
      <c r="L471" s="31"/>
      <c r="M471" s="148"/>
      <c r="T471" s="55"/>
      <c r="AT471" s="16" t="s">
        <v>200</v>
      </c>
      <c r="AU471" s="16" t="s">
        <v>89</v>
      </c>
    </row>
    <row r="472" spans="2:65" s="1" customFormat="1" ht="24.2" customHeight="1">
      <c r="B472" s="31"/>
      <c r="C472" s="132" t="s">
        <v>754</v>
      </c>
      <c r="D472" s="132" t="s">
        <v>192</v>
      </c>
      <c r="E472" s="133" t="s">
        <v>1010</v>
      </c>
      <c r="F472" s="134" t="s">
        <v>1011</v>
      </c>
      <c r="G472" s="135" t="s">
        <v>926</v>
      </c>
      <c r="H472" s="136">
        <v>15852</v>
      </c>
      <c r="I472" s="137"/>
      <c r="J472" s="138">
        <f>ROUND(I472*H472,2)</f>
        <v>0</v>
      </c>
      <c r="K472" s="134" t="s">
        <v>196</v>
      </c>
      <c r="L472" s="31"/>
      <c r="M472" s="139" t="s">
        <v>1</v>
      </c>
      <c r="N472" s="140" t="s">
        <v>44</v>
      </c>
      <c r="P472" s="141">
        <f>O472*H472</f>
        <v>0</v>
      </c>
      <c r="Q472" s="141">
        <v>0</v>
      </c>
      <c r="R472" s="141">
        <f>Q472*H472</f>
        <v>0</v>
      </c>
      <c r="S472" s="141">
        <v>1E-3</v>
      </c>
      <c r="T472" s="142">
        <f>S472*H472</f>
        <v>15.852</v>
      </c>
      <c r="AR472" s="143" t="s">
        <v>197</v>
      </c>
      <c r="AT472" s="143" t="s">
        <v>192</v>
      </c>
      <c r="AU472" s="143" t="s">
        <v>89</v>
      </c>
      <c r="AY472" s="16" t="s">
        <v>190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6" t="s">
        <v>87</v>
      </c>
      <c r="BK472" s="144">
        <f>ROUND(I472*H472,2)</f>
        <v>0</v>
      </c>
      <c r="BL472" s="16" t="s">
        <v>197</v>
      </c>
      <c r="BM472" s="143" t="s">
        <v>757</v>
      </c>
    </row>
    <row r="473" spans="2:65" s="1" customFormat="1" ht="19.5">
      <c r="B473" s="31"/>
      <c r="D473" s="145" t="s">
        <v>198</v>
      </c>
      <c r="F473" s="146" t="s">
        <v>1013</v>
      </c>
      <c r="I473" s="147"/>
      <c r="L473" s="31"/>
      <c r="M473" s="148"/>
      <c r="T473" s="55"/>
      <c r="AT473" s="16" t="s">
        <v>198</v>
      </c>
      <c r="AU473" s="16" t="s">
        <v>89</v>
      </c>
    </row>
    <row r="474" spans="2:65" s="1" customFormat="1">
      <c r="B474" s="31"/>
      <c r="D474" s="149" t="s">
        <v>200</v>
      </c>
      <c r="F474" s="150" t="s">
        <v>1014</v>
      </c>
      <c r="I474" s="147"/>
      <c r="L474" s="31"/>
      <c r="M474" s="148"/>
      <c r="T474" s="55"/>
      <c r="AT474" s="16" t="s">
        <v>200</v>
      </c>
      <c r="AU474" s="16" t="s">
        <v>89</v>
      </c>
    </row>
    <row r="475" spans="2:65" s="1" customFormat="1" ht="24.2" customHeight="1">
      <c r="B475" s="31"/>
      <c r="C475" s="132" t="s">
        <v>484</v>
      </c>
      <c r="D475" s="132" t="s">
        <v>192</v>
      </c>
      <c r="E475" s="133" t="s">
        <v>2213</v>
      </c>
      <c r="F475" s="134" t="s">
        <v>2214</v>
      </c>
      <c r="G475" s="135" t="s">
        <v>195</v>
      </c>
      <c r="H475" s="136">
        <v>14.4</v>
      </c>
      <c r="I475" s="137"/>
      <c r="J475" s="138">
        <f>ROUND(I475*H475,2)</f>
        <v>0</v>
      </c>
      <c r="K475" s="134" t="s">
        <v>196</v>
      </c>
      <c r="L475" s="31"/>
      <c r="M475" s="139" t="s">
        <v>1</v>
      </c>
      <c r="N475" s="140" t="s">
        <v>44</v>
      </c>
      <c r="P475" s="141">
        <f>O475*H475</f>
        <v>0</v>
      </c>
      <c r="Q475" s="141">
        <v>0</v>
      </c>
      <c r="R475" s="141">
        <f>Q475*H475</f>
        <v>0</v>
      </c>
      <c r="S475" s="141">
        <v>2.4649999999999998E-2</v>
      </c>
      <c r="T475" s="142">
        <f>S475*H475</f>
        <v>0.35496</v>
      </c>
      <c r="AR475" s="143" t="s">
        <v>197</v>
      </c>
      <c r="AT475" s="143" t="s">
        <v>192</v>
      </c>
      <c r="AU475" s="143" t="s">
        <v>89</v>
      </c>
      <c r="AY475" s="16" t="s">
        <v>190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6" t="s">
        <v>87</v>
      </c>
      <c r="BK475" s="144">
        <f>ROUND(I475*H475,2)</f>
        <v>0</v>
      </c>
      <c r="BL475" s="16" t="s">
        <v>197</v>
      </c>
      <c r="BM475" s="143" t="s">
        <v>762</v>
      </c>
    </row>
    <row r="476" spans="2:65" s="1" customFormat="1">
      <c r="B476" s="31"/>
      <c r="D476" s="145" t="s">
        <v>198</v>
      </c>
      <c r="F476" s="146" t="s">
        <v>2215</v>
      </c>
      <c r="I476" s="147"/>
      <c r="L476" s="31"/>
      <c r="M476" s="148"/>
      <c r="T476" s="55"/>
      <c r="AT476" s="16" t="s">
        <v>198</v>
      </c>
      <c r="AU476" s="16" t="s">
        <v>89</v>
      </c>
    </row>
    <row r="477" spans="2:65" s="1" customFormat="1">
      <c r="B477" s="31"/>
      <c r="D477" s="149" t="s">
        <v>200</v>
      </c>
      <c r="F477" s="150" t="s">
        <v>2216</v>
      </c>
      <c r="I477" s="147"/>
      <c r="L477" s="31"/>
      <c r="M477" s="148"/>
      <c r="T477" s="55"/>
      <c r="AT477" s="16" t="s">
        <v>200</v>
      </c>
      <c r="AU477" s="16" t="s">
        <v>89</v>
      </c>
    </row>
    <row r="478" spans="2:65" s="1" customFormat="1" ht="24.2" customHeight="1">
      <c r="B478" s="31"/>
      <c r="C478" s="132" t="s">
        <v>764</v>
      </c>
      <c r="D478" s="132" t="s">
        <v>192</v>
      </c>
      <c r="E478" s="133" t="s">
        <v>1190</v>
      </c>
      <c r="F478" s="134" t="s">
        <v>1191</v>
      </c>
      <c r="G478" s="135" t="s">
        <v>195</v>
      </c>
      <c r="H478" s="136">
        <v>14.4</v>
      </c>
      <c r="I478" s="137"/>
      <c r="J478" s="138">
        <f>ROUND(I478*H478,2)</f>
        <v>0</v>
      </c>
      <c r="K478" s="134" t="s">
        <v>196</v>
      </c>
      <c r="L478" s="31"/>
      <c r="M478" s="139" t="s">
        <v>1</v>
      </c>
      <c r="N478" s="140" t="s">
        <v>44</v>
      </c>
      <c r="P478" s="141">
        <f>O478*H478</f>
        <v>0</v>
      </c>
      <c r="Q478" s="141">
        <v>0</v>
      </c>
      <c r="R478" s="141">
        <f>Q478*H478</f>
        <v>0</v>
      </c>
      <c r="S478" s="141">
        <v>8.0000000000000002E-3</v>
      </c>
      <c r="T478" s="142">
        <f>S478*H478</f>
        <v>0.11520000000000001</v>
      </c>
      <c r="AR478" s="143" t="s">
        <v>197</v>
      </c>
      <c r="AT478" s="143" t="s">
        <v>192</v>
      </c>
      <c r="AU478" s="143" t="s">
        <v>89</v>
      </c>
      <c r="AY478" s="16" t="s">
        <v>190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6" t="s">
        <v>87</v>
      </c>
      <c r="BK478" s="144">
        <f>ROUND(I478*H478,2)</f>
        <v>0</v>
      </c>
      <c r="BL478" s="16" t="s">
        <v>197</v>
      </c>
      <c r="BM478" s="143" t="s">
        <v>767</v>
      </c>
    </row>
    <row r="479" spans="2:65" s="1" customFormat="1">
      <c r="B479" s="31"/>
      <c r="D479" s="145" t="s">
        <v>198</v>
      </c>
      <c r="F479" s="146" t="s">
        <v>1193</v>
      </c>
      <c r="I479" s="147"/>
      <c r="L479" s="31"/>
      <c r="M479" s="148"/>
      <c r="T479" s="55"/>
      <c r="AT479" s="16" t="s">
        <v>198</v>
      </c>
      <c r="AU479" s="16" t="s">
        <v>89</v>
      </c>
    </row>
    <row r="480" spans="2:65" s="1" customFormat="1">
      <c r="B480" s="31"/>
      <c r="D480" s="149" t="s">
        <v>200</v>
      </c>
      <c r="F480" s="150" t="s">
        <v>1194</v>
      </c>
      <c r="I480" s="147"/>
      <c r="L480" s="31"/>
      <c r="M480" s="148"/>
      <c r="T480" s="55"/>
      <c r="AT480" s="16" t="s">
        <v>200</v>
      </c>
      <c r="AU480" s="16" t="s">
        <v>89</v>
      </c>
    </row>
    <row r="481" spans="2:65" s="1" customFormat="1" ht="24.2" customHeight="1">
      <c r="B481" s="31"/>
      <c r="C481" s="132" t="s">
        <v>487</v>
      </c>
      <c r="D481" s="132" t="s">
        <v>192</v>
      </c>
      <c r="E481" s="133" t="s">
        <v>1074</v>
      </c>
      <c r="F481" s="134" t="s">
        <v>1075</v>
      </c>
      <c r="G481" s="135" t="s">
        <v>195</v>
      </c>
      <c r="H481" s="136">
        <v>531.72</v>
      </c>
      <c r="I481" s="137"/>
      <c r="J481" s="138">
        <f>ROUND(I481*H481,2)</f>
        <v>0</v>
      </c>
      <c r="K481" s="134" t="s">
        <v>196</v>
      </c>
      <c r="L481" s="31"/>
      <c r="M481" s="139" t="s">
        <v>1</v>
      </c>
      <c r="N481" s="140" t="s">
        <v>44</v>
      </c>
      <c r="P481" s="141">
        <f>O481*H481</f>
        <v>0</v>
      </c>
      <c r="Q481" s="141">
        <v>0</v>
      </c>
      <c r="R481" s="141">
        <f>Q481*H481</f>
        <v>0</v>
      </c>
      <c r="S481" s="141">
        <v>3.4000000000000002E-2</v>
      </c>
      <c r="T481" s="142">
        <f>S481*H481</f>
        <v>18.078480000000003</v>
      </c>
      <c r="AR481" s="143" t="s">
        <v>197</v>
      </c>
      <c r="AT481" s="143" t="s">
        <v>192</v>
      </c>
      <c r="AU481" s="143" t="s">
        <v>89</v>
      </c>
      <c r="AY481" s="16" t="s">
        <v>190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6" t="s">
        <v>87</v>
      </c>
      <c r="BK481" s="144">
        <f>ROUND(I481*H481,2)</f>
        <v>0</v>
      </c>
      <c r="BL481" s="16" t="s">
        <v>197</v>
      </c>
      <c r="BM481" s="143" t="s">
        <v>771</v>
      </c>
    </row>
    <row r="482" spans="2:65" s="1" customFormat="1" ht="29.25">
      <c r="B482" s="31"/>
      <c r="D482" s="145" t="s">
        <v>198</v>
      </c>
      <c r="F482" s="146" t="s">
        <v>1077</v>
      </c>
      <c r="I482" s="147"/>
      <c r="L482" s="31"/>
      <c r="M482" s="148"/>
      <c r="T482" s="55"/>
      <c r="AT482" s="16" t="s">
        <v>198</v>
      </c>
      <c r="AU482" s="16" t="s">
        <v>89</v>
      </c>
    </row>
    <row r="483" spans="2:65" s="1" customFormat="1">
      <c r="B483" s="31"/>
      <c r="D483" s="149" t="s">
        <v>200</v>
      </c>
      <c r="F483" s="150" t="s">
        <v>1078</v>
      </c>
      <c r="I483" s="147"/>
      <c r="L483" s="31"/>
      <c r="M483" s="148"/>
      <c r="T483" s="55"/>
      <c r="AT483" s="16" t="s">
        <v>200</v>
      </c>
      <c r="AU483" s="16" t="s">
        <v>89</v>
      </c>
    </row>
    <row r="484" spans="2:65" s="1" customFormat="1" ht="16.5" customHeight="1">
      <c r="B484" s="31"/>
      <c r="C484" s="132" t="s">
        <v>773</v>
      </c>
      <c r="D484" s="132" t="s">
        <v>192</v>
      </c>
      <c r="E484" s="133" t="s">
        <v>998</v>
      </c>
      <c r="F484" s="134" t="s">
        <v>999</v>
      </c>
      <c r="G484" s="135" t="s">
        <v>195</v>
      </c>
      <c r="H484" s="136">
        <v>626.10400000000004</v>
      </c>
      <c r="I484" s="137"/>
      <c r="J484" s="138">
        <f>ROUND(I484*H484,2)</f>
        <v>0</v>
      </c>
      <c r="K484" s="134" t="s">
        <v>196</v>
      </c>
      <c r="L484" s="31"/>
      <c r="M484" s="139" t="s">
        <v>1</v>
      </c>
      <c r="N484" s="140" t="s">
        <v>44</v>
      </c>
      <c r="P484" s="141">
        <f>O484*H484</f>
        <v>0</v>
      </c>
      <c r="Q484" s="141">
        <v>0</v>
      </c>
      <c r="R484" s="141">
        <f>Q484*H484</f>
        <v>0</v>
      </c>
      <c r="S484" s="141">
        <v>2.1000000000000001E-2</v>
      </c>
      <c r="T484" s="142">
        <f>S484*H484</f>
        <v>13.148184000000002</v>
      </c>
      <c r="AR484" s="143" t="s">
        <v>197</v>
      </c>
      <c r="AT484" s="143" t="s">
        <v>192</v>
      </c>
      <c r="AU484" s="143" t="s">
        <v>89</v>
      </c>
      <c r="AY484" s="16" t="s">
        <v>190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6" t="s">
        <v>87</v>
      </c>
      <c r="BK484" s="144">
        <f>ROUND(I484*H484,2)</f>
        <v>0</v>
      </c>
      <c r="BL484" s="16" t="s">
        <v>197</v>
      </c>
      <c r="BM484" s="143" t="s">
        <v>776</v>
      </c>
    </row>
    <row r="485" spans="2:65" s="1" customFormat="1" ht="29.25">
      <c r="B485" s="31"/>
      <c r="D485" s="145" t="s">
        <v>198</v>
      </c>
      <c r="F485" s="146" t="s">
        <v>1001</v>
      </c>
      <c r="I485" s="147"/>
      <c r="L485" s="31"/>
      <c r="M485" s="148"/>
      <c r="T485" s="55"/>
      <c r="AT485" s="16" t="s">
        <v>198</v>
      </c>
      <c r="AU485" s="16" t="s">
        <v>89</v>
      </c>
    </row>
    <row r="486" spans="2:65" s="1" customFormat="1">
      <c r="B486" s="31"/>
      <c r="D486" s="149" t="s">
        <v>200</v>
      </c>
      <c r="F486" s="150" t="s">
        <v>1002</v>
      </c>
      <c r="I486" s="147"/>
      <c r="L486" s="31"/>
      <c r="M486" s="148"/>
      <c r="T486" s="55"/>
      <c r="AT486" s="16" t="s">
        <v>200</v>
      </c>
      <c r="AU486" s="16" t="s">
        <v>89</v>
      </c>
    </row>
    <row r="487" spans="2:65" s="1" customFormat="1" ht="24.2" customHeight="1">
      <c r="B487" s="31"/>
      <c r="C487" s="132" t="s">
        <v>493</v>
      </c>
      <c r="D487" s="132" t="s">
        <v>192</v>
      </c>
      <c r="E487" s="133" t="s">
        <v>1035</v>
      </c>
      <c r="F487" s="134" t="s">
        <v>1036</v>
      </c>
      <c r="G487" s="135" t="s">
        <v>204</v>
      </c>
      <c r="H487" s="136">
        <v>34</v>
      </c>
      <c r="I487" s="137"/>
      <c r="J487" s="138">
        <f>ROUND(I487*H487,2)</f>
        <v>0</v>
      </c>
      <c r="K487" s="134" t="s">
        <v>196</v>
      </c>
      <c r="L487" s="31"/>
      <c r="M487" s="139" t="s">
        <v>1</v>
      </c>
      <c r="N487" s="140" t="s">
        <v>44</v>
      </c>
      <c r="P487" s="141">
        <f>O487*H487</f>
        <v>0</v>
      </c>
      <c r="Q487" s="141">
        <v>0</v>
      </c>
      <c r="R487" s="141">
        <f>Q487*H487</f>
        <v>0</v>
      </c>
      <c r="S487" s="141">
        <v>2.9999999999999997E-4</v>
      </c>
      <c r="T487" s="142">
        <f>S487*H487</f>
        <v>1.0199999999999999E-2</v>
      </c>
      <c r="AR487" s="143" t="s">
        <v>197</v>
      </c>
      <c r="AT487" s="143" t="s">
        <v>192</v>
      </c>
      <c r="AU487" s="143" t="s">
        <v>89</v>
      </c>
      <c r="AY487" s="16" t="s">
        <v>190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6" t="s">
        <v>87</v>
      </c>
      <c r="BK487" s="144">
        <f>ROUND(I487*H487,2)</f>
        <v>0</v>
      </c>
      <c r="BL487" s="16" t="s">
        <v>197</v>
      </c>
      <c r="BM487" s="143" t="s">
        <v>781</v>
      </c>
    </row>
    <row r="488" spans="2:65" s="1" customFormat="1" ht="19.5">
      <c r="B488" s="31"/>
      <c r="D488" s="145" t="s">
        <v>198</v>
      </c>
      <c r="F488" s="146" t="s">
        <v>1038</v>
      </c>
      <c r="I488" s="147"/>
      <c r="L488" s="31"/>
      <c r="M488" s="148"/>
      <c r="T488" s="55"/>
      <c r="AT488" s="16" t="s">
        <v>198</v>
      </c>
      <c r="AU488" s="16" t="s">
        <v>89</v>
      </c>
    </row>
    <row r="489" spans="2:65" s="1" customFormat="1">
      <c r="B489" s="31"/>
      <c r="D489" s="149" t="s">
        <v>200</v>
      </c>
      <c r="F489" s="150" t="s">
        <v>1039</v>
      </c>
      <c r="I489" s="147"/>
      <c r="L489" s="31"/>
      <c r="M489" s="148"/>
      <c r="T489" s="55"/>
      <c r="AT489" s="16" t="s">
        <v>200</v>
      </c>
      <c r="AU489" s="16" t="s">
        <v>89</v>
      </c>
    </row>
    <row r="490" spans="2:65" s="1" customFormat="1" ht="16.5" customHeight="1">
      <c r="B490" s="31"/>
      <c r="C490" s="132" t="s">
        <v>784</v>
      </c>
      <c r="D490" s="132" t="s">
        <v>192</v>
      </c>
      <c r="E490" s="133" t="s">
        <v>1041</v>
      </c>
      <c r="F490" s="134" t="s">
        <v>1042</v>
      </c>
      <c r="G490" s="135" t="s">
        <v>204</v>
      </c>
      <c r="H490" s="136">
        <v>4</v>
      </c>
      <c r="I490" s="137"/>
      <c r="J490" s="138">
        <f>ROUND(I490*H490,2)</f>
        <v>0</v>
      </c>
      <c r="K490" s="134" t="s">
        <v>196</v>
      </c>
      <c r="L490" s="31"/>
      <c r="M490" s="139" t="s">
        <v>1</v>
      </c>
      <c r="N490" s="140" t="s">
        <v>44</v>
      </c>
      <c r="P490" s="141">
        <f>O490*H490</f>
        <v>0</v>
      </c>
      <c r="Q490" s="141">
        <v>0</v>
      </c>
      <c r="R490" s="141">
        <f>Q490*H490</f>
        <v>0</v>
      </c>
      <c r="S490" s="141">
        <v>2.0109999999999999E-2</v>
      </c>
      <c r="T490" s="142">
        <f>S490*H490</f>
        <v>8.0439999999999998E-2</v>
      </c>
      <c r="AR490" s="143" t="s">
        <v>197</v>
      </c>
      <c r="AT490" s="143" t="s">
        <v>192</v>
      </c>
      <c r="AU490" s="143" t="s">
        <v>89</v>
      </c>
      <c r="AY490" s="16" t="s">
        <v>190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6" t="s">
        <v>87</v>
      </c>
      <c r="BK490" s="144">
        <f>ROUND(I490*H490,2)</f>
        <v>0</v>
      </c>
      <c r="BL490" s="16" t="s">
        <v>197</v>
      </c>
      <c r="BM490" s="143" t="s">
        <v>787</v>
      </c>
    </row>
    <row r="491" spans="2:65" s="1" customFormat="1">
      <c r="B491" s="31"/>
      <c r="D491" s="145" t="s">
        <v>198</v>
      </c>
      <c r="F491" s="146" t="s">
        <v>1044</v>
      </c>
      <c r="I491" s="147"/>
      <c r="L491" s="31"/>
      <c r="M491" s="148"/>
      <c r="T491" s="55"/>
      <c r="AT491" s="16" t="s">
        <v>198</v>
      </c>
      <c r="AU491" s="16" t="s">
        <v>89</v>
      </c>
    </row>
    <row r="492" spans="2:65" s="1" customFormat="1">
      <c r="B492" s="31"/>
      <c r="D492" s="149" t="s">
        <v>200</v>
      </c>
      <c r="F492" s="150" t="s">
        <v>1045</v>
      </c>
      <c r="I492" s="147"/>
      <c r="L492" s="31"/>
      <c r="M492" s="148"/>
      <c r="T492" s="55"/>
      <c r="AT492" s="16" t="s">
        <v>200</v>
      </c>
      <c r="AU492" s="16" t="s">
        <v>89</v>
      </c>
    </row>
    <row r="493" spans="2:65" s="1" customFormat="1" ht="16.5" customHeight="1">
      <c r="B493" s="31"/>
      <c r="C493" s="132" t="s">
        <v>498</v>
      </c>
      <c r="D493" s="132" t="s">
        <v>192</v>
      </c>
      <c r="E493" s="133" t="s">
        <v>1046</v>
      </c>
      <c r="F493" s="134" t="s">
        <v>1047</v>
      </c>
      <c r="G493" s="135" t="s">
        <v>204</v>
      </c>
      <c r="H493" s="136">
        <v>1</v>
      </c>
      <c r="I493" s="137"/>
      <c r="J493" s="138">
        <f>ROUND(I493*H493,2)</f>
        <v>0</v>
      </c>
      <c r="K493" s="134" t="s">
        <v>196</v>
      </c>
      <c r="L493" s="31"/>
      <c r="M493" s="139" t="s">
        <v>1</v>
      </c>
      <c r="N493" s="140" t="s">
        <v>44</v>
      </c>
      <c r="P493" s="141">
        <f>O493*H493</f>
        <v>0</v>
      </c>
      <c r="Q493" s="141">
        <v>0</v>
      </c>
      <c r="R493" s="141">
        <f>Q493*H493</f>
        <v>0</v>
      </c>
      <c r="S493" s="141">
        <v>1.4999999999999999E-2</v>
      </c>
      <c r="T493" s="142">
        <f>S493*H493</f>
        <v>1.4999999999999999E-2</v>
      </c>
      <c r="AR493" s="143" t="s">
        <v>197</v>
      </c>
      <c r="AT493" s="143" t="s">
        <v>192</v>
      </c>
      <c r="AU493" s="143" t="s">
        <v>89</v>
      </c>
      <c r="AY493" s="16" t="s">
        <v>190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87</v>
      </c>
      <c r="BK493" s="144">
        <f>ROUND(I493*H493,2)</f>
        <v>0</v>
      </c>
      <c r="BL493" s="16" t="s">
        <v>197</v>
      </c>
      <c r="BM493" s="143" t="s">
        <v>792</v>
      </c>
    </row>
    <row r="494" spans="2:65" s="1" customFormat="1">
      <c r="B494" s="31"/>
      <c r="D494" s="145" t="s">
        <v>198</v>
      </c>
      <c r="F494" s="146" t="s">
        <v>1049</v>
      </c>
      <c r="I494" s="147"/>
      <c r="L494" s="31"/>
      <c r="M494" s="148"/>
      <c r="T494" s="55"/>
      <c r="AT494" s="16" t="s">
        <v>198</v>
      </c>
      <c r="AU494" s="16" t="s">
        <v>89</v>
      </c>
    </row>
    <row r="495" spans="2:65" s="1" customFormat="1">
      <c r="B495" s="31"/>
      <c r="D495" s="149" t="s">
        <v>200</v>
      </c>
      <c r="F495" s="150" t="s">
        <v>1050</v>
      </c>
      <c r="I495" s="147"/>
      <c r="L495" s="31"/>
      <c r="M495" s="148"/>
      <c r="T495" s="55"/>
      <c r="AT495" s="16" t="s">
        <v>200</v>
      </c>
      <c r="AU495" s="16" t="s">
        <v>89</v>
      </c>
    </row>
    <row r="496" spans="2:65" s="1" customFormat="1" ht="24.2" customHeight="1">
      <c r="B496" s="31"/>
      <c r="C496" s="132" t="s">
        <v>795</v>
      </c>
      <c r="D496" s="132" t="s">
        <v>192</v>
      </c>
      <c r="E496" s="133" t="s">
        <v>1026</v>
      </c>
      <c r="F496" s="134" t="s">
        <v>1027</v>
      </c>
      <c r="G496" s="135" t="s">
        <v>368</v>
      </c>
      <c r="H496" s="136">
        <v>178.1</v>
      </c>
      <c r="I496" s="137"/>
      <c r="J496" s="138">
        <f>ROUND(I496*H496,2)</f>
        <v>0</v>
      </c>
      <c r="K496" s="134" t="s">
        <v>196</v>
      </c>
      <c r="L496" s="31"/>
      <c r="M496" s="139" t="s">
        <v>1</v>
      </c>
      <c r="N496" s="140" t="s">
        <v>44</v>
      </c>
      <c r="P496" s="141">
        <f>O496*H496</f>
        <v>0</v>
      </c>
      <c r="Q496" s="141">
        <v>0</v>
      </c>
      <c r="R496" s="141">
        <f>Q496*H496</f>
        <v>0</v>
      </c>
      <c r="S496" s="141">
        <v>1.91E-3</v>
      </c>
      <c r="T496" s="142">
        <f>S496*H496</f>
        <v>0.340171</v>
      </c>
      <c r="AR496" s="143" t="s">
        <v>197</v>
      </c>
      <c r="AT496" s="143" t="s">
        <v>192</v>
      </c>
      <c r="AU496" s="143" t="s">
        <v>89</v>
      </c>
      <c r="AY496" s="16" t="s">
        <v>190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6" t="s">
        <v>87</v>
      </c>
      <c r="BK496" s="144">
        <f>ROUND(I496*H496,2)</f>
        <v>0</v>
      </c>
      <c r="BL496" s="16" t="s">
        <v>197</v>
      </c>
      <c r="BM496" s="143" t="s">
        <v>798</v>
      </c>
    </row>
    <row r="497" spans="2:65" s="1" customFormat="1" ht="19.5">
      <c r="B497" s="31"/>
      <c r="D497" s="145" t="s">
        <v>198</v>
      </c>
      <c r="F497" s="146" t="s">
        <v>1029</v>
      </c>
      <c r="I497" s="147"/>
      <c r="L497" s="31"/>
      <c r="M497" s="148"/>
      <c r="T497" s="55"/>
      <c r="AT497" s="16" t="s">
        <v>198</v>
      </c>
      <c r="AU497" s="16" t="s">
        <v>89</v>
      </c>
    </row>
    <row r="498" spans="2:65" s="1" customFormat="1">
      <c r="B498" s="31"/>
      <c r="D498" s="149" t="s">
        <v>200</v>
      </c>
      <c r="F498" s="150" t="s">
        <v>1030</v>
      </c>
      <c r="I498" s="147"/>
      <c r="L498" s="31"/>
      <c r="M498" s="148"/>
      <c r="T498" s="55"/>
      <c r="AT498" s="16" t="s">
        <v>200</v>
      </c>
      <c r="AU498" s="16" t="s">
        <v>89</v>
      </c>
    </row>
    <row r="499" spans="2:65" s="1" customFormat="1" ht="33" customHeight="1">
      <c r="B499" s="31"/>
      <c r="C499" s="132" t="s">
        <v>504</v>
      </c>
      <c r="D499" s="132" t="s">
        <v>192</v>
      </c>
      <c r="E499" s="133" t="s">
        <v>1021</v>
      </c>
      <c r="F499" s="134" t="s">
        <v>1022</v>
      </c>
      <c r="G499" s="135" t="s">
        <v>204</v>
      </c>
      <c r="H499" s="136">
        <v>34</v>
      </c>
      <c r="I499" s="137"/>
      <c r="J499" s="138">
        <f>ROUND(I499*H499,2)</f>
        <v>0</v>
      </c>
      <c r="K499" s="134" t="s">
        <v>196</v>
      </c>
      <c r="L499" s="31"/>
      <c r="M499" s="139" t="s">
        <v>1</v>
      </c>
      <c r="N499" s="140" t="s">
        <v>44</v>
      </c>
      <c r="P499" s="141">
        <f>O499*H499</f>
        <v>0</v>
      </c>
      <c r="Q499" s="141">
        <v>0</v>
      </c>
      <c r="R499" s="141">
        <f>Q499*H499</f>
        <v>0</v>
      </c>
      <c r="S499" s="141">
        <v>1.8799999999999999E-3</v>
      </c>
      <c r="T499" s="142">
        <f>S499*H499</f>
        <v>6.3920000000000005E-2</v>
      </c>
      <c r="AR499" s="143" t="s">
        <v>197</v>
      </c>
      <c r="AT499" s="143" t="s">
        <v>192</v>
      </c>
      <c r="AU499" s="143" t="s">
        <v>89</v>
      </c>
      <c r="AY499" s="16" t="s">
        <v>190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6" t="s">
        <v>87</v>
      </c>
      <c r="BK499" s="144">
        <f>ROUND(I499*H499,2)</f>
        <v>0</v>
      </c>
      <c r="BL499" s="16" t="s">
        <v>197</v>
      </c>
      <c r="BM499" s="143" t="s">
        <v>803</v>
      </c>
    </row>
    <row r="500" spans="2:65" s="1" customFormat="1" ht="19.5">
      <c r="B500" s="31"/>
      <c r="D500" s="145" t="s">
        <v>198</v>
      </c>
      <c r="F500" s="146" t="s">
        <v>1024</v>
      </c>
      <c r="I500" s="147"/>
      <c r="L500" s="31"/>
      <c r="M500" s="148"/>
      <c r="T500" s="55"/>
      <c r="AT500" s="16" t="s">
        <v>198</v>
      </c>
      <c r="AU500" s="16" t="s">
        <v>89</v>
      </c>
    </row>
    <row r="501" spans="2:65" s="1" customFormat="1">
      <c r="B501" s="31"/>
      <c r="D501" s="149" t="s">
        <v>200</v>
      </c>
      <c r="F501" s="150" t="s">
        <v>1025</v>
      </c>
      <c r="I501" s="147"/>
      <c r="L501" s="31"/>
      <c r="M501" s="148"/>
      <c r="T501" s="55"/>
      <c r="AT501" s="16" t="s">
        <v>200</v>
      </c>
      <c r="AU501" s="16" t="s">
        <v>89</v>
      </c>
    </row>
    <row r="502" spans="2:65" s="1" customFormat="1" ht="21.75" customHeight="1">
      <c r="B502" s="31"/>
      <c r="C502" s="132" t="s">
        <v>806</v>
      </c>
      <c r="D502" s="132" t="s">
        <v>192</v>
      </c>
      <c r="E502" s="133" t="s">
        <v>1947</v>
      </c>
      <c r="F502" s="134" t="s">
        <v>1948</v>
      </c>
      <c r="G502" s="135" t="s">
        <v>368</v>
      </c>
      <c r="H502" s="136">
        <v>10.58</v>
      </c>
      <c r="I502" s="137"/>
      <c r="J502" s="138">
        <f>ROUND(I502*H502,2)</f>
        <v>0</v>
      </c>
      <c r="K502" s="134" t="s">
        <v>196</v>
      </c>
      <c r="L502" s="31"/>
      <c r="M502" s="139" t="s">
        <v>1</v>
      </c>
      <c r="N502" s="140" t="s">
        <v>44</v>
      </c>
      <c r="P502" s="141">
        <f>O502*H502</f>
        <v>0</v>
      </c>
      <c r="Q502" s="141">
        <v>0</v>
      </c>
      <c r="R502" s="141">
        <f>Q502*H502</f>
        <v>0</v>
      </c>
      <c r="S502" s="141">
        <v>2.2300000000000002E-3</v>
      </c>
      <c r="T502" s="142">
        <f>S502*H502</f>
        <v>2.3593400000000004E-2</v>
      </c>
      <c r="AR502" s="143" t="s">
        <v>197</v>
      </c>
      <c r="AT502" s="143" t="s">
        <v>192</v>
      </c>
      <c r="AU502" s="143" t="s">
        <v>89</v>
      </c>
      <c r="AY502" s="16" t="s">
        <v>190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6" t="s">
        <v>87</v>
      </c>
      <c r="BK502" s="144">
        <f>ROUND(I502*H502,2)</f>
        <v>0</v>
      </c>
      <c r="BL502" s="16" t="s">
        <v>197</v>
      </c>
      <c r="BM502" s="143" t="s">
        <v>809</v>
      </c>
    </row>
    <row r="503" spans="2:65" s="1" customFormat="1">
      <c r="B503" s="31"/>
      <c r="D503" s="145" t="s">
        <v>198</v>
      </c>
      <c r="F503" s="146" t="s">
        <v>1949</v>
      </c>
      <c r="I503" s="147"/>
      <c r="L503" s="31"/>
      <c r="M503" s="148"/>
      <c r="T503" s="55"/>
      <c r="AT503" s="16" t="s">
        <v>198</v>
      </c>
      <c r="AU503" s="16" t="s">
        <v>89</v>
      </c>
    </row>
    <row r="504" spans="2:65" s="1" customFormat="1">
      <c r="B504" s="31"/>
      <c r="D504" s="149" t="s">
        <v>200</v>
      </c>
      <c r="F504" s="150" t="s">
        <v>1950</v>
      </c>
      <c r="I504" s="147"/>
      <c r="L504" s="31"/>
      <c r="M504" s="148"/>
      <c r="T504" s="55"/>
      <c r="AT504" s="16" t="s">
        <v>200</v>
      </c>
      <c r="AU504" s="16" t="s">
        <v>89</v>
      </c>
    </row>
    <row r="505" spans="2:65" s="1" customFormat="1" ht="21.75" customHeight="1">
      <c r="B505" s="31"/>
      <c r="C505" s="132" t="s">
        <v>509</v>
      </c>
      <c r="D505" s="132" t="s">
        <v>192</v>
      </c>
      <c r="E505" s="133" t="s">
        <v>1052</v>
      </c>
      <c r="F505" s="134" t="s">
        <v>1053</v>
      </c>
      <c r="G505" s="135" t="s">
        <v>210</v>
      </c>
      <c r="H505" s="136">
        <v>0.16200000000000001</v>
      </c>
      <c r="I505" s="137"/>
      <c r="J505" s="138">
        <f>ROUND(I505*H505,2)</f>
        <v>0</v>
      </c>
      <c r="K505" s="134" t="s">
        <v>196</v>
      </c>
      <c r="L505" s="31"/>
      <c r="M505" s="139" t="s">
        <v>1</v>
      </c>
      <c r="N505" s="140" t="s">
        <v>44</v>
      </c>
      <c r="P505" s="141">
        <f>O505*H505</f>
        <v>0</v>
      </c>
      <c r="Q505" s="141">
        <v>0</v>
      </c>
      <c r="R505" s="141">
        <f>Q505*H505</f>
        <v>0</v>
      </c>
      <c r="S505" s="141">
        <v>1.671</v>
      </c>
      <c r="T505" s="142">
        <f>S505*H505</f>
        <v>0.270702</v>
      </c>
      <c r="AR505" s="143" t="s">
        <v>197</v>
      </c>
      <c r="AT505" s="143" t="s">
        <v>192</v>
      </c>
      <c r="AU505" s="143" t="s">
        <v>89</v>
      </c>
      <c r="AY505" s="16" t="s">
        <v>190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6" t="s">
        <v>87</v>
      </c>
      <c r="BK505" s="144">
        <f>ROUND(I505*H505,2)</f>
        <v>0</v>
      </c>
      <c r="BL505" s="16" t="s">
        <v>197</v>
      </c>
      <c r="BM505" s="143" t="s">
        <v>814</v>
      </c>
    </row>
    <row r="506" spans="2:65" s="1" customFormat="1" ht="29.25">
      <c r="B506" s="31"/>
      <c r="D506" s="145" t="s">
        <v>198</v>
      </c>
      <c r="F506" s="146" t="s">
        <v>1055</v>
      </c>
      <c r="I506" s="147"/>
      <c r="L506" s="31"/>
      <c r="M506" s="148"/>
      <c r="T506" s="55"/>
      <c r="AT506" s="16" t="s">
        <v>198</v>
      </c>
      <c r="AU506" s="16" t="s">
        <v>89</v>
      </c>
    </row>
    <row r="507" spans="2:65" s="1" customFormat="1">
      <c r="B507" s="31"/>
      <c r="D507" s="149" t="s">
        <v>200</v>
      </c>
      <c r="F507" s="150" t="s">
        <v>1056</v>
      </c>
      <c r="I507" s="147"/>
      <c r="L507" s="31"/>
      <c r="M507" s="148"/>
      <c r="T507" s="55"/>
      <c r="AT507" s="16" t="s">
        <v>200</v>
      </c>
      <c r="AU507" s="16" t="s">
        <v>89</v>
      </c>
    </row>
    <row r="508" spans="2:65" s="1" customFormat="1" ht="24.2" customHeight="1">
      <c r="B508" s="31"/>
      <c r="C508" s="132" t="s">
        <v>819</v>
      </c>
      <c r="D508" s="132" t="s">
        <v>192</v>
      </c>
      <c r="E508" s="133" t="s">
        <v>1057</v>
      </c>
      <c r="F508" s="134" t="s">
        <v>1058</v>
      </c>
      <c r="G508" s="135" t="s">
        <v>195</v>
      </c>
      <c r="H508" s="136">
        <v>0.63</v>
      </c>
      <c r="I508" s="137"/>
      <c r="J508" s="138">
        <f>ROUND(I508*H508,2)</f>
        <v>0</v>
      </c>
      <c r="K508" s="134" t="s">
        <v>196</v>
      </c>
      <c r="L508" s="31"/>
      <c r="M508" s="139" t="s">
        <v>1</v>
      </c>
      <c r="N508" s="140" t="s">
        <v>44</v>
      </c>
      <c r="P508" s="141">
        <f>O508*H508</f>
        <v>0</v>
      </c>
      <c r="Q508" s="141">
        <v>0</v>
      </c>
      <c r="R508" s="141">
        <f>Q508*H508</f>
        <v>0</v>
      </c>
      <c r="S508" s="141">
        <v>3.7999999999999999E-2</v>
      </c>
      <c r="T508" s="142">
        <f>S508*H508</f>
        <v>2.3939999999999999E-2</v>
      </c>
      <c r="AR508" s="143" t="s">
        <v>197</v>
      </c>
      <c r="AT508" s="143" t="s">
        <v>192</v>
      </c>
      <c r="AU508" s="143" t="s">
        <v>89</v>
      </c>
      <c r="AY508" s="16" t="s">
        <v>190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6" t="s">
        <v>87</v>
      </c>
      <c r="BK508" s="144">
        <f>ROUND(I508*H508,2)</f>
        <v>0</v>
      </c>
      <c r="BL508" s="16" t="s">
        <v>197</v>
      </c>
      <c r="BM508" s="143" t="s">
        <v>822</v>
      </c>
    </row>
    <row r="509" spans="2:65" s="1" customFormat="1" ht="19.5">
      <c r="B509" s="31"/>
      <c r="D509" s="145" t="s">
        <v>198</v>
      </c>
      <c r="F509" s="146" t="s">
        <v>1060</v>
      </c>
      <c r="I509" s="147"/>
      <c r="L509" s="31"/>
      <c r="M509" s="148"/>
      <c r="T509" s="55"/>
      <c r="AT509" s="16" t="s">
        <v>198</v>
      </c>
      <c r="AU509" s="16" t="s">
        <v>89</v>
      </c>
    </row>
    <row r="510" spans="2:65" s="1" customFormat="1">
      <c r="B510" s="31"/>
      <c r="D510" s="149" t="s">
        <v>200</v>
      </c>
      <c r="F510" s="150" t="s">
        <v>1061</v>
      </c>
      <c r="I510" s="147"/>
      <c r="L510" s="31"/>
      <c r="M510" s="148"/>
      <c r="T510" s="55"/>
      <c r="AT510" s="16" t="s">
        <v>200</v>
      </c>
      <c r="AU510" s="16" t="s">
        <v>89</v>
      </c>
    </row>
    <row r="511" spans="2:65" s="1" customFormat="1" ht="21.75" customHeight="1">
      <c r="B511" s="31"/>
      <c r="C511" s="132" t="s">
        <v>515</v>
      </c>
      <c r="D511" s="132" t="s">
        <v>192</v>
      </c>
      <c r="E511" s="133" t="s">
        <v>2217</v>
      </c>
      <c r="F511" s="134" t="s">
        <v>2218</v>
      </c>
      <c r="G511" s="135" t="s">
        <v>195</v>
      </c>
      <c r="H511" s="136">
        <v>3.1739999999999999</v>
      </c>
      <c r="I511" s="137"/>
      <c r="J511" s="138">
        <f>ROUND(I511*H511,2)</f>
        <v>0</v>
      </c>
      <c r="K511" s="134" t="s">
        <v>196</v>
      </c>
      <c r="L511" s="31"/>
      <c r="M511" s="139" t="s">
        <v>1</v>
      </c>
      <c r="N511" s="140" t="s">
        <v>44</v>
      </c>
      <c r="P511" s="141">
        <f>O511*H511</f>
        <v>0</v>
      </c>
      <c r="Q511" s="141">
        <v>0</v>
      </c>
      <c r="R511" s="141">
        <f>Q511*H511</f>
        <v>0</v>
      </c>
      <c r="S511" s="141">
        <v>0.26100000000000001</v>
      </c>
      <c r="T511" s="142">
        <f>S511*H511</f>
        <v>0.82841399999999998</v>
      </c>
      <c r="AR511" s="143" t="s">
        <v>197</v>
      </c>
      <c r="AT511" s="143" t="s">
        <v>192</v>
      </c>
      <c r="AU511" s="143" t="s">
        <v>89</v>
      </c>
      <c r="AY511" s="16" t="s">
        <v>190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6" t="s">
        <v>87</v>
      </c>
      <c r="BK511" s="144">
        <f>ROUND(I511*H511,2)</f>
        <v>0</v>
      </c>
      <c r="BL511" s="16" t="s">
        <v>197</v>
      </c>
      <c r="BM511" s="143" t="s">
        <v>827</v>
      </c>
    </row>
    <row r="512" spans="2:65" s="1" customFormat="1" ht="29.25">
      <c r="B512" s="31"/>
      <c r="D512" s="145" t="s">
        <v>198</v>
      </c>
      <c r="F512" s="146" t="s">
        <v>2219</v>
      </c>
      <c r="I512" s="147"/>
      <c r="L512" s="31"/>
      <c r="M512" s="148"/>
      <c r="T512" s="55"/>
      <c r="AT512" s="16" t="s">
        <v>198</v>
      </c>
      <c r="AU512" s="16" t="s">
        <v>89</v>
      </c>
    </row>
    <row r="513" spans="2:65" s="1" customFormat="1">
      <c r="B513" s="31"/>
      <c r="D513" s="149" t="s">
        <v>200</v>
      </c>
      <c r="F513" s="150" t="s">
        <v>2220</v>
      </c>
      <c r="I513" s="147"/>
      <c r="L513" s="31"/>
      <c r="M513" s="148"/>
      <c r="T513" s="55"/>
      <c r="AT513" s="16" t="s">
        <v>200</v>
      </c>
      <c r="AU513" s="16" t="s">
        <v>89</v>
      </c>
    </row>
    <row r="514" spans="2:65" s="1" customFormat="1" ht="24.2" customHeight="1">
      <c r="B514" s="31"/>
      <c r="C514" s="132" t="s">
        <v>831</v>
      </c>
      <c r="D514" s="132" t="s">
        <v>192</v>
      </c>
      <c r="E514" s="133" t="s">
        <v>965</v>
      </c>
      <c r="F514" s="134" t="s">
        <v>966</v>
      </c>
      <c r="G514" s="135" t="s">
        <v>368</v>
      </c>
      <c r="H514" s="136">
        <v>21</v>
      </c>
      <c r="I514" s="137"/>
      <c r="J514" s="138">
        <f>ROUND(I514*H514,2)</f>
        <v>0</v>
      </c>
      <c r="K514" s="134" t="s">
        <v>196</v>
      </c>
      <c r="L514" s="31"/>
      <c r="M514" s="139" t="s">
        <v>1</v>
      </c>
      <c r="N514" s="140" t="s">
        <v>44</v>
      </c>
      <c r="P514" s="141">
        <f>O514*H514</f>
        <v>0</v>
      </c>
      <c r="Q514" s="141">
        <v>2.3099999999999999E-5</v>
      </c>
      <c r="R514" s="141">
        <f>Q514*H514</f>
        <v>4.8509999999999997E-4</v>
      </c>
      <c r="S514" s="141">
        <v>0</v>
      </c>
      <c r="T514" s="142">
        <f>S514*H514</f>
        <v>0</v>
      </c>
      <c r="AR514" s="143" t="s">
        <v>197</v>
      </c>
      <c r="AT514" s="143" t="s">
        <v>192</v>
      </c>
      <c r="AU514" s="143" t="s">
        <v>89</v>
      </c>
      <c r="AY514" s="16" t="s">
        <v>190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6" t="s">
        <v>87</v>
      </c>
      <c r="BK514" s="144">
        <f>ROUND(I514*H514,2)</f>
        <v>0</v>
      </c>
      <c r="BL514" s="16" t="s">
        <v>197</v>
      </c>
      <c r="BM514" s="143" t="s">
        <v>834</v>
      </c>
    </row>
    <row r="515" spans="2:65" s="1" customFormat="1" ht="19.5">
      <c r="B515" s="31"/>
      <c r="D515" s="145" t="s">
        <v>198</v>
      </c>
      <c r="F515" s="146" t="s">
        <v>968</v>
      </c>
      <c r="I515" s="147"/>
      <c r="L515" s="31"/>
      <c r="M515" s="148"/>
      <c r="T515" s="55"/>
      <c r="AT515" s="16" t="s">
        <v>198</v>
      </c>
      <c r="AU515" s="16" t="s">
        <v>89</v>
      </c>
    </row>
    <row r="516" spans="2:65" s="1" customFormat="1">
      <c r="B516" s="31"/>
      <c r="D516" s="149" t="s">
        <v>200</v>
      </c>
      <c r="F516" s="150" t="s">
        <v>969</v>
      </c>
      <c r="I516" s="147"/>
      <c r="L516" s="31"/>
      <c r="M516" s="148"/>
      <c r="T516" s="55"/>
      <c r="AT516" s="16" t="s">
        <v>200</v>
      </c>
      <c r="AU516" s="16" t="s">
        <v>89</v>
      </c>
    </row>
    <row r="517" spans="2:65" s="1" customFormat="1" ht="37.9" customHeight="1">
      <c r="B517" s="31"/>
      <c r="C517" s="132" t="s">
        <v>520</v>
      </c>
      <c r="D517" s="132" t="s">
        <v>192</v>
      </c>
      <c r="E517" s="133" t="s">
        <v>981</v>
      </c>
      <c r="F517" s="134" t="s">
        <v>982</v>
      </c>
      <c r="G517" s="135" t="s">
        <v>210</v>
      </c>
      <c r="H517" s="136">
        <v>3.9340000000000002</v>
      </c>
      <c r="I517" s="137"/>
      <c r="J517" s="138">
        <f>ROUND(I517*H517,2)</f>
        <v>0</v>
      </c>
      <c r="K517" s="134" t="s">
        <v>196</v>
      </c>
      <c r="L517" s="31"/>
      <c r="M517" s="139" t="s">
        <v>1</v>
      </c>
      <c r="N517" s="140" t="s">
        <v>44</v>
      </c>
      <c r="P517" s="141">
        <f>O517*H517</f>
        <v>0</v>
      </c>
      <c r="Q517" s="141">
        <v>0</v>
      </c>
      <c r="R517" s="141">
        <f>Q517*H517</f>
        <v>0</v>
      </c>
      <c r="S517" s="141">
        <v>2.2000000000000002</v>
      </c>
      <c r="T517" s="142">
        <f>S517*H517</f>
        <v>8.6548000000000016</v>
      </c>
      <c r="AR517" s="143" t="s">
        <v>197</v>
      </c>
      <c r="AT517" s="143" t="s">
        <v>192</v>
      </c>
      <c r="AU517" s="143" t="s">
        <v>89</v>
      </c>
      <c r="AY517" s="16" t="s">
        <v>190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6" t="s">
        <v>87</v>
      </c>
      <c r="BK517" s="144">
        <f>ROUND(I517*H517,2)</f>
        <v>0</v>
      </c>
      <c r="BL517" s="16" t="s">
        <v>197</v>
      </c>
      <c r="BM517" s="143" t="s">
        <v>839</v>
      </c>
    </row>
    <row r="518" spans="2:65" s="1" customFormat="1" ht="19.5">
      <c r="B518" s="31"/>
      <c r="D518" s="145" t="s">
        <v>198</v>
      </c>
      <c r="F518" s="146" t="s">
        <v>984</v>
      </c>
      <c r="I518" s="147"/>
      <c r="L518" s="31"/>
      <c r="M518" s="148"/>
      <c r="T518" s="55"/>
      <c r="AT518" s="16" t="s">
        <v>198</v>
      </c>
      <c r="AU518" s="16" t="s">
        <v>89</v>
      </c>
    </row>
    <row r="519" spans="2:65" s="1" customFormat="1">
      <c r="B519" s="31"/>
      <c r="D519" s="149" t="s">
        <v>200</v>
      </c>
      <c r="F519" s="150" t="s">
        <v>985</v>
      </c>
      <c r="I519" s="147"/>
      <c r="L519" s="31"/>
      <c r="M519" s="148"/>
      <c r="T519" s="55"/>
      <c r="AT519" s="16" t="s">
        <v>200</v>
      </c>
      <c r="AU519" s="16" t="s">
        <v>89</v>
      </c>
    </row>
    <row r="520" spans="2:65" s="1" customFormat="1" ht="24.2" customHeight="1">
      <c r="B520" s="31"/>
      <c r="C520" s="132" t="s">
        <v>842</v>
      </c>
      <c r="D520" s="132" t="s">
        <v>192</v>
      </c>
      <c r="E520" s="133" t="s">
        <v>1185</v>
      </c>
      <c r="F520" s="134" t="s">
        <v>1186</v>
      </c>
      <c r="G520" s="135" t="s">
        <v>195</v>
      </c>
      <c r="H520" s="136">
        <v>415.8</v>
      </c>
      <c r="I520" s="137"/>
      <c r="J520" s="138">
        <f>ROUND(I520*H520,2)</f>
        <v>0</v>
      </c>
      <c r="K520" s="134" t="s">
        <v>196</v>
      </c>
      <c r="L520" s="31"/>
      <c r="M520" s="139" t="s">
        <v>1</v>
      </c>
      <c r="N520" s="140" t="s">
        <v>44</v>
      </c>
      <c r="P520" s="141">
        <f>O520*H520</f>
        <v>0</v>
      </c>
      <c r="Q520" s="141">
        <v>0</v>
      </c>
      <c r="R520" s="141">
        <f>Q520*H520</f>
        <v>0</v>
      </c>
      <c r="S520" s="141">
        <v>2.4649999999999998E-2</v>
      </c>
      <c r="T520" s="142">
        <f>S520*H520</f>
        <v>10.249469999999999</v>
      </c>
      <c r="AR520" s="143" t="s">
        <v>197</v>
      </c>
      <c r="AT520" s="143" t="s">
        <v>192</v>
      </c>
      <c r="AU520" s="143" t="s">
        <v>89</v>
      </c>
      <c r="AY520" s="16" t="s">
        <v>190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6" t="s">
        <v>87</v>
      </c>
      <c r="BK520" s="144">
        <f>ROUND(I520*H520,2)</f>
        <v>0</v>
      </c>
      <c r="BL520" s="16" t="s">
        <v>197</v>
      </c>
      <c r="BM520" s="143" t="s">
        <v>845</v>
      </c>
    </row>
    <row r="521" spans="2:65" s="1" customFormat="1">
      <c r="B521" s="31"/>
      <c r="D521" s="145" t="s">
        <v>198</v>
      </c>
      <c r="F521" s="146" t="s">
        <v>1188</v>
      </c>
      <c r="I521" s="147"/>
      <c r="L521" s="31"/>
      <c r="M521" s="148"/>
      <c r="T521" s="55"/>
      <c r="AT521" s="16" t="s">
        <v>198</v>
      </c>
      <c r="AU521" s="16" t="s">
        <v>89</v>
      </c>
    </row>
    <row r="522" spans="2:65" s="1" customFormat="1">
      <c r="B522" s="31"/>
      <c r="D522" s="149" t="s">
        <v>200</v>
      </c>
      <c r="F522" s="150" t="s">
        <v>1189</v>
      </c>
      <c r="I522" s="147"/>
      <c r="L522" s="31"/>
      <c r="M522" s="148"/>
      <c r="T522" s="55"/>
      <c r="AT522" s="16" t="s">
        <v>200</v>
      </c>
      <c r="AU522" s="16" t="s">
        <v>89</v>
      </c>
    </row>
    <row r="523" spans="2:65" s="1" customFormat="1" ht="24.2" customHeight="1">
      <c r="B523" s="31"/>
      <c r="C523" s="132" t="s">
        <v>526</v>
      </c>
      <c r="D523" s="132" t="s">
        <v>192</v>
      </c>
      <c r="E523" s="133" t="s">
        <v>1190</v>
      </c>
      <c r="F523" s="134" t="s">
        <v>1191</v>
      </c>
      <c r="G523" s="135" t="s">
        <v>195</v>
      </c>
      <c r="H523" s="136">
        <v>415.8</v>
      </c>
      <c r="I523" s="137"/>
      <c r="J523" s="138">
        <f>ROUND(I523*H523,2)</f>
        <v>0</v>
      </c>
      <c r="K523" s="134" t="s">
        <v>196</v>
      </c>
      <c r="L523" s="31"/>
      <c r="M523" s="139" t="s">
        <v>1</v>
      </c>
      <c r="N523" s="140" t="s">
        <v>44</v>
      </c>
      <c r="P523" s="141">
        <f>O523*H523</f>
        <v>0</v>
      </c>
      <c r="Q523" s="141">
        <v>0</v>
      </c>
      <c r="R523" s="141">
        <f>Q523*H523</f>
        <v>0</v>
      </c>
      <c r="S523" s="141">
        <v>8.0000000000000002E-3</v>
      </c>
      <c r="T523" s="142">
        <f>S523*H523</f>
        <v>3.3264</v>
      </c>
      <c r="AR523" s="143" t="s">
        <v>197</v>
      </c>
      <c r="AT523" s="143" t="s">
        <v>192</v>
      </c>
      <c r="AU523" s="143" t="s">
        <v>89</v>
      </c>
      <c r="AY523" s="16" t="s">
        <v>190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6" t="s">
        <v>87</v>
      </c>
      <c r="BK523" s="144">
        <f>ROUND(I523*H523,2)</f>
        <v>0</v>
      </c>
      <c r="BL523" s="16" t="s">
        <v>197</v>
      </c>
      <c r="BM523" s="143" t="s">
        <v>850</v>
      </c>
    </row>
    <row r="524" spans="2:65" s="1" customFormat="1">
      <c r="B524" s="31"/>
      <c r="D524" s="145" t="s">
        <v>198</v>
      </c>
      <c r="F524" s="146" t="s">
        <v>1193</v>
      </c>
      <c r="I524" s="147"/>
      <c r="L524" s="31"/>
      <c r="M524" s="148"/>
      <c r="T524" s="55"/>
      <c r="AT524" s="16" t="s">
        <v>198</v>
      </c>
      <c r="AU524" s="16" t="s">
        <v>89</v>
      </c>
    </row>
    <row r="525" spans="2:65" s="1" customFormat="1">
      <c r="B525" s="31"/>
      <c r="D525" s="149" t="s">
        <v>200</v>
      </c>
      <c r="F525" s="150" t="s">
        <v>1194</v>
      </c>
      <c r="I525" s="147"/>
      <c r="L525" s="31"/>
      <c r="M525" s="148"/>
      <c r="T525" s="55"/>
      <c r="AT525" s="16" t="s">
        <v>200</v>
      </c>
      <c r="AU525" s="16" t="s">
        <v>89</v>
      </c>
    </row>
    <row r="526" spans="2:65" s="11" customFormat="1" ht="22.9" customHeight="1">
      <c r="B526" s="121"/>
      <c r="D526" s="122" t="s">
        <v>78</v>
      </c>
      <c r="E526" s="130" t="s">
        <v>1195</v>
      </c>
      <c r="F526" s="130" t="s">
        <v>2221</v>
      </c>
      <c r="I526" s="124"/>
      <c r="J526" s="131">
        <f>BK526</f>
        <v>0</v>
      </c>
      <c r="L526" s="121"/>
      <c r="M526" s="125"/>
      <c r="P526" s="126">
        <f>SUM(P527:P551)</f>
        <v>0</v>
      </c>
      <c r="R526" s="126">
        <f>SUM(R527:R551)</f>
        <v>0</v>
      </c>
      <c r="T526" s="127">
        <f>SUM(T527:T551)</f>
        <v>0</v>
      </c>
      <c r="AR526" s="122" t="s">
        <v>87</v>
      </c>
      <c r="AT526" s="128" t="s">
        <v>78</v>
      </c>
      <c r="AU526" s="128" t="s">
        <v>87</v>
      </c>
      <c r="AY526" s="122" t="s">
        <v>190</v>
      </c>
      <c r="BK526" s="129">
        <f>SUM(BK527:BK551)</f>
        <v>0</v>
      </c>
    </row>
    <row r="527" spans="2:65" s="1" customFormat="1" ht="33" customHeight="1">
      <c r="B527" s="31"/>
      <c r="C527" s="132" t="s">
        <v>853</v>
      </c>
      <c r="D527" s="132" t="s">
        <v>192</v>
      </c>
      <c r="E527" s="133" t="s">
        <v>1198</v>
      </c>
      <c r="F527" s="134" t="s">
        <v>1199</v>
      </c>
      <c r="G527" s="135" t="s">
        <v>265</v>
      </c>
      <c r="H527" s="136">
        <v>119.301</v>
      </c>
      <c r="I527" s="137"/>
      <c r="J527" s="138">
        <f>ROUND(I527*H527,2)</f>
        <v>0</v>
      </c>
      <c r="K527" s="134" t="s">
        <v>196</v>
      </c>
      <c r="L527" s="31"/>
      <c r="M527" s="139" t="s">
        <v>1</v>
      </c>
      <c r="N527" s="140" t="s">
        <v>44</v>
      </c>
      <c r="P527" s="141">
        <f>O527*H527</f>
        <v>0</v>
      </c>
      <c r="Q527" s="141">
        <v>0</v>
      </c>
      <c r="R527" s="141">
        <f>Q527*H527</f>
        <v>0</v>
      </c>
      <c r="S527" s="141">
        <v>0</v>
      </c>
      <c r="T527" s="142">
        <f>S527*H527</f>
        <v>0</v>
      </c>
      <c r="AR527" s="143" t="s">
        <v>197</v>
      </c>
      <c r="AT527" s="143" t="s">
        <v>192</v>
      </c>
      <c r="AU527" s="143" t="s">
        <v>89</v>
      </c>
      <c r="AY527" s="16" t="s">
        <v>190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87</v>
      </c>
      <c r="BK527" s="144">
        <f>ROUND(I527*H527,2)</f>
        <v>0</v>
      </c>
      <c r="BL527" s="16" t="s">
        <v>197</v>
      </c>
      <c r="BM527" s="143" t="s">
        <v>856</v>
      </c>
    </row>
    <row r="528" spans="2:65" s="1" customFormat="1" ht="29.25">
      <c r="B528" s="31"/>
      <c r="D528" s="145" t="s">
        <v>198</v>
      </c>
      <c r="F528" s="146" t="s">
        <v>1201</v>
      </c>
      <c r="I528" s="147"/>
      <c r="L528" s="31"/>
      <c r="M528" s="148"/>
      <c r="T528" s="55"/>
      <c r="AT528" s="16" t="s">
        <v>198</v>
      </c>
      <c r="AU528" s="16" t="s">
        <v>89</v>
      </c>
    </row>
    <row r="529" spans="2:65" s="1" customFormat="1">
      <c r="B529" s="31"/>
      <c r="D529" s="149" t="s">
        <v>200</v>
      </c>
      <c r="F529" s="150" t="s">
        <v>1202</v>
      </c>
      <c r="I529" s="147"/>
      <c r="L529" s="31"/>
      <c r="M529" s="148"/>
      <c r="T529" s="55"/>
      <c r="AT529" s="16" t="s">
        <v>200</v>
      </c>
      <c r="AU529" s="16" t="s">
        <v>89</v>
      </c>
    </row>
    <row r="530" spans="2:65" s="1" customFormat="1" ht="24.2" customHeight="1">
      <c r="B530" s="31"/>
      <c r="C530" s="132" t="s">
        <v>531</v>
      </c>
      <c r="D530" s="132" t="s">
        <v>192</v>
      </c>
      <c r="E530" s="133" t="s">
        <v>1203</v>
      </c>
      <c r="F530" s="134" t="s">
        <v>1204</v>
      </c>
      <c r="G530" s="135" t="s">
        <v>265</v>
      </c>
      <c r="H530" s="136">
        <v>119.301</v>
      </c>
      <c r="I530" s="137"/>
      <c r="J530" s="138">
        <f>ROUND(I530*H530,2)</f>
        <v>0</v>
      </c>
      <c r="K530" s="134" t="s">
        <v>196</v>
      </c>
      <c r="L530" s="31"/>
      <c r="M530" s="139" t="s">
        <v>1</v>
      </c>
      <c r="N530" s="140" t="s">
        <v>44</v>
      </c>
      <c r="P530" s="141">
        <f>O530*H530</f>
        <v>0</v>
      </c>
      <c r="Q530" s="141">
        <v>0</v>
      </c>
      <c r="R530" s="141">
        <f>Q530*H530</f>
        <v>0</v>
      </c>
      <c r="S530" s="141">
        <v>0</v>
      </c>
      <c r="T530" s="142">
        <f>S530*H530</f>
        <v>0</v>
      </c>
      <c r="AR530" s="143" t="s">
        <v>197</v>
      </c>
      <c r="AT530" s="143" t="s">
        <v>192</v>
      </c>
      <c r="AU530" s="143" t="s">
        <v>89</v>
      </c>
      <c r="AY530" s="16" t="s">
        <v>190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6" t="s">
        <v>87</v>
      </c>
      <c r="BK530" s="144">
        <f>ROUND(I530*H530,2)</f>
        <v>0</v>
      </c>
      <c r="BL530" s="16" t="s">
        <v>197</v>
      </c>
      <c r="BM530" s="143" t="s">
        <v>861</v>
      </c>
    </row>
    <row r="531" spans="2:65" s="1" customFormat="1" ht="19.5">
      <c r="B531" s="31"/>
      <c r="D531" s="145" t="s">
        <v>198</v>
      </c>
      <c r="F531" s="146" t="s">
        <v>1206</v>
      </c>
      <c r="I531" s="147"/>
      <c r="L531" s="31"/>
      <c r="M531" s="148"/>
      <c r="T531" s="55"/>
      <c r="AT531" s="16" t="s">
        <v>198</v>
      </c>
      <c r="AU531" s="16" t="s">
        <v>89</v>
      </c>
    </row>
    <row r="532" spans="2:65" s="1" customFormat="1">
      <c r="B532" s="31"/>
      <c r="D532" s="149" t="s">
        <v>200</v>
      </c>
      <c r="F532" s="150" t="s">
        <v>1207</v>
      </c>
      <c r="I532" s="147"/>
      <c r="L532" s="31"/>
      <c r="M532" s="148"/>
      <c r="T532" s="55"/>
      <c r="AT532" s="16" t="s">
        <v>200</v>
      </c>
      <c r="AU532" s="16" t="s">
        <v>89</v>
      </c>
    </row>
    <row r="533" spans="2:65" s="1" customFormat="1" ht="24.2" customHeight="1">
      <c r="B533" s="31"/>
      <c r="C533" s="132" t="s">
        <v>864</v>
      </c>
      <c r="D533" s="132" t="s">
        <v>192</v>
      </c>
      <c r="E533" s="133" t="s">
        <v>1209</v>
      </c>
      <c r="F533" s="134" t="s">
        <v>1210</v>
      </c>
      <c r="G533" s="135" t="s">
        <v>265</v>
      </c>
      <c r="H533" s="136">
        <v>1670.2139999999999</v>
      </c>
      <c r="I533" s="137"/>
      <c r="J533" s="138">
        <f>ROUND(I533*H533,2)</f>
        <v>0</v>
      </c>
      <c r="K533" s="134" t="s">
        <v>196</v>
      </c>
      <c r="L533" s="31"/>
      <c r="M533" s="139" t="s">
        <v>1</v>
      </c>
      <c r="N533" s="140" t="s">
        <v>44</v>
      </c>
      <c r="P533" s="141">
        <f>O533*H533</f>
        <v>0</v>
      </c>
      <c r="Q533" s="141">
        <v>0</v>
      </c>
      <c r="R533" s="141">
        <f>Q533*H533</f>
        <v>0</v>
      </c>
      <c r="S533" s="141">
        <v>0</v>
      </c>
      <c r="T533" s="142">
        <f>S533*H533</f>
        <v>0</v>
      </c>
      <c r="AR533" s="143" t="s">
        <v>197</v>
      </c>
      <c r="AT533" s="143" t="s">
        <v>192</v>
      </c>
      <c r="AU533" s="143" t="s">
        <v>89</v>
      </c>
      <c r="AY533" s="16" t="s">
        <v>190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6" t="s">
        <v>87</v>
      </c>
      <c r="BK533" s="144">
        <f>ROUND(I533*H533,2)</f>
        <v>0</v>
      </c>
      <c r="BL533" s="16" t="s">
        <v>197</v>
      </c>
      <c r="BM533" s="143" t="s">
        <v>867</v>
      </c>
    </row>
    <row r="534" spans="2:65" s="1" customFormat="1" ht="29.25">
      <c r="B534" s="31"/>
      <c r="D534" s="145" t="s">
        <v>198</v>
      </c>
      <c r="F534" s="146" t="s">
        <v>1212</v>
      </c>
      <c r="I534" s="147"/>
      <c r="L534" s="31"/>
      <c r="M534" s="148"/>
      <c r="T534" s="55"/>
      <c r="AT534" s="16" t="s">
        <v>198</v>
      </c>
      <c r="AU534" s="16" t="s">
        <v>89</v>
      </c>
    </row>
    <row r="535" spans="2:65" s="1" customFormat="1">
      <c r="B535" s="31"/>
      <c r="D535" s="149" t="s">
        <v>200</v>
      </c>
      <c r="F535" s="150" t="s">
        <v>1213</v>
      </c>
      <c r="I535" s="147"/>
      <c r="L535" s="31"/>
      <c r="M535" s="148"/>
      <c r="T535" s="55"/>
      <c r="AT535" s="16" t="s">
        <v>200</v>
      </c>
      <c r="AU535" s="16" t="s">
        <v>89</v>
      </c>
    </row>
    <row r="536" spans="2:65" s="1" customFormat="1" ht="19.5">
      <c r="B536" s="31"/>
      <c r="D536" s="145" t="s">
        <v>403</v>
      </c>
      <c r="F536" s="151" t="s">
        <v>1214</v>
      </c>
      <c r="I536" s="147"/>
      <c r="L536" s="31"/>
      <c r="M536" s="148"/>
      <c r="T536" s="55"/>
      <c r="AT536" s="16" t="s">
        <v>403</v>
      </c>
      <c r="AU536" s="16" t="s">
        <v>89</v>
      </c>
    </row>
    <row r="537" spans="2:65" s="1" customFormat="1" ht="33" customHeight="1">
      <c r="B537" s="31"/>
      <c r="C537" s="132" t="s">
        <v>537</v>
      </c>
      <c r="D537" s="132" t="s">
        <v>192</v>
      </c>
      <c r="E537" s="133" t="s">
        <v>1215</v>
      </c>
      <c r="F537" s="134" t="s">
        <v>1216</v>
      </c>
      <c r="G537" s="135" t="s">
        <v>265</v>
      </c>
      <c r="H537" s="136">
        <v>92.998000000000005</v>
      </c>
      <c r="I537" s="137"/>
      <c r="J537" s="138">
        <f>ROUND(I537*H537,2)</f>
        <v>0</v>
      </c>
      <c r="K537" s="134" t="s">
        <v>196</v>
      </c>
      <c r="L537" s="31"/>
      <c r="M537" s="139" t="s">
        <v>1</v>
      </c>
      <c r="N537" s="140" t="s">
        <v>44</v>
      </c>
      <c r="P537" s="141">
        <f>O537*H537</f>
        <v>0</v>
      </c>
      <c r="Q537" s="141">
        <v>0</v>
      </c>
      <c r="R537" s="141">
        <f>Q537*H537</f>
        <v>0</v>
      </c>
      <c r="S537" s="141">
        <v>0</v>
      </c>
      <c r="T537" s="142">
        <f>S537*H537</f>
        <v>0</v>
      </c>
      <c r="AR537" s="143" t="s">
        <v>197</v>
      </c>
      <c r="AT537" s="143" t="s">
        <v>192</v>
      </c>
      <c r="AU537" s="143" t="s">
        <v>89</v>
      </c>
      <c r="AY537" s="16" t="s">
        <v>190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6" t="s">
        <v>87</v>
      </c>
      <c r="BK537" s="144">
        <f>ROUND(I537*H537,2)</f>
        <v>0</v>
      </c>
      <c r="BL537" s="16" t="s">
        <v>197</v>
      </c>
      <c r="BM537" s="143" t="s">
        <v>872</v>
      </c>
    </row>
    <row r="538" spans="2:65" s="1" customFormat="1" ht="29.25">
      <c r="B538" s="31"/>
      <c r="D538" s="145" t="s">
        <v>198</v>
      </c>
      <c r="F538" s="146" t="s">
        <v>1218</v>
      </c>
      <c r="I538" s="147"/>
      <c r="L538" s="31"/>
      <c r="M538" s="148"/>
      <c r="T538" s="55"/>
      <c r="AT538" s="16" t="s">
        <v>198</v>
      </c>
      <c r="AU538" s="16" t="s">
        <v>89</v>
      </c>
    </row>
    <row r="539" spans="2:65" s="1" customFormat="1">
      <c r="B539" s="31"/>
      <c r="D539" s="149" t="s">
        <v>200</v>
      </c>
      <c r="F539" s="150" t="s">
        <v>1219</v>
      </c>
      <c r="I539" s="147"/>
      <c r="L539" s="31"/>
      <c r="M539" s="148"/>
      <c r="T539" s="55"/>
      <c r="AT539" s="16" t="s">
        <v>200</v>
      </c>
      <c r="AU539" s="16" t="s">
        <v>89</v>
      </c>
    </row>
    <row r="540" spans="2:65" s="1" customFormat="1" ht="33" customHeight="1">
      <c r="B540" s="31"/>
      <c r="C540" s="132" t="s">
        <v>875</v>
      </c>
      <c r="D540" s="132" t="s">
        <v>192</v>
      </c>
      <c r="E540" s="133" t="s">
        <v>1221</v>
      </c>
      <c r="F540" s="134" t="s">
        <v>1222</v>
      </c>
      <c r="G540" s="135" t="s">
        <v>265</v>
      </c>
      <c r="H540" s="136">
        <v>9.8119999999999994</v>
      </c>
      <c r="I540" s="137"/>
      <c r="J540" s="138">
        <f>ROUND(I540*H540,2)</f>
        <v>0</v>
      </c>
      <c r="K540" s="134" t="s">
        <v>196</v>
      </c>
      <c r="L540" s="31"/>
      <c r="M540" s="139" t="s">
        <v>1</v>
      </c>
      <c r="N540" s="140" t="s">
        <v>44</v>
      </c>
      <c r="P540" s="141">
        <f>O540*H540</f>
        <v>0</v>
      </c>
      <c r="Q540" s="141">
        <v>0</v>
      </c>
      <c r="R540" s="141">
        <f>Q540*H540</f>
        <v>0</v>
      </c>
      <c r="S540" s="141">
        <v>0</v>
      </c>
      <c r="T540" s="142">
        <f>S540*H540</f>
        <v>0</v>
      </c>
      <c r="AR540" s="143" t="s">
        <v>197</v>
      </c>
      <c r="AT540" s="143" t="s">
        <v>192</v>
      </c>
      <c r="AU540" s="143" t="s">
        <v>89</v>
      </c>
      <c r="AY540" s="16" t="s">
        <v>190</v>
      </c>
      <c r="BE540" s="144">
        <f>IF(N540="základní",J540,0)</f>
        <v>0</v>
      </c>
      <c r="BF540" s="144">
        <f>IF(N540="snížená",J540,0)</f>
        <v>0</v>
      </c>
      <c r="BG540" s="144">
        <f>IF(N540="zákl. přenesená",J540,0)</f>
        <v>0</v>
      </c>
      <c r="BH540" s="144">
        <f>IF(N540="sníž. přenesená",J540,0)</f>
        <v>0</v>
      </c>
      <c r="BI540" s="144">
        <f>IF(N540="nulová",J540,0)</f>
        <v>0</v>
      </c>
      <c r="BJ540" s="16" t="s">
        <v>87</v>
      </c>
      <c r="BK540" s="144">
        <f>ROUND(I540*H540,2)</f>
        <v>0</v>
      </c>
      <c r="BL540" s="16" t="s">
        <v>197</v>
      </c>
      <c r="BM540" s="143" t="s">
        <v>878</v>
      </c>
    </row>
    <row r="541" spans="2:65" s="1" customFormat="1" ht="29.25">
      <c r="B541" s="31"/>
      <c r="D541" s="145" t="s">
        <v>198</v>
      </c>
      <c r="F541" s="146" t="s">
        <v>1224</v>
      </c>
      <c r="I541" s="147"/>
      <c r="L541" s="31"/>
      <c r="M541" s="148"/>
      <c r="T541" s="55"/>
      <c r="AT541" s="16" t="s">
        <v>198</v>
      </c>
      <c r="AU541" s="16" t="s">
        <v>89</v>
      </c>
    </row>
    <row r="542" spans="2:65" s="1" customFormat="1">
      <c r="B542" s="31"/>
      <c r="D542" s="149" t="s">
        <v>200</v>
      </c>
      <c r="F542" s="150" t="s">
        <v>1225</v>
      </c>
      <c r="I542" s="147"/>
      <c r="L542" s="31"/>
      <c r="M542" s="148"/>
      <c r="T542" s="55"/>
      <c r="AT542" s="16" t="s">
        <v>200</v>
      </c>
      <c r="AU542" s="16" t="s">
        <v>89</v>
      </c>
    </row>
    <row r="543" spans="2:65" s="1" customFormat="1" ht="24.2" customHeight="1">
      <c r="B543" s="31"/>
      <c r="C543" s="132" t="s">
        <v>540</v>
      </c>
      <c r="D543" s="132" t="s">
        <v>192</v>
      </c>
      <c r="E543" s="133" t="s">
        <v>1237</v>
      </c>
      <c r="F543" s="134" t="s">
        <v>1238</v>
      </c>
      <c r="G543" s="135" t="s">
        <v>265</v>
      </c>
      <c r="H543" s="136">
        <v>16.135999999999999</v>
      </c>
      <c r="I543" s="137"/>
      <c r="J543" s="138">
        <f>ROUND(I543*H543,2)</f>
        <v>0</v>
      </c>
      <c r="K543" s="134" t="s">
        <v>1</v>
      </c>
      <c r="L543" s="31"/>
      <c r="M543" s="139" t="s">
        <v>1</v>
      </c>
      <c r="N543" s="140" t="s">
        <v>44</v>
      </c>
      <c r="P543" s="141">
        <f>O543*H543</f>
        <v>0</v>
      </c>
      <c r="Q543" s="141">
        <v>0</v>
      </c>
      <c r="R543" s="141">
        <f>Q543*H543</f>
        <v>0</v>
      </c>
      <c r="S543" s="141">
        <v>0</v>
      </c>
      <c r="T543" s="142">
        <f>S543*H543</f>
        <v>0</v>
      </c>
      <c r="AR543" s="143" t="s">
        <v>197</v>
      </c>
      <c r="AT543" s="143" t="s">
        <v>192</v>
      </c>
      <c r="AU543" s="143" t="s">
        <v>89</v>
      </c>
      <c r="AY543" s="16" t="s">
        <v>190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6" t="s">
        <v>87</v>
      </c>
      <c r="BK543" s="144">
        <f>ROUND(I543*H543,2)</f>
        <v>0</v>
      </c>
      <c r="BL543" s="16" t="s">
        <v>197</v>
      </c>
      <c r="BM543" s="143" t="s">
        <v>883</v>
      </c>
    </row>
    <row r="544" spans="2:65" s="1" customFormat="1" ht="19.5">
      <c r="B544" s="31"/>
      <c r="D544" s="145" t="s">
        <v>198</v>
      </c>
      <c r="F544" s="146" t="s">
        <v>1240</v>
      </c>
      <c r="I544" s="147"/>
      <c r="L544" s="31"/>
      <c r="M544" s="148"/>
      <c r="T544" s="55"/>
      <c r="AT544" s="16" t="s">
        <v>198</v>
      </c>
      <c r="AU544" s="16" t="s">
        <v>89</v>
      </c>
    </row>
    <row r="545" spans="2:65" s="1" customFormat="1" ht="37.9" customHeight="1">
      <c r="B545" s="31"/>
      <c r="C545" s="132" t="s">
        <v>886</v>
      </c>
      <c r="D545" s="132" t="s">
        <v>192</v>
      </c>
      <c r="E545" s="133" t="s">
        <v>1232</v>
      </c>
      <c r="F545" s="134" t="s">
        <v>1233</v>
      </c>
      <c r="G545" s="135" t="s">
        <v>265</v>
      </c>
      <c r="H545" s="136">
        <v>1.355</v>
      </c>
      <c r="I545" s="137"/>
      <c r="J545" s="138">
        <f>ROUND(I545*H545,2)</f>
        <v>0</v>
      </c>
      <c r="K545" s="134" t="s">
        <v>196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0</v>
      </c>
      <c r="R545" s="141">
        <f>Q545*H545</f>
        <v>0</v>
      </c>
      <c r="S545" s="141">
        <v>0</v>
      </c>
      <c r="T545" s="142">
        <f>S545*H545</f>
        <v>0</v>
      </c>
      <c r="AR545" s="143" t="s">
        <v>197</v>
      </c>
      <c r="AT545" s="143" t="s">
        <v>192</v>
      </c>
      <c r="AU545" s="143" t="s">
        <v>89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197</v>
      </c>
      <c r="BM545" s="143" t="s">
        <v>889</v>
      </c>
    </row>
    <row r="546" spans="2:65" s="1" customFormat="1" ht="29.25">
      <c r="B546" s="31"/>
      <c r="D546" s="145" t="s">
        <v>198</v>
      </c>
      <c r="F546" s="146" t="s">
        <v>1235</v>
      </c>
      <c r="I546" s="147"/>
      <c r="L546" s="31"/>
      <c r="M546" s="148"/>
      <c r="T546" s="55"/>
      <c r="AT546" s="16" t="s">
        <v>198</v>
      </c>
      <c r="AU546" s="16" t="s">
        <v>89</v>
      </c>
    </row>
    <row r="547" spans="2:65" s="1" customFormat="1">
      <c r="B547" s="31"/>
      <c r="D547" s="149" t="s">
        <v>200</v>
      </c>
      <c r="F547" s="150" t="s">
        <v>1236</v>
      </c>
      <c r="I547" s="147"/>
      <c r="L547" s="31"/>
      <c r="M547" s="148"/>
      <c r="T547" s="55"/>
      <c r="AT547" s="16" t="s">
        <v>200</v>
      </c>
      <c r="AU547" s="16" t="s">
        <v>89</v>
      </c>
    </row>
    <row r="548" spans="2:65" s="1" customFormat="1" ht="16.5" customHeight="1">
      <c r="B548" s="31"/>
      <c r="C548" s="132" t="s">
        <v>546</v>
      </c>
      <c r="D548" s="132" t="s">
        <v>192</v>
      </c>
      <c r="E548" s="133" t="s">
        <v>1242</v>
      </c>
      <c r="F548" s="134" t="s">
        <v>1243</v>
      </c>
      <c r="G548" s="135" t="s">
        <v>936</v>
      </c>
      <c r="H548" s="136">
        <v>1</v>
      </c>
      <c r="I548" s="137"/>
      <c r="J548" s="138">
        <f>ROUND(I548*H548,2)</f>
        <v>0</v>
      </c>
      <c r="K548" s="134" t="s">
        <v>1</v>
      </c>
      <c r="L548" s="31"/>
      <c r="M548" s="139" t="s">
        <v>1</v>
      </c>
      <c r="N548" s="140" t="s">
        <v>44</v>
      </c>
      <c r="P548" s="141">
        <f>O548*H548</f>
        <v>0</v>
      </c>
      <c r="Q548" s="141">
        <v>0</v>
      </c>
      <c r="R548" s="141">
        <f>Q548*H548</f>
        <v>0</v>
      </c>
      <c r="S548" s="141">
        <v>0</v>
      </c>
      <c r="T548" s="142">
        <f>S548*H548</f>
        <v>0</v>
      </c>
      <c r="AR548" s="143" t="s">
        <v>197</v>
      </c>
      <c r="AT548" s="143" t="s">
        <v>192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197</v>
      </c>
      <c r="BM548" s="143" t="s">
        <v>895</v>
      </c>
    </row>
    <row r="549" spans="2:65" s="1" customFormat="1">
      <c r="B549" s="31"/>
      <c r="D549" s="145" t="s">
        <v>198</v>
      </c>
      <c r="F549" s="146" t="s">
        <v>1243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" customFormat="1" ht="21.75" customHeight="1">
      <c r="B550" s="31"/>
      <c r="C550" s="132" t="s">
        <v>898</v>
      </c>
      <c r="D550" s="132" t="s">
        <v>192</v>
      </c>
      <c r="E550" s="133" t="s">
        <v>1245</v>
      </c>
      <c r="F550" s="134" t="s">
        <v>1246</v>
      </c>
      <c r="G550" s="135" t="s">
        <v>265</v>
      </c>
      <c r="H550" s="136">
        <v>1</v>
      </c>
      <c r="I550" s="137"/>
      <c r="J550" s="138">
        <f>ROUND(I550*H550,2)</f>
        <v>0</v>
      </c>
      <c r="K550" s="134" t="s">
        <v>1</v>
      </c>
      <c r="L550" s="31"/>
      <c r="M550" s="139" t="s">
        <v>1</v>
      </c>
      <c r="N550" s="140" t="s">
        <v>44</v>
      </c>
      <c r="P550" s="141">
        <f>O550*H550</f>
        <v>0</v>
      </c>
      <c r="Q550" s="141">
        <v>0</v>
      </c>
      <c r="R550" s="141">
        <f>Q550*H550</f>
        <v>0</v>
      </c>
      <c r="S550" s="141">
        <v>0</v>
      </c>
      <c r="T550" s="142">
        <f>S550*H550</f>
        <v>0</v>
      </c>
      <c r="AR550" s="143" t="s">
        <v>197</v>
      </c>
      <c r="AT550" s="143" t="s">
        <v>192</v>
      </c>
      <c r="AU550" s="143" t="s">
        <v>89</v>
      </c>
      <c r="AY550" s="16" t="s">
        <v>190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6" t="s">
        <v>87</v>
      </c>
      <c r="BK550" s="144">
        <f>ROUND(I550*H550,2)</f>
        <v>0</v>
      </c>
      <c r="BL550" s="16" t="s">
        <v>197</v>
      </c>
      <c r="BM550" s="143" t="s">
        <v>901</v>
      </c>
    </row>
    <row r="551" spans="2:65" s="1" customFormat="1">
      <c r="B551" s="31"/>
      <c r="D551" s="145" t="s">
        <v>198</v>
      </c>
      <c r="F551" s="146" t="s">
        <v>1246</v>
      </c>
      <c r="I551" s="147"/>
      <c r="L551" s="31"/>
      <c r="M551" s="148"/>
      <c r="T551" s="55"/>
      <c r="AT551" s="16" t="s">
        <v>198</v>
      </c>
      <c r="AU551" s="16" t="s">
        <v>89</v>
      </c>
    </row>
    <row r="552" spans="2:65" s="11" customFormat="1" ht="22.9" customHeight="1">
      <c r="B552" s="121"/>
      <c r="D552" s="122" t="s">
        <v>78</v>
      </c>
      <c r="E552" s="130" t="s">
        <v>1248</v>
      </c>
      <c r="F552" s="130" t="s">
        <v>1249</v>
      </c>
      <c r="I552" s="124"/>
      <c r="J552" s="131">
        <f>BK552</f>
        <v>0</v>
      </c>
      <c r="L552" s="121"/>
      <c r="M552" s="125"/>
      <c r="P552" s="126">
        <f>SUM(P553:P558)</f>
        <v>0</v>
      </c>
      <c r="R552" s="126">
        <f>SUM(R553:R558)</f>
        <v>0</v>
      </c>
      <c r="T552" s="127">
        <f>SUM(T553:T558)</f>
        <v>0</v>
      </c>
      <c r="AR552" s="122" t="s">
        <v>87</v>
      </c>
      <c r="AT552" s="128" t="s">
        <v>78</v>
      </c>
      <c r="AU552" s="128" t="s">
        <v>87</v>
      </c>
      <c r="AY552" s="122" t="s">
        <v>190</v>
      </c>
      <c r="BK552" s="129">
        <f>SUM(BK553:BK558)</f>
        <v>0</v>
      </c>
    </row>
    <row r="553" spans="2:65" s="1" customFormat="1" ht="24.2" customHeight="1">
      <c r="B553" s="31"/>
      <c r="C553" s="132" t="s">
        <v>547</v>
      </c>
      <c r="D553" s="132" t="s">
        <v>192</v>
      </c>
      <c r="E553" s="133" t="s">
        <v>1251</v>
      </c>
      <c r="F553" s="134" t="s">
        <v>1252</v>
      </c>
      <c r="G553" s="135" t="s">
        <v>265</v>
      </c>
      <c r="H553" s="136">
        <v>288.267</v>
      </c>
      <c r="I553" s="137"/>
      <c r="J553" s="138">
        <f>ROUND(I553*H553,2)</f>
        <v>0</v>
      </c>
      <c r="K553" s="134" t="s">
        <v>196</v>
      </c>
      <c r="L553" s="31"/>
      <c r="M553" s="139" t="s">
        <v>1</v>
      </c>
      <c r="N553" s="140" t="s">
        <v>44</v>
      </c>
      <c r="P553" s="141">
        <f>O553*H553</f>
        <v>0</v>
      </c>
      <c r="Q553" s="141">
        <v>0</v>
      </c>
      <c r="R553" s="141">
        <f>Q553*H553</f>
        <v>0</v>
      </c>
      <c r="S553" s="141">
        <v>0</v>
      </c>
      <c r="T553" s="142">
        <f>S553*H553</f>
        <v>0</v>
      </c>
      <c r="AR553" s="143" t="s">
        <v>197</v>
      </c>
      <c r="AT553" s="143" t="s">
        <v>192</v>
      </c>
      <c r="AU553" s="143" t="s">
        <v>89</v>
      </c>
      <c r="AY553" s="16" t="s">
        <v>190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6" t="s">
        <v>87</v>
      </c>
      <c r="BK553" s="144">
        <f>ROUND(I553*H553,2)</f>
        <v>0</v>
      </c>
      <c r="BL553" s="16" t="s">
        <v>197</v>
      </c>
      <c r="BM553" s="143" t="s">
        <v>906</v>
      </c>
    </row>
    <row r="554" spans="2:65" s="1" customFormat="1" ht="58.5">
      <c r="B554" s="31"/>
      <c r="D554" s="145" t="s">
        <v>198</v>
      </c>
      <c r="F554" s="146" t="s">
        <v>1254</v>
      </c>
      <c r="I554" s="147"/>
      <c r="L554" s="31"/>
      <c r="M554" s="148"/>
      <c r="T554" s="55"/>
      <c r="AT554" s="16" t="s">
        <v>198</v>
      </c>
      <c r="AU554" s="16" t="s">
        <v>89</v>
      </c>
    </row>
    <row r="555" spans="2:65" s="1" customFormat="1">
      <c r="B555" s="31"/>
      <c r="D555" s="149" t="s">
        <v>200</v>
      </c>
      <c r="F555" s="150" t="s">
        <v>1255</v>
      </c>
      <c r="I555" s="147"/>
      <c r="L555" s="31"/>
      <c r="M555" s="148"/>
      <c r="T555" s="55"/>
      <c r="AT555" s="16" t="s">
        <v>200</v>
      </c>
      <c r="AU555" s="16" t="s">
        <v>89</v>
      </c>
    </row>
    <row r="556" spans="2:65" s="1" customFormat="1" ht="33" customHeight="1">
      <c r="B556" s="31"/>
      <c r="C556" s="132" t="s">
        <v>909</v>
      </c>
      <c r="D556" s="132" t="s">
        <v>192</v>
      </c>
      <c r="E556" s="133" t="s">
        <v>1256</v>
      </c>
      <c r="F556" s="134" t="s">
        <v>1257</v>
      </c>
      <c r="G556" s="135" t="s">
        <v>265</v>
      </c>
      <c r="H556" s="136">
        <v>288.267</v>
      </c>
      <c r="I556" s="137"/>
      <c r="J556" s="138">
        <f>ROUND(I556*H556,2)</f>
        <v>0</v>
      </c>
      <c r="K556" s="134" t="s">
        <v>196</v>
      </c>
      <c r="L556" s="31"/>
      <c r="M556" s="139" t="s">
        <v>1</v>
      </c>
      <c r="N556" s="140" t="s">
        <v>44</v>
      </c>
      <c r="P556" s="141">
        <f>O556*H556</f>
        <v>0</v>
      </c>
      <c r="Q556" s="141">
        <v>0</v>
      </c>
      <c r="R556" s="141">
        <f>Q556*H556</f>
        <v>0</v>
      </c>
      <c r="S556" s="141">
        <v>0</v>
      </c>
      <c r="T556" s="142">
        <f>S556*H556</f>
        <v>0</v>
      </c>
      <c r="AR556" s="143" t="s">
        <v>197</v>
      </c>
      <c r="AT556" s="143" t="s">
        <v>192</v>
      </c>
      <c r="AU556" s="143" t="s">
        <v>89</v>
      </c>
      <c r="AY556" s="16" t="s">
        <v>190</v>
      </c>
      <c r="BE556" s="144">
        <f>IF(N556="základní",J556,0)</f>
        <v>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6" t="s">
        <v>87</v>
      </c>
      <c r="BK556" s="144">
        <f>ROUND(I556*H556,2)</f>
        <v>0</v>
      </c>
      <c r="BL556" s="16" t="s">
        <v>197</v>
      </c>
      <c r="BM556" s="143" t="s">
        <v>912</v>
      </c>
    </row>
    <row r="557" spans="2:65" s="1" customFormat="1" ht="58.5">
      <c r="B557" s="31"/>
      <c r="D557" s="145" t="s">
        <v>198</v>
      </c>
      <c r="F557" s="146" t="s">
        <v>1259</v>
      </c>
      <c r="I557" s="147"/>
      <c r="L557" s="31"/>
      <c r="M557" s="148"/>
      <c r="T557" s="55"/>
      <c r="AT557" s="16" t="s">
        <v>198</v>
      </c>
      <c r="AU557" s="16" t="s">
        <v>89</v>
      </c>
    </row>
    <row r="558" spans="2:65" s="1" customFormat="1">
      <c r="B558" s="31"/>
      <c r="D558" s="149" t="s">
        <v>200</v>
      </c>
      <c r="F558" s="150" t="s">
        <v>1260</v>
      </c>
      <c r="I558" s="147"/>
      <c r="L558" s="31"/>
      <c r="M558" s="148"/>
      <c r="T558" s="55"/>
      <c r="AT558" s="16" t="s">
        <v>200</v>
      </c>
      <c r="AU558" s="16" t="s">
        <v>89</v>
      </c>
    </row>
    <row r="559" spans="2:65" s="11" customFormat="1" ht="25.9" customHeight="1">
      <c r="B559" s="121"/>
      <c r="D559" s="122" t="s">
        <v>78</v>
      </c>
      <c r="E559" s="123" t="s">
        <v>1261</v>
      </c>
      <c r="F559" s="123" t="s">
        <v>1262</v>
      </c>
      <c r="I559" s="124"/>
      <c r="J559" s="112">
        <f>BK559</f>
        <v>0</v>
      </c>
      <c r="L559" s="121"/>
      <c r="M559" s="125"/>
      <c r="P559" s="126">
        <f>P560+P570+P604+P644+P660+P678+P698+P702+P717+P738+P757+P764+P809+P824+P829</f>
        <v>0</v>
      </c>
      <c r="R559" s="126">
        <f>R560+R570+R604+R644+R660+R678+R698+R702+R717+R738+R757+R764+R809+R824+R829</f>
        <v>46.971873968383697</v>
      </c>
      <c r="T559" s="127">
        <f>T560+T570+T604+T644+T660+T678+T698+T702+T717+T738+T757+T764+T809+T824+T829</f>
        <v>11.637757609999998</v>
      </c>
      <c r="AR559" s="122" t="s">
        <v>89</v>
      </c>
      <c r="AT559" s="128" t="s">
        <v>78</v>
      </c>
      <c r="AU559" s="128" t="s">
        <v>79</v>
      </c>
      <c r="AY559" s="122" t="s">
        <v>190</v>
      </c>
      <c r="BK559" s="129">
        <f>BK560+BK570+BK604+BK644+BK660+BK678+BK698+BK702+BK717+BK738+BK757+BK764+BK809+BK824+BK829</f>
        <v>0</v>
      </c>
    </row>
    <row r="560" spans="2:65" s="11" customFormat="1" ht="22.9" customHeight="1">
      <c r="B560" s="121"/>
      <c r="D560" s="122" t="s">
        <v>78</v>
      </c>
      <c r="E560" s="130" t="s">
        <v>1263</v>
      </c>
      <c r="F560" s="130" t="s">
        <v>1264</v>
      </c>
      <c r="I560" s="124"/>
      <c r="J560" s="131">
        <f>BK560</f>
        <v>0</v>
      </c>
      <c r="L560" s="121"/>
      <c r="M560" s="125"/>
      <c r="P560" s="126">
        <f>SUM(P561:P569)</f>
        <v>0</v>
      </c>
      <c r="R560" s="126">
        <f>SUM(R561:R569)</f>
        <v>4.1054516999999999E-2</v>
      </c>
      <c r="T560" s="127">
        <f>SUM(T561:T569)</f>
        <v>0</v>
      </c>
      <c r="AR560" s="122" t="s">
        <v>89</v>
      </c>
      <c r="AT560" s="128" t="s">
        <v>78</v>
      </c>
      <c r="AU560" s="128" t="s">
        <v>87</v>
      </c>
      <c r="AY560" s="122" t="s">
        <v>190</v>
      </c>
      <c r="BK560" s="129">
        <f>SUM(BK561:BK569)</f>
        <v>0</v>
      </c>
    </row>
    <row r="561" spans="2:65" s="1" customFormat="1" ht="16.5" customHeight="1">
      <c r="B561" s="31"/>
      <c r="C561" s="132" t="s">
        <v>551</v>
      </c>
      <c r="D561" s="132" t="s">
        <v>192</v>
      </c>
      <c r="E561" s="133" t="s">
        <v>1285</v>
      </c>
      <c r="F561" s="134" t="s">
        <v>1286</v>
      </c>
      <c r="G561" s="135" t="s">
        <v>368</v>
      </c>
      <c r="H561" s="136">
        <v>113.33</v>
      </c>
      <c r="I561" s="137"/>
      <c r="J561" s="138">
        <f>ROUND(I561*H561,2)</f>
        <v>0</v>
      </c>
      <c r="K561" s="134" t="s">
        <v>1</v>
      </c>
      <c r="L561" s="31"/>
      <c r="M561" s="139" t="s">
        <v>1</v>
      </c>
      <c r="N561" s="140" t="s">
        <v>44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237</v>
      </c>
      <c r="AT561" s="143" t="s">
        <v>192</v>
      </c>
      <c r="AU561" s="143" t="s">
        <v>89</v>
      </c>
      <c r="AY561" s="16" t="s">
        <v>190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6" t="s">
        <v>87</v>
      </c>
      <c r="BK561" s="144">
        <f>ROUND(I561*H561,2)</f>
        <v>0</v>
      </c>
      <c r="BL561" s="16" t="s">
        <v>237</v>
      </c>
      <c r="BM561" s="143" t="s">
        <v>917</v>
      </c>
    </row>
    <row r="562" spans="2:65" s="1" customFormat="1">
      <c r="B562" s="31"/>
      <c r="D562" s="145" t="s">
        <v>198</v>
      </c>
      <c r="F562" s="146" t="s">
        <v>1286</v>
      </c>
      <c r="I562" s="147"/>
      <c r="L562" s="31"/>
      <c r="M562" s="148"/>
      <c r="T562" s="55"/>
      <c r="AT562" s="16" t="s">
        <v>198</v>
      </c>
      <c r="AU562" s="16" t="s">
        <v>89</v>
      </c>
    </row>
    <row r="563" spans="2:65" s="1" customFormat="1" ht="19.5">
      <c r="B563" s="31"/>
      <c r="D563" s="145" t="s">
        <v>403</v>
      </c>
      <c r="F563" s="151" t="s">
        <v>1288</v>
      </c>
      <c r="I563" s="147"/>
      <c r="L563" s="31"/>
      <c r="M563" s="148"/>
      <c r="T563" s="55"/>
      <c r="AT563" s="16" t="s">
        <v>403</v>
      </c>
      <c r="AU563" s="16" t="s">
        <v>89</v>
      </c>
    </row>
    <row r="564" spans="2:65" s="1" customFormat="1" ht="24.2" customHeight="1">
      <c r="B564" s="31"/>
      <c r="C564" s="132" t="s">
        <v>918</v>
      </c>
      <c r="D564" s="132" t="s">
        <v>192</v>
      </c>
      <c r="E564" s="133" t="s">
        <v>1289</v>
      </c>
      <c r="F564" s="134" t="s">
        <v>1290</v>
      </c>
      <c r="G564" s="135" t="s">
        <v>195</v>
      </c>
      <c r="H564" s="136">
        <v>56.665999999999997</v>
      </c>
      <c r="I564" s="137"/>
      <c r="J564" s="138">
        <f>ROUND(I564*H564,2)</f>
        <v>0</v>
      </c>
      <c r="K564" s="134" t="s">
        <v>196</v>
      </c>
      <c r="L564" s="31"/>
      <c r="M564" s="139" t="s">
        <v>1</v>
      </c>
      <c r="N564" s="140" t="s">
        <v>44</v>
      </c>
      <c r="P564" s="141">
        <f>O564*H564</f>
        <v>0</v>
      </c>
      <c r="Q564" s="141">
        <v>7.2449999999999999E-4</v>
      </c>
      <c r="R564" s="141">
        <f>Q564*H564</f>
        <v>4.1054516999999999E-2</v>
      </c>
      <c r="S564" s="141">
        <v>0</v>
      </c>
      <c r="T564" s="142">
        <f>S564*H564</f>
        <v>0</v>
      </c>
      <c r="AR564" s="143" t="s">
        <v>237</v>
      </c>
      <c r="AT564" s="143" t="s">
        <v>192</v>
      </c>
      <c r="AU564" s="143" t="s">
        <v>89</v>
      </c>
      <c r="AY564" s="16" t="s">
        <v>190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6" t="s">
        <v>87</v>
      </c>
      <c r="BK564" s="144">
        <f>ROUND(I564*H564,2)</f>
        <v>0</v>
      </c>
      <c r="BL564" s="16" t="s">
        <v>237</v>
      </c>
      <c r="BM564" s="143" t="s">
        <v>921</v>
      </c>
    </row>
    <row r="565" spans="2:65" s="1" customFormat="1" ht="39">
      <c r="B565" s="31"/>
      <c r="D565" s="145" t="s">
        <v>198</v>
      </c>
      <c r="F565" s="146" t="s">
        <v>1292</v>
      </c>
      <c r="I565" s="147"/>
      <c r="L565" s="31"/>
      <c r="M565" s="148"/>
      <c r="T565" s="55"/>
      <c r="AT565" s="16" t="s">
        <v>198</v>
      </c>
      <c r="AU565" s="16" t="s">
        <v>89</v>
      </c>
    </row>
    <row r="566" spans="2:65" s="1" customFormat="1">
      <c r="B566" s="31"/>
      <c r="D566" s="149" t="s">
        <v>200</v>
      </c>
      <c r="F566" s="150" t="s">
        <v>1293</v>
      </c>
      <c r="I566" s="147"/>
      <c r="L566" s="31"/>
      <c r="M566" s="148"/>
      <c r="T566" s="55"/>
      <c r="AT566" s="16" t="s">
        <v>200</v>
      </c>
      <c r="AU566" s="16" t="s">
        <v>89</v>
      </c>
    </row>
    <row r="567" spans="2:65" s="1" customFormat="1" ht="33" customHeight="1">
      <c r="B567" s="31"/>
      <c r="C567" s="132" t="s">
        <v>555</v>
      </c>
      <c r="D567" s="132" t="s">
        <v>192</v>
      </c>
      <c r="E567" s="133" t="s">
        <v>1295</v>
      </c>
      <c r="F567" s="134" t="s">
        <v>1296</v>
      </c>
      <c r="G567" s="135" t="s">
        <v>265</v>
      </c>
      <c r="H567" s="136">
        <v>7.4999999999999997E-2</v>
      </c>
      <c r="I567" s="137"/>
      <c r="J567" s="138">
        <f>ROUND(I567*H567,2)</f>
        <v>0</v>
      </c>
      <c r="K567" s="134" t="s">
        <v>196</v>
      </c>
      <c r="L567" s="31"/>
      <c r="M567" s="139" t="s">
        <v>1</v>
      </c>
      <c r="N567" s="140" t="s">
        <v>44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237</v>
      </c>
      <c r="AT567" s="143" t="s">
        <v>192</v>
      </c>
      <c r="AU567" s="143" t="s">
        <v>89</v>
      </c>
      <c r="AY567" s="16" t="s">
        <v>190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6" t="s">
        <v>87</v>
      </c>
      <c r="BK567" s="144">
        <f>ROUND(I567*H567,2)</f>
        <v>0</v>
      </c>
      <c r="BL567" s="16" t="s">
        <v>237</v>
      </c>
      <c r="BM567" s="143" t="s">
        <v>927</v>
      </c>
    </row>
    <row r="568" spans="2:65" s="1" customFormat="1" ht="29.25">
      <c r="B568" s="31"/>
      <c r="D568" s="145" t="s">
        <v>198</v>
      </c>
      <c r="F568" s="146" t="s">
        <v>1298</v>
      </c>
      <c r="I568" s="147"/>
      <c r="L568" s="31"/>
      <c r="M568" s="148"/>
      <c r="T568" s="55"/>
      <c r="AT568" s="16" t="s">
        <v>198</v>
      </c>
      <c r="AU568" s="16" t="s">
        <v>89</v>
      </c>
    </row>
    <row r="569" spans="2:65" s="1" customFormat="1">
      <c r="B569" s="31"/>
      <c r="D569" s="149" t="s">
        <v>200</v>
      </c>
      <c r="F569" s="150" t="s">
        <v>1299</v>
      </c>
      <c r="I569" s="147"/>
      <c r="L569" s="31"/>
      <c r="M569" s="148"/>
      <c r="T569" s="55"/>
      <c r="AT569" s="16" t="s">
        <v>200</v>
      </c>
      <c r="AU569" s="16" t="s">
        <v>89</v>
      </c>
    </row>
    <row r="570" spans="2:65" s="11" customFormat="1" ht="22.9" customHeight="1">
      <c r="B570" s="121"/>
      <c r="D570" s="122" t="s">
        <v>78</v>
      </c>
      <c r="E570" s="130" t="s">
        <v>1300</v>
      </c>
      <c r="F570" s="130" t="s">
        <v>1301</v>
      </c>
      <c r="I570" s="124"/>
      <c r="J570" s="131">
        <f>BK570</f>
        <v>0</v>
      </c>
      <c r="L570" s="121"/>
      <c r="M570" s="125"/>
      <c r="P570" s="126">
        <f>SUM(P571:P603)</f>
        <v>0</v>
      </c>
      <c r="R570" s="126">
        <f>SUM(R571:R603)</f>
        <v>13.13113242663</v>
      </c>
      <c r="T570" s="127">
        <f>SUM(T571:T603)</f>
        <v>9.6006899999999984</v>
      </c>
      <c r="AR570" s="122" t="s">
        <v>89</v>
      </c>
      <c r="AT570" s="128" t="s">
        <v>78</v>
      </c>
      <c r="AU570" s="128" t="s">
        <v>87</v>
      </c>
      <c r="AY570" s="122" t="s">
        <v>190</v>
      </c>
      <c r="BK570" s="129">
        <f>SUM(BK571:BK603)</f>
        <v>0</v>
      </c>
    </row>
    <row r="571" spans="2:65" s="1" customFormat="1" ht="24.2" customHeight="1">
      <c r="B571" s="31"/>
      <c r="C571" s="132" t="s">
        <v>929</v>
      </c>
      <c r="D571" s="132" t="s">
        <v>192</v>
      </c>
      <c r="E571" s="133" t="s">
        <v>1302</v>
      </c>
      <c r="F571" s="134" t="s">
        <v>1303</v>
      </c>
      <c r="G571" s="135" t="s">
        <v>195</v>
      </c>
      <c r="H571" s="136">
        <v>872.79</v>
      </c>
      <c r="I571" s="137"/>
      <c r="J571" s="138">
        <f>ROUND(I571*H571,2)</f>
        <v>0</v>
      </c>
      <c r="K571" s="134" t="s">
        <v>196</v>
      </c>
      <c r="L571" s="31"/>
      <c r="M571" s="139" t="s">
        <v>1</v>
      </c>
      <c r="N571" s="140" t="s">
        <v>44</v>
      </c>
      <c r="P571" s="141">
        <f>O571*H571</f>
        <v>0</v>
      </c>
      <c r="Q571" s="141">
        <v>0</v>
      </c>
      <c r="R571" s="141">
        <f>Q571*H571</f>
        <v>0</v>
      </c>
      <c r="S571" s="141">
        <v>1.0999999999999999E-2</v>
      </c>
      <c r="T571" s="142">
        <f>S571*H571</f>
        <v>9.6006899999999984</v>
      </c>
      <c r="AR571" s="143" t="s">
        <v>237</v>
      </c>
      <c r="AT571" s="143" t="s">
        <v>192</v>
      </c>
      <c r="AU571" s="143" t="s">
        <v>89</v>
      </c>
      <c r="AY571" s="16" t="s">
        <v>190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6" t="s">
        <v>87</v>
      </c>
      <c r="BK571" s="144">
        <f>ROUND(I571*H571,2)</f>
        <v>0</v>
      </c>
      <c r="BL571" s="16" t="s">
        <v>237</v>
      </c>
      <c r="BM571" s="143" t="s">
        <v>933</v>
      </c>
    </row>
    <row r="572" spans="2:65" s="1" customFormat="1" ht="19.5">
      <c r="B572" s="31"/>
      <c r="D572" s="145" t="s">
        <v>198</v>
      </c>
      <c r="F572" s="146" t="s">
        <v>1305</v>
      </c>
      <c r="I572" s="147"/>
      <c r="L572" s="31"/>
      <c r="M572" s="148"/>
      <c r="T572" s="55"/>
      <c r="AT572" s="16" t="s">
        <v>198</v>
      </c>
      <c r="AU572" s="16" t="s">
        <v>89</v>
      </c>
    </row>
    <row r="573" spans="2:65" s="1" customFormat="1">
      <c r="B573" s="31"/>
      <c r="D573" s="149" t="s">
        <v>200</v>
      </c>
      <c r="F573" s="150" t="s">
        <v>1306</v>
      </c>
      <c r="I573" s="147"/>
      <c r="L573" s="31"/>
      <c r="M573" s="148"/>
      <c r="T573" s="55"/>
      <c r="AT573" s="16" t="s">
        <v>200</v>
      </c>
      <c r="AU573" s="16" t="s">
        <v>89</v>
      </c>
    </row>
    <row r="574" spans="2:65" s="1" customFormat="1" ht="24.2" customHeight="1">
      <c r="B574" s="31"/>
      <c r="C574" s="132" t="s">
        <v>561</v>
      </c>
      <c r="D574" s="132" t="s">
        <v>192</v>
      </c>
      <c r="E574" s="133" t="s">
        <v>1308</v>
      </c>
      <c r="F574" s="134" t="s">
        <v>1309</v>
      </c>
      <c r="G574" s="135" t="s">
        <v>195</v>
      </c>
      <c r="H574" s="136">
        <v>872.79</v>
      </c>
      <c r="I574" s="137"/>
      <c r="J574" s="138">
        <f>ROUND(I574*H574,2)</f>
        <v>0</v>
      </c>
      <c r="K574" s="134" t="s">
        <v>196</v>
      </c>
      <c r="L574" s="31"/>
      <c r="M574" s="139" t="s">
        <v>1</v>
      </c>
      <c r="N574" s="140" t="s">
        <v>44</v>
      </c>
      <c r="P574" s="141">
        <f>O574*H574</f>
        <v>0</v>
      </c>
      <c r="Q574" s="141">
        <v>0</v>
      </c>
      <c r="R574" s="141">
        <f>Q574*H574</f>
        <v>0</v>
      </c>
      <c r="S574" s="141">
        <v>0</v>
      </c>
      <c r="T574" s="142">
        <f>S574*H574</f>
        <v>0</v>
      </c>
      <c r="AR574" s="143" t="s">
        <v>237</v>
      </c>
      <c r="AT574" s="143" t="s">
        <v>192</v>
      </c>
      <c r="AU574" s="143" t="s">
        <v>89</v>
      </c>
      <c r="AY574" s="16" t="s">
        <v>190</v>
      </c>
      <c r="BE574" s="144">
        <f>IF(N574="základní",J574,0)</f>
        <v>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6" t="s">
        <v>87</v>
      </c>
      <c r="BK574" s="144">
        <f>ROUND(I574*H574,2)</f>
        <v>0</v>
      </c>
      <c r="BL574" s="16" t="s">
        <v>237</v>
      </c>
      <c r="BM574" s="143" t="s">
        <v>937</v>
      </c>
    </row>
    <row r="575" spans="2:65" s="1" customFormat="1" ht="19.5">
      <c r="B575" s="31"/>
      <c r="D575" s="145" t="s">
        <v>198</v>
      </c>
      <c r="F575" s="146" t="s">
        <v>1311</v>
      </c>
      <c r="I575" s="147"/>
      <c r="L575" s="31"/>
      <c r="M575" s="148"/>
      <c r="T575" s="55"/>
      <c r="AT575" s="16" t="s">
        <v>198</v>
      </c>
      <c r="AU575" s="16" t="s">
        <v>89</v>
      </c>
    </row>
    <row r="576" spans="2:65" s="1" customFormat="1">
      <c r="B576" s="31"/>
      <c r="D576" s="149" t="s">
        <v>200</v>
      </c>
      <c r="F576" s="150" t="s">
        <v>1312</v>
      </c>
      <c r="I576" s="147"/>
      <c r="L576" s="31"/>
      <c r="M576" s="148"/>
      <c r="T576" s="55"/>
      <c r="AT576" s="16" t="s">
        <v>200</v>
      </c>
      <c r="AU576" s="16" t="s">
        <v>89</v>
      </c>
    </row>
    <row r="577" spans="2:65" s="1" customFormat="1" ht="16.5" customHeight="1">
      <c r="B577" s="31"/>
      <c r="C577" s="152" t="s">
        <v>938</v>
      </c>
      <c r="D577" s="152" t="s">
        <v>426</v>
      </c>
      <c r="E577" s="153" t="s">
        <v>1271</v>
      </c>
      <c r="F577" s="154" t="s">
        <v>1272</v>
      </c>
      <c r="G577" s="155" t="s">
        <v>265</v>
      </c>
      <c r="H577" s="156">
        <v>0.26200000000000001</v>
      </c>
      <c r="I577" s="157"/>
      <c r="J577" s="158">
        <f>ROUND(I577*H577,2)</f>
        <v>0</v>
      </c>
      <c r="K577" s="154" t="s">
        <v>196</v>
      </c>
      <c r="L577" s="159"/>
      <c r="M577" s="160" t="s">
        <v>1</v>
      </c>
      <c r="N577" s="161" t="s">
        <v>44</v>
      </c>
      <c r="P577" s="141">
        <f>O577*H577</f>
        <v>0</v>
      </c>
      <c r="Q577" s="141">
        <v>1</v>
      </c>
      <c r="R577" s="141">
        <f>Q577*H577</f>
        <v>0.26200000000000001</v>
      </c>
      <c r="S577" s="141">
        <v>0</v>
      </c>
      <c r="T577" s="142">
        <f>S577*H577</f>
        <v>0</v>
      </c>
      <c r="AR577" s="143" t="s">
        <v>281</v>
      </c>
      <c r="AT577" s="143" t="s">
        <v>426</v>
      </c>
      <c r="AU577" s="143" t="s">
        <v>89</v>
      </c>
      <c r="AY577" s="16" t="s">
        <v>190</v>
      </c>
      <c r="BE577" s="144">
        <f>IF(N577="základní",J577,0)</f>
        <v>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6" t="s">
        <v>87</v>
      </c>
      <c r="BK577" s="144">
        <f>ROUND(I577*H577,2)</f>
        <v>0</v>
      </c>
      <c r="BL577" s="16" t="s">
        <v>237</v>
      </c>
      <c r="BM577" s="143" t="s">
        <v>941</v>
      </c>
    </row>
    <row r="578" spans="2:65" s="1" customFormat="1">
      <c r="B578" s="31"/>
      <c r="D578" s="145" t="s">
        <v>198</v>
      </c>
      <c r="F578" s="146" t="s">
        <v>1272</v>
      </c>
      <c r="I578" s="147"/>
      <c r="L578" s="31"/>
      <c r="M578" s="148"/>
      <c r="T578" s="55"/>
      <c r="AT578" s="16" t="s">
        <v>198</v>
      </c>
      <c r="AU578" s="16" t="s">
        <v>89</v>
      </c>
    </row>
    <row r="579" spans="2:65" s="1" customFormat="1" ht="24.2" customHeight="1">
      <c r="B579" s="31"/>
      <c r="C579" s="132" t="s">
        <v>566</v>
      </c>
      <c r="D579" s="132" t="s">
        <v>192</v>
      </c>
      <c r="E579" s="133" t="s">
        <v>1315</v>
      </c>
      <c r="F579" s="134" t="s">
        <v>1316</v>
      </c>
      <c r="G579" s="135" t="s">
        <v>195</v>
      </c>
      <c r="H579" s="136">
        <v>722.15</v>
      </c>
      <c r="I579" s="137"/>
      <c r="J579" s="138">
        <f>ROUND(I579*H579,2)</f>
        <v>0</v>
      </c>
      <c r="K579" s="134" t="s">
        <v>196</v>
      </c>
      <c r="L579" s="31"/>
      <c r="M579" s="139" t="s">
        <v>1</v>
      </c>
      <c r="N579" s="140" t="s">
        <v>44</v>
      </c>
      <c r="P579" s="141">
        <f>O579*H579</f>
        <v>0</v>
      </c>
      <c r="Q579" s="141">
        <v>3.0000000000000001E-5</v>
      </c>
      <c r="R579" s="141">
        <f>Q579*H579</f>
        <v>2.16645E-2</v>
      </c>
      <c r="S579" s="141">
        <v>0</v>
      </c>
      <c r="T579" s="142">
        <f>S579*H579</f>
        <v>0</v>
      </c>
      <c r="AR579" s="143" t="s">
        <v>237</v>
      </c>
      <c r="AT579" s="143" t="s">
        <v>192</v>
      </c>
      <c r="AU579" s="143" t="s">
        <v>89</v>
      </c>
      <c r="AY579" s="16" t="s">
        <v>190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6" t="s">
        <v>87</v>
      </c>
      <c r="BK579" s="144">
        <f>ROUND(I579*H579,2)</f>
        <v>0</v>
      </c>
      <c r="BL579" s="16" t="s">
        <v>237</v>
      </c>
      <c r="BM579" s="143" t="s">
        <v>944</v>
      </c>
    </row>
    <row r="580" spans="2:65" s="1" customFormat="1" ht="19.5">
      <c r="B580" s="31"/>
      <c r="D580" s="145" t="s">
        <v>198</v>
      </c>
      <c r="F580" s="146" t="s">
        <v>1318</v>
      </c>
      <c r="I580" s="147"/>
      <c r="L580" s="31"/>
      <c r="M580" s="148"/>
      <c r="T580" s="55"/>
      <c r="AT580" s="16" t="s">
        <v>198</v>
      </c>
      <c r="AU580" s="16" t="s">
        <v>89</v>
      </c>
    </row>
    <row r="581" spans="2:65" s="1" customFormat="1">
      <c r="B581" s="31"/>
      <c r="D581" s="149" t="s">
        <v>200</v>
      </c>
      <c r="F581" s="150" t="s">
        <v>1319</v>
      </c>
      <c r="I581" s="147"/>
      <c r="L581" s="31"/>
      <c r="M581" s="148"/>
      <c r="T581" s="55"/>
      <c r="AT581" s="16" t="s">
        <v>200</v>
      </c>
      <c r="AU581" s="16" t="s">
        <v>89</v>
      </c>
    </row>
    <row r="582" spans="2:65" s="1" customFormat="1" ht="16.5" customHeight="1">
      <c r="B582" s="31"/>
      <c r="C582" s="152" t="s">
        <v>945</v>
      </c>
      <c r="D582" s="152" t="s">
        <v>426</v>
      </c>
      <c r="E582" s="153" t="s">
        <v>1320</v>
      </c>
      <c r="F582" s="154" t="s">
        <v>1321</v>
      </c>
      <c r="G582" s="155" t="s">
        <v>265</v>
      </c>
      <c r="H582" s="156">
        <v>1.444</v>
      </c>
      <c r="I582" s="157"/>
      <c r="J582" s="158">
        <f>ROUND(I582*H582,2)</f>
        <v>0</v>
      </c>
      <c r="K582" s="154" t="s">
        <v>196</v>
      </c>
      <c r="L582" s="159"/>
      <c r="M582" s="160" t="s">
        <v>1</v>
      </c>
      <c r="N582" s="161" t="s">
        <v>44</v>
      </c>
      <c r="P582" s="141">
        <f>O582*H582</f>
        <v>0</v>
      </c>
      <c r="Q582" s="141">
        <v>1</v>
      </c>
      <c r="R582" s="141">
        <f>Q582*H582</f>
        <v>1.444</v>
      </c>
      <c r="S582" s="141">
        <v>0</v>
      </c>
      <c r="T582" s="142">
        <f>S582*H582</f>
        <v>0</v>
      </c>
      <c r="AR582" s="143" t="s">
        <v>281</v>
      </c>
      <c r="AT582" s="143" t="s">
        <v>426</v>
      </c>
      <c r="AU582" s="143" t="s">
        <v>89</v>
      </c>
      <c r="AY582" s="16" t="s">
        <v>190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6" t="s">
        <v>87</v>
      </c>
      <c r="BK582" s="144">
        <f>ROUND(I582*H582,2)</f>
        <v>0</v>
      </c>
      <c r="BL582" s="16" t="s">
        <v>237</v>
      </c>
      <c r="BM582" s="143" t="s">
        <v>948</v>
      </c>
    </row>
    <row r="583" spans="2:65" s="1" customFormat="1">
      <c r="B583" s="31"/>
      <c r="D583" s="145" t="s">
        <v>198</v>
      </c>
      <c r="F583" s="146" t="s">
        <v>1321</v>
      </c>
      <c r="I583" s="147"/>
      <c r="L583" s="31"/>
      <c r="M583" s="148"/>
      <c r="T583" s="55"/>
      <c r="AT583" s="16" t="s">
        <v>198</v>
      </c>
      <c r="AU583" s="16" t="s">
        <v>89</v>
      </c>
    </row>
    <row r="584" spans="2:65" s="1" customFormat="1" ht="24.2" customHeight="1">
      <c r="B584" s="31"/>
      <c r="C584" s="132" t="s">
        <v>572</v>
      </c>
      <c r="D584" s="132" t="s">
        <v>192</v>
      </c>
      <c r="E584" s="133" t="s">
        <v>1324</v>
      </c>
      <c r="F584" s="134" t="s">
        <v>1325</v>
      </c>
      <c r="G584" s="135" t="s">
        <v>195</v>
      </c>
      <c r="H584" s="136">
        <v>722.15</v>
      </c>
      <c r="I584" s="137"/>
      <c r="J584" s="138">
        <f>ROUND(I584*H584,2)</f>
        <v>0</v>
      </c>
      <c r="K584" s="134" t="s">
        <v>196</v>
      </c>
      <c r="L584" s="31"/>
      <c r="M584" s="139" t="s">
        <v>1</v>
      </c>
      <c r="N584" s="140" t="s">
        <v>44</v>
      </c>
      <c r="P584" s="141">
        <f>O584*H584</f>
        <v>0</v>
      </c>
      <c r="Q584" s="141">
        <v>0</v>
      </c>
      <c r="R584" s="141">
        <f>Q584*H584</f>
        <v>0</v>
      </c>
      <c r="S584" s="141">
        <v>0</v>
      </c>
      <c r="T584" s="142">
        <f>S584*H584</f>
        <v>0</v>
      </c>
      <c r="AR584" s="143" t="s">
        <v>237</v>
      </c>
      <c r="AT584" s="143" t="s">
        <v>192</v>
      </c>
      <c r="AU584" s="143" t="s">
        <v>89</v>
      </c>
      <c r="AY584" s="16" t="s">
        <v>190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6" t="s">
        <v>87</v>
      </c>
      <c r="BK584" s="144">
        <f>ROUND(I584*H584,2)</f>
        <v>0</v>
      </c>
      <c r="BL584" s="16" t="s">
        <v>237</v>
      </c>
      <c r="BM584" s="143" t="s">
        <v>951</v>
      </c>
    </row>
    <row r="585" spans="2:65" s="1" customFormat="1" ht="19.5">
      <c r="B585" s="31"/>
      <c r="D585" s="145" t="s">
        <v>198</v>
      </c>
      <c r="F585" s="146" t="s">
        <v>1327</v>
      </c>
      <c r="I585" s="147"/>
      <c r="L585" s="31"/>
      <c r="M585" s="148"/>
      <c r="T585" s="55"/>
      <c r="AT585" s="16" t="s">
        <v>198</v>
      </c>
      <c r="AU585" s="16" t="s">
        <v>89</v>
      </c>
    </row>
    <row r="586" spans="2:65" s="1" customFormat="1">
      <c r="B586" s="31"/>
      <c r="D586" s="149" t="s">
        <v>200</v>
      </c>
      <c r="F586" s="150" t="s">
        <v>1328</v>
      </c>
      <c r="I586" s="147"/>
      <c r="L586" s="31"/>
      <c r="M586" s="148"/>
      <c r="T586" s="55"/>
      <c r="AT586" s="16" t="s">
        <v>200</v>
      </c>
      <c r="AU586" s="16" t="s">
        <v>89</v>
      </c>
    </row>
    <row r="587" spans="2:65" s="1" customFormat="1" ht="24.2" customHeight="1">
      <c r="B587" s="31"/>
      <c r="C587" s="132" t="s">
        <v>953</v>
      </c>
      <c r="D587" s="132" t="s">
        <v>192</v>
      </c>
      <c r="E587" s="133" t="s">
        <v>1329</v>
      </c>
      <c r="F587" s="134" t="s">
        <v>1330</v>
      </c>
      <c r="G587" s="135" t="s">
        <v>195</v>
      </c>
      <c r="H587" s="136">
        <v>232.04300000000001</v>
      </c>
      <c r="I587" s="137"/>
      <c r="J587" s="138">
        <f>ROUND(I587*H587,2)</f>
        <v>0</v>
      </c>
      <c r="K587" s="134" t="s">
        <v>1</v>
      </c>
      <c r="L587" s="31"/>
      <c r="M587" s="139" t="s">
        <v>1</v>
      </c>
      <c r="N587" s="140" t="s">
        <v>44</v>
      </c>
      <c r="P587" s="141">
        <f>O587*H587</f>
        <v>0</v>
      </c>
      <c r="Q587" s="141">
        <v>0</v>
      </c>
      <c r="R587" s="141">
        <f>Q587*H587</f>
        <v>0</v>
      </c>
      <c r="S587" s="141">
        <v>0</v>
      </c>
      <c r="T587" s="142">
        <f>S587*H587</f>
        <v>0</v>
      </c>
      <c r="AR587" s="143" t="s">
        <v>237</v>
      </c>
      <c r="AT587" s="143" t="s">
        <v>192</v>
      </c>
      <c r="AU587" s="143" t="s">
        <v>89</v>
      </c>
      <c r="AY587" s="16" t="s">
        <v>190</v>
      </c>
      <c r="BE587" s="144">
        <f>IF(N587="základní",J587,0)</f>
        <v>0</v>
      </c>
      <c r="BF587" s="144">
        <f>IF(N587="snížená",J587,0)</f>
        <v>0</v>
      </c>
      <c r="BG587" s="144">
        <f>IF(N587="zákl. přenesená",J587,0)</f>
        <v>0</v>
      </c>
      <c r="BH587" s="144">
        <f>IF(N587="sníž. přenesená",J587,0)</f>
        <v>0</v>
      </c>
      <c r="BI587" s="144">
        <f>IF(N587="nulová",J587,0)</f>
        <v>0</v>
      </c>
      <c r="BJ587" s="16" t="s">
        <v>87</v>
      </c>
      <c r="BK587" s="144">
        <f>ROUND(I587*H587,2)</f>
        <v>0</v>
      </c>
      <c r="BL587" s="16" t="s">
        <v>237</v>
      </c>
      <c r="BM587" s="143" t="s">
        <v>956</v>
      </c>
    </row>
    <row r="588" spans="2:65" s="1" customFormat="1" ht="29.25">
      <c r="B588" s="31"/>
      <c r="D588" s="145" t="s">
        <v>198</v>
      </c>
      <c r="F588" s="146" t="s">
        <v>1332</v>
      </c>
      <c r="I588" s="147"/>
      <c r="L588" s="31"/>
      <c r="M588" s="148"/>
      <c r="T588" s="55"/>
      <c r="AT588" s="16" t="s">
        <v>198</v>
      </c>
      <c r="AU588" s="16" t="s">
        <v>89</v>
      </c>
    </row>
    <row r="589" spans="2:65" s="1" customFormat="1" ht="49.15" customHeight="1">
      <c r="B589" s="31"/>
      <c r="C589" s="152" t="s">
        <v>575</v>
      </c>
      <c r="D589" s="152" t="s">
        <v>426</v>
      </c>
      <c r="E589" s="153" t="s">
        <v>1973</v>
      </c>
      <c r="F589" s="154" t="s">
        <v>1974</v>
      </c>
      <c r="G589" s="155" t="s">
        <v>195</v>
      </c>
      <c r="H589" s="156">
        <v>1108.925</v>
      </c>
      <c r="I589" s="157"/>
      <c r="J589" s="158">
        <f>ROUND(I589*H589,2)</f>
        <v>0</v>
      </c>
      <c r="K589" s="154" t="s">
        <v>196</v>
      </c>
      <c r="L589" s="159"/>
      <c r="M589" s="160" t="s">
        <v>1</v>
      </c>
      <c r="N589" s="161" t="s">
        <v>44</v>
      </c>
      <c r="P589" s="141">
        <f>O589*H589</f>
        <v>0</v>
      </c>
      <c r="Q589" s="141">
        <v>4.0000000000000001E-3</v>
      </c>
      <c r="R589" s="141">
        <f>Q589*H589</f>
        <v>4.4356999999999998</v>
      </c>
      <c r="S589" s="141">
        <v>0</v>
      </c>
      <c r="T589" s="142">
        <f>S589*H589</f>
        <v>0</v>
      </c>
      <c r="AR589" s="143" t="s">
        <v>281</v>
      </c>
      <c r="AT589" s="143" t="s">
        <v>426</v>
      </c>
      <c r="AU589" s="143" t="s">
        <v>89</v>
      </c>
      <c r="AY589" s="16" t="s">
        <v>190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87</v>
      </c>
      <c r="BK589" s="144">
        <f>ROUND(I589*H589,2)</f>
        <v>0</v>
      </c>
      <c r="BL589" s="16" t="s">
        <v>237</v>
      </c>
      <c r="BM589" s="143" t="s">
        <v>961</v>
      </c>
    </row>
    <row r="590" spans="2:65" s="1" customFormat="1" ht="29.25">
      <c r="B590" s="31"/>
      <c r="D590" s="145" t="s">
        <v>198</v>
      </c>
      <c r="F590" s="146" t="s">
        <v>1974</v>
      </c>
      <c r="I590" s="147"/>
      <c r="L590" s="31"/>
      <c r="M590" s="148"/>
      <c r="T590" s="55"/>
      <c r="AT590" s="16" t="s">
        <v>198</v>
      </c>
      <c r="AU590" s="16" t="s">
        <v>89</v>
      </c>
    </row>
    <row r="591" spans="2:65" s="1" customFormat="1" ht="29.25">
      <c r="B591" s="31"/>
      <c r="D591" s="145" t="s">
        <v>403</v>
      </c>
      <c r="F591" s="151" t="s">
        <v>1337</v>
      </c>
      <c r="I591" s="147"/>
      <c r="L591" s="31"/>
      <c r="M591" s="148"/>
      <c r="T591" s="55"/>
      <c r="AT591" s="16" t="s">
        <v>403</v>
      </c>
      <c r="AU591" s="16" t="s">
        <v>89</v>
      </c>
    </row>
    <row r="592" spans="2:65" s="1" customFormat="1" ht="24.2" customHeight="1">
      <c r="B592" s="31"/>
      <c r="C592" s="132" t="s">
        <v>964</v>
      </c>
      <c r="D592" s="132" t="s">
        <v>192</v>
      </c>
      <c r="E592" s="133" t="s">
        <v>1338</v>
      </c>
      <c r="F592" s="134" t="s">
        <v>1339</v>
      </c>
      <c r="G592" s="135" t="s">
        <v>195</v>
      </c>
      <c r="H592" s="136">
        <v>722.15</v>
      </c>
      <c r="I592" s="137"/>
      <c r="J592" s="138">
        <f>ROUND(I592*H592,2)</f>
        <v>0</v>
      </c>
      <c r="K592" s="134" t="s">
        <v>196</v>
      </c>
      <c r="L592" s="31"/>
      <c r="M592" s="139" t="s">
        <v>1</v>
      </c>
      <c r="N592" s="140" t="s">
        <v>44</v>
      </c>
      <c r="P592" s="141">
        <f>O592*H592</f>
        <v>0</v>
      </c>
      <c r="Q592" s="141">
        <v>8.8312999999999998E-4</v>
      </c>
      <c r="R592" s="141">
        <f>Q592*H592</f>
        <v>0.63775232949999994</v>
      </c>
      <c r="S592" s="141">
        <v>0</v>
      </c>
      <c r="T592" s="142">
        <f>S592*H592</f>
        <v>0</v>
      </c>
      <c r="AR592" s="143" t="s">
        <v>237</v>
      </c>
      <c r="AT592" s="143" t="s">
        <v>192</v>
      </c>
      <c r="AU592" s="143" t="s">
        <v>89</v>
      </c>
      <c r="AY592" s="16" t="s">
        <v>190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6" t="s">
        <v>87</v>
      </c>
      <c r="BK592" s="144">
        <f>ROUND(I592*H592,2)</f>
        <v>0</v>
      </c>
      <c r="BL592" s="16" t="s">
        <v>237</v>
      </c>
      <c r="BM592" s="143" t="s">
        <v>967</v>
      </c>
    </row>
    <row r="593" spans="2:65" s="1" customFormat="1" ht="19.5">
      <c r="B593" s="31"/>
      <c r="D593" s="145" t="s">
        <v>198</v>
      </c>
      <c r="F593" s="146" t="s">
        <v>1341</v>
      </c>
      <c r="I593" s="147"/>
      <c r="L593" s="31"/>
      <c r="M593" s="148"/>
      <c r="T593" s="55"/>
      <c r="AT593" s="16" t="s">
        <v>198</v>
      </c>
      <c r="AU593" s="16" t="s">
        <v>89</v>
      </c>
    </row>
    <row r="594" spans="2:65" s="1" customFormat="1">
      <c r="B594" s="31"/>
      <c r="D594" s="149" t="s">
        <v>200</v>
      </c>
      <c r="F594" s="150" t="s">
        <v>1342</v>
      </c>
      <c r="I594" s="147"/>
      <c r="L594" s="31"/>
      <c r="M594" s="148"/>
      <c r="T594" s="55"/>
      <c r="AT594" s="16" t="s">
        <v>200</v>
      </c>
      <c r="AU594" s="16" t="s">
        <v>89</v>
      </c>
    </row>
    <row r="595" spans="2:65" s="1" customFormat="1" ht="24.2" customHeight="1">
      <c r="B595" s="31"/>
      <c r="C595" s="132" t="s">
        <v>581</v>
      </c>
      <c r="D595" s="132" t="s">
        <v>192</v>
      </c>
      <c r="E595" s="133" t="s">
        <v>1344</v>
      </c>
      <c r="F595" s="134" t="s">
        <v>1345</v>
      </c>
      <c r="G595" s="135" t="s">
        <v>195</v>
      </c>
      <c r="H595" s="136">
        <v>313.72300000000001</v>
      </c>
      <c r="I595" s="137"/>
      <c r="J595" s="138">
        <f>ROUND(I595*H595,2)</f>
        <v>0</v>
      </c>
      <c r="K595" s="134" t="s">
        <v>196</v>
      </c>
      <c r="L595" s="31"/>
      <c r="M595" s="139" t="s">
        <v>1</v>
      </c>
      <c r="N595" s="140" t="s">
        <v>44</v>
      </c>
      <c r="P595" s="141">
        <f>O595*H595</f>
        <v>0</v>
      </c>
      <c r="Q595" s="141">
        <v>9.4131E-4</v>
      </c>
      <c r="R595" s="141">
        <f>Q595*H595</f>
        <v>0.29531059713000002</v>
      </c>
      <c r="S595" s="141">
        <v>0</v>
      </c>
      <c r="T595" s="142">
        <f>S595*H595</f>
        <v>0</v>
      </c>
      <c r="AR595" s="143" t="s">
        <v>237</v>
      </c>
      <c r="AT595" s="143" t="s">
        <v>192</v>
      </c>
      <c r="AU595" s="143" t="s">
        <v>89</v>
      </c>
      <c r="AY595" s="16" t="s">
        <v>190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6" t="s">
        <v>87</v>
      </c>
      <c r="BK595" s="144">
        <f>ROUND(I595*H595,2)</f>
        <v>0</v>
      </c>
      <c r="BL595" s="16" t="s">
        <v>237</v>
      </c>
      <c r="BM595" s="143" t="s">
        <v>972</v>
      </c>
    </row>
    <row r="596" spans="2:65" s="1" customFormat="1" ht="29.25">
      <c r="B596" s="31"/>
      <c r="D596" s="145" t="s">
        <v>198</v>
      </c>
      <c r="F596" s="146" t="s">
        <v>1347</v>
      </c>
      <c r="I596" s="147"/>
      <c r="L596" s="31"/>
      <c r="M596" s="148"/>
      <c r="T596" s="55"/>
      <c r="AT596" s="16" t="s">
        <v>198</v>
      </c>
      <c r="AU596" s="16" t="s">
        <v>89</v>
      </c>
    </row>
    <row r="597" spans="2:65" s="1" customFormat="1">
      <c r="B597" s="31"/>
      <c r="D597" s="149" t="s">
        <v>200</v>
      </c>
      <c r="F597" s="150" t="s">
        <v>1348</v>
      </c>
      <c r="I597" s="147"/>
      <c r="L597" s="31"/>
      <c r="M597" s="148"/>
      <c r="T597" s="55"/>
      <c r="AT597" s="16" t="s">
        <v>200</v>
      </c>
      <c r="AU597" s="16" t="s">
        <v>89</v>
      </c>
    </row>
    <row r="598" spans="2:65" s="1" customFormat="1" ht="49.15" customHeight="1">
      <c r="B598" s="31"/>
      <c r="C598" s="152" t="s">
        <v>975</v>
      </c>
      <c r="D598" s="152" t="s">
        <v>426</v>
      </c>
      <c r="E598" s="153" t="s">
        <v>1349</v>
      </c>
      <c r="F598" s="154" t="s">
        <v>1350</v>
      </c>
      <c r="G598" s="155" t="s">
        <v>195</v>
      </c>
      <c r="H598" s="156">
        <v>1206.941</v>
      </c>
      <c r="I598" s="157"/>
      <c r="J598" s="158">
        <f>ROUND(I598*H598,2)</f>
        <v>0</v>
      </c>
      <c r="K598" s="154" t="s">
        <v>196</v>
      </c>
      <c r="L598" s="159"/>
      <c r="M598" s="160" t="s">
        <v>1</v>
      </c>
      <c r="N598" s="161" t="s">
        <v>44</v>
      </c>
      <c r="P598" s="141">
        <f>O598*H598</f>
        <v>0</v>
      </c>
      <c r="Q598" s="141">
        <v>5.0000000000000001E-3</v>
      </c>
      <c r="R598" s="141">
        <f>Q598*H598</f>
        <v>6.0347050000000007</v>
      </c>
      <c r="S598" s="141">
        <v>0</v>
      </c>
      <c r="T598" s="142">
        <f>S598*H598</f>
        <v>0</v>
      </c>
      <c r="AR598" s="143" t="s">
        <v>281</v>
      </c>
      <c r="AT598" s="143" t="s">
        <v>426</v>
      </c>
      <c r="AU598" s="143" t="s">
        <v>89</v>
      </c>
      <c r="AY598" s="16" t="s">
        <v>190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6" t="s">
        <v>87</v>
      </c>
      <c r="BK598" s="144">
        <f>ROUND(I598*H598,2)</f>
        <v>0</v>
      </c>
      <c r="BL598" s="16" t="s">
        <v>237</v>
      </c>
      <c r="BM598" s="143" t="s">
        <v>978</v>
      </c>
    </row>
    <row r="599" spans="2:65" s="1" customFormat="1" ht="29.25">
      <c r="B599" s="31"/>
      <c r="D599" s="145" t="s">
        <v>198</v>
      </c>
      <c r="F599" s="146" t="s">
        <v>1350</v>
      </c>
      <c r="I599" s="147"/>
      <c r="L599" s="31"/>
      <c r="M599" s="148"/>
      <c r="T599" s="55"/>
      <c r="AT599" s="16" t="s">
        <v>198</v>
      </c>
      <c r="AU599" s="16" t="s">
        <v>89</v>
      </c>
    </row>
    <row r="600" spans="2:65" s="1" customFormat="1" ht="48.75">
      <c r="B600" s="31"/>
      <c r="D600" s="145" t="s">
        <v>403</v>
      </c>
      <c r="F600" s="151" t="s">
        <v>1352</v>
      </c>
      <c r="I600" s="147"/>
      <c r="L600" s="31"/>
      <c r="M600" s="148"/>
      <c r="T600" s="55"/>
      <c r="AT600" s="16" t="s">
        <v>403</v>
      </c>
      <c r="AU600" s="16" t="s">
        <v>89</v>
      </c>
    </row>
    <row r="601" spans="2:65" s="1" customFormat="1" ht="24.2" customHeight="1">
      <c r="B601" s="31"/>
      <c r="C601" s="132" t="s">
        <v>586</v>
      </c>
      <c r="D601" s="132" t="s">
        <v>192</v>
      </c>
      <c r="E601" s="133" t="s">
        <v>1363</v>
      </c>
      <c r="F601" s="134" t="s">
        <v>1364</v>
      </c>
      <c r="G601" s="135" t="s">
        <v>265</v>
      </c>
      <c r="H601" s="136">
        <v>13.349</v>
      </c>
      <c r="I601" s="137"/>
      <c r="J601" s="138">
        <f>ROUND(I601*H601,2)</f>
        <v>0</v>
      </c>
      <c r="K601" s="134" t="s">
        <v>196</v>
      </c>
      <c r="L601" s="31"/>
      <c r="M601" s="139" t="s">
        <v>1</v>
      </c>
      <c r="N601" s="140" t="s">
        <v>44</v>
      </c>
      <c r="P601" s="141">
        <f>O601*H601</f>
        <v>0</v>
      </c>
      <c r="Q601" s="141">
        <v>0</v>
      </c>
      <c r="R601" s="141">
        <f>Q601*H601</f>
        <v>0</v>
      </c>
      <c r="S601" s="141">
        <v>0</v>
      </c>
      <c r="T601" s="142">
        <f>S601*H601</f>
        <v>0</v>
      </c>
      <c r="AR601" s="143" t="s">
        <v>237</v>
      </c>
      <c r="AT601" s="143" t="s">
        <v>192</v>
      </c>
      <c r="AU601" s="143" t="s">
        <v>89</v>
      </c>
      <c r="AY601" s="16" t="s">
        <v>190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6" t="s">
        <v>87</v>
      </c>
      <c r="BK601" s="144">
        <f>ROUND(I601*H601,2)</f>
        <v>0</v>
      </c>
      <c r="BL601" s="16" t="s">
        <v>237</v>
      </c>
      <c r="BM601" s="143" t="s">
        <v>983</v>
      </c>
    </row>
    <row r="602" spans="2:65" s="1" customFormat="1" ht="29.25">
      <c r="B602" s="31"/>
      <c r="D602" s="145" t="s">
        <v>198</v>
      </c>
      <c r="F602" s="146" t="s">
        <v>1366</v>
      </c>
      <c r="I602" s="147"/>
      <c r="L602" s="31"/>
      <c r="M602" s="148"/>
      <c r="T602" s="55"/>
      <c r="AT602" s="16" t="s">
        <v>198</v>
      </c>
      <c r="AU602" s="16" t="s">
        <v>89</v>
      </c>
    </row>
    <row r="603" spans="2:65" s="1" customFormat="1">
      <c r="B603" s="31"/>
      <c r="D603" s="149" t="s">
        <v>200</v>
      </c>
      <c r="F603" s="150" t="s">
        <v>1367</v>
      </c>
      <c r="I603" s="147"/>
      <c r="L603" s="31"/>
      <c r="M603" s="148"/>
      <c r="T603" s="55"/>
      <c r="AT603" s="16" t="s">
        <v>200</v>
      </c>
      <c r="AU603" s="16" t="s">
        <v>89</v>
      </c>
    </row>
    <row r="604" spans="2:65" s="11" customFormat="1" ht="22.9" customHeight="1">
      <c r="B604" s="121"/>
      <c r="D604" s="122" t="s">
        <v>78</v>
      </c>
      <c r="E604" s="130" t="s">
        <v>1369</v>
      </c>
      <c r="F604" s="130" t="s">
        <v>1370</v>
      </c>
      <c r="I604" s="124"/>
      <c r="J604" s="131">
        <f>BK604</f>
        <v>0</v>
      </c>
      <c r="L604" s="121"/>
      <c r="M604" s="125"/>
      <c r="P604" s="126">
        <f>SUM(P605:P643)</f>
        <v>0</v>
      </c>
      <c r="R604" s="126">
        <f>SUM(R605:R643)</f>
        <v>9.5833606254999992</v>
      </c>
      <c r="T604" s="127">
        <f>SUM(T605:T643)</f>
        <v>0.32313599999999998</v>
      </c>
      <c r="AR604" s="122" t="s">
        <v>89</v>
      </c>
      <c r="AT604" s="128" t="s">
        <v>78</v>
      </c>
      <c r="AU604" s="128" t="s">
        <v>87</v>
      </c>
      <c r="AY604" s="122" t="s">
        <v>190</v>
      </c>
      <c r="BK604" s="129">
        <f>SUM(BK605:BK643)</f>
        <v>0</v>
      </c>
    </row>
    <row r="605" spans="2:65" s="1" customFormat="1" ht="24.2" customHeight="1">
      <c r="B605" s="31"/>
      <c r="C605" s="132" t="s">
        <v>986</v>
      </c>
      <c r="D605" s="132" t="s">
        <v>192</v>
      </c>
      <c r="E605" s="133" t="s">
        <v>2222</v>
      </c>
      <c r="F605" s="134" t="s">
        <v>2223</v>
      </c>
      <c r="G605" s="135" t="s">
        <v>195</v>
      </c>
      <c r="H605" s="136">
        <v>95.04</v>
      </c>
      <c r="I605" s="137"/>
      <c r="J605" s="138">
        <f>ROUND(I605*H605,2)</f>
        <v>0</v>
      </c>
      <c r="K605" s="134" t="s">
        <v>196</v>
      </c>
      <c r="L605" s="31"/>
      <c r="M605" s="139" t="s">
        <v>1</v>
      </c>
      <c r="N605" s="140" t="s">
        <v>44</v>
      </c>
      <c r="P605" s="141">
        <f>O605*H605</f>
        <v>0</v>
      </c>
      <c r="Q605" s="141">
        <v>0</v>
      </c>
      <c r="R605" s="141">
        <f>Q605*H605</f>
        <v>0</v>
      </c>
      <c r="S605" s="141">
        <v>3.3999999999999998E-3</v>
      </c>
      <c r="T605" s="142">
        <f>S605*H605</f>
        <v>0.32313599999999998</v>
      </c>
      <c r="AR605" s="143" t="s">
        <v>237</v>
      </c>
      <c r="AT605" s="143" t="s">
        <v>192</v>
      </c>
      <c r="AU605" s="143" t="s">
        <v>89</v>
      </c>
      <c r="AY605" s="16" t="s">
        <v>190</v>
      </c>
      <c r="BE605" s="144">
        <f>IF(N605="základní",J605,0)</f>
        <v>0</v>
      </c>
      <c r="BF605" s="144">
        <f>IF(N605="snížená",J605,0)</f>
        <v>0</v>
      </c>
      <c r="BG605" s="144">
        <f>IF(N605="zákl. přenesená",J605,0)</f>
        <v>0</v>
      </c>
      <c r="BH605" s="144">
        <f>IF(N605="sníž. přenesená",J605,0)</f>
        <v>0</v>
      </c>
      <c r="BI605" s="144">
        <f>IF(N605="nulová",J605,0)</f>
        <v>0</v>
      </c>
      <c r="BJ605" s="16" t="s">
        <v>87</v>
      </c>
      <c r="BK605" s="144">
        <f>ROUND(I605*H605,2)</f>
        <v>0</v>
      </c>
      <c r="BL605" s="16" t="s">
        <v>237</v>
      </c>
      <c r="BM605" s="143" t="s">
        <v>989</v>
      </c>
    </row>
    <row r="606" spans="2:65" s="1" customFormat="1" ht="29.25">
      <c r="B606" s="31"/>
      <c r="D606" s="145" t="s">
        <v>198</v>
      </c>
      <c r="F606" s="146" t="s">
        <v>2224</v>
      </c>
      <c r="I606" s="147"/>
      <c r="L606" s="31"/>
      <c r="M606" s="148"/>
      <c r="T606" s="55"/>
      <c r="AT606" s="16" t="s">
        <v>198</v>
      </c>
      <c r="AU606" s="16" t="s">
        <v>89</v>
      </c>
    </row>
    <row r="607" spans="2:65" s="1" customFormat="1">
      <c r="B607" s="31"/>
      <c r="D607" s="149" t="s">
        <v>200</v>
      </c>
      <c r="F607" s="150" t="s">
        <v>2225</v>
      </c>
      <c r="I607" s="147"/>
      <c r="L607" s="31"/>
      <c r="M607" s="148"/>
      <c r="T607" s="55"/>
      <c r="AT607" s="16" t="s">
        <v>200</v>
      </c>
      <c r="AU607" s="16" t="s">
        <v>89</v>
      </c>
    </row>
    <row r="608" spans="2:65" s="1" customFormat="1" ht="24.2" customHeight="1">
      <c r="B608" s="31"/>
      <c r="C608" s="132" t="s">
        <v>592</v>
      </c>
      <c r="D608" s="132" t="s">
        <v>192</v>
      </c>
      <c r="E608" s="133" t="s">
        <v>2226</v>
      </c>
      <c r="F608" s="134" t="s">
        <v>2227</v>
      </c>
      <c r="G608" s="135" t="s">
        <v>195</v>
      </c>
      <c r="H608" s="136">
        <v>47.52</v>
      </c>
      <c r="I608" s="137"/>
      <c r="J608" s="138">
        <f>ROUND(I608*H608,2)</f>
        <v>0</v>
      </c>
      <c r="K608" s="134" t="s">
        <v>196</v>
      </c>
      <c r="L608" s="31"/>
      <c r="M608" s="139" t="s">
        <v>1</v>
      </c>
      <c r="N608" s="140" t="s">
        <v>44</v>
      </c>
      <c r="P608" s="141">
        <f>O608*H608</f>
        <v>0</v>
      </c>
      <c r="Q608" s="141">
        <v>0</v>
      </c>
      <c r="R608" s="141">
        <f>Q608*H608</f>
        <v>0</v>
      </c>
      <c r="S608" s="141">
        <v>0</v>
      </c>
      <c r="T608" s="142">
        <f>S608*H608</f>
        <v>0</v>
      </c>
      <c r="AR608" s="143" t="s">
        <v>237</v>
      </c>
      <c r="AT608" s="143" t="s">
        <v>192</v>
      </c>
      <c r="AU608" s="143" t="s">
        <v>89</v>
      </c>
      <c r="AY608" s="16" t="s">
        <v>190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6" t="s">
        <v>87</v>
      </c>
      <c r="BK608" s="144">
        <f>ROUND(I608*H608,2)</f>
        <v>0</v>
      </c>
      <c r="BL608" s="16" t="s">
        <v>237</v>
      </c>
      <c r="BM608" s="143" t="s">
        <v>994</v>
      </c>
    </row>
    <row r="609" spans="2:65" s="1" customFormat="1" ht="19.5">
      <c r="B609" s="31"/>
      <c r="D609" s="145" t="s">
        <v>198</v>
      </c>
      <c r="F609" s="146" t="s">
        <v>2228</v>
      </c>
      <c r="I609" s="147"/>
      <c r="L609" s="31"/>
      <c r="M609" s="148"/>
      <c r="T609" s="55"/>
      <c r="AT609" s="16" t="s">
        <v>198</v>
      </c>
      <c r="AU609" s="16" t="s">
        <v>89</v>
      </c>
    </row>
    <row r="610" spans="2:65" s="1" customFormat="1">
      <c r="B610" s="31"/>
      <c r="D610" s="149" t="s">
        <v>200</v>
      </c>
      <c r="F610" s="150" t="s">
        <v>2229</v>
      </c>
      <c r="I610" s="147"/>
      <c r="L610" s="31"/>
      <c r="M610" s="148"/>
      <c r="T610" s="55"/>
      <c r="AT610" s="16" t="s">
        <v>200</v>
      </c>
      <c r="AU610" s="16" t="s">
        <v>89</v>
      </c>
    </row>
    <row r="611" spans="2:65" s="1" customFormat="1" ht="24.2" customHeight="1">
      <c r="B611" s="31"/>
      <c r="C611" s="152" t="s">
        <v>997</v>
      </c>
      <c r="D611" s="152" t="s">
        <v>426</v>
      </c>
      <c r="E611" s="153" t="s">
        <v>2230</v>
      </c>
      <c r="F611" s="154" t="s">
        <v>2231</v>
      </c>
      <c r="G611" s="155" t="s">
        <v>195</v>
      </c>
      <c r="H611" s="156">
        <v>48.47</v>
      </c>
      <c r="I611" s="157"/>
      <c r="J611" s="158">
        <f>ROUND(I611*H611,2)</f>
        <v>0</v>
      </c>
      <c r="K611" s="154" t="s">
        <v>196</v>
      </c>
      <c r="L611" s="159"/>
      <c r="M611" s="160" t="s">
        <v>1</v>
      </c>
      <c r="N611" s="161" t="s">
        <v>44</v>
      </c>
      <c r="P611" s="141">
        <f>O611*H611</f>
        <v>0</v>
      </c>
      <c r="Q611" s="141">
        <v>1E-3</v>
      </c>
      <c r="R611" s="141">
        <f>Q611*H611</f>
        <v>4.8469999999999999E-2</v>
      </c>
      <c r="S611" s="141">
        <v>0</v>
      </c>
      <c r="T611" s="142">
        <f>S611*H611</f>
        <v>0</v>
      </c>
      <c r="AR611" s="143" t="s">
        <v>281</v>
      </c>
      <c r="AT611" s="143" t="s">
        <v>426</v>
      </c>
      <c r="AU611" s="143" t="s">
        <v>89</v>
      </c>
      <c r="AY611" s="16" t="s">
        <v>190</v>
      </c>
      <c r="BE611" s="144">
        <f>IF(N611="základní",J611,0)</f>
        <v>0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6" t="s">
        <v>87</v>
      </c>
      <c r="BK611" s="144">
        <f>ROUND(I611*H611,2)</f>
        <v>0</v>
      </c>
      <c r="BL611" s="16" t="s">
        <v>237</v>
      </c>
      <c r="BM611" s="143" t="s">
        <v>1000</v>
      </c>
    </row>
    <row r="612" spans="2:65" s="1" customFormat="1">
      <c r="B612" s="31"/>
      <c r="D612" s="145" t="s">
        <v>198</v>
      </c>
      <c r="F612" s="146" t="s">
        <v>2231</v>
      </c>
      <c r="I612" s="147"/>
      <c r="L612" s="31"/>
      <c r="M612" s="148"/>
      <c r="T612" s="55"/>
      <c r="AT612" s="16" t="s">
        <v>198</v>
      </c>
      <c r="AU612" s="16" t="s">
        <v>89</v>
      </c>
    </row>
    <row r="613" spans="2:65" s="1" customFormat="1" ht="33" customHeight="1">
      <c r="B613" s="31"/>
      <c r="C613" s="132" t="s">
        <v>597</v>
      </c>
      <c r="D613" s="132" t="s">
        <v>192</v>
      </c>
      <c r="E613" s="133" t="s">
        <v>1372</v>
      </c>
      <c r="F613" s="134" t="s">
        <v>1373</v>
      </c>
      <c r="G613" s="135" t="s">
        <v>195</v>
      </c>
      <c r="H613" s="136">
        <v>47.189</v>
      </c>
      <c r="I613" s="137"/>
      <c r="J613" s="138">
        <f>ROUND(I613*H613,2)</f>
        <v>0</v>
      </c>
      <c r="K613" s="134" t="s">
        <v>196</v>
      </c>
      <c r="L613" s="31"/>
      <c r="M613" s="139" t="s">
        <v>1</v>
      </c>
      <c r="N613" s="140" t="s">
        <v>44</v>
      </c>
      <c r="P613" s="141">
        <f>O613*H613</f>
        <v>0</v>
      </c>
      <c r="Q613" s="141">
        <v>5.7950000000000005E-4</v>
      </c>
      <c r="R613" s="141">
        <f>Q613*H613</f>
        <v>2.7346025500000003E-2</v>
      </c>
      <c r="S613" s="141">
        <v>0</v>
      </c>
      <c r="T613" s="142">
        <f>S613*H613</f>
        <v>0</v>
      </c>
      <c r="AR613" s="143" t="s">
        <v>237</v>
      </c>
      <c r="AT613" s="143" t="s">
        <v>192</v>
      </c>
      <c r="AU613" s="143" t="s">
        <v>89</v>
      </c>
      <c r="AY613" s="16" t="s">
        <v>190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6" t="s">
        <v>87</v>
      </c>
      <c r="BK613" s="144">
        <f>ROUND(I613*H613,2)</f>
        <v>0</v>
      </c>
      <c r="BL613" s="16" t="s">
        <v>237</v>
      </c>
      <c r="BM613" s="143" t="s">
        <v>1005</v>
      </c>
    </row>
    <row r="614" spans="2:65" s="1" customFormat="1" ht="29.25">
      <c r="B614" s="31"/>
      <c r="D614" s="145" t="s">
        <v>198</v>
      </c>
      <c r="F614" s="146" t="s">
        <v>1375</v>
      </c>
      <c r="I614" s="147"/>
      <c r="L614" s="31"/>
      <c r="M614" s="148"/>
      <c r="T614" s="55"/>
      <c r="AT614" s="16" t="s">
        <v>198</v>
      </c>
      <c r="AU614" s="16" t="s">
        <v>89</v>
      </c>
    </row>
    <row r="615" spans="2:65" s="1" customFormat="1">
      <c r="B615" s="31"/>
      <c r="D615" s="149" t="s">
        <v>200</v>
      </c>
      <c r="F615" s="150" t="s">
        <v>1376</v>
      </c>
      <c r="I615" s="147"/>
      <c r="L615" s="31"/>
      <c r="M615" s="148"/>
      <c r="T615" s="55"/>
      <c r="AT615" s="16" t="s">
        <v>200</v>
      </c>
      <c r="AU615" s="16" t="s">
        <v>89</v>
      </c>
    </row>
    <row r="616" spans="2:65" s="1" customFormat="1" ht="24.2" customHeight="1">
      <c r="B616" s="31"/>
      <c r="C616" s="152" t="s">
        <v>1009</v>
      </c>
      <c r="D616" s="152" t="s">
        <v>426</v>
      </c>
      <c r="E616" s="153" t="s">
        <v>1377</v>
      </c>
      <c r="F616" s="154" t="s">
        <v>1378</v>
      </c>
      <c r="G616" s="155" t="s">
        <v>195</v>
      </c>
      <c r="H616" s="156">
        <v>48.133000000000003</v>
      </c>
      <c r="I616" s="157"/>
      <c r="J616" s="158">
        <f>ROUND(I616*H616,2)</f>
        <v>0</v>
      </c>
      <c r="K616" s="154" t="s">
        <v>196</v>
      </c>
      <c r="L616" s="159"/>
      <c r="M616" s="160" t="s">
        <v>1</v>
      </c>
      <c r="N616" s="161" t="s">
        <v>44</v>
      </c>
      <c r="P616" s="141">
        <f>O616*H616</f>
        <v>0</v>
      </c>
      <c r="Q616" s="141">
        <v>1.75E-3</v>
      </c>
      <c r="R616" s="141">
        <f>Q616*H616</f>
        <v>8.4232750000000009E-2</v>
      </c>
      <c r="S616" s="141">
        <v>0</v>
      </c>
      <c r="T616" s="142">
        <f>S616*H616</f>
        <v>0</v>
      </c>
      <c r="AR616" s="143" t="s">
        <v>281</v>
      </c>
      <c r="AT616" s="143" t="s">
        <v>426</v>
      </c>
      <c r="AU616" s="143" t="s">
        <v>89</v>
      </c>
      <c r="AY616" s="16" t="s">
        <v>190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6" t="s">
        <v>87</v>
      </c>
      <c r="BK616" s="144">
        <f>ROUND(I616*H616,2)</f>
        <v>0</v>
      </c>
      <c r="BL616" s="16" t="s">
        <v>237</v>
      </c>
      <c r="BM616" s="143" t="s">
        <v>1012</v>
      </c>
    </row>
    <row r="617" spans="2:65" s="1" customFormat="1" ht="19.5">
      <c r="B617" s="31"/>
      <c r="D617" s="145" t="s">
        <v>198</v>
      </c>
      <c r="F617" s="146" t="s">
        <v>1378</v>
      </c>
      <c r="I617" s="147"/>
      <c r="L617" s="31"/>
      <c r="M617" s="148"/>
      <c r="T617" s="55"/>
      <c r="AT617" s="16" t="s">
        <v>198</v>
      </c>
      <c r="AU617" s="16" t="s">
        <v>89</v>
      </c>
    </row>
    <row r="618" spans="2:65" s="1" customFormat="1" ht="24.2" customHeight="1">
      <c r="B618" s="31"/>
      <c r="C618" s="132" t="s">
        <v>602</v>
      </c>
      <c r="D618" s="132" t="s">
        <v>192</v>
      </c>
      <c r="E618" s="133" t="s">
        <v>1381</v>
      </c>
      <c r="F618" s="134" t="s">
        <v>1382</v>
      </c>
      <c r="G618" s="135" t="s">
        <v>195</v>
      </c>
      <c r="H618" s="136">
        <v>89.04</v>
      </c>
      <c r="I618" s="137"/>
      <c r="J618" s="138">
        <f>ROUND(I618*H618,2)</f>
        <v>0</v>
      </c>
      <c r="K618" s="134" t="s">
        <v>196</v>
      </c>
      <c r="L618" s="31"/>
      <c r="M618" s="139" t="s">
        <v>1</v>
      </c>
      <c r="N618" s="140" t="s">
        <v>44</v>
      </c>
      <c r="P618" s="141">
        <f>O618*H618</f>
        <v>0</v>
      </c>
      <c r="Q618" s="141">
        <v>6.0000000000000001E-3</v>
      </c>
      <c r="R618" s="141">
        <f>Q618*H618</f>
        <v>0.53424000000000005</v>
      </c>
      <c r="S618" s="141">
        <v>0</v>
      </c>
      <c r="T618" s="142">
        <f>S618*H618</f>
        <v>0</v>
      </c>
      <c r="AR618" s="143" t="s">
        <v>237</v>
      </c>
      <c r="AT618" s="143" t="s">
        <v>192</v>
      </c>
      <c r="AU618" s="143" t="s">
        <v>89</v>
      </c>
      <c r="AY618" s="16" t="s">
        <v>190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6" t="s">
        <v>87</v>
      </c>
      <c r="BK618" s="144">
        <f>ROUND(I618*H618,2)</f>
        <v>0</v>
      </c>
      <c r="BL618" s="16" t="s">
        <v>237</v>
      </c>
      <c r="BM618" s="143" t="s">
        <v>1017</v>
      </c>
    </row>
    <row r="619" spans="2:65" s="1" customFormat="1" ht="19.5">
      <c r="B619" s="31"/>
      <c r="D619" s="145" t="s">
        <v>198</v>
      </c>
      <c r="F619" s="146" t="s">
        <v>1384</v>
      </c>
      <c r="I619" s="147"/>
      <c r="L619" s="31"/>
      <c r="M619" s="148"/>
      <c r="T619" s="55"/>
      <c r="AT619" s="16" t="s">
        <v>198</v>
      </c>
      <c r="AU619" s="16" t="s">
        <v>89</v>
      </c>
    </row>
    <row r="620" spans="2:65" s="1" customFormat="1">
      <c r="B620" s="31"/>
      <c r="D620" s="149" t="s">
        <v>200</v>
      </c>
      <c r="F620" s="150" t="s">
        <v>1385</v>
      </c>
      <c r="I620" s="147"/>
      <c r="L620" s="31"/>
      <c r="M620" s="148"/>
      <c r="T620" s="55"/>
      <c r="AT620" s="16" t="s">
        <v>200</v>
      </c>
      <c r="AU620" s="16" t="s">
        <v>89</v>
      </c>
    </row>
    <row r="621" spans="2:65" s="1" customFormat="1" ht="24.2" customHeight="1">
      <c r="B621" s="31"/>
      <c r="C621" s="152" t="s">
        <v>1020</v>
      </c>
      <c r="D621" s="152" t="s">
        <v>426</v>
      </c>
      <c r="E621" s="153" t="s">
        <v>1386</v>
      </c>
      <c r="F621" s="154" t="s">
        <v>1387</v>
      </c>
      <c r="G621" s="155" t="s">
        <v>195</v>
      </c>
      <c r="H621" s="156">
        <v>90.820999999999998</v>
      </c>
      <c r="I621" s="157"/>
      <c r="J621" s="158">
        <f>ROUND(I621*H621,2)</f>
        <v>0</v>
      </c>
      <c r="K621" s="154" t="s">
        <v>196</v>
      </c>
      <c r="L621" s="159"/>
      <c r="M621" s="160" t="s">
        <v>1</v>
      </c>
      <c r="N621" s="161" t="s">
        <v>44</v>
      </c>
      <c r="P621" s="141">
        <f>O621*H621</f>
        <v>0</v>
      </c>
      <c r="Q621" s="141">
        <v>3.5000000000000001E-3</v>
      </c>
      <c r="R621" s="141">
        <f>Q621*H621</f>
        <v>0.31787349999999998</v>
      </c>
      <c r="S621" s="141">
        <v>0</v>
      </c>
      <c r="T621" s="142">
        <f>S621*H621</f>
        <v>0</v>
      </c>
      <c r="AR621" s="143" t="s">
        <v>281</v>
      </c>
      <c r="AT621" s="143" t="s">
        <v>426</v>
      </c>
      <c r="AU621" s="143" t="s">
        <v>89</v>
      </c>
      <c r="AY621" s="16" t="s">
        <v>190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6" t="s">
        <v>87</v>
      </c>
      <c r="BK621" s="144">
        <f>ROUND(I621*H621,2)</f>
        <v>0</v>
      </c>
      <c r="BL621" s="16" t="s">
        <v>237</v>
      </c>
      <c r="BM621" s="143" t="s">
        <v>1023</v>
      </c>
    </row>
    <row r="622" spans="2:65" s="1" customFormat="1" ht="19.5">
      <c r="B622" s="31"/>
      <c r="D622" s="145" t="s">
        <v>198</v>
      </c>
      <c r="F622" s="146" t="s">
        <v>1387</v>
      </c>
      <c r="I622" s="147"/>
      <c r="L622" s="31"/>
      <c r="M622" s="148"/>
      <c r="T622" s="55"/>
      <c r="AT622" s="16" t="s">
        <v>198</v>
      </c>
      <c r="AU622" s="16" t="s">
        <v>89</v>
      </c>
    </row>
    <row r="623" spans="2:65" s="1" customFormat="1" ht="24.2" customHeight="1">
      <c r="B623" s="31"/>
      <c r="C623" s="132" t="s">
        <v>605</v>
      </c>
      <c r="D623" s="132" t="s">
        <v>192</v>
      </c>
      <c r="E623" s="133" t="s">
        <v>1390</v>
      </c>
      <c r="F623" s="134" t="s">
        <v>1391</v>
      </c>
      <c r="G623" s="135" t="s">
        <v>195</v>
      </c>
      <c r="H623" s="136">
        <v>722.15</v>
      </c>
      <c r="I623" s="137"/>
      <c r="J623" s="138">
        <f>ROUND(I623*H623,2)</f>
        <v>0</v>
      </c>
      <c r="K623" s="134" t="s">
        <v>1</v>
      </c>
      <c r="L623" s="31"/>
      <c r="M623" s="139" t="s">
        <v>1</v>
      </c>
      <c r="N623" s="140" t="s">
        <v>44</v>
      </c>
      <c r="P623" s="141">
        <f>O623*H623</f>
        <v>0</v>
      </c>
      <c r="Q623" s="141">
        <v>0</v>
      </c>
      <c r="R623" s="141">
        <f>Q623*H623</f>
        <v>0</v>
      </c>
      <c r="S623" s="141">
        <v>0</v>
      </c>
      <c r="T623" s="142">
        <f>S623*H623</f>
        <v>0</v>
      </c>
      <c r="AR623" s="143" t="s">
        <v>237</v>
      </c>
      <c r="AT623" s="143" t="s">
        <v>192</v>
      </c>
      <c r="AU623" s="143" t="s">
        <v>89</v>
      </c>
      <c r="AY623" s="16" t="s">
        <v>190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6" t="s">
        <v>87</v>
      </c>
      <c r="BK623" s="144">
        <f>ROUND(I623*H623,2)</f>
        <v>0</v>
      </c>
      <c r="BL623" s="16" t="s">
        <v>237</v>
      </c>
      <c r="BM623" s="143" t="s">
        <v>1028</v>
      </c>
    </row>
    <row r="624" spans="2:65" s="1" customFormat="1">
      <c r="B624" s="31"/>
      <c r="D624" s="145" t="s">
        <v>198</v>
      </c>
      <c r="F624" s="146" t="s">
        <v>1391</v>
      </c>
      <c r="I624" s="147"/>
      <c r="L624" s="31"/>
      <c r="M624" s="148"/>
      <c r="T624" s="55"/>
      <c r="AT624" s="16" t="s">
        <v>198</v>
      </c>
      <c r="AU624" s="16" t="s">
        <v>89</v>
      </c>
    </row>
    <row r="625" spans="2:65" s="1" customFormat="1" ht="19.5">
      <c r="B625" s="31"/>
      <c r="D625" s="145" t="s">
        <v>403</v>
      </c>
      <c r="F625" s="151" t="s">
        <v>1393</v>
      </c>
      <c r="I625" s="147"/>
      <c r="L625" s="31"/>
      <c r="M625" s="148"/>
      <c r="T625" s="55"/>
      <c r="AT625" s="16" t="s">
        <v>403</v>
      </c>
      <c r="AU625" s="16" t="s">
        <v>89</v>
      </c>
    </row>
    <row r="626" spans="2:65" s="1" customFormat="1" ht="33" customHeight="1">
      <c r="B626" s="31"/>
      <c r="C626" s="132" t="s">
        <v>1031</v>
      </c>
      <c r="D626" s="132" t="s">
        <v>192</v>
      </c>
      <c r="E626" s="133" t="s">
        <v>1372</v>
      </c>
      <c r="F626" s="134" t="s">
        <v>1373</v>
      </c>
      <c r="G626" s="135" t="s">
        <v>195</v>
      </c>
      <c r="H626" s="136">
        <v>1444.3</v>
      </c>
      <c r="I626" s="137"/>
      <c r="J626" s="138">
        <f>ROUND(I626*H626,2)</f>
        <v>0</v>
      </c>
      <c r="K626" s="134" t="s">
        <v>196</v>
      </c>
      <c r="L626" s="31"/>
      <c r="M626" s="139" t="s">
        <v>1</v>
      </c>
      <c r="N626" s="140" t="s">
        <v>44</v>
      </c>
      <c r="P626" s="141">
        <f>O626*H626</f>
        <v>0</v>
      </c>
      <c r="Q626" s="141">
        <v>5.7950000000000005E-4</v>
      </c>
      <c r="R626" s="141">
        <f>Q626*H626</f>
        <v>0.83697185000000007</v>
      </c>
      <c r="S626" s="141">
        <v>0</v>
      </c>
      <c r="T626" s="142">
        <f>S626*H626</f>
        <v>0</v>
      </c>
      <c r="AR626" s="143" t="s">
        <v>237</v>
      </c>
      <c r="AT626" s="143" t="s">
        <v>192</v>
      </c>
      <c r="AU626" s="143" t="s">
        <v>89</v>
      </c>
      <c r="AY626" s="16" t="s">
        <v>190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6" t="s">
        <v>87</v>
      </c>
      <c r="BK626" s="144">
        <f>ROUND(I626*H626,2)</f>
        <v>0</v>
      </c>
      <c r="BL626" s="16" t="s">
        <v>237</v>
      </c>
      <c r="BM626" s="143" t="s">
        <v>1034</v>
      </c>
    </row>
    <row r="627" spans="2:65" s="1" customFormat="1" ht="29.25">
      <c r="B627" s="31"/>
      <c r="D627" s="145" t="s">
        <v>198</v>
      </c>
      <c r="F627" s="146" t="s">
        <v>1375</v>
      </c>
      <c r="I627" s="147"/>
      <c r="L627" s="31"/>
      <c r="M627" s="148"/>
      <c r="T627" s="55"/>
      <c r="AT627" s="16" t="s">
        <v>198</v>
      </c>
      <c r="AU627" s="16" t="s">
        <v>89</v>
      </c>
    </row>
    <row r="628" spans="2:65" s="1" customFormat="1">
      <c r="B628" s="31"/>
      <c r="D628" s="149" t="s">
        <v>200</v>
      </c>
      <c r="F628" s="150" t="s">
        <v>1376</v>
      </c>
      <c r="I628" s="147"/>
      <c r="L628" s="31"/>
      <c r="M628" s="148"/>
      <c r="T628" s="55"/>
      <c r="AT628" s="16" t="s">
        <v>200</v>
      </c>
      <c r="AU628" s="16" t="s">
        <v>89</v>
      </c>
    </row>
    <row r="629" spans="2:65" s="1" customFormat="1" ht="19.5">
      <c r="B629" s="31"/>
      <c r="D629" s="145" t="s">
        <v>403</v>
      </c>
      <c r="F629" s="151" t="s">
        <v>1395</v>
      </c>
      <c r="I629" s="147"/>
      <c r="L629" s="31"/>
      <c r="M629" s="148"/>
      <c r="T629" s="55"/>
      <c r="AT629" s="16" t="s">
        <v>403</v>
      </c>
      <c r="AU629" s="16" t="s">
        <v>89</v>
      </c>
    </row>
    <row r="630" spans="2:65" s="1" customFormat="1" ht="24.2" customHeight="1">
      <c r="B630" s="31"/>
      <c r="C630" s="152" t="s">
        <v>609</v>
      </c>
      <c r="D630" s="152" t="s">
        <v>426</v>
      </c>
      <c r="E630" s="153" t="s">
        <v>1397</v>
      </c>
      <c r="F630" s="154" t="s">
        <v>1398</v>
      </c>
      <c r="G630" s="155" t="s">
        <v>195</v>
      </c>
      <c r="H630" s="156">
        <v>1473.1859999999999</v>
      </c>
      <c r="I630" s="157"/>
      <c r="J630" s="158">
        <f>ROUND(I630*H630,2)</f>
        <v>0</v>
      </c>
      <c r="K630" s="154" t="s">
        <v>196</v>
      </c>
      <c r="L630" s="159"/>
      <c r="M630" s="160" t="s">
        <v>1</v>
      </c>
      <c r="N630" s="161" t="s">
        <v>44</v>
      </c>
      <c r="P630" s="141">
        <f>O630*H630</f>
        <v>0</v>
      </c>
      <c r="Q630" s="141">
        <v>5.2500000000000003E-3</v>
      </c>
      <c r="R630" s="141">
        <f>Q630*H630</f>
        <v>7.7342265000000001</v>
      </c>
      <c r="S630" s="141">
        <v>0</v>
      </c>
      <c r="T630" s="142">
        <f>S630*H630</f>
        <v>0</v>
      </c>
      <c r="AR630" s="143" t="s">
        <v>281</v>
      </c>
      <c r="AT630" s="143" t="s">
        <v>426</v>
      </c>
      <c r="AU630" s="143" t="s">
        <v>89</v>
      </c>
      <c r="AY630" s="16" t="s">
        <v>190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6" t="s">
        <v>87</v>
      </c>
      <c r="BK630" s="144">
        <f>ROUND(I630*H630,2)</f>
        <v>0</v>
      </c>
      <c r="BL630" s="16" t="s">
        <v>237</v>
      </c>
      <c r="BM630" s="143" t="s">
        <v>1037</v>
      </c>
    </row>
    <row r="631" spans="2:65" s="1" customFormat="1" ht="19.5">
      <c r="B631" s="31"/>
      <c r="D631" s="145" t="s">
        <v>198</v>
      </c>
      <c r="F631" s="146" t="s">
        <v>1398</v>
      </c>
      <c r="I631" s="147"/>
      <c r="L631" s="31"/>
      <c r="M631" s="148"/>
      <c r="T631" s="55"/>
      <c r="AT631" s="16" t="s">
        <v>198</v>
      </c>
      <c r="AU631" s="16" t="s">
        <v>89</v>
      </c>
    </row>
    <row r="632" spans="2:65" s="1" customFormat="1" ht="19.5">
      <c r="B632" s="31"/>
      <c r="D632" s="145" t="s">
        <v>403</v>
      </c>
      <c r="F632" s="151" t="s">
        <v>1395</v>
      </c>
      <c r="I632" s="147"/>
      <c r="L632" s="31"/>
      <c r="M632" s="148"/>
      <c r="T632" s="55"/>
      <c r="AT632" s="16" t="s">
        <v>403</v>
      </c>
      <c r="AU632" s="16" t="s">
        <v>89</v>
      </c>
    </row>
    <row r="633" spans="2:65" s="1" customFormat="1" ht="24.2" customHeight="1">
      <c r="B633" s="31"/>
      <c r="C633" s="132" t="s">
        <v>1040</v>
      </c>
      <c r="D633" s="132" t="s">
        <v>192</v>
      </c>
      <c r="E633" s="133" t="s">
        <v>2157</v>
      </c>
      <c r="F633" s="134" t="s">
        <v>2158</v>
      </c>
      <c r="G633" s="135" t="s">
        <v>368</v>
      </c>
      <c r="H633" s="136">
        <v>183.63</v>
      </c>
      <c r="I633" s="137"/>
      <c r="J633" s="138">
        <f>ROUND(I633*H633,2)</f>
        <v>0</v>
      </c>
      <c r="K633" s="134" t="s">
        <v>196</v>
      </c>
      <c r="L633" s="31"/>
      <c r="M633" s="139" t="s">
        <v>1</v>
      </c>
      <c r="N633" s="140" t="s">
        <v>44</v>
      </c>
      <c r="P633" s="141">
        <f>O633*H633</f>
        <v>0</v>
      </c>
      <c r="Q633" s="141">
        <v>0</v>
      </c>
      <c r="R633" s="141">
        <f>Q633*H633</f>
        <v>0</v>
      </c>
      <c r="S633" s="141">
        <v>0</v>
      </c>
      <c r="T633" s="142">
        <f>S633*H633</f>
        <v>0</v>
      </c>
      <c r="AR633" s="143" t="s">
        <v>237</v>
      </c>
      <c r="AT633" s="143" t="s">
        <v>192</v>
      </c>
      <c r="AU633" s="143" t="s">
        <v>89</v>
      </c>
      <c r="AY633" s="16" t="s">
        <v>190</v>
      </c>
      <c r="BE633" s="144">
        <f>IF(N633="základní",J633,0)</f>
        <v>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6" t="s">
        <v>87</v>
      </c>
      <c r="BK633" s="144">
        <f>ROUND(I633*H633,2)</f>
        <v>0</v>
      </c>
      <c r="BL633" s="16" t="s">
        <v>237</v>
      </c>
      <c r="BM633" s="143" t="s">
        <v>1043</v>
      </c>
    </row>
    <row r="634" spans="2:65" s="1" customFormat="1" ht="19.5">
      <c r="B634" s="31"/>
      <c r="D634" s="145" t="s">
        <v>198</v>
      </c>
      <c r="F634" s="146" t="s">
        <v>2159</v>
      </c>
      <c r="I634" s="147"/>
      <c r="L634" s="31"/>
      <c r="M634" s="148"/>
      <c r="T634" s="55"/>
      <c r="AT634" s="16" t="s">
        <v>198</v>
      </c>
      <c r="AU634" s="16" t="s">
        <v>89</v>
      </c>
    </row>
    <row r="635" spans="2:65" s="1" customFormat="1">
      <c r="B635" s="31"/>
      <c r="D635" s="149" t="s">
        <v>200</v>
      </c>
      <c r="F635" s="150" t="s">
        <v>2160</v>
      </c>
      <c r="I635" s="147"/>
      <c r="L635" s="31"/>
      <c r="M635" s="148"/>
      <c r="T635" s="55"/>
      <c r="AT635" s="16" t="s">
        <v>200</v>
      </c>
      <c r="AU635" s="16" t="s">
        <v>89</v>
      </c>
    </row>
    <row r="636" spans="2:65" s="1" customFormat="1" ht="16.5" customHeight="1">
      <c r="B636" s="31"/>
      <c r="C636" s="152" t="s">
        <v>612</v>
      </c>
      <c r="D636" s="152" t="s">
        <v>426</v>
      </c>
      <c r="E636" s="153" t="s">
        <v>1406</v>
      </c>
      <c r="F636" s="154" t="s">
        <v>1407</v>
      </c>
      <c r="G636" s="155" t="s">
        <v>204</v>
      </c>
      <c r="H636" s="156">
        <v>201.99299999999999</v>
      </c>
      <c r="I636" s="157"/>
      <c r="J636" s="158">
        <f>ROUND(I636*H636,2)</f>
        <v>0</v>
      </c>
      <c r="K636" s="154" t="s">
        <v>1</v>
      </c>
      <c r="L636" s="159"/>
      <c r="M636" s="160" t="s">
        <v>1</v>
      </c>
      <c r="N636" s="161" t="s">
        <v>44</v>
      </c>
      <c r="P636" s="141">
        <f>O636*H636</f>
        <v>0</v>
      </c>
      <c r="Q636" s="141">
        <v>0</v>
      </c>
      <c r="R636" s="141">
        <f>Q636*H636</f>
        <v>0</v>
      </c>
      <c r="S636" s="141">
        <v>0</v>
      </c>
      <c r="T636" s="142">
        <f>S636*H636</f>
        <v>0</v>
      </c>
      <c r="AR636" s="143" t="s">
        <v>281</v>
      </c>
      <c r="AT636" s="143" t="s">
        <v>426</v>
      </c>
      <c r="AU636" s="143" t="s">
        <v>89</v>
      </c>
      <c r="AY636" s="16" t="s">
        <v>190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6" t="s">
        <v>87</v>
      </c>
      <c r="BK636" s="144">
        <f>ROUND(I636*H636,2)</f>
        <v>0</v>
      </c>
      <c r="BL636" s="16" t="s">
        <v>237</v>
      </c>
      <c r="BM636" s="143" t="s">
        <v>1048</v>
      </c>
    </row>
    <row r="637" spans="2:65" s="1" customFormat="1" ht="48.75">
      <c r="B637" s="31"/>
      <c r="D637" s="145" t="s">
        <v>198</v>
      </c>
      <c r="F637" s="146" t="s">
        <v>1409</v>
      </c>
      <c r="I637" s="147"/>
      <c r="L637" s="31"/>
      <c r="M637" s="148"/>
      <c r="T637" s="55"/>
      <c r="AT637" s="16" t="s">
        <v>198</v>
      </c>
      <c r="AU637" s="16" t="s">
        <v>89</v>
      </c>
    </row>
    <row r="638" spans="2:65" s="1" customFormat="1" ht="16.5" customHeight="1">
      <c r="B638" s="31"/>
      <c r="C638" s="132" t="s">
        <v>1051</v>
      </c>
      <c r="D638" s="132" t="s">
        <v>192</v>
      </c>
      <c r="E638" s="133" t="s">
        <v>1410</v>
      </c>
      <c r="F638" s="134" t="s">
        <v>1411</v>
      </c>
      <c r="G638" s="135" t="s">
        <v>210</v>
      </c>
      <c r="H638" s="136">
        <v>0.184</v>
      </c>
      <c r="I638" s="137"/>
      <c r="J638" s="138">
        <f>ROUND(I638*H638,2)</f>
        <v>0</v>
      </c>
      <c r="K638" s="134" t="s">
        <v>1</v>
      </c>
      <c r="L638" s="31"/>
      <c r="M638" s="139" t="s">
        <v>1</v>
      </c>
      <c r="N638" s="140" t="s">
        <v>44</v>
      </c>
      <c r="P638" s="141">
        <f>O638*H638</f>
        <v>0</v>
      </c>
      <c r="Q638" s="141">
        <v>0</v>
      </c>
      <c r="R638" s="141">
        <f>Q638*H638</f>
        <v>0</v>
      </c>
      <c r="S638" s="141">
        <v>0</v>
      </c>
      <c r="T638" s="142">
        <f>S638*H638</f>
        <v>0</v>
      </c>
      <c r="AR638" s="143" t="s">
        <v>237</v>
      </c>
      <c r="AT638" s="143" t="s">
        <v>192</v>
      </c>
      <c r="AU638" s="143" t="s">
        <v>89</v>
      </c>
      <c r="AY638" s="16" t="s">
        <v>190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6" t="s">
        <v>87</v>
      </c>
      <c r="BK638" s="144">
        <f>ROUND(I638*H638,2)</f>
        <v>0</v>
      </c>
      <c r="BL638" s="16" t="s">
        <v>237</v>
      </c>
      <c r="BM638" s="143" t="s">
        <v>1054</v>
      </c>
    </row>
    <row r="639" spans="2:65" s="1" customFormat="1">
      <c r="B639" s="31"/>
      <c r="D639" s="145" t="s">
        <v>198</v>
      </c>
      <c r="F639" s="146" t="s">
        <v>1411</v>
      </c>
      <c r="I639" s="147"/>
      <c r="L639" s="31"/>
      <c r="M639" s="148"/>
      <c r="T639" s="55"/>
      <c r="AT639" s="16" t="s">
        <v>198</v>
      </c>
      <c r="AU639" s="16" t="s">
        <v>89</v>
      </c>
    </row>
    <row r="640" spans="2:65" s="1" customFormat="1" ht="19.5">
      <c r="B640" s="31"/>
      <c r="D640" s="145" t="s">
        <v>403</v>
      </c>
      <c r="F640" s="151" t="s">
        <v>2161</v>
      </c>
      <c r="I640" s="147"/>
      <c r="L640" s="31"/>
      <c r="M640" s="148"/>
      <c r="T640" s="55"/>
      <c r="AT640" s="16" t="s">
        <v>403</v>
      </c>
      <c r="AU640" s="16" t="s">
        <v>89</v>
      </c>
    </row>
    <row r="641" spans="2:65" s="1" customFormat="1" ht="24.2" customHeight="1">
      <c r="B641" s="31"/>
      <c r="C641" s="132" t="s">
        <v>617</v>
      </c>
      <c r="D641" s="132" t="s">
        <v>192</v>
      </c>
      <c r="E641" s="133" t="s">
        <v>1414</v>
      </c>
      <c r="F641" s="134" t="s">
        <v>1415</v>
      </c>
      <c r="G641" s="135" t="s">
        <v>265</v>
      </c>
      <c r="H641" s="136">
        <v>10.167999999999999</v>
      </c>
      <c r="I641" s="137"/>
      <c r="J641" s="138">
        <f>ROUND(I641*H641,2)</f>
        <v>0</v>
      </c>
      <c r="K641" s="134" t="s">
        <v>196</v>
      </c>
      <c r="L641" s="31"/>
      <c r="M641" s="139" t="s">
        <v>1</v>
      </c>
      <c r="N641" s="140" t="s">
        <v>44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237</v>
      </c>
      <c r="AT641" s="143" t="s">
        <v>192</v>
      </c>
      <c r="AU641" s="143" t="s">
        <v>89</v>
      </c>
      <c r="AY641" s="16" t="s">
        <v>190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6" t="s">
        <v>87</v>
      </c>
      <c r="BK641" s="144">
        <f>ROUND(I641*H641,2)</f>
        <v>0</v>
      </c>
      <c r="BL641" s="16" t="s">
        <v>237</v>
      </c>
      <c r="BM641" s="143" t="s">
        <v>1059</v>
      </c>
    </row>
    <row r="642" spans="2:65" s="1" customFormat="1" ht="29.25">
      <c r="B642" s="31"/>
      <c r="D642" s="145" t="s">
        <v>198</v>
      </c>
      <c r="F642" s="146" t="s">
        <v>1417</v>
      </c>
      <c r="I642" s="147"/>
      <c r="L642" s="31"/>
      <c r="M642" s="148"/>
      <c r="T642" s="55"/>
      <c r="AT642" s="16" t="s">
        <v>198</v>
      </c>
      <c r="AU642" s="16" t="s">
        <v>89</v>
      </c>
    </row>
    <row r="643" spans="2:65" s="1" customFormat="1">
      <c r="B643" s="31"/>
      <c r="D643" s="149" t="s">
        <v>200</v>
      </c>
      <c r="F643" s="150" t="s">
        <v>1418</v>
      </c>
      <c r="I643" s="147"/>
      <c r="L643" s="31"/>
      <c r="M643" s="148"/>
      <c r="T643" s="55"/>
      <c r="AT643" s="16" t="s">
        <v>200</v>
      </c>
      <c r="AU643" s="16" t="s">
        <v>89</v>
      </c>
    </row>
    <row r="644" spans="2:65" s="11" customFormat="1" ht="22.9" customHeight="1">
      <c r="B644" s="121"/>
      <c r="D644" s="122" t="s">
        <v>78</v>
      </c>
      <c r="E644" s="130" t="s">
        <v>1419</v>
      </c>
      <c r="F644" s="130" t="s">
        <v>1420</v>
      </c>
      <c r="I644" s="124"/>
      <c r="J644" s="131">
        <f>BK644</f>
        <v>0</v>
      </c>
      <c r="L644" s="121"/>
      <c r="M644" s="125"/>
      <c r="P644" s="126">
        <f>SUM(P645:P659)</f>
        <v>0</v>
      </c>
      <c r="R644" s="126">
        <f>SUM(R645:R659)</f>
        <v>1.7863545599999999</v>
      </c>
      <c r="T644" s="127">
        <f>SUM(T645:T659)</f>
        <v>0</v>
      </c>
      <c r="AR644" s="122" t="s">
        <v>89</v>
      </c>
      <c r="AT644" s="128" t="s">
        <v>78</v>
      </c>
      <c r="AU644" s="128" t="s">
        <v>87</v>
      </c>
      <c r="AY644" s="122" t="s">
        <v>190</v>
      </c>
      <c r="BK644" s="129">
        <f>SUM(BK645:BK659)</f>
        <v>0</v>
      </c>
    </row>
    <row r="645" spans="2:65" s="1" customFormat="1" ht="24.2" customHeight="1">
      <c r="B645" s="31"/>
      <c r="C645" s="132" t="s">
        <v>781</v>
      </c>
      <c r="D645" s="132" t="s">
        <v>192</v>
      </c>
      <c r="E645" s="133" t="s">
        <v>1422</v>
      </c>
      <c r="F645" s="134" t="s">
        <v>1423</v>
      </c>
      <c r="G645" s="135" t="s">
        <v>195</v>
      </c>
      <c r="H645" s="136">
        <v>220.32</v>
      </c>
      <c r="I645" s="137"/>
      <c r="J645" s="138">
        <f>ROUND(I645*H645,2)</f>
        <v>0</v>
      </c>
      <c r="K645" s="134" t="s">
        <v>196</v>
      </c>
      <c r="L645" s="31"/>
      <c r="M645" s="139" t="s">
        <v>1</v>
      </c>
      <c r="N645" s="140" t="s">
        <v>44</v>
      </c>
      <c r="P645" s="141">
        <f>O645*H645</f>
        <v>0</v>
      </c>
      <c r="Q645" s="141">
        <v>8.0800000000000002E-4</v>
      </c>
      <c r="R645" s="141">
        <f>Q645*H645</f>
        <v>0.17801855999999999</v>
      </c>
      <c r="S645" s="141">
        <v>0</v>
      </c>
      <c r="T645" s="142">
        <f>S645*H645</f>
        <v>0</v>
      </c>
      <c r="AR645" s="143" t="s">
        <v>237</v>
      </c>
      <c r="AT645" s="143" t="s">
        <v>192</v>
      </c>
      <c r="AU645" s="143" t="s">
        <v>89</v>
      </c>
      <c r="AY645" s="16" t="s">
        <v>190</v>
      </c>
      <c r="BE645" s="144">
        <f>IF(N645="základní",J645,0)</f>
        <v>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6" t="s">
        <v>87</v>
      </c>
      <c r="BK645" s="144">
        <f>ROUND(I645*H645,2)</f>
        <v>0</v>
      </c>
      <c r="BL645" s="16" t="s">
        <v>237</v>
      </c>
      <c r="BM645" s="143" t="s">
        <v>2232</v>
      </c>
    </row>
    <row r="646" spans="2:65" s="1" customFormat="1" ht="19.5">
      <c r="B646" s="31"/>
      <c r="D646" s="145" t="s">
        <v>198</v>
      </c>
      <c r="F646" s="146" t="s">
        <v>1425</v>
      </c>
      <c r="I646" s="147"/>
      <c r="L646" s="31"/>
      <c r="M646" s="148"/>
      <c r="T646" s="55"/>
      <c r="AT646" s="16" t="s">
        <v>198</v>
      </c>
      <c r="AU646" s="16" t="s">
        <v>89</v>
      </c>
    </row>
    <row r="647" spans="2:65" s="1" customFormat="1">
      <c r="B647" s="31"/>
      <c r="D647" s="149" t="s">
        <v>200</v>
      </c>
      <c r="F647" s="150" t="s">
        <v>1426</v>
      </c>
      <c r="I647" s="147"/>
      <c r="L647" s="31"/>
      <c r="M647" s="148"/>
      <c r="T647" s="55"/>
      <c r="AT647" s="16" t="s">
        <v>200</v>
      </c>
      <c r="AU647" s="16" t="s">
        <v>89</v>
      </c>
    </row>
    <row r="648" spans="2:65" s="12" customFormat="1">
      <c r="B648" s="162"/>
      <c r="D648" s="145" t="s">
        <v>1427</v>
      </c>
      <c r="E648" s="163" t="s">
        <v>1</v>
      </c>
      <c r="F648" s="164" t="s">
        <v>2233</v>
      </c>
      <c r="H648" s="163" t="s">
        <v>1</v>
      </c>
      <c r="I648" s="165"/>
      <c r="L648" s="162"/>
      <c r="M648" s="166"/>
      <c r="T648" s="167"/>
      <c r="AT648" s="163" t="s">
        <v>1427</v>
      </c>
      <c r="AU648" s="163" t="s">
        <v>89</v>
      </c>
      <c r="AV648" s="12" t="s">
        <v>87</v>
      </c>
      <c r="AW648" s="12" t="s">
        <v>34</v>
      </c>
      <c r="AX648" s="12" t="s">
        <v>79</v>
      </c>
      <c r="AY648" s="163" t="s">
        <v>190</v>
      </c>
    </row>
    <row r="649" spans="2:65" s="12" customFormat="1">
      <c r="B649" s="162"/>
      <c r="D649" s="145" t="s">
        <v>1427</v>
      </c>
      <c r="E649" s="163" t="s">
        <v>1</v>
      </c>
      <c r="F649" s="164" t="s">
        <v>1429</v>
      </c>
      <c r="H649" s="163" t="s">
        <v>1</v>
      </c>
      <c r="I649" s="165"/>
      <c r="L649" s="162"/>
      <c r="M649" s="166"/>
      <c r="T649" s="167"/>
      <c r="AT649" s="163" t="s">
        <v>1427</v>
      </c>
      <c r="AU649" s="163" t="s">
        <v>89</v>
      </c>
      <c r="AV649" s="12" t="s">
        <v>87</v>
      </c>
      <c r="AW649" s="12" t="s">
        <v>34</v>
      </c>
      <c r="AX649" s="12" t="s">
        <v>79</v>
      </c>
      <c r="AY649" s="163" t="s">
        <v>190</v>
      </c>
    </row>
    <row r="650" spans="2:65" s="13" customFormat="1">
      <c r="B650" s="168"/>
      <c r="D650" s="145" t="s">
        <v>1427</v>
      </c>
      <c r="E650" s="169" t="s">
        <v>1</v>
      </c>
      <c r="F650" s="170" t="s">
        <v>2234</v>
      </c>
      <c r="H650" s="171">
        <v>38.880000000000003</v>
      </c>
      <c r="I650" s="172"/>
      <c r="L650" s="168"/>
      <c r="M650" s="173"/>
      <c r="T650" s="174"/>
      <c r="AT650" s="169" t="s">
        <v>1427</v>
      </c>
      <c r="AU650" s="169" t="s">
        <v>89</v>
      </c>
      <c r="AV650" s="13" t="s">
        <v>89</v>
      </c>
      <c r="AW650" s="13" t="s">
        <v>34</v>
      </c>
      <c r="AX650" s="13" t="s">
        <v>79</v>
      </c>
      <c r="AY650" s="169" t="s">
        <v>190</v>
      </c>
    </row>
    <row r="651" spans="2:65" s="12" customFormat="1">
      <c r="B651" s="162"/>
      <c r="D651" s="145" t="s">
        <v>1427</v>
      </c>
      <c r="E651" s="163" t="s">
        <v>1</v>
      </c>
      <c r="F651" s="164" t="s">
        <v>1428</v>
      </c>
      <c r="H651" s="163" t="s">
        <v>1</v>
      </c>
      <c r="I651" s="165"/>
      <c r="L651" s="162"/>
      <c r="M651" s="166"/>
      <c r="T651" s="167"/>
      <c r="AT651" s="163" t="s">
        <v>1427</v>
      </c>
      <c r="AU651" s="163" t="s">
        <v>89</v>
      </c>
      <c r="AV651" s="12" t="s">
        <v>87</v>
      </c>
      <c r="AW651" s="12" t="s">
        <v>34</v>
      </c>
      <c r="AX651" s="12" t="s">
        <v>79</v>
      </c>
      <c r="AY651" s="163" t="s">
        <v>190</v>
      </c>
    </row>
    <row r="652" spans="2:65" s="12" customFormat="1">
      <c r="B652" s="162"/>
      <c r="D652" s="145" t="s">
        <v>1427</v>
      </c>
      <c r="E652" s="163" t="s">
        <v>1</v>
      </c>
      <c r="F652" s="164" t="s">
        <v>1429</v>
      </c>
      <c r="H652" s="163" t="s">
        <v>1</v>
      </c>
      <c r="I652" s="165"/>
      <c r="L652" s="162"/>
      <c r="M652" s="166"/>
      <c r="T652" s="167"/>
      <c r="AT652" s="163" t="s">
        <v>1427</v>
      </c>
      <c r="AU652" s="163" t="s">
        <v>89</v>
      </c>
      <c r="AV652" s="12" t="s">
        <v>87</v>
      </c>
      <c r="AW652" s="12" t="s">
        <v>34</v>
      </c>
      <c r="AX652" s="12" t="s">
        <v>79</v>
      </c>
      <c r="AY652" s="163" t="s">
        <v>190</v>
      </c>
    </row>
    <row r="653" spans="2:65" s="13" customFormat="1">
      <c r="B653" s="168"/>
      <c r="D653" s="145" t="s">
        <v>1427</v>
      </c>
      <c r="E653" s="169" t="s">
        <v>1</v>
      </c>
      <c r="F653" s="170" t="s">
        <v>2235</v>
      </c>
      <c r="H653" s="171">
        <v>90.72</v>
      </c>
      <c r="I653" s="172"/>
      <c r="L653" s="168"/>
      <c r="M653" s="173"/>
      <c r="T653" s="174"/>
      <c r="AT653" s="169" t="s">
        <v>1427</v>
      </c>
      <c r="AU653" s="169" t="s">
        <v>89</v>
      </c>
      <c r="AV653" s="13" t="s">
        <v>89</v>
      </c>
      <c r="AW653" s="13" t="s">
        <v>34</v>
      </c>
      <c r="AX653" s="13" t="s">
        <v>79</v>
      </c>
      <c r="AY653" s="169" t="s">
        <v>190</v>
      </c>
    </row>
    <row r="654" spans="2:65" s="12" customFormat="1">
      <c r="B654" s="162"/>
      <c r="D654" s="145" t="s">
        <v>1427</v>
      </c>
      <c r="E654" s="163" t="s">
        <v>1</v>
      </c>
      <c r="F654" s="164" t="s">
        <v>2236</v>
      </c>
      <c r="H654" s="163" t="s">
        <v>1</v>
      </c>
      <c r="I654" s="165"/>
      <c r="L654" s="162"/>
      <c r="M654" s="166"/>
      <c r="T654" s="167"/>
      <c r="AT654" s="163" t="s">
        <v>1427</v>
      </c>
      <c r="AU654" s="163" t="s">
        <v>89</v>
      </c>
      <c r="AV654" s="12" t="s">
        <v>87</v>
      </c>
      <c r="AW654" s="12" t="s">
        <v>34</v>
      </c>
      <c r="AX654" s="12" t="s">
        <v>79</v>
      </c>
      <c r="AY654" s="163" t="s">
        <v>190</v>
      </c>
    </row>
    <row r="655" spans="2:65" s="12" customFormat="1">
      <c r="B655" s="162"/>
      <c r="D655" s="145" t="s">
        <v>1427</v>
      </c>
      <c r="E655" s="163" t="s">
        <v>1</v>
      </c>
      <c r="F655" s="164" t="s">
        <v>1429</v>
      </c>
      <c r="H655" s="163" t="s">
        <v>1</v>
      </c>
      <c r="I655" s="165"/>
      <c r="L655" s="162"/>
      <c r="M655" s="166"/>
      <c r="T655" s="167"/>
      <c r="AT655" s="163" t="s">
        <v>1427</v>
      </c>
      <c r="AU655" s="163" t="s">
        <v>89</v>
      </c>
      <c r="AV655" s="12" t="s">
        <v>87</v>
      </c>
      <c r="AW655" s="12" t="s">
        <v>34</v>
      </c>
      <c r="AX655" s="12" t="s">
        <v>79</v>
      </c>
      <c r="AY655" s="163" t="s">
        <v>190</v>
      </c>
    </row>
    <row r="656" spans="2:65" s="13" customFormat="1">
      <c r="B656" s="168"/>
      <c r="D656" s="145" t="s">
        <v>1427</v>
      </c>
      <c r="E656" s="169" t="s">
        <v>1</v>
      </c>
      <c r="F656" s="170" t="s">
        <v>2235</v>
      </c>
      <c r="H656" s="171">
        <v>90.72</v>
      </c>
      <c r="I656" s="172"/>
      <c r="L656" s="168"/>
      <c r="M656" s="173"/>
      <c r="T656" s="174"/>
      <c r="AT656" s="169" t="s">
        <v>1427</v>
      </c>
      <c r="AU656" s="169" t="s">
        <v>89</v>
      </c>
      <c r="AV656" s="13" t="s">
        <v>89</v>
      </c>
      <c r="AW656" s="13" t="s">
        <v>34</v>
      </c>
      <c r="AX656" s="13" t="s">
        <v>79</v>
      </c>
      <c r="AY656" s="169" t="s">
        <v>190</v>
      </c>
    </row>
    <row r="657" spans="2:65" s="14" customFormat="1">
      <c r="B657" s="175"/>
      <c r="D657" s="145" t="s">
        <v>1427</v>
      </c>
      <c r="E657" s="176" t="s">
        <v>1</v>
      </c>
      <c r="F657" s="177" t="s">
        <v>1431</v>
      </c>
      <c r="H657" s="178">
        <v>220.32</v>
      </c>
      <c r="I657" s="179"/>
      <c r="L657" s="175"/>
      <c r="M657" s="180"/>
      <c r="T657" s="181"/>
      <c r="AT657" s="176" t="s">
        <v>1427</v>
      </c>
      <c r="AU657" s="176" t="s">
        <v>89</v>
      </c>
      <c r="AV657" s="14" t="s">
        <v>197</v>
      </c>
      <c r="AW657" s="14" t="s">
        <v>34</v>
      </c>
      <c r="AX657" s="14" t="s">
        <v>87</v>
      </c>
      <c r="AY657" s="176" t="s">
        <v>190</v>
      </c>
    </row>
    <row r="658" spans="2:65" s="1" customFormat="1" ht="24.2" customHeight="1">
      <c r="B658" s="31"/>
      <c r="C658" s="152" t="s">
        <v>1380</v>
      </c>
      <c r="D658" s="152" t="s">
        <v>426</v>
      </c>
      <c r="E658" s="153" t="s">
        <v>1432</v>
      </c>
      <c r="F658" s="154" t="s">
        <v>1433</v>
      </c>
      <c r="G658" s="155" t="s">
        <v>195</v>
      </c>
      <c r="H658" s="156">
        <v>220.32</v>
      </c>
      <c r="I658" s="157"/>
      <c r="J658" s="158">
        <f>ROUND(I658*H658,2)</f>
        <v>0</v>
      </c>
      <c r="K658" s="154" t="s">
        <v>1</v>
      </c>
      <c r="L658" s="159"/>
      <c r="M658" s="160" t="s">
        <v>1</v>
      </c>
      <c r="N658" s="161" t="s">
        <v>44</v>
      </c>
      <c r="P658" s="141">
        <f>O658*H658</f>
        <v>0</v>
      </c>
      <c r="Q658" s="141">
        <v>7.3000000000000001E-3</v>
      </c>
      <c r="R658" s="141">
        <f>Q658*H658</f>
        <v>1.608336</v>
      </c>
      <c r="S658" s="141">
        <v>0</v>
      </c>
      <c r="T658" s="142">
        <f>S658*H658</f>
        <v>0</v>
      </c>
      <c r="AR658" s="143" t="s">
        <v>281</v>
      </c>
      <c r="AT658" s="143" t="s">
        <v>426</v>
      </c>
      <c r="AU658" s="143" t="s">
        <v>89</v>
      </c>
      <c r="AY658" s="16" t="s">
        <v>190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6" t="s">
        <v>87</v>
      </c>
      <c r="BK658" s="144">
        <f>ROUND(I658*H658,2)</f>
        <v>0</v>
      </c>
      <c r="BL658" s="16" t="s">
        <v>237</v>
      </c>
      <c r="BM658" s="143" t="s">
        <v>2237</v>
      </c>
    </row>
    <row r="659" spans="2:65" s="1" customFormat="1">
      <c r="B659" s="31"/>
      <c r="D659" s="145" t="s">
        <v>198</v>
      </c>
      <c r="F659" s="146" t="s">
        <v>1435</v>
      </c>
      <c r="I659" s="147"/>
      <c r="L659" s="31"/>
      <c r="M659" s="148"/>
      <c r="T659" s="55"/>
      <c r="AT659" s="16" t="s">
        <v>198</v>
      </c>
      <c r="AU659" s="16" t="s">
        <v>89</v>
      </c>
    </row>
    <row r="660" spans="2:65" s="11" customFormat="1" ht="22.9" customHeight="1">
      <c r="B660" s="121"/>
      <c r="D660" s="122" t="s">
        <v>78</v>
      </c>
      <c r="E660" s="130" t="s">
        <v>1436</v>
      </c>
      <c r="F660" s="130" t="s">
        <v>1437</v>
      </c>
      <c r="I660" s="124"/>
      <c r="J660" s="131">
        <f>BK660</f>
        <v>0</v>
      </c>
      <c r="L660" s="121"/>
      <c r="M660" s="125"/>
      <c r="P660" s="126">
        <f>SUM(P661:P677)</f>
        <v>0</v>
      </c>
      <c r="R660" s="126">
        <f>SUM(R661:R677)</f>
        <v>8.457916E-2</v>
      </c>
      <c r="T660" s="127">
        <f>SUM(T661:T677)</f>
        <v>0</v>
      </c>
      <c r="AR660" s="122" t="s">
        <v>89</v>
      </c>
      <c r="AT660" s="128" t="s">
        <v>78</v>
      </c>
      <c r="AU660" s="128" t="s">
        <v>87</v>
      </c>
      <c r="AY660" s="122" t="s">
        <v>190</v>
      </c>
      <c r="BK660" s="129">
        <f>SUM(BK661:BK677)</f>
        <v>0</v>
      </c>
    </row>
    <row r="661" spans="2:65" s="1" customFormat="1" ht="16.5" customHeight="1">
      <c r="B661" s="31"/>
      <c r="C661" s="132" t="s">
        <v>1062</v>
      </c>
      <c r="D661" s="132" t="s">
        <v>192</v>
      </c>
      <c r="E661" s="133" t="s">
        <v>1438</v>
      </c>
      <c r="F661" s="134" t="s">
        <v>1439</v>
      </c>
      <c r="G661" s="135" t="s">
        <v>204</v>
      </c>
      <c r="H661" s="136">
        <v>38</v>
      </c>
      <c r="I661" s="137"/>
      <c r="J661" s="138">
        <f>ROUND(I661*H661,2)</f>
        <v>0</v>
      </c>
      <c r="K661" s="134" t="s">
        <v>196</v>
      </c>
      <c r="L661" s="31"/>
      <c r="M661" s="139" t="s">
        <v>1</v>
      </c>
      <c r="N661" s="140" t="s">
        <v>44</v>
      </c>
      <c r="P661" s="141">
        <f>O661*H661</f>
        <v>0</v>
      </c>
      <c r="Q661" s="141">
        <v>1.2906E-3</v>
      </c>
      <c r="R661" s="141">
        <f>Q661*H661</f>
        <v>4.9042800000000004E-2</v>
      </c>
      <c r="S661" s="141">
        <v>0</v>
      </c>
      <c r="T661" s="142">
        <f>S661*H661</f>
        <v>0</v>
      </c>
      <c r="AR661" s="143" t="s">
        <v>237</v>
      </c>
      <c r="AT661" s="143" t="s">
        <v>192</v>
      </c>
      <c r="AU661" s="143" t="s">
        <v>89</v>
      </c>
      <c r="AY661" s="16" t="s">
        <v>190</v>
      </c>
      <c r="BE661" s="144">
        <f>IF(N661="základní",J661,0)</f>
        <v>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6" t="s">
        <v>87</v>
      </c>
      <c r="BK661" s="144">
        <f>ROUND(I661*H661,2)</f>
        <v>0</v>
      </c>
      <c r="BL661" s="16" t="s">
        <v>237</v>
      </c>
      <c r="BM661" s="143" t="s">
        <v>1065</v>
      </c>
    </row>
    <row r="662" spans="2:65" s="1" customFormat="1" ht="19.5">
      <c r="B662" s="31"/>
      <c r="D662" s="145" t="s">
        <v>198</v>
      </c>
      <c r="F662" s="146" t="s">
        <v>1441</v>
      </c>
      <c r="I662" s="147"/>
      <c r="L662" s="31"/>
      <c r="M662" s="148"/>
      <c r="T662" s="55"/>
      <c r="AT662" s="16" t="s">
        <v>198</v>
      </c>
      <c r="AU662" s="16" t="s">
        <v>89</v>
      </c>
    </row>
    <row r="663" spans="2:65" s="1" customFormat="1">
      <c r="B663" s="31"/>
      <c r="D663" s="149" t="s">
        <v>200</v>
      </c>
      <c r="F663" s="150" t="s">
        <v>1442</v>
      </c>
      <c r="I663" s="147"/>
      <c r="L663" s="31"/>
      <c r="M663" s="148"/>
      <c r="T663" s="55"/>
      <c r="AT663" s="16" t="s">
        <v>200</v>
      </c>
      <c r="AU663" s="16" t="s">
        <v>89</v>
      </c>
    </row>
    <row r="664" spans="2:65" s="1" customFormat="1" ht="21.75" customHeight="1">
      <c r="B664" s="31"/>
      <c r="C664" s="132" t="s">
        <v>622</v>
      </c>
      <c r="D664" s="132" t="s">
        <v>192</v>
      </c>
      <c r="E664" s="133" t="s">
        <v>1444</v>
      </c>
      <c r="F664" s="134" t="s">
        <v>1445</v>
      </c>
      <c r="G664" s="135" t="s">
        <v>368</v>
      </c>
      <c r="H664" s="136">
        <v>2</v>
      </c>
      <c r="I664" s="137"/>
      <c r="J664" s="138">
        <f>ROUND(I664*H664,2)</f>
        <v>0</v>
      </c>
      <c r="K664" s="134" t="s">
        <v>196</v>
      </c>
      <c r="L664" s="31"/>
      <c r="M664" s="139" t="s">
        <v>1</v>
      </c>
      <c r="N664" s="140" t="s">
        <v>44</v>
      </c>
      <c r="P664" s="141">
        <f>O664*H664</f>
        <v>0</v>
      </c>
      <c r="Q664" s="141">
        <v>1.9056800000000001E-3</v>
      </c>
      <c r="R664" s="141">
        <f>Q664*H664</f>
        <v>3.8113600000000002E-3</v>
      </c>
      <c r="S664" s="141">
        <v>0</v>
      </c>
      <c r="T664" s="142">
        <f>S664*H664</f>
        <v>0</v>
      </c>
      <c r="AR664" s="143" t="s">
        <v>237</v>
      </c>
      <c r="AT664" s="143" t="s">
        <v>192</v>
      </c>
      <c r="AU664" s="143" t="s">
        <v>89</v>
      </c>
      <c r="AY664" s="16" t="s">
        <v>190</v>
      </c>
      <c r="BE664" s="144">
        <f>IF(N664="základní",J664,0)</f>
        <v>0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6" t="s">
        <v>87</v>
      </c>
      <c r="BK664" s="144">
        <f>ROUND(I664*H664,2)</f>
        <v>0</v>
      </c>
      <c r="BL664" s="16" t="s">
        <v>237</v>
      </c>
      <c r="BM664" s="143" t="s">
        <v>1070</v>
      </c>
    </row>
    <row r="665" spans="2:65" s="1" customFormat="1">
      <c r="B665" s="31"/>
      <c r="D665" s="145" t="s">
        <v>198</v>
      </c>
      <c r="F665" s="146" t="s">
        <v>1447</v>
      </c>
      <c r="I665" s="147"/>
      <c r="L665" s="31"/>
      <c r="M665" s="148"/>
      <c r="T665" s="55"/>
      <c r="AT665" s="16" t="s">
        <v>198</v>
      </c>
      <c r="AU665" s="16" t="s">
        <v>89</v>
      </c>
    </row>
    <row r="666" spans="2:65" s="1" customFormat="1">
      <c r="B666" s="31"/>
      <c r="D666" s="149" t="s">
        <v>200</v>
      </c>
      <c r="F666" s="150" t="s">
        <v>1448</v>
      </c>
      <c r="I666" s="147"/>
      <c r="L666" s="31"/>
      <c r="M666" s="148"/>
      <c r="T666" s="55"/>
      <c r="AT666" s="16" t="s">
        <v>200</v>
      </c>
      <c r="AU666" s="16" t="s">
        <v>89</v>
      </c>
    </row>
    <row r="667" spans="2:65" s="1" customFormat="1" ht="16.5" customHeight="1">
      <c r="B667" s="31"/>
      <c r="C667" s="132" t="s">
        <v>1073</v>
      </c>
      <c r="D667" s="132" t="s">
        <v>192</v>
      </c>
      <c r="E667" s="133" t="s">
        <v>1449</v>
      </c>
      <c r="F667" s="134" t="s">
        <v>1450</v>
      </c>
      <c r="G667" s="135" t="s">
        <v>368</v>
      </c>
      <c r="H667" s="136">
        <v>17</v>
      </c>
      <c r="I667" s="137"/>
      <c r="J667" s="138">
        <f>ROUND(I667*H667,2)</f>
        <v>0</v>
      </c>
      <c r="K667" s="134" t="s">
        <v>196</v>
      </c>
      <c r="L667" s="31"/>
      <c r="M667" s="139" t="s">
        <v>1</v>
      </c>
      <c r="N667" s="140" t="s">
        <v>44</v>
      </c>
      <c r="P667" s="141">
        <f>O667*H667</f>
        <v>0</v>
      </c>
      <c r="Q667" s="141">
        <v>1.3649999999999999E-3</v>
      </c>
      <c r="R667" s="141">
        <f>Q667*H667</f>
        <v>2.3204999999999996E-2</v>
      </c>
      <c r="S667" s="141">
        <v>0</v>
      </c>
      <c r="T667" s="142">
        <f>S667*H667</f>
        <v>0</v>
      </c>
      <c r="AR667" s="143" t="s">
        <v>237</v>
      </c>
      <c r="AT667" s="143" t="s">
        <v>192</v>
      </c>
      <c r="AU667" s="143" t="s">
        <v>89</v>
      </c>
      <c r="AY667" s="16" t="s">
        <v>190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6" t="s">
        <v>87</v>
      </c>
      <c r="BK667" s="144">
        <f>ROUND(I667*H667,2)</f>
        <v>0</v>
      </c>
      <c r="BL667" s="16" t="s">
        <v>237</v>
      </c>
      <c r="BM667" s="143" t="s">
        <v>1076</v>
      </c>
    </row>
    <row r="668" spans="2:65" s="1" customFormat="1">
      <c r="B668" s="31"/>
      <c r="D668" s="145" t="s">
        <v>198</v>
      </c>
      <c r="F668" s="146" t="s">
        <v>1452</v>
      </c>
      <c r="I668" s="147"/>
      <c r="L668" s="31"/>
      <c r="M668" s="148"/>
      <c r="T668" s="55"/>
      <c r="AT668" s="16" t="s">
        <v>198</v>
      </c>
      <c r="AU668" s="16" t="s">
        <v>89</v>
      </c>
    </row>
    <row r="669" spans="2:65" s="1" customFormat="1">
      <c r="B669" s="31"/>
      <c r="D669" s="149" t="s">
        <v>200</v>
      </c>
      <c r="F669" s="150" t="s">
        <v>1453</v>
      </c>
      <c r="I669" s="147"/>
      <c r="L669" s="31"/>
      <c r="M669" s="148"/>
      <c r="T669" s="55"/>
      <c r="AT669" s="16" t="s">
        <v>200</v>
      </c>
      <c r="AU669" s="16" t="s">
        <v>89</v>
      </c>
    </row>
    <row r="670" spans="2:65" s="1" customFormat="1" ht="24.2" customHeight="1">
      <c r="B670" s="31"/>
      <c r="C670" s="132" t="s">
        <v>628</v>
      </c>
      <c r="D670" s="132" t="s">
        <v>192</v>
      </c>
      <c r="E670" s="133" t="s">
        <v>1455</v>
      </c>
      <c r="F670" s="134" t="s">
        <v>1456</v>
      </c>
      <c r="G670" s="135" t="s">
        <v>204</v>
      </c>
      <c r="H670" s="136">
        <v>4</v>
      </c>
      <c r="I670" s="137"/>
      <c r="J670" s="138">
        <f>ROUND(I670*H670,2)</f>
        <v>0</v>
      </c>
      <c r="K670" s="134" t="s">
        <v>196</v>
      </c>
      <c r="L670" s="31"/>
      <c r="M670" s="139" t="s">
        <v>1</v>
      </c>
      <c r="N670" s="140" t="s">
        <v>44</v>
      </c>
      <c r="P670" s="141">
        <f>O670*H670</f>
        <v>0</v>
      </c>
      <c r="Q670" s="141">
        <v>2.1299999999999999E-3</v>
      </c>
      <c r="R670" s="141">
        <f>Q670*H670</f>
        <v>8.5199999999999998E-3</v>
      </c>
      <c r="S670" s="141">
        <v>0</v>
      </c>
      <c r="T670" s="142">
        <f>S670*H670</f>
        <v>0</v>
      </c>
      <c r="AR670" s="143" t="s">
        <v>237</v>
      </c>
      <c r="AT670" s="143" t="s">
        <v>192</v>
      </c>
      <c r="AU670" s="143" t="s">
        <v>89</v>
      </c>
      <c r="AY670" s="16" t="s">
        <v>190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6" t="s">
        <v>87</v>
      </c>
      <c r="BK670" s="144">
        <f>ROUND(I670*H670,2)</f>
        <v>0</v>
      </c>
      <c r="BL670" s="16" t="s">
        <v>237</v>
      </c>
      <c r="BM670" s="143" t="s">
        <v>1081</v>
      </c>
    </row>
    <row r="671" spans="2:65" s="1" customFormat="1" ht="19.5">
      <c r="B671" s="31"/>
      <c r="D671" s="145" t="s">
        <v>198</v>
      </c>
      <c r="F671" s="146" t="s">
        <v>1458</v>
      </c>
      <c r="I671" s="147"/>
      <c r="L671" s="31"/>
      <c r="M671" s="148"/>
      <c r="T671" s="55"/>
      <c r="AT671" s="16" t="s">
        <v>198</v>
      </c>
      <c r="AU671" s="16" t="s">
        <v>89</v>
      </c>
    </row>
    <row r="672" spans="2:65" s="1" customFormat="1">
      <c r="B672" s="31"/>
      <c r="D672" s="149" t="s">
        <v>200</v>
      </c>
      <c r="F672" s="150" t="s">
        <v>1459</v>
      </c>
      <c r="I672" s="147"/>
      <c r="L672" s="31"/>
      <c r="M672" s="148"/>
      <c r="T672" s="55"/>
      <c r="AT672" s="16" t="s">
        <v>200</v>
      </c>
      <c r="AU672" s="16" t="s">
        <v>89</v>
      </c>
    </row>
    <row r="673" spans="2:65" s="1" customFormat="1" ht="16.5" customHeight="1">
      <c r="B673" s="31"/>
      <c r="C673" s="132" t="s">
        <v>1084</v>
      </c>
      <c r="D673" s="132" t="s">
        <v>192</v>
      </c>
      <c r="E673" s="133" t="s">
        <v>1460</v>
      </c>
      <c r="F673" s="134" t="s">
        <v>1461</v>
      </c>
      <c r="G673" s="135" t="s">
        <v>204</v>
      </c>
      <c r="H673" s="136">
        <v>34</v>
      </c>
      <c r="I673" s="137"/>
      <c r="J673" s="138">
        <f>ROUND(I673*H673,2)</f>
        <v>0</v>
      </c>
      <c r="K673" s="134" t="s">
        <v>1</v>
      </c>
      <c r="L673" s="31"/>
      <c r="M673" s="139" t="s">
        <v>1</v>
      </c>
      <c r="N673" s="140" t="s">
        <v>44</v>
      </c>
      <c r="P673" s="141">
        <f>O673*H673</f>
        <v>0</v>
      </c>
      <c r="Q673" s="141">
        <v>0</v>
      </c>
      <c r="R673" s="141">
        <f>Q673*H673</f>
        <v>0</v>
      </c>
      <c r="S673" s="141">
        <v>0</v>
      </c>
      <c r="T673" s="142">
        <f>S673*H673</f>
        <v>0</v>
      </c>
      <c r="AR673" s="143" t="s">
        <v>237</v>
      </c>
      <c r="AT673" s="143" t="s">
        <v>192</v>
      </c>
      <c r="AU673" s="143" t="s">
        <v>89</v>
      </c>
      <c r="AY673" s="16" t="s">
        <v>190</v>
      </c>
      <c r="BE673" s="144">
        <f>IF(N673="základní",J673,0)</f>
        <v>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6" t="s">
        <v>87</v>
      </c>
      <c r="BK673" s="144">
        <f>ROUND(I673*H673,2)</f>
        <v>0</v>
      </c>
      <c r="BL673" s="16" t="s">
        <v>237</v>
      </c>
      <c r="BM673" s="143" t="s">
        <v>1087</v>
      </c>
    </row>
    <row r="674" spans="2:65" s="1" customFormat="1">
      <c r="B674" s="31"/>
      <c r="D674" s="145" t="s">
        <v>198</v>
      </c>
      <c r="F674" s="146" t="s">
        <v>1463</v>
      </c>
      <c r="I674" s="147"/>
      <c r="L674" s="31"/>
      <c r="M674" s="148"/>
      <c r="T674" s="55"/>
      <c r="AT674" s="16" t="s">
        <v>198</v>
      </c>
      <c r="AU674" s="16" t="s">
        <v>89</v>
      </c>
    </row>
    <row r="675" spans="2:65" s="1" customFormat="1" ht="24.2" customHeight="1">
      <c r="B675" s="31"/>
      <c r="C675" s="132" t="s">
        <v>633</v>
      </c>
      <c r="D675" s="132" t="s">
        <v>192</v>
      </c>
      <c r="E675" s="133" t="s">
        <v>1465</v>
      </c>
      <c r="F675" s="134" t="s">
        <v>1466</v>
      </c>
      <c r="G675" s="135" t="s">
        <v>265</v>
      </c>
      <c r="H675" s="136">
        <v>0.113</v>
      </c>
      <c r="I675" s="137"/>
      <c r="J675" s="138">
        <f>ROUND(I675*H675,2)</f>
        <v>0</v>
      </c>
      <c r="K675" s="134" t="s">
        <v>196</v>
      </c>
      <c r="L675" s="31"/>
      <c r="M675" s="139" t="s">
        <v>1</v>
      </c>
      <c r="N675" s="140" t="s">
        <v>44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237</v>
      </c>
      <c r="AT675" s="143" t="s">
        <v>192</v>
      </c>
      <c r="AU675" s="143" t="s">
        <v>89</v>
      </c>
      <c r="AY675" s="16" t="s">
        <v>190</v>
      </c>
      <c r="BE675" s="144">
        <f>IF(N675="základní",J675,0)</f>
        <v>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6" t="s">
        <v>87</v>
      </c>
      <c r="BK675" s="144">
        <f>ROUND(I675*H675,2)</f>
        <v>0</v>
      </c>
      <c r="BL675" s="16" t="s">
        <v>237</v>
      </c>
      <c r="BM675" s="143" t="s">
        <v>1092</v>
      </c>
    </row>
    <row r="676" spans="2:65" s="1" customFormat="1" ht="29.25">
      <c r="B676" s="31"/>
      <c r="D676" s="145" t="s">
        <v>198</v>
      </c>
      <c r="F676" s="146" t="s">
        <v>1468</v>
      </c>
      <c r="I676" s="147"/>
      <c r="L676" s="31"/>
      <c r="M676" s="148"/>
      <c r="T676" s="55"/>
      <c r="AT676" s="16" t="s">
        <v>198</v>
      </c>
      <c r="AU676" s="16" t="s">
        <v>89</v>
      </c>
    </row>
    <row r="677" spans="2:65" s="1" customFormat="1">
      <c r="B677" s="31"/>
      <c r="D677" s="149" t="s">
        <v>200</v>
      </c>
      <c r="F677" s="150" t="s">
        <v>1469</v>
      </c>
      <c r="I677" s="147"/>
      <c r="L677" s="31"/>
      <c r="M677" s="148"/>
      <c r="T677" s="55"/>
      <c r="AT677" s="16" t="s">
        <v>200</v>
      </c>
      <c r="AU677" s="16" t="s">
        <v>89</v>
      </c>
    </row>
    <row r="678" spans="2:65" s="11" customFormat="1" ht="22.9" customHeight="1">
      <c r="B678" s="121"/>
      <c r="D678" s="122" t="s">
        <v>78</v>
      </c>
      <c r="E678" s="130" t="s">
        <v>1470</v>
      </c>
      <c r="F678" s="130" t="s">
        <v>1471</v>
      </c>
      <c r="I678" s="124"/>
      <c r="J678" s="131">
        <f>BK678</f>
        <v>0</v>
      </c>
      <c r="L678" s="121"/>
      <c r="M678" s="125"/>
      <c r="P678" s="126">
        <f>SUM(P679:P697)</f>
        <v>0</v>
      </c>
      <c r="R678" s="126">
        <f>SUM(R679:R697)</f>
        <v>3.0779748999999999E-2</v>
      </c>
      <c r="T678" s="127">
        <f>SUM(T679:T697)</f>
        <v>3.465E-2</v>
      </c>
      <c r="AR678" s="122" t="s">
        <v>89</v>
      </c>
      <c r="AT678" s="128" t="s">
        <v>78</v>
      </c>
      <c r="AU678" s="128" t="s">
        <v>87</v>
      </c>
      <c r="AY678" s="122" t="s">
        <v>190</v>
      </c>
      <c r="BK678" s="129">
        <f>SUM(BK679:BK697)</f>
        <v>0</v>
      </c>
    </row>
    <row r="679" spans="2:65" s="1" customFormat="1" ht="24.2" customHeight="1">
      <c r="B679" s="31"/>
      <c r="C679" s="132" t="s">
        <v>1094</v>
      </c>
      <c r="D679" s="132" t="s">
        <v>192</v>
      </c>
      <c r="E679" s="133" t="s">
        <v>1472</v>
      </c>
      <c r="F679" s="134" t="s">
        <v>1473</v>
      </c>
      <c r="G679" s="135" t="s">
        <v>204</v>
      </c>
      <c r="H679" s="136">
        <v>77</v>
      </c>
      <c r="I679" s="137"/>
      <c r="J679" s="138">
        <f>ROUND(I679*H679,2)</f>
        <v>0</v>
      </c>
      <c r="K679" s="134" t="s">
        <v>196</v>
      </c>
      <c r="L679" s="31"/>
      <c r="M679" s="139" t="s">
        <v>1</v>
      </c>
      <c r="N679" s="140" t="s">
        <v>44</v>
      </c>
      <c r="P679" s="141">
        <f>O679*H679</f>
        <v>0</v>
      </c>
      <c r="Q679" s="141">
        <v>9.1199999999999994E-5</v>
      </c>
      <c r="R679" s="141">
        <f>Q679*H679</f>
        <v>7.0223999999999998E-3</v>
      </c>
      <c r="S679" s="141">
        <v>4.4999999999999999E-4</v>
      </c>
      <c r="T679" s="142">
        <f>S679*H679</f>
        <v>3.465E-2</v>
      </c>
      <c r="AR679" s="143" t="s">
        <v>237</v>
      </c>
      <c r="AT679" s="143" t="s">
        <v>192</v>
      </c>
      <c r="AU679" s="143" t="s">
        <v>89</v>
      </c>
      <c r="AY679" s="16" t="s">
        <v>190</v>
      </c>
      <c r="BE679" s="144">
        <f>IF(N679="základní",J679,0)</f>
        <v>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6" t="s">
        <v>87</v>
      </c>
      <c r="BK679" s="144">
        <f>ROUND(I679*H679,2)</f>
        <v>0</v>
      </c>
      <c r="BL679" s="16" t="s">
        <v>237</v>
      </c>
      <c r="BM679" s="143" t="s">
        <v>1097</v>
      </c>
    </row>
    <row r="680" spans="2:65" s="1" customFormat="1">
      <c r="B680" s="31"/>
      <c r="D680" s="145" t="s">
        <v>198</v>
      </c>
      <c r="F680" s="146" t="s">
        <v>1475</v>
      </c>
      <c r="I680" s="147"/>
      <c r="L680" s="31"/>
      <c r="M680" s="148"/>
      <c r="T680" s="55"/>
      <c r="AT680" s="16" t="s">
        <v>198</v>
      </c>
      <c r="AU680" s="16" t="s">
        <v>89</v>
      </c>
    </row>
    <row r="681" spans="2:65" s="1" customFormat="1">
      <c r="B681" s="31"/>
      <c r="D681" s="149" t="s">
        <v>200</v>
      </c>
      <c r="F681" s="150" t="s">
        <v>1476</v>
      </c>
      <c r="I681" s="147"/>
      <c r="L681" s="31"/>
      <c r="M681" s="148"/>
      <c r="T681" s="55"/>
      <c r="AT681" s="16" t="s">
        <v>200</v>
      </c>
      <c r="AU681" s="16" t="s">
        <v>89</v>
      </c>
    </row>
    <row r="682" spans="2:65" s="1" customFormat="1" ht="24.2" customHeight="1">
      <c r="B682" s="31"/>
      <c r="C682" s="132" t="s">
        <v>639</v>
      </c>
      <c r="D682" s="132" t="s">
        <v>192</v>
      </c>
      <c r="E682" s="133" t="s">
        <v>1478</v>
      </c>
      <c r="F682" s="134" t="s">
        <v>1479</v>
      </c>
      <c r="G682" s="135" t="s">
        <v>265</v>
      </c>
      <c r="H682" s="136">
        <v>3.5000000000000003E-2</v>
      </c>
      <c r="I682" s="137"/>
      <c r="J682" s="138">
        <f>ROUND(I682*H682,2)</f>
        <v>0</v>
      </c>
      <c r="K682" s="134" t="s">
        <v>2036</v>
      </c>
      <c r="L682" s="31"/>
      <c r="M682" s="139" t="s">
        <v>1</v>
      </c>
      <c r="N682" s="140" t="s">
        <v>44</v>
      </c>
      <c r="P682" s="141">
        <f>O682*H682</f>
        <v>0</v>
      </c>
      <c r="Q682" s="141">
        <v>0</v>
      </c>
      <c r="R682" s="141">
        <f>Q682*H682</f>
        <v>0</v>
      </c>
      <c r="S682" s="141">
        <v>0</v>
      </c>
      <c r="T682" s="142">
        <f>S682*H682</f>
        <v>0</v>
      </c>
      <c r="AR682" s="143" t="s">
        <v>237</v>
      </c>
      <c r="AT682" s="143" t="s">
        <v>192</v>
      </c>
      <c r="AU682" s="143" t="s">
        <v>89</v>
      </c>
      <c r="AY682" s="16" t="s">
        <v>190</v>
      </c>
      <c r="BE682" s="144">
        <f>IF(N682="základní",J682,0)</f>
        <v>0</v>
      </c>
      <c r="BF682" s="144">
        <f>IF(N682="snížená",J682,0)</f>
        <v>0</v>
      </c>
      <c r="BG682" s="144">
        <f>IF(N682="zákl. přenesená",J682,0)</f>
        <v>0</v>
      </c>
      <c r="BH682" s="144">
        <f>IF(N682="sníž. přenesená",J682,0)</f>
        <v>0</v>
      </c>
      <c r="BI682" s="144">
        <f>IF(N682="nulová",J682,0)</f>
        <v>0</v>
      </c>
      <c r="BJ682" s="16" t="s">
        <v>87</v>
      </c>
      <c r="BK682" s="144">
        <f>ROUND(I682*H682,2)</f>
        <v>0</v>
      </c>
      <c r="BL682" s="16" t="s">
        <v>237</v>
      </c>
      <c r="BM682" s="143" t="s">
        <v>1101</v>
      </c>
    </row>
    <row r="683" spans="2:65" s="1" customFormat="1" ht="19.5">
      <c r="B683" s="31"/>
      <c r="D683" s="145" t="s">
        <v>198</v>
      </c>
      <c r="F683" s="146" t="s">
        <v>1481</v>
      </c>
      <c r="I683" s="147"/>
      <c r="L683" s="31"/>
      <c r="M683" s="148"/>
      <c r="T683" s="55"/>
      <c r="AT683" s="16" t="s">
        <v>198</v>
      </c>
      <c r="AU683" s="16" t="s">
        <v>89</v>
      </c>
    </row>
    <row r="684" spans="2:65" s="1" customFormat="1">
      <c r="B684" s="31"/>
      <c r="D684" s="149" t="s">
        <v>200</v>
      </c>
      <c r="F684" s="150" t="s">
        <v>2037</v>
      </c>
      <c r="I684" s="147"/>
      <c r="L684" s="31"/>
      <c r="M684" s="148"/>
      <c r="T684" s="55"/>
      <c r="AT684" s="16" t="s">
        <v>200</v>
      </c>
      <c r="AU684" s="16" t="s">
        <v>89</v>
      </c>
    </row>
    <row r="685" spans="2:65" s="1" customFormat="1" ht="16.5" customHeight="1">
      <c r="B685" s="31"/>
      <c r="C685" s="132" t="s">
        <v>1104</v>
      </c>
      <c r="D685" s="132" t="s">
        <v>192</v>
      </c>
      <c r="E685" s="133" t="s">
        <v>1482</v>
      </c>
      <c r="F685" s="134" t="s">
        <v>1483</v>
      </c>
      <c r="G685" s="135" t="s">
        <v>204</v>
      </c>
      <c r="H685" s="136">
        <v>77</v>
      </c>
      <c r="I685" s="137"/>
      <c r="J685" s="138">
        <f>ROUND(I685*H685,2)</f>
        <v>0</v>
      </c>
      <c r="K685" s="134" t="s">
        <v>196</v>
      </c>
      <c r="L685" s="31"/>
      <c r="M685" s="139" t="s">
        <v>1</v>
      </c>
      <c r="N685" s="140" t="s">
        <v>44</v>
      </c>
      <c r="P685" s="141">
        <f>O685*H685</f>
        <v>0</v>
      </c>
      <c r="Q685" s="141">
        <v>7.8536999999999997E-5</v>
      </c>
      <c r="R685" s="141">
        <f>Q685*H685</f>
        <v>6.0473489999999996E-3</v>
      </c>
      <c r="S685" s="141">
        <v>0</v>
      </c>
      <c r="T685" s="142">
        <f>S685*H685</f>
        <v>0</v>
      </c>
      <c r="AR685" s="143" t="s">
        <v>237</v>
      </c>
      <c r="AT685" s="143" t="s">
        <v>192</v>
      </c>
      <c r="AU685" s="143" t="s">
        <v>89</v>
      </c>
      <c r="AY685" s="16" t="s">
        <v>190</v>
      </c>
      <c r="BE685" s="144">
        <f>IF(N685="základní",J685,0)</f>
        <v>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6" t="s">
        <v>87</v>
      </c>
      <c r="BK685" s="144">
        <f>ROUND(I685*H685,2)</f>
        <v>0</v>
      </c>
      <c r="BL685" s="16" t="s">
        <v>237</v>
      </c>
      <c r="BM685" s="143" t="s">
        <v>1107</v>
      </c>
    </row>
    <row r="686" spans="2:65" s="1" customFormat="1">
      <c r="B686" s="31"/>
      <c r="D686" s="145" t="s">
        <v>198</v>
      </c>
      <c r="F686" s="146" t="s">
        <v>1485</v>
      </c>
      <c r="I686" s="147"/>
      <c r="L686" s="31"/>
      <c r="M686" s="148"/>
      <c r="T686" s="55"/>
      <c r="AT686" s="16" t="s">
        <v>198</v>
      </c>
      <c r="AU686" s="16" t="s">
        <v>89</v>
      </c>
    </row>
    <row r="687" spans="2:65" s="1" customFormat="1">
      <c r="B687" s="31"/>
      <c r="D687" s="149" t="s">
        <v>200</v>
      </c>
      <c r="F687" s="150" t="s">
        <v>1486</v>
      </c>
      <c r="I687" s="147"/>
      <c r="L687" s="31"/>
      <c r="M687" s="148"/>
      <c r="T687" s="55"/>
      <c r="AT687" s="16" t="s">
        <v>200</v>
      </c>
      <c r="AU687" s="16" t="s">
        <v>89</v>
      </c>
    </row>
    <row r="688" spans="2:65" s="1" customFormat="1" ht="16.5" customHeight="1">
      <c r="B688" s="31"/>
      <c r="C688" s="152" t="s">
        <v>644</v>
      </c>
      <c r="D688" s="152" t="s">
        <v>426</v>
      </c>
      <c r="E688" s="153" t="s">
        <v>2038</v>
      </c>
      <c r="F688" s="154" t="s">
        <v>2039</v>
      </c>
      <c r="G688" s="155" t="s">
        <v>204</v>
      </c>
      <c r="H688" s="156">
        <v>77</v>
      </c>
      <c r="I688" s="157"/>
      <c r="J688" s="158">
        <f>ROUND(I688*H688,2)</f>
        <v>0</v>
      </c>
      <c r="K688" s="154" t="s">
        <v>196</v>
      </c>
      <c r="L688" s="159"/>
      <c r="M688" s="160" t="s">
        <v>1</v>
      </c>
      <c r="N688" s="161" t="s">
        <v>44</v>
      </c>
      <c r="P688" s="141">
        <f>O688*H688</f>
        <v>0</v>
      </c>
      <c r="Q688" s="141">
        <v>2.3000000000000001E-4</v>
      </c>
      <c r="R688" s="141">
        <f>Q688*H688</f>
        <v>1.771E-2</v>
      </c>
      <c r="S688" s="141">
        <v>0</v>
      </c>
      <c r="T688" s="142">
        <f>S688*H688</f>
        <v>0</v>
      </c>
      <c r="AR688" s="143" t="s">
        <v>281</v>
      </c>
      <c r="AT688" s="143" t="s">
        <v>426</v>
      </c>
      <c r="AU688" s="143" t="s">
        <v>89</v>
      </c>
      <c r="AY688" s="16" t="s">
        <v>190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6" t="s">
        <v>87</v>
      </c>
      <c r="BK688" s="144">
        <f>ROUND(I688*H688,2)</f>
        <v>0</v>
      </c>
      <c r="BL688" s="16" t="s">
        <v>237</v>
      </c>
      <c r="BM688" s="143" t="s">
        <v>1112</v>
      </c>
    </row>
    <row r="689" spans="2:65" s="1" customFormat="1">
      <c r="B689" s="31"/>
      <c r="D689" s="145" t="s">
        <v>198</v>
      </c>
      <c r="F689" s="146" t="s">
        <v>2039</v>
      </c>
      <c r="I689" s="147"/>
      <c r="L689" s="31"/>
      <c r="M689" s="148"/>
      <c r="T689" s="55"/>
      <c r="AT689" s="16" t="s">
        <v>198</v>
      </c>
      <c r="AU689" s="16" t="s">
        <v>89</v>
      </c>
    </row>
    <row r="690" spans="2:65" s="1" customFormat="1" ht="24.2" customHeight="1">
      <c r="B690" s="31"/>
      <c r="C690" s="132" t="s">
        <v>1115</v>
      </c>
      <c r="D690" s="132" t="s">
        <v>192</v>
      </c>
      <c r="E690" s="133" t="s">
        <v>1492</v>
      </c>
      <c r="F690" s="134" t="s">
        <v>1493</v>
      </c>
      <c r="G690" s="135" t="s">
        <v>204</v>
      </c>
      <c r="H690" s="136">
        <v>77</v>
      </c>
      <c r="I690" s="137"/>
      <c r="J690" s="138">
        <f>ROUND(I690*H690,2)</f>
        <v>0</v>
      </c>
      <c r="K690" s="134" t="s">
        <v>196</v>
      </c>
      <c r="L690" s="31"/>
      <c r="M690" s="139" t="s">
        <v>1</v>
      </c>
      <c r="N690" s="140" t="s">
        <v>44</v>
      </c>
      <c r="P690" s="141">
        <f>O690*H690</f>
        <v>0</v>
      </c>
      <c r="Q690" s="141">
        <v>0</v>
      </c>
      <c r="R690" s="141">
        <f>Q690*H690</f>
        <v>0</v>
      </c>
      <c r="S690" s="141">
        <v>0</v>
      </c>
      <c r="T690" s="142">
        <f>S690*H690</f>
        <v>0</v>
      </c>
      <c r="AR690" s="143" t="s">
        <v>237</v>
      </c>
      <c r="AT690" s="143" t="s">
        <v>192</v>
      </c>
      <c r="AU690" s="143" t="s">
        <v>89</v>
      </c>
      <c r="AY690" s="16" t="s">
        <v>190</v>
      </c>
      <c r="BE690" s="144">
        <f>IF(N690="základní",J690,0)</f>
        <v>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6" t="s">
        <v>87</v>
      </c>
      <c r="BK690" s="144">
        <f>ROUND(I690*H690,2)</f>
        <v>0</v>
      </c>
      <c r="BL690" s="16" t="s">
        <v>237</v>
      </c>
      <c r="BM690" s="143" t="s">
        <v>1118</v>
      </c>
    </row>
    <row r="691" spans="2:65" s="1" customFormat="1" ht="19.5">
      <c r="B691" s="31"/>
      <c r="D691" s="145" t="s">
        <v>198</v>
      </c>
      <c r="F691" s="146" t="s">
        <v>1495</v>
      </c>
      <c r="I691" s="147"/>
      <c r="L691" s="31"/>
      <c r="M691" s="148"/>
      <c r="T691" s="55"/>
      <c r="AT691" s="16" t="s">
        <v>198</v>
      </c>
      <c r="AU691" s="16" t="s">
        <v>89</v>
      </c>
    </row>
    <row r="692" spans="2:65" s="1" customFormat="1">
      <c r="B692" s="31"/>
      <c r="D692" s="149" t="s">
        <v>200</v>
      </c>
      <c r="F692" s="150" t="s">
        <v>1496</v>
      </c>
      <c r="I692" s="147"/>
      <c r="L692" s="31"/>
      <c r="M692" s="148"/>
      <c r="T692" s="55"/>
      <c r="AT692" s="16" t="s">
        <v>200</v>
      </c>
      <c r="AU692" s="16" t="s">
        <v>89</v>
      </c>
    </row>
    <row r="693" spans="2:65" s="1" customFormat="1" ht="16.5" customHeight="1">
      <c r="B693" s="31"/>
      <c r="C693" s="152" t="s">
        <v>650</v>
      </c>
      <c r="D693" s="152" t="s">
        <v>426</v>
      </c>
      <c r="E693" s="153" t="s">
        <v>1498</v>
      </c>
      <c r="F693" s="154" t="s">
        <v>1499</v>
      </c>
      <c r="G693" s="155" t="s">
        <v>204</v>
      </c>
      <c r="H693" s="156">
        <v>77</v>
      </c>
      <c r="I693" s="157"/>
      <c r="J693" s="158">
        <f>ROUND(I693*H693,2)</f>
        <v>0</v>
      </c>
      <c r="K693" s="154" t="s">
        <v>1</v>
      </c>
      <c r="L693" s="159"/>
      <c r="M693" s="160" t="s">
        <v>1</v>
      </c>
      <c r="N693" s="161" t="s">
        <v>44</v>
      </c>
      <c r="P693" s="141">
        <f>O693*H693</f>
        <v>0</v>
      </c>
      <c r="Q693" s="141">
        <v>0</v>
      </c>
      <c r="R693" s="141">
        <f>Q693*H693</f>
        <v>0</v>
      </c>
      <c r="S693" s="141">
        <v>0</v>
      </c>
      <c r="T693" s="142">
        <f>S693*H693</f>
        <v>0</v>
      </c>
      <c r="AR693" s="143" t="s">
        <v>281</v>
      </c>
      <c r="AT693" s="143" t="s">
        <v>426</v>
      </c>
      <c r="AU693" s="143" t="s">
        <v>89</v>
      </c>
      <c r="AY693" s="16" t="s">
        <v>190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6" t="s">
        <v>87</v>
      </c>
      <c r="BK693" s="144">
        <f>ROUND(I693*H693,2)</f>
        <v>0</v>
      </c>
      <c r="BL693" s="16" t="s">
        <v>237</v>
      </c>
      <c r="BM693" s="143" t="s">
        <v>1123</v>
      </c>
    </row>
    <row r="694" spans="2:65" s="1" customFormat="1">
      <c r="B694" s="31"/>
      <c r="D694" s="145" t="s">
        <v>198</v>
      </c>
      <c r="F694" s="146" t="s">
        <v>1501</v>
      </c>
      <c r="I694" s="147"/>
      <c r="L694" s="31"/>
      <c r="M694" s="148"/>
      <c r="T694" s="55"/>
      <c r="AT694" s="16" t="s">
        <v>198</v>
      </c>
      <c r="AU694" s="16" t="s">
        <v>89</v>
      </c>
    </row>
    <row r="695" spans="2:65" s="1" customFormat="1" ht="24.2" customHeight="1">
      <c r="B695" s="31"/>
      <c r="C695" s="132" t="s">
        <v>1126</v>
      </c>
      <c r="D695" s="132" t="s">
        <v>192</v>
      </c>
      <c r="E695" s="133" t="s">
        <v>1502</v>
      </c>
      <c r="F695" s="134" t="s">
        <v>1503</v>
      </c>
      <c r="G695" s="135" t="s">
        <v>265</v>
      </c>
      <c r="H695" s="136">
        <v>4.1000000000000002E-2</v>
      </c>
      <c r="I695" s="137"/>
      <c r="J695" s="138">
        <f>ROUND(I695*H695,2)</f>
        <v>0</v>
      </c>
      <c r="K695" s="134" t="s">
        <v>196</v>
      </c>
      <c r="L695" s="31"/>
      <c r="M695" s="139" t="s">
        <v>1</v>
      </c>
      <c r="N695" s="140" t="s">
        <v>44</v>
      </c>
      <c r="P695" s="141">
        <f>O695*H695</f>
        <v>0</v>
      </c>
      <c r="Q695" s="141">
        <v>0</v>
      </c>
      <c r="R695" s="141">
        <f>Q695*H695</f>
        <v>0</v>
      </c>
      <c r="S695" s="141">
        <v>0</v>
      </c>
      <c r="T695" s="142">
        <f>S695*H695</f>
        <v>0</v>
      </c>
      <c r="AR695" s="143" t="s">
        <v>237</v>
      </c>
      <c r="AT695" s="143" t="s">
        <v>192</v>
      </c>
      <c r="AU695" s="143" t="s">
        <v>89</v>
      </c>
      <c r="AY695" s="16" t="s">
        <v>190</v>
      </c>
      <c r="BE695" s="144">
        <f>IF(N695="základní",J695,0)</f>
        <v>0</v>
      </c>
      <c r="BF695" s="144">
        <f>IF(N695="snížená",J695,0)</f>
        <v>0</v>
      </c>
      <c r="BG695" s="144">
        <f>IF(N695="zákl. přenesená",J695,0)</f>
        <v>0</v>
      </c>
      <c r="BH695" s="144">
        <f>IF(N695="sníž. přenesená",J695,0)</f>
        <v>0</v>
      </c>
      <c r="BI695" s="144">
        <f>IF(N695="nulová",J695,0)</f>
        <v>0</v>
      </c>
      <c r="BJ695" s="16" t="s">
        <v>87</v>
      </c>
      <c r="BK695" s="144">
        <f>ROUND(I695*H695,2)</f>
        <v>0</v>
      </c>
      <c r="BL695" s="16" t="s">
        <v>237</v>
      </c>
      <c r="BM695" s="143" t="s">
        <v>1129</v>
      </c>
    </row>
    <row r="696" spans="2:65" s="1" customFormat="1" ht="29.25">
      <c r="B696" s="31"/>
      <c r="D696" s="145" t="s">
        <v>198</v>
      </c>
      <c r="F696" s="146" t="s">
        <v>1505</v>
      </c>
      <c r="I696" s="147"/>
      <c r="L696" s="31"/>
      <c r="M696" s="148"/>
      <c r="T696" s="55"/>
      <c r="AT696" s="16" t="s">
        <v>198</v>
      </c>
      <c r="AU696" s="16" t="s">
        <v>89</v>
      </c>
    </row>
    <row r="697" spans="2:65" s="1" customFormat="1">
      <c r="B697" s="31"/>
      <c r="D697" s="149" t="s">
        <v>200</v>
      </c>
      <c r="F697" s="150" t="s">
        <v>1506</v>
      </c>
      <c r="I697" s="147"/>
      <c r="L697" s="31"/>
      <c r="M697" s="148"/>
      <c r="T697" s="55"/>
      <c r="AT697" s="16" t="s">
        <v>200</v>
      </c>
      <c r="AU697" s="16" t="s">
        <v>89</v>
      </c>
    </row>
    <row r="698" spans="2:65" s="11" customFormat="1" ht="22.9" customHeight="1">
      <c r="B698" s="121"/>
      <c r="D698" s="122" t="s">
        <v>78</v>
      </c>
      <c r="E698" s="130" t="s">
        <v>1507</v>
      </c>
      <c r="F698" s="130" t="s">
        <v>1508</v>
      </c>
      <c r="I698" s="124"/>
      <c r="J698" s="131">
        <f>BK698</f>
        <v>0</v>
      </c>
      <c r="L698" s="121"/>
      <c r="M698" s="125"/>
      <c r="P698" s="126">
        <f>SUM(P699:P701)</f>
        <v>0</v>
      </c>
      <c r="R698" s="126">
        <f>SUM(R699:R701)</f>
        <v>0</v>
      </c>
      <c r="T698" s="127">
        <f>SUM(T699:T701)</f>
        <v>0</v>
      </c>
      <c r="AR698" s="122" t="s">
        <v>89</v>
      </c>
      <c r="AT698" s="128" t="s">
        <v>78</v>
      </c>
      <c r="AU698" s="128" t="s">
        <v>87</v>
      </c>
      <c r="AY698" s="122" t="s">
        <v>190</v>
      </c>
      <c r="BK698" s="129">
        <f>SUM(BK699:BK701)</f>
        <v>0</v>
      </c>
    </row>
    <row r="699" spans="2:65" s="1" customFormat="1" ht="24.2" customHeight="1">
      <c r="B699" s="31"/>
      <c r="C699" s="132" t="s">
        <v>656</v>
      </c>
      <c r="D699" s="132" t="s">
        <v>192</v>
      </c>
      <c r="E699" s="133" t="s">
        <v>1510</v>
      </c>
      <c r="F699" s="134" t="s">
        <v>1511</v>
      </c>
      <c r="G699" s="135" t="s">
        <v>204</v>
      </c>
      <c r="H699" s="136">
        <v>77</v>
      </c>
      <c r="I699" s="137"/>
      <c r="J699" s="138">
        <f>ROUND(I699*H699,2)</f>
        <v>0</v>
      </c>
      <c r="K699" s="134" t="s">
        <v>196</v>
      </c>
      <c r="L699" s="31"/>
      <c r="M699" s="139" t="s">
        <v>1</v>
      </c>
      <c r="N699" s="140" t="s">
        <v>44</v>
      </c>
      <c r="P699" s="141">
        <f>O699*H699</f>
        <v>0</v>
      </c>
      <c r="Q699" s="141">
        <v>0</v>
      </c>
      <c r="R699" s="141">
        <f>Q699*H699</f>
        <v>0</v>
      </c>
      <c r="S699" s="141">
        <v>0</v>
      </c>
      <c r="T699" s="142">
        <f>S699*H699</f>
        <v>0</v>
      </c>
      <c r="AR699" s="143" t="s">
        <v>237</v>
      </c>
      <c r="AT699" s="143" t="s">
        <v>192</v>
      </c>
      <c r="AU699" s="143" t="s">
        <v>89</v>
      </c>
      <c r="AY699" s="16" t="s">
        <v>190</v>
      </c>
      <c r="BE699" s="144">
        <f>IF(N699="základní",J699,0)</f>
        <v>0</v>
      </c>
      <c r="BF699" s="144">
        <f>IF(N699="snížená",J699,0)</f>
        <v>0</v>
      </c>
      <c r="BG699" s="144">
        <f>IF(N699="zákl. přenesená",J699,0)</f>
        <v>0</v>
      </c>
      <c r="BH699" s="144">
        <f>IF(N699="sníž. přenesená",J699,0)</f>
        <v>0</v>
      </c>
      <c r="BI699" s="144">
        <f>IF(N699="nulová",J699,0)</f>
        <v>0</v>
      </c>
      <c r="BJ699" s="16" t="s">
        <v>87</v>
      </c>
      <c r="BK699" s="144">
        <f>ROUND(I699*H699,2)</f>
        <v>0</v>
      </c>
      <c r="BL699" s="16" t="s">
        <v>237</v>
      </c>
      <c r="BM699" s="143" t="s">
        <v>1134</v>
      </c>
    </row>
    <row r="700" spans="2:65" s="1" customFormat="1" ht="19.5">
      <c r="B700" s="31"/>
      <c r="D700" s="145" t="s">
        <v>198</v>
      </c>
      <c r="F700" s="146" t="s">
        <v>1513</v>
      </c>
      <c r="I700" s="147"/>
      <c r="L700" s="31"/>
      <c r="M700" s="148"/>
      <c r="T700" s="55"/>
      <c r="AT700" s="16" t="s">
        <v>198</v>
      </c>
      <c r="AU700" s="16" t="s">
        <v>89</v>
      </c>
    </row>
    <row r="701" spans="2:65" s="1" customFormat="1">
      <c r="B701" s="31"/>
      <c r="D701" s="149" t="s">
        <v>200</v>
      </c>
      <c r="F701" s="150" t="s">
        <v>1514</v>
      </c>
      <c r="I701" s="147"/>
      <c r="L701" s="31"/>
      <c r="M701" s="148"/>
      <c r="T701" s="55"/>
      <c r="AT701" s="16" t="s">
        <v>200</v>
      </c>
      <c r="AU701" s="16" t="s">
        <v>89</v>
      </c>
    </row>
    <row r="702" spans="2:65" s="11" customFormat="1" ht="22.9" customHeight="1">
      <c r="B702" s="121"/>
      <c r="D702" s="122" t="s">
        <v>78</v>
      </c>
      <c r="E702" s="130" t="s">
        <v>1562</v>
      </c>
      <c r="F702" s="130" t="s">
        <v>1563</v>
      </c>
      <c r="I702" s="124"/>
      <c r="J702" s="131">
        <f>BK702</f>
        <v>0</v>
      </c>
      <c r="L702" s="121"/>
      <c r="M702" s="125"/>
      <c r="P702" s="126">
        <f>SUM(P703:P716)</f>
        <v>0</v>
      </c>
      <c r="R702" s="126">
        <f>SUM(R703:R716)</f>
        <v>1.5856398689219999</v>
      </c>
      <c r="T702" s="127">
        <f>SUM(T703:T716)</f>
        <v>0</v>
      </c>
      <c r="AR702" s="122" t="s">
        <v>89</v>
      </c>
      <c r="AT702" s="128" t="s">
        <v>78</v>
      </c>
      <c r="AU702" s="128" t="s">
        <v>87</v>
      </c>
      <c r="AY702" s="122" t="s">
        <v>190</v>
      </c>
      <c r="BK702" s="129">
        <f>SUM(BK703:BK716)</f>
        <v>0</v>
      </c>
    </row>
    <row r="703" spans="2:65" s="1" customFormat="1" ht="24.2" customHeight="1">
      <c r="B703" s="31"/>
      <c r="C703" s="132" t="s">
        <v>1136</v>
      </c>
      <c r="D703" s="132" t="s">
        <v>192</v>
      </c>
      <c r="E703" s="133" t="s">
        <v>1565</v>
      </c>
      <c r="F703" s="134" t="s">
        <v>1566</v>
      </c>
      <c r="G703" s="135" t="s">
        <v>195</v>
      </c>
      <c r="H703" s="136">
        <v>91.578000000000003</v>
      </c>
      <c r="I703" s="137"/>
      <c r="J703" s="138">
        <f>ROUND(I703*H703,2)</f>
        <v>0</v>
      </c>
      <c r="K703" s="134" t="s">
        <v>196</v>
      </c>
      <c r="L703" s="31"/>
      <c r="M703" s="139" t="s">
        <v>1</v>
      </c>
      <c r="N703" s="140" t="s">
        <v>44</v>
      </c>
      <c r="P703" s="141">
        <f>O703*H703</f>
        <v>0</v>
      </c>
      <c r="Q703" s="141">
        <v>1.6212600000000001E-2</v>
      </c>
      <c r="R703" s="141">
        <f>Q703*H703</f>
        <v>1.4847174828</v>
      </c>
      <c r="S703" s="141">
        <v>0</v>
      </c>
      <c r="T703" s="142">
        <f>S703*H703</f>
        <v>0</v>
      </c>
      <c r="AR703" s="143" t="s">
        <v>237</v>
      </c>
      <c r="AT703" s="143" t="s">
        <v>192</v>
      </c>
      <c r="AU703" s="143" t="s">
        <v>89</v>
      </c>
      <c r="AY703" s="16" t="s">
        <v>190</v>
      </c>
      <c r="BE703" s="144">
        <f>IF(N703="základní",J703,0)</f>
        <v>0</v>
      </c>
      <c r="BF703" s="144">
        <f>IF(N703="snížená",J703,0)</f>
        <v>0</v>
      </c>
      <c r="BG703" s="144">
        <f>IF(N703="zákl. přenesená",J703,0)</f>
        <v>0</v>
      </c>
      <c r="BH703" s="144">
        <f>IF(N703="sníž. přenesená",J703,0)</f>
        <v>0</v>
      </c>
      <c r="BI703" s="144">
        <f>IF(N703="nulová",J703,0)</f>
        <v>0</v>
      </c>
      <c r="BJ703" s="16" t="s">
        <v>87</v>
      </c>
      <c r="BK703" s="144">
        <f>ROUND(I703*H703,2)</f>
        <v>0</v>
      </c>
      <c r="BL703" s="16" t="s">
        <v>237</v>
      </c>
      <c r="BM703" s="143" t="s">
        <v>1139</v>
      </c>
    </row>
    <row r="704" spans="2:65" s="1" customFormat="1" ht="29.25">
      <c r="B704" s="31"/>
      <c r="D704" s="145" t="s">
        <v>198</v>
      </c>
      <c r="F704" s="146" t="s">
        <v>1568</v>
      </c>
      <c r="I704" s="147"/>
      <c r="L704" s="31"/>
      <c r="M704" s="148"/>
      <c r="T704" s="55"/>
      <c r="AT704" s="16" t="s">
        <v>198</v>
      </c>
      <c r="AU704" s="16" t="s">
        <v>89</v>
      </c>
    </row>
    <row r="705" spans="2:65" s="1" customFormat="1">
      <c r="B705" s="31"/>
      <c r="D705" s="149" t="s">
        <v>200</v>
      </c>
      <c r="F705" s="150" t="s">
        <v>1569</v>
      </c>
      <c r="I705" s="147"/>
      <c r="L705" s="31"/>
      <c r="M705" s="148"/>
      <c r="T705" s="55"/>
      <c r="AT705" s="16" t="s">
        <v>200</v>
      </c>
      <c r="AU705" s="16" t="s">
        <v>89</v>
      </c>
    </row>
    <row r="706" spans="2:65" s="1" customFormat="1" ht="24.2" customHeight="1">
      <c r="B706" s="31"/>
      <c r="C706" s="132" t="s">
        <v>663</v>
      </c>
      <c r="D706" s="132" t="s">
        <v>192</v>
      </c>
      <c r="E706" s="133" t="s">
        <v>1570</v>
      </c>
      <c r="F706" s="134" t="s">
        <v>1571</v>
      </c>
      <c r="G706" s="135" t="s">
        <v>368</v>
      </c>
      <c r="H706" s="136">
        <v>7.12</v>
      </c>
      <c r="I706" s="137"/>
      <c r="J706" s="138">
        <f>ROUND(I706*H706,2)</f>
        <v>0</v>
      </c>
      <c r="K706" s="134" t="s">
        <v>196</v>
      </c>
      <c r="L706" s="31"/>
      <c r="M706" s="139" t="s">
        <v>1</v>
      </c>
      <c r="N706" s="140" t="s">
        <v>44</v>
      </c>
      <c r="P706" s="141">
        <f>O706*H706</f>
        <v>0</v>
      </c>
      <c r="Q706" s="141">
        <v>0</v>
      </c>
      <c r="R706" s="141">
        <f>Q706*H706</f>
        <v>0</v>
      </c>
      <c r="S706" s="141">
        <v>0</v>
      </c>
      <c r="T706" s="142">
        <f>S706*H706</f>
        <v>0</v>
      </c>
      <c r="AR706" s="143" t="s">
        <v>237</v>
      </c>
      <c r="AT706" s="143" t="s">
        <v>192</v>
      </c>
      <c r="AU706" s="143" t="s">
        <v>89</v>
      </c>
      <c r="AY706" s="16" t="s">
        <v>190</v>
      </c>
      <c r="BE706" s="144">
        <f>IF(N706="základní",J706,0)</f>
        <v>0</v>
      </c>
      <c r="BF706" s="144">
        <f>IF(N706="snížená",J706,0)</f>
        <v>0</v>
      </c>
      <c r="BG706" s="144">
        <f>IF(N706="zákl. přenesená",J706,0)</f>
        <v>0</v>
      </c>
      <c r="BH706" s="144">
        <f>IF(N706="sníž. přenesená",J706,0)</f>
        <v>0</v>
      </c>
      <c r="BI706" s="144">
        <f>IF(N706="nulová",J706,0)</f>
        <v>0</v>
      </c>
      <c r="BJ706" s="16" t="s">
        <v>87</v>
      </c>
      <c r="BK706" s="144">
        <f>ROUND(I706*H706,2)</f>
        <v>0</v>
      </c>
      <c r="BL706" s="16" t="s">
        <v>237</v>
      </c>
      <c r="BM706" s="143" t="s">
        <v>1143</v>
      </c>
    </row>
    <row r="707" spans="2:65" s="1" customFormat="1" ht="19.5">
      <c r="B707" s="31"/>
      <c r="D707" s="145" t="s">
        <v>198</v>
      </c>
      <c r="F707" s="146" t="s">
        <v>1573</v>
      </c>
      <c r="I707" s="147"/>
      <c r="L707" s="31"/>
      <c r="M707" s="148"/>
      <c r="T707" s="55"/>
      <c r="AT707" s="16" t="s">
        <v>198</v>
      </c>
      <c r="AU707" s="16" t="s">
        <v>89</v>
      </c>
    </row>
    <row r="708" spans="2:65" s="1" customFormat="1">
      <c r="B708" s="31"/>
      <c r="D708" s="149" t="s">
        <v>200</v>
      </c>
      <c r="F708" s="150" t="s">
        <v>1574</v>
      </c>
      <c r="I708" s="147"/>
      <c r="L708" s="31"/>
      <c r="M708" s="148"/>
      <c r="T708" s="55"/>
      <c r="AT708" s="16" t="s">
        <v>200</v>
      </c>
      <c r="AU708" s="16" t="s">
        <v>89</v>
      </c>
    </row>
    <row r="709" spans="2:65" s="1" customFormat="1" ht="16.5" customHeight="1">
      <c r="B709" s="31"/>
      <c r="C709" s="152" t="s">
        <v>1144</v>
      </c>
      <c r="D709" s="152" t="s">
        <v>426</v>
      </c>
      <c r="E709" s="153" t="s">
        <v>1576</v>
      </c>
      <c r="F709" s="154" t="s">
        <v>1577</v>
      </c>
      <c r="G709" s="155" t="s">
        <v>210</v>
      </c>
      <c r="H709" s="156">
        <v>8.6999999999999994E-2</v>
      </c>
      <c r="I709" s="157"/>
      <c r="J709" s="158">
        <f>ROUND(I709*H709,2)</f>
        <v>0</v>
      </c>
      <c r="K709" s="154" t="s">
        <v>196</v>
      </c>
      <c r="L709" s="159"/>
      <c r="M709" s="160" t="s">
        <v>1</v>
      </c>
      <c r="N709" s="161" t="s">
        <v>44</v>
      </c>
      <c r="P709" s="141">
        <f>O709*H709</f>
        <v>0</v>
      </c>
      <c r="Q709" s="141">
        <v>0.55000000000000004</v>
      </c>
      <c r="R709" s="141">
        <f>Q709*H709</f>
        <v>4.7850000000000004E-2</v>
      </c>
      <c r="S709" s="141">
        <v>0</v>
      </c>
      <c r="T709" s="142">
        <f>S709*H709</f>
        <v>0</v>
      </c>
      <c r="AR709" s="143" t="s">
        <v>281</v>
      </c>
      <c r="AT709" s="143" t="s">
        <v>426</v>
      </c>
      <c r="AU709" s="143" t="s">
        <v>89</v>
      </c>
      <c r="AY709" s="16" t="s">
        <v>190</v>
      </c>
      <c r="BE709" s="144">
        <f>IF(N709="základní",J709,0)</f>
        <v>0</v>
      </c>
      <c r="BF709" s="144">
        <f>IF(N709="snížená",J709,0)</f>
        <v>0</v>
      </c>
      <c r="BG709" s="144">
        <f>IF(N709="zákl. přenesená",J709,0)</f>
        <v>0</v>
      </c>
      <c r="BH709" s="144">
        <f>IF(N709="sníž. přenesená",J709,0)</f>
        <v>0</v>
      </c>
      <c r="BI709" s="144">
        <f>IF(N709="nulová",J709,0)</f>
        <v>0</v>
      </c>
      <c r="BJ709" s="16" t="s">
        <v>87</v>
      </c>
      <c r="BK709" s="144">
        <f>ROUND(I709*H709,2)</f>
        <v>0</v>
      </c>
      <c r="BL709" s="16" t="s">
        <v>237</v>
      </c>
      <c r="BM709" s="143" t="s">
        <v>1147</v>
      </c>
    </row>
    <row r="710" spans="2:65" s="1" customFormat="1">
      <c r="B710" s="31"/>
      <c r="D710" s="145" t="s">
        <v>198</v>
      </c>
      <c r="F710" s="146" t="s">
        <v>1577</v>
      </c>
      <c r="I710" s="147"/>
      <c r="L710" s="31"/>
      <c r="M710" s="148"/>
      <c r="T710" s="55"/>
      <c r="AT710" s="16" t="s">
        <v>198</v>
      </c>
      <c r="AU710" s="16" t="s">
        <v>89</v>
      </c>
    </row>
    <row r="711" spans="2:65" s="1" customFormat="1" ht="24.2" customHeight="1">
      <c r="B711" s="31"/>
      <c r="C711" s="132" t="s">
        <v>669</v>
      </c>
      <c r="D711" s="132" t="s">
        <v>192</v>
      </c>
      <c r="E711" s="133" t="s">
        <v>1579</v>
      </c>
      <c r="F711" s="134" t="s">
        <v>1580</v>
      </c>
      <c r="G711" s="135" t="s">
        <v>210</v>
      </c>
      <c r="H711" s="136">
        <v>2.278</v>
      </c>
      <c r="I711" s="137"/>
      <c r="J711" s="138">
        <f>ROUND(I711*H711,2)</f>
        <v>0</v>
      </c>
      <c r="K711" s="134" t="s">
        <v>196</v>
      </c>
      <c r="L711" s="31"/>
      <c r="M711" s="139" t="s">
        <v>1</v>
      </c>
      <c r="N711" s="140" t="s">
        <v>44</v>
      </c>
      <c r="P711" s="141">
        <f>O711*H711</f>
        <v>0</v>
      </c>
      <c r="Q711" s="141">
        <v>2.3297799000000001E-2</v>
      </c>
      <c r="R711" s="141">
        <f>Q711*H711</f>
        <v>5.3072386122E-2</v>
      </c>
      <c r="S711" s="141">
        <v>0</v>
      </c>
      <c r="T711" s="142">
        <f>S711*H711</f>
        <v>0</v>
      </c>
      <c r="AR711" s="143" t="s">
        <v>237</v>
      </c>
      <c r="AT711" s="143" t="s">
        <v>192</v>
      </c>
      <c r="AU711" s="143" t="s">
        <v>89</v>
      </c>
      <c r="AY711" s="16" t="s">
        <v>190</v>
      </c>
      <c r="BE711" s="144">
        <f>IF(N711="základní",J711,0)</f>
        <v>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6" t="s">
        <v>87</v>
      </c>
      <c r="BK711" s="144">
        <f>ROUND(I711*H711,2)</f>
        <v>0</v>
      </c>
      <c r="BL711" s="16" t="s">
        <v>237</v>
      </c>
      <c r="BM711" s="143" t="s">
        <v>1150</v>
      </c>
    </row>
    <row r="712" spans="2:65" s="1" customFormat="1" ht="19.5">
      <c r="B712" s="31"/>
      <c r="D712" s="145" t="s">
        <v>198</v>
      </c>
      <c r="F712" s="146" t="s">
        <v>1582</v>
      </c>
      <c r="I712" s="147"/>
      <c r="L712" s="31"/>
      <c r="M712" s="148"/>
      <c r="T712" s="55"/>
      <c r="AT712" s="16" t="s">
        <v>198</v>
      </c>
      <c r="AU712" s="16" t="s">
        <v>89</v>
      </c>
    </row>
    <row r="713" spans="2:65" s="1" customFormat="1">
      <c r="B713" s="31"/>
      <c r="D713" s="149" t="s">
        <v>200</v>
      </c>
      <c r="F713" s="150" t="s">
        <v>1583</v>
      </c>
      <c r="I713" s="147"/>
      <c r="L713" s="31"/>
      <c r="M713" s="148"/>
      <c r="T713" s="55"/>
      <c r="AT713" s="16" t="s">
        <v>200</v>
      </c>
      <c r="AU713" s="16" t="s">
        <v>89</v>
      </c>
    </row>
    <row r="714" spans="2:65" s="1" customFormat="1" ht="24.2" customHeight="1">
      <c r="B714" s="31"/>
      <c r="C714" s="132" t="s">
        <v>1151</v>
      </c>
      <c r="D714" s="132" t="s">
        <v>192</v>
      </c>
      <c r="E714" s="133" t="s">
        <v>1585</v>
      </c>
      <c r="F714" s="134" t="s">
        <v>1586</v>
      </c>
      <c r="G714" s="135" t="s">
        <v>265</v>
      </c>
      <c r="H714" s="136">
        <v>1.5860000000000001</v>
      </c>
      <c r="I714" s="137"/>
      <c r="J714" s="138">
        <f>ROUND(I714*H714,2)</f>
        <v>0</v>
      </c>
      <c r="K714" s="134" t="s">
        <v>196</v>
      </c>
      <c r="L714" s="31"/>
      <c r="M714" s="139" t="s">
        <v>1</v>
      </c>
      <c r="N714" s="140" t="s">
        <v>44</v>
      </c>
      <c r="P714" s="141">
        <f>O714*H714</f>
        <v>0</v>
      </c>
      <c r="Q714" s="141">
        <v>0</v>
      </c>
      <c r="R714" s="141">
        <f>Q714*H714</f>
        <v>0</v>
      </c>
      <c r="S714" s="141">
        <v>0</v>
      </c>
      <c r="T714" s="142">
        <f>S714*H714</f>
        <v>0</v>
      </c>
      <c r="AR714" s="143" t="s">
        <v>237</v>
      </c>
      <c r="AT714" s="143" t="s">
        <v>192</v>
      </c>
      <c r="AU714" s="143" t="s">
        <v>89</v>
      </c>
      <c r="AY714" s="16" t="s">
        <v>190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6" t="s">
        <v>87</v>
      </c>
      <c r="BK714" s="144">
        <f>ROUND(I714*H714,2)</f>
        <v>0</v>
      </c>
      <c r="BL714" s="16" t="s">
        <v>237</v>
      </c>
      <c r="BM714" s="143" t="s">
        <v>1154</v>
      </c>
    </row>
    <row r="715" spans="2:65" s="1" customFormat="1" ht="29.25">
      <c r="B715" s="31"/>
      <c r="D715" s="145" t="s">
        <v>198</v>
      </c>
      <c r="F715" s="146" t="s">
        <v>1588</v>
      </c>
      <c r="I715" s="147"/>
      <c r="L715" s="31"/>
      <c r="M715" s="148"/>
      <c r="T715" s="55"/>
      <c r="AT715" s="16" t="s">
        <v>198</v>
      </c>
      <c r="AU715" s="16" t="s">
        <v>89</v>
      </c>
    </row>
    <row r="716" spans="2:65" s="1" customFormat="1">
      <c r="B716" s="31"/>
      <c r="D716" s="149" t="s">
        <v>200</v>
      </c>
      <c r="F716" s="150" t="s">
        <v>1589</v>
      </c>
      <c r="I716" s="147"/>
      <c r="L716" s="31"/>
      <c r="M716" s="148"/>
      <c r="T716" s="55"/>
      <c r="AT716" s="16" t="s">
        <v>200</v>
      </c>
      <c r="AU716" s="16" t="s">
        <v>89</v>
      </c>
    </row>
    <row r="717" spans="2:65" s="11" customFormat="1" ht="22.9" customHeight="1">
      <c r="B717" s="121"/>
      <c r="D717" s="122" t="s">
        <v>78</v>
      </c>
      <c r="E717" s="130" t="s">
        <v>1590</v>
      </c>
      <c r="F717" s="130" t="s">
        <v>1591</v>
      </c>
      <c r="I717" s="124"/>
      <c r="J717" s="131">
        <f>BK717</f>
        <v>0</v>
      </c>
      <c r="L717" s="121"/>
      <c r="M717" s="125"/>
      <c r="P717" s="126">
        <f>SUM(P718:P737)</f>
        <v>0</v>
      </c>
      <c r="R717" s="126">
        <f>SUM(R718:R737)</f>
        <v>9.6581077193766998</v>
      </c>
      <c r="T717" s="127">
        <f>SUM(T718:T737)</f>
        <v>0</v>
      </c>
      <c r="AR717" s="122" t="s">
        <v>89</v>
      </c>
      <c r="AT717" s="128" t="s">
        <v>78</v>
      </c>
      <c r="AU717" s="128" t="s">
        <v>87</v>
      </c>
      <c r="AY717" s="122" t="s">
        <v>190</v>
      </c>
      <c r="BK717" s="129">
        <f>SUM(BK718:BK737)</f>
        <v>0</v>
      </c>
    </row>
    <row r="718" spans="2:65" s="1" customFormat="1" ht="24.2" customHeight="1">
      <c r="B718" s="31"/>
      <c r="C718" s="132" t="s">
        <v>675</v>
      </c>
      <c r="D718" s="132" t="s">
        <v>192</v>
      </c>
      <c r="E718" s="133" t="s">
        <v>1592</v>
      </c>
      <c r="F718" s="134" t="s">
        <v>1593</v>
      </c>
      <c r="G718" s="135" t="s">
        <v>195</v>
      </c>
      <c r="H718" s="136">
        <v>379.99599999999998</v>
      </c>
      <c r="I718" s="137"/>
      <c r="J718" s="138">
        <f>ROUND(I718*H718,2)</f>
        <v>0</v>
      </c>
      <c r="K718" s="134" t="s">
        <v>1</v>
      </c>
      <c r="L718" s="31"/>
      <c r="M718" s="139" t="s">
        <v>1</v>
      </c>
      <c r="N718" s="140" t="s">
        <v>44</v>
      </c>
      <c r="P718" s="141">
        <f>O718*H718</f>
        <v>0</v>
      </c>
      <c r="Q718" s="141">
        <v>1.451E-2</v>
      </c>
      <c r="R718" s="141">
        <f>Q718*H718</f>
        <v>5.5137419599999999</v>
      </c>
      <c r="S718" s="141">
        <v>0</v>
      </c>
      <c r="T718" s="142">
        <f>S718*H718</f>
        <v>0</v>
      </c>
      <c r="AR718" s="143" t="s">
        <v>237</v>
      </c>
      <c r="AT718" s="143" t="s">
        <v>192</v>
      </c>
      <c r="AU718" s="143" t="s">
        <v>89</v>
      </c>
      <c r="AY718" s="16" t="s">
        <v>190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6" t="s">
        <v>87</v>
      </c>
      <c r="BK718" s="144">
        <f>ROUND(I718*H718,2)</f>
        <v>0</v>
      </c>
      <c r="BL718" s="16" t="s">
        <v>237</v>
      </c>
      <c r="BM718" s="143" t="s">
        <v>1159</v>
      </c>
    </row>
    <row r="719" spans="2:65" s="1" customFormat="1">
      <c r="B719" s="31"/>
      <c r="D719" s="145" t="s">
        <v>198</v>
      </c>
      <c r="F719" s="146" t="s">
        <v>1593</v>
      </c>
      <c r="I719" s="147"/>
      <c r="L719" s="31"/>
      <c r="M719" s="148"/>
      <c r="T719" s="55"/>
      <c r="AT719" s="16" t="s">
        <v>198</v>
      </c>
      <c r="AU719" s="16" t="s">
        <v>89</v>
      </c>
    </row>
    <row r="720" spans="2:65" s="1" customFormat="1" ht="33" customHeight="1">
      <c r="B720" s="31"/>
      <c r="C720" s="132" t="s">
        <v>776</v>
      </c>
      <c r="D720" s="132" t="s">
        <v>192</v>
      </c>
      <c r="E720" s="133" t="s">
        <v>1596</v>
      </c>
      <c r="F720" s="134" t="s">
        <v>1597</v>
      </c>
      <c r="G720" s="135" t="s">
        <v>195</v>
      </c>
      <c r="H720" s="136">
        <v>1048</v>
      </c>
      <c r="I720" s="137"/>
      <c r="J720" s="138">
        <f>ROUND(I720*H720,2)</f>
        <v>0</v>
      </c>
      <c r="K720" s="134" t="s">
        <v>196</v>
      </c>
      <c r="L720" s="31"/>
      <c r="M720" s="139" t="s">
        <v>1</v>
      </c>
      <c r="N720" s="140" t="s">
        <v>44</v>
      </c>
      <c r="P720" s="141">
        <f>O720*H720</f>
        <v>0</v>
      </c>
      <c r="Q720" s="141">
        <v>1.25314E-3</v>
      </c>
      <c r="R720" s="141">
        <f>Q720*H720</f>
        <v>1.3132907200000001</v>
      </c>
      <c r="S720" s="141">
        <v>0</v>
      </c>
      <c r="T720" s="142">
        <f>S720*H720</f>
        <v>0</v>
      </c>
      <c r="AR720" s="143" t="s">
        <v>237</v>
      </c>
      <c r="AT720" s="143" t="s">
        <v>192</v>
      </c>
      <c r="AU720" s="143" t="s">
        <v>89</v>
      </c>
      <c r="AY720" s="16" t="s">
        <v>190</v>
      </c>
      <c r="BE720" s="144">
        <f>IF(N720="základní",J720,0)</f>
        <v>0</v>
      </c>
      <c r="BF720" s="144">
        <f>IF(N720="snížená",J720,0)</f>
        <v>0</v>
      </c>
      <c r="BG720" s="144">
        <f>IF(N720="zákl. přenesená",J720,0)</f>
        <v>0</v>
      </c>
      <c r="BH720" s="144">
        <f>IF(N720="sníž. přenesená",J720,0)</f>
        <v>0</v>
      </c>
      <c r="BI720" s="144">
        <f>IF(N720="nulová",J720,0)</f>
        <v>0</v>
      </c>
      <c r="BJ720" s="16" t="s">
        <v>87</v>
      </c>
      <c r="BK720" s="144">
        <f>ROUND(I720*H720,2)</f>
        <v>0</v>
      </c>
      <c r="BL720" s="16" t="s">
        <v>237</v>
      </c>
      <c r="BM720" s="143" t="s">
        <v>2238</v>
      </c>
    </row>
    <row r="721" spans="2:65" s="1" customFormat="1" ht="29.25">
      <c r="B721" s="31"/>
      <c r="D721" s="145" t="s">
        <v>198</v>
      </c>
      <c r="F721" s="146" t="s">
        <v>1599</v>
      </c>
      <c r="I721" s="147"/>
      <c r="L721" s="31"/>
      <c r="M721" s="148"/>
      <c r="T721" s="55"/>
      <c r="AT721" s="16" t="s">
        <v>198</v>
      </c>
      <c r="AU721" s="16" t="s">
        <v>89</v>
      </c>
    </row>
    <row r="722" spans="2:65" s="1" customFormat="1">
      <c r="B722" s="31"/>
      <c r="D722" s="149" t="s">
        <v>200</v>
      </c>
      <c r="F722" s="150" t="s">
        <v>1600</v>
      </c>
      <c r="I722" s="147"/>
      <c r="L722" s="31"/>
      <c r="M722" s="148"/>
      <c r="T722" s="55"/>
      <c r="AT722" s="16" t="s">
        <v>200</v>
      </c>
      <c r="AU722" s="16" t="s">
        <v>89</v>
      </c>
    </row>
    <row r="723" spans="2:65" s="1" customFormat="1" ht="24.2" customHeight="1">
      <c r="B723" s="31"/>
      <c r="C723" s="152" t="s">
        <v>1371</v>
      </c>
      <c r="D723" s="152" t="s">
        <v>426</v>
      </c>
      <c r="E723" s="153" t="s">
        <v>1603</v>
      </c>
      <c r="F723" s="154" t="s">
        <v>1604</v>
      </c>
      <c r="G723" s="155" t="s">
        <v>195</v>
      </c>
      <c r="H723" s="156">
        <v>1048</v>
      </c>
      <c r="I723" s="157"/>
      <c r="J723" s="158">
        <f>ROUND(I723*H723,2)</f>
        <v>0</v>
      </c>
      <c r="K723" s="154" t="s">
        <v>1</v>
      </c>
      <c r="L723" s="159"/>
      <c r="M723" s="160" t="s">
        <v>1</v>
      </c>
      <c r="N723" s="161" t="s">
        <v>44</v>
      </c>
      <c r="P723" s="141">
        <f>O723*H723</f>
        <v>0</v>
      </c>
      <c r="Q723" s="141">
        <v>1.2999999999999999E-3</v>
      </c>
      <c r="R723" s="141">
        <f>Q723*H723</f>
        <v>1.3623999999999998</v>
      </c>
      <c r="S723" s="141">
        <v>0</v>
      </c>
      <c r="T723" s="142">
        <f>S723*H723</f>
        <v>0</v>
      </c>
      <c r="AR723" s="143" t="s">
        <v>281</v>
      </c>
      <c r="AT723" s="143" t="s">
        <v>426</v>
      </c>
      <c r="AU723" s="143" t="s">
        <v>89</v>
      </c>
      <c r="AY723" s="16" t="s">
        <v>190</v>
      </c>
      <c r="BE723" s="144">
        <f>IF(N723="základní",J723,0)</f>
        <v>0</v>
      </c>
      <c r="BF723" s="144">
        <f>IF(N723="snížená",J723,0)</f>
        <v>0</v>
      </c>
      <c r="BG723" s="144">
        <f>IF(N723="zákl. přenesená",J723,0)</f>
        <v>0</v>
      </c>
      <c r="BH723" s="144">
        <f>IF(N723="sníž. přenesená",J723,0)</f>
        <v>0</v>
      </c>
      <c r="BI723" s="144">
        <f>IF(N723="nulová",J723,0)</f>
        <v>0</v>
      </c>
      <c r="BJ723" s="16" t="s">
        <v>87</v>
      </c>
      <c r="BK723" s="144">
        <f>ROUND(I723*H723,2)</f>
        <v>0</v>
      </c>
      <c r="BL723" s="16" t="s">
        <v>237</v>
      </c>
      <c r="BM723" s="143" t="s">
        <v>2239</v>
      </c>
    </row>
    <row r="724" spans="2:65" s="1" customFormat="1">
      <c r="B724" s="31"/>
      <c r="D724" s="145" t="s">
        <v>198</v>
      </c>
      <c r="F724" s="146" t="s">
        <v>1606</v>
      </c>
      <c r="I724" s="147"/>
      <c r="L724" s="31"/>
      <c r="M724" s="148"/>
      <c r="T724" s="55"/>
      <c r="AT724" s="16" t="s">
        <v>198</v>
      </c>
      <c r="AU724" s="16" t="s">
        <v>89</v>
      </c>
    </row>
    <row r="725" spans="2:65" s="1" customFormat="1" ht="24.2" customHeight="1">
      <c r="B725" s="31"/>
      <c r="C725" s="132" t="s">
        <v>1162</v>
      </c>
      <c r="D725" s="132" t="s">
        <v>192</v>
      </c>
      <c r="E725" s="133" t="s">
        <v>1608</v>
      </c>
      <c r="F725" s="134" t="s">
        <v>1609</v>
      </c>
      <c r="G725" s="135" t="s">
        <v>204</v>
      </c>
      <c r="H725" s="136">
        <v>51</v>
      </c>
      <c r="I725" s="137"/>
      <c r="J725" s="138">
        <f>ROUND(I725*H725,2)</f>
        <v>0</v>
      </c>
      <c r="K725" s="134" t="s">
        <v>196</v>
      </c>
      <c r="L725" s="31"/>
      <c r="M725" s="139" t="s">
        <v>1</v>
      </c>
      <c r="N725" s="140" t="s">
        <v>44</v>
      </c>
      <c r="P725" s="141">
        <f>O725*H725</f>
        <v>0</v>
      </c>
      <c r="Q725" s="141">
        <v>2.5999999999999998E-5</v>
      </c>
      <c r="R725" s="141">
        <f>Q725*H725</f>
        <v>1.3259999999999999E-3</v>
      </c>
      <c r="S725" s="141">
        <v>0</v>
      </c>
      <c r="T725" s="142">
        <f>S725*H725</f>
        <v>0</v>
      </c>
      <c r="AR725" s="143" t="s">
        <v>237</v>
      </c>
      <c r="AT725" s="143" t="s">
        <v>192</v>
      </c>
      <c r="AU725" s="143" t="s">
        <v>89</v>
      </c>
      <c r="AY725" s="16" t="s">
        <v>190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6" t="s">
        <v>87</v>
      </c>
      <c r="BK725" s="144">
        <f>ROUND(I725*H725,2)</f>
        <v>0</v>
      </c>
      <c r="BL725" s="16" t="s">
        <v>237</v>
      </c>
      <c r="BM725" s="143" t="s">
        <v>1165</v>
      </c>
    </row>
    <row r="726" spans="2:65" s="1" customFormat="1" ht="19.5">
      <c r="B726" s="31"/>
      <c r="D726" s="145" t="s">
        <v>198</v>
      </c>
      <c r="F726" s="146" t="s">
        <v>1611</v>
      </c>
      <c r="I726" s="147"/>
      <c r="L726" s="31"/>
      <c r="M726" s="148"/>
      <c r="T726" s="55"/>
      <c r="AT726" s="16" t="s">
        <v>198</v>
      </c>
      <c r="AU726" s="16" t="s">
        <v>89</v>
      </c>
    </row>
    <row r="727" spans="2:65" s="1" customFormat="1">
      <c r="B727" s="31"/>
      <c r="D727" s="149" t="s">
        <v>200</v>
      </c>
      <c r="F727" s="150" t="s">
        <v>1612</v>
      </c>
      <c r="I727" s="147"/>
      <c r="L727" s="31"/>
      <c r="M727" s="148"/>
      <c r="T727" s="55"/>
      <c r="AT727" s="16" t="s">
        <v>200</v>
      </c>
      <c r="AU727" s="16" t="s">
        <v>89</v>
      </c>
    </row>
    <row r="728" spans="2:65" s="1" customFormat="1" ht="24.2" customHeight="1">
      <c r="B728" s="31"/>
      <c r="C728" s="152" t="s">
        <v>680</v>
      </c>
      <c r="D728" s="152" t="s">
        <v>426</v>
      </c>
      <c r="E728" s="153" t="s">
        <v>1613</v>
      </c>
      <c r="F728" s="154" t="s">
        <v>1614</v>
      </c>
      <c r="G728" s="155" t="s">
        <v>204</v>
      </c>
      <c r="H728" s="156">
        <v>51</v>
      </c>
      <c r="I728" s="157"/>
      <c r="J728" s="158">
        <f>ROUND(I728*H728,2)</f>
        <v>0</v>
      </c>
      <c r="K728" s="154" t="s">
        <v>196</v>
      </c>
      <c r="L728" s="159"/>
      <c r="M728" s="160" t="s">
        <v>1</v>
      </c>
      <c r="N728" s="161" t="s">
        <v>44</v>
      </c>
      <c r="P728" s="141">
        <f>O728*H728</f>
        <v>0</v>
      </c>
      <c r="Q728" s="141">
        <v>8.9999999999999998E-4</v>
      </c>
      <c r="R728" s="141">
        <f>Q728*H728</f>
        <v>4.5899999999999996E-2</v>
      </c>
      <c r="S728" s="141">
        <v>0</v>
      </c>
      <c r="T728" s="142">
        <f>S728*H728</f>
        <v>0</v>
      </c>
      <c r="AR728" s="143" t="s">
        <v>281</v>
      </c>
      <c r="AT728" s="143" t="s">
        <v>426</v>
      </c>
      <c r="AU728" s="143" t="s">
        <v>89</v>
      </c>
      <c r="AY728" s="16" t="s">
        <v>190</v>
      </c>
      <c r="BE728" s="144">
        <f>IF(N728="základní",J728,0)</f>
        <v>0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6" t="s">
        <v>87</v>
      </c>
      <c r="BK728" s="144">
        <f>ROUND(I728*H728,2)</f>
        <v>0</v>
      </c>
      <c r="BL728" s="16" t="s">
        <v>237</v>
      </c>
      <c r="BM728" s="143" t="s">
        <v>1170</v>
      </c>
    </row>
    <row r="729" spans="2:65" s="1" customFormat="1">
      <c r="B729" s="31"/>
      <c r="D729" s="145" t="s">
        <v>198</v>
      </c>
      <c r="F729" s="146" t="s">
        <v>1614</v>
      </c>
      <c r="I729" s="147"/>
      <c r="L729" s="31"/>
      <c r="M729" s="148"/>
      <c r="T729" s="55"/>
      <c r="AT729" s="16" t="s">
        <v>198</v>
      </c>
      <c r="AU729" s="16" t="s">
        <v>89</v>
      </c>
    </row>
    <row r="730" spans="2:65" s="1" customFormat="1" ht="55.5" customHeight="1">
      <c r="B730" s="31"/>
      <c r="C730" s="132" t="s">
        <v>1173</v>
      </c>
      <c r="D730" s="132" t="s">
        <v>192</v>
      </c>
      <c r="E730" s="133" t="s">
        <v>2240</v>
      </c>
      <c r="F730" s="134" t="s">
        <v>2241</v>
      </c>
      <c r="G730" s="135" t="s">
        <v>195</v>
      </c>
      <c r="H730" s="136">
        <v>58.744999999999997</v>
      </c>
      <c r="I730" s="137"/>
      <c r="J730" s="138">
        <f>ROUND(I730*H730,2)</f>
        <v>0</v>
      </c>
      <c r="K730" s="134" t="s">
        <v>1</v>
      </c>
      <c r="L730" s="31"/>
      <c r="M730" s="139" t="s">
        <v>1</v>
      </c>
      <c r="N730" s="140" t="s">
        <v>44</v>
      </c>
      <c r="P730" s="141">
        <f>O730*H730</f>
        <v>0</v>
      </c>
      <c r="Q730" s="141">
        <v>2.4080000000000001E-2</v>
      </c>
      <c r="R730" s="141">
        <f>Q730*H730</f>
        <v>1.4145795999999999</v>
      </c>
      <c r="S730" s="141">
        <v>0</v>
      </c>
      <c r="T730" s="142">
        <f>S730*H730</f>
        <v>0</v>
      </c>
      <c r="AR730" s="143" t="s">
        <v>237</v>
      </c>
      <c r="AT730" s="143" t="s">
        <v>192</v>
      </c>
      <c r="AU730" s="143" t="s">
        <v>89</v>
      </c>
      <c r="AY730" s="16" t="s">
        <v>190</v>
      </c>
      <c r="BE730" s="144">
        <f>IF(N730="základní",J730,0)</f>
        <v>0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6" t="s">
        <v>87</v>
      </c>
      <c r="BK730" s="144">
        <f>ROUND(I730*H730,2)</f>
        <v>0</v>
      </c>
      <c r="BL730" s="16" t="s">
        <v>237</v>
      </c>
      <c r="BM730" s="143" t="s">
        <v>1176</v>
      </c>
    </row>
    <row r="731" spans="2:65" s="1" customFormat="1" ht="39">
      <c r="B731" s="31"/>
      <c r="D731" s="145" t="s">
        <v>198</v>
      </c>
      <c r="F731" s="146" t="s">
        <v>2241</v>
      </c>
      <c r="I731" s="147"/>
      <c r="L731" s="31"/>
      <c r="M731" s="148"/>
      <c r="T731" s="55"/>
      <c r="AT731" s="16" t="s">
        <v>198</v>
      </c>
      <c r="AU731" s="16" t="s">
        <v>89</v>
      </c>
    </row>
    <row r="732" spans="2:65" s="1" customFormat="1" ht="24.2" customHeight="1">
      <c r="B732" s="31"/>
      <c r="C732" s="132" t="s">
        <v>686</v>
      </c>
      <c r="D732" s="132" t="s">
        <v>192</v>
      </c>
      <c r="E732" s="133" t="s">
        <v>1617</v>
      </c>
      <c r="F732" s="134" t="s">
        <v>1618</v>
      </c>
      <c r="G732" s="135" t="s">
        <v>195</v>
      </c>
      <c r="H732" s="136">
        <v>0.56299999999999994</v>
      </c>
      <c r="I732" s="137"/>
      <c r="J732" s="138">
        <f>ROUND(I732*H732,2)</f>
        <v>0</v>
      </c>
      <c r="K732" s="134" t="s">
        <v>196</v>
      </c>
      <c r="L732" s="31"/>
      <c r="M732" s="139" t="s">
        <v>1</v>
      </c>
      <c r="N732" s="140" t="s">
        <v>44</v>
      </c>
      <c r="P732" s="141">
        <f>O732*H732</f>
        <v>0</v>
      </c>
      <c r="Q732" s="141">
        <v>1.22014909E-2</v>
      </c>
      <c r="R732" s="141">
        <f>Q732*H732</f>
        <v>6.8694393766999999E-3</v>
      </c>
      <c r="S732" s="141">
        <v>0</v>
      </c>
      <c r="T732" s="142">
        <f>S732*H732</f>
        <v>0</v>
      </c>
      <c r="AR732" s="143" t="s">
        <v>237</v>
      </c>
      <c r="AT732" s="143" t="s">
        <v>192</v>
      </c>
      <c r="AU732" s="143" t="s">
        <v>89</v>
      </c>
      <c r="AY732" s="16" t="s">
        <v>190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6" t="s">
        <v>87</v>
      </c>
      <c r="BK732" s="144">
        <f>ROUND(I732*H732,2)</f>
        <v>0</v>
      </c>
      <c r="BL732" s="16" t="s">
        <v>237</v>
      </c>
      <c r="BM732" s="143" t="s">
        <v>1181</v>
      </c>
    </row>
    <row r="733" spans="2:65" s="1" customFormat="1" ht="29.25">
      <c r="B733" s="31"/>
      <c r="D733" s="145" t="s">
        <v>198</v>
      </c>
      <c r="F733" s="146" t="s">
        <v>1620</v>
      </c>
      <c r="I733" s="147"/>
      <c r="L733" s="31"/>
      <c r="M733" s="148"/>
      <c r="T733" s="55"/>
      <c r="AT733" s="16" t="s">
        <v>198</v>
      </c>
      <c r="AU733" s="16" t="s">
        <v>89</v>
      </c>
    </row>
    <row r="734" spans="2:65" s="1" customFormat="1">
      <c r="B734" s="31"/>
      <c r="D734" s="149" t="s">
        <v>200</v>
      </c>
      <c r="F734" s="150" t="s">
        <v>1621</v>
      </c>
      <c r="I734" s="147"/>
      <c r="L734" s="31"/>
      <c r="M734" s="148"/>
      <c r="T734" s="55"/>
      <c r="AT734" s="16" t="s">
        <v>200</v>
      </c>
      <c r="AU734" s="16" t="s">
        <v>89</v>
      </c>
    </row>
    <row r="735" spans="2:65" s="1" customFormat="1" ht="24.2" customHeight="1">
      <c r="B735" s="31"/>
      <c r="C735" s="132" t="s">
        <v>1184</v>
      </c>
      <c r="D735" s="132" t="s">
        <v>192</v>
      </c>
      <c r="E735" s="133" t="s">
        <v>1622</v>
      </c>
      <c r="F735" s="134" t="s">
        <v>1623</v>
      </c>
      <c r="G735" s="135" t="s">
        <v>265</v>
      </c>
      <c r="H735" s="136">
        <v>9.6579999999999995</v>
      </c>
      <c r="I735" s="137"/>
      <c r="J735" s="138">
        <f>ROUND(I735*H735,2)</f>
        <v>0</v>
      </c>
      <c r="K735" s="134" t="s">
        <v>196</v>
      </c>
      <c r="L735" s="31"/>
      <c r="M735" s="139" t="s">
        <v>1</v>
      </c>
      <c r="N735" s="140" t="s">
        <v>44</v>
      </c>
      <c r="P735" s="141">
        <f>O735*H735</f>
        <v>0</v>
      </c>
      <c r="Q735" s="141">
        <v>0</v>
      </c>
      <c r="R735" s="141">
        <f>Q735*H735</f>
        <v>0</v>
      </c>
      <c r="S735" s="141">
        <v>0</v>
      </c>
      <c r="T735" s="142">
        <f>S735*H735</f>
        <v>0</v>
      </c>
      <c r="AR735" s="143" t="s">
        <v>237</v>
      </c>
      <c r="AT735" s="143" t="s">
        <v>192</v>
      </c>
      <c r="AU735" s="143" t="s">
        <v>89</v>
      </c>
      <c r="AY735" s="16" t="s">
        <v>190</v>
      </c>
      <c r="BE735" s="144">
        <f>IF(N735="základní",J735,0)</f>
        <v>0</v>
      </c>
      <c r="BF735" s="144">
        <f>IF(N735="snížená",J735,0)</f>
        <v>0</v>
      </c>
      <c r="BG735" s="144">
        <f>IF(N735="zákl. přenesená",J735,0)</f>
        <v>0</v>
      </c>
      <c r="BH735" s="144">
        <f>IF(N735="sníž. přenesená",J735,0)</f>
        <v>0</v>
      </c>
      <c r="BI735" s="144">
        <f>IF(N735="nulová",J735,0)</f>
        <v>0</v>
      </c>
      <c r="BJ735" s="16" t="s">
        <v>87</v>
      </c>
      <c r="BK735" s="144">
        <f>ROUND(I735*H735,2)</f>
        <v>0</v>
      </c>
      <c r="BL735" s="16" t="s">
        <v>237</v>
      </c>
      <c r="BM735" s="143" t="s">
        <v>1187</v>
      </c>
    </row>
    <row r="736" spans="2:65" s="1" customFormat="1" ht="39">
      <c r="B736" s="31"/>
      <c r="D736" s="145" t="s">
        <v>198</v>
      </c>
      <c r="F736" s="146" t="s">
        <v>1625</v>
      </c>
      <c r="I736" s="147"/>
      <c r="L736" s="31"/>
      <c r="M736" s="148"/>
      <c r="T736" s="55"/>
      <c r="AT736" s="16" t="s">
        <v>198</v>
      </c>
      <c r="AU736" s="16" t="s">
        <v>89</v>
      </c>
    </row>
    <row r="737" spans="2:65" s="1" customFormat="1">
      <c r="B737" s="31"/>
      <c r="D737" s="149" t="s">
        <v>200</v>
      </c>
      <c r="F737" s="150" t="s">
        <v>1626</v>
      </c>
      <c r="I737" s="147"/>
      <c r="L737" s="31"/>
      <c r="M737" s="148"/>
      <c r="T737" s="55"/>
      <c r="AT737" s="16" t="s">
        <v>200</v>
      </c>
      <c r="AU737" s="16" t="s">
        <v>89</v>
      </c>
    </row>
    <row r="738" spans="2:65" s="11" customFormat="1" ht="22.9" customHeight="1">
      <c r="B738" s="121"/>
      <c r="D738" s="122" t="s">
        <v>78</v>
      </c>
      <c r="E738" s="130" t="s">
        <v>1627</v>
      </c>
      <c r="F738" s="130" t="s">
        <v>1628</v>
      </c>
      <c r="I738" s="124"/>
      <c r="J738" s="131">
        <f>BK738</f>
        <v>0</v>
      </c>
      <c r="L738" s="121"/>
      <c r="M738" s="125"/>
      <c r="P738" s="126">
        <f>SUM(P739:P756)</f>
        <v>0</v>
      </c>
      <c r="R738" s="126">
        <f>SUM(R739:R756)</f>
        <v>1.3351401456800001</v>
      </c>
      <c r="T738" s="127">
        <f>SUM(T739:T756)</f>
        <v>0</v>
      </c>
      <c r="AR738" s="122" t="s">
        <v>89</v>
      </c>
      <c r="AT738" s="128" t="s">
        <v>78</v>
      </c>
      <c r="AU738" s="128" t="s">
        <v>87</v>
      </c>
      <c r="AY738" s="122" t="s">
        <v>190</v>
      </c>
      <c r="BK738" s="129">
        <f>SUM(BK739:BK756)</f>
        <v>0</v>
      </c>
    </row>
    <row r="739" spans="2:65" s="1" customFormat="1" ht="24.2" customHeight="1">
      <c r="B739" s="31"/>
      <c r="C739" s="132" t="s">
        <v>691</v>
      </c>
      <c r="D739" s="132" t="s">
        <v>192</v>
      </c>
      <c r="E739" s="133" t="s">
        <v>1674</v>
      </c>
      <c r="F739" s="134" t="s">
        <v>1675</v>
      </c>
      <c r="G739" s="135" t="s">
        <v>368</v>
      </c>
      <c r="H739" s="136">
        <v>69.599999999999994</v>
      </c>
      <c r="I739" s="137"/>
      <c r="J739" s="138">
        <f>ROUND(I739*H739,2)</f>
        <v>0</v>
      </c>
      <c r="K739" s="134" t="s">
        <v>196</v>
      </c>
      <c r="L739" s="31"/>
      <c r="M739" s="139" t="s">
        <v>1</v>
      </c>
      <c r="N739" s="140" t="s">
        <v>44</v>
      </c>
      <c r="P739" s="141">
        <f>O739*H739</f>
        <v>0</v>
      </c>
      <c r="Q739" s="141">
        <v>3.5814660000000002E-3</v>
      </c>
      <c r="R739" s="141">
        <f>Q739*H739</f>
        <v>0.2492700336</v>
      </c>
      <c r="S739" s="141">
        <v>0</v>
      </c>
      <c r="T739" s="142">
        <f>S739*H739</f>
        <v>0</v>
      </c>
      <c r="AR739" s="143" t="s">
        <v>237</v>
      </c>
      <c r="AT739" s="143" t="s">
        <v>192</v>
      </c>
      <c r="AU739" s="143" t="s">
        <v>89</v>
      </c>
      <c r="AY739" s="16" t="s">
        <v>190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6" t="s">
        <v>87</v>
      </c>
      <c r="BK739" s="144">
        <f>ROUND(I739*H739,2)</f>
        <v>0</v>
      </c>
      <c r="BL739" s="16" t="s">
        <v>237</v>
      </c>
      <c r="BM739" s="143" t="s">
        <v>1192</v>
      </c>
    </row>
    <row r="740" spans="2:65" s="1" customFormat="1" ht="19.5">
      <c r="B740" s="31"/>
      <c r="D740" s="145" t="s">
        <v>198</v>
      </c>
      <c r="F740" s="146" t="s">
        <v>1677</v>
      </c>
      <c r="I740" s="147"/>
      <c r="L740" s="31"/>
      <c r="M740" s="148"/>
      <c r="T740" s="55"/>
      <c r="AT740" s="16" t="s">
        <v>198</v>
      </c>
      <c r="AU740" s="16" t="s">
        <v>89</v>
      </c>
    </row>
    <row r="741" spans="2:65" s="1" customFormat="1">
      <c r="B741" s="31"/>
      <c r="D741" s="149" t="s">
        <v>200</v>
      </c>
      <c r="F741" s="150" t="s">
        <v>1678</v>
      </c>
      <c r="I741" s="147"/>
      <c r="L741" s="31"/>
      <c r="M741" s="148"/>
      <c r="T741" s="55"/>
      <c r="AT741" s="16" t="s">
        <v>200</v>
      </c>
      <c r="AU741" s="16" t="s">
        <v>89</v>
      </c>
    </row>
    <row r="742" spans="2:65" s="1" customFormat="1" ht="24.2" customHeight="1">
      <c r="B742" s="31"/>
      <c r="C742" s="152" t="s">
        <v>1197</v>
      </c>
      <c r="D742" s="152" t="s">
        <v>426</v>
      </c>
      <c r="E742" s="153" t="s">
        <v>1679</v>
      </c>
      <c r="F742" s="154" t="s">
        <v>1680</v>
      </c>
      <c r="G742" s="155" t="s">
        <v>204</v>
      </c>
      <c r="H742" s="156">
        <v>8</v>
      </c>
      <c r="I742" s="157"/>
      <c r="J742" s="158">
        <f>ROUND(I742*H742,2)</f>
        <v>0</v>
      </c>
      <c r="K742" s="154" t="s">
        <v>1</v>
      </c>
      <c r="L742" s="159"/>
      <c r="M742" s="160" t="s">
        <v>1</v>
      </c>
      <c r="N742" s="161" t="s">
        <v>44</v>
      </c>
      <c r="P742" s="141">
        <f>O742*H742</f>
        <v>0</v>
      </c>
      <c r="Q742" s="141">
        <v>0</v>
      </c>
      <c r="R742" s="141">
        <f>Q742*H742</f>
        <v>0</v>
      </c>
      <c r="S742" s="141">
        <v>0</v>
      </c>
      <c r="T742" s="142">
        <f>S742*H742</f>
        <v>0</v>
      </c>
      <c r="AR742" s="143" t="s">
        <v>281</v>
      </c>
      <c r="AT742" s="143" t="s">
        <v>426</v>
      </c>
      <c r="AU742" s="143" t="s">
        <v>89</v>
      </c>
      <c r="AY742" s="16" t="s">
        <v>190</v>
      </c>
      <c r="BE742" s="144">
        <f>IF(N742="základní",J742,0)</f>
        <v>0</v>
      </c>
      <c r="BF742" s="144">
        <f>IF(N742="snížená",J742,0)</f>
        <v>0</v>
      </c>
      <c r="BG742" s="144">
        <f>IF(N742="zákl. přenesená",J742,0)</f>
        <v>0</v>
      </c>
      <c r="BH742" s="144">
        <f>IF(N742="sníž. přenesená",J742,0)</f>
        <v>0</v>
      </c>
      <c r="BI742" s="144">
        <f>IF(N742="nulová",J742,0)</f>
        <v>0</v>
      </c>
      <c r="BJ742" s="16" t="s">
        <v>87</v>
      </c>
      <c r="BK742" s="144">
        <f>ROUND(I742*H742,2)</f>
        <v>0</v>
      </c>
      <c r="BL742" s="16" t="s">
        <v>237</v>
      </c>
      <c r="BM742" s="143" t="s">
        <v>1200</v>
      </c>
    </row>
    <row r="743" spans="2:65" s="1" customFormat="1" ht="19.5">
      <c r="B743" s="31"/>
      <c r="D743" s="145" t="s">
        <v>198</v>
      </c>
      <c r="F743" s="146" t="s">
        <v>1682</v>
      </c>
      <c r="I743" s="147"/>
      <c r="L743" s="31"/>
      <c r="M743" s="148"/>
      <c r="T743" s="55"/>
      <c r="AT743" s="16" t="s">
        <v>198</v>
      </c>
      <c r="AU743" s="16" t="s">
        <v>89</v>
      </c>
    </row>
    <row r="744" spans="2:65" s="1" customFormat="1" ht="19.5">
      <c r="B744" s="31"/>
      <c r="D744" s="145" t="s">
        <v>403</v>
      </c>
      <c r="F744" s="151" t="s">
        <v>753</v>
      </c>
      <c r="I744" s="147"/>
      <c r="L744" s="31"/>
      <c r="M744" s="148"/>
      <c r="T744" s="55"/>
      <c r="AT744" s="16" t="s">
        <v>403</v>
      </c>
      <c r="AU744" s="16" t="s">
        <v>89</v>
      </c>
    </row>
    <row r="745" spans="2:65" s="1" customFormat="1" ht="24.2" customHeight="1">
      <c r="B745" s="31"/>
      <c r="C745" s="132" t="s">
        <v>697</v>
      </c>
      <c r="D745" s="132" t="s">
        <v>192</v>
      </c>
      <c r="E745" s="133" t="s">
        <v>2070</v>
      </c>
      <c r="F745" s="134" t="s">
        <v>2071</v>
      </c>
      <c r="G745" s="135" t="s">
        <v>368</v>
      </c>
      <c r="H745" s="136">
        <v>10.58</v>
      </c>
      <c r="I745" s="137"/>
      <c r="J745" s="138">
        <f>ROUND(I745*H745,2)</f>
        <v>0</v>
      </c>
      <c r="K745" s="134" t="s">
        <v>196</v>
      </c>
      <c r="L745" s="31"/>
      <c r="M745" s="139" t="s">
        <v>1</v>
      </c>
      <c r="N745" s="140" t="s">
        <v>44</v>
      </c>
      <c r="P745" s="141">
        <f>O745*H745</f>
        <v>0</v>
      </c>
      <c r="Q745" s="141">
        <v>3.511466E-3</v>
      </c>
      <c r="R745" s="141">
        <f>Q745*H745</f>
        <v>3.7151310280000002E-2</v>
      </c>
      <c r="S745" s="141">
        <v>0</v>
      </c>
      <c r="T745" s="142">
        <f>S745*H745</f>
        <v>0</v>
      </c>
      <c r="AR745" s="143" t="s">
        <v>237</v>
      </c>
      <c r="AT745" s="143" t="s">
        <v>192</v>
      </c>
      <c r="AU745" s="143" t="s">
        <v>89</v>
      </c>
      <c r="AY745" s="16" t="s">
        <v>190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6" t="s">
        <v>87</v>
      </c>
      <c r="BK745" s="144">
        <f>ROUND(I745*H745,2)</f>
        <v>0</v>
      </c>
      <c r="BL745" s="16" t="s">
        <v>237</v>
      </c>
      <c r="BM745" s="143" t="s">
        <v>1205</v>
      </c>
    </row>
    <row r="746" spans="2:65" s="1" customFormat="1" ht="29.25">
      <c r="B746" s="31"/>
      <c r="D746" s="145" t="s">
        <v>198</v>
      </c>
      <c r="F746" s="146" t="s">
        <v>2072</v>
      </c>
      <c r="I746" s="147"/>
      <c r="L746" s="31"/>
      <c r="M746" s="148"/>
      <c r="T746" s="55"/>
      <c r="AT746" s="16" t="s">
        <v>198</v>
      </c>
      <c r="AU746" s="16" t="s">
        <v>89</v>
      </c>
    </row>
    <row r="747" spans="2:65" s="1" customFormat="1">
      <c r="B747" s="31"/>
      <c r="D747" s="149" t="s">
        <v>200</v>
      </c>
      <c r="F747" s="150" t="s">
        <v>2073</v>
      </c>
      <c r="I747" s="147"/>
      <c r="L747" s="31"/>
      <c r="M747" s="148"/>
      <c r="T747" s="55"/>
      <c r="AT747" s="16" t="s">
        <v>200</v>
      </c>
      <c r="AU747" s="16" t="s">
        <v>89</v>
      </c>
    </row>
    <row r="748" spans="2:65" s="1" customFormat="1" ht="33" customHeight="1">
      <c r="B748" s="31"/>
      <c r="C748" s="132" t="s">
        <v>1208</v>
      </c>
      <c r="D748" s="132" t="s">
        <v>192</v>
      </c>
      <c r="E748" s="133" t="s">
        <v>1684</v>
      </c>
      <c r="F748" s="134" t="s">
        <v>1685</v>
      </c>
      <c r="G748" s="135" t="s">
        <v>368</v>
      </c>
      <c r="H748" s="136">
        <v>157.1</v>
      </c>
      <c r="I748" s="137"/>
      <c r="J748" s="138">
        <f>ROUND(I748*H748,2)</f>
        <v>0</v>
      </c>
      <c r="K748" s="134" t="s">
        <v>196</v>
      </c>
      <c r="L748" s="31"/>
      <c r="M748" s="139" t="s">
        <v>1</v>
      </c>
      <c r="N748" s="140" t="s">
        <v>44</v>
      </c>
      <c r="P748" s="141">
        <f>O748*H748</f>
        <v>0</v>
      </c>
      <c r="Q748" s="141">
        <v>5.8419500000000003E-3</v>
      </c>
      <c r="R748" s="141">
        <f>Q748*H748</f>
        <v>0.91777034499999999</v>
      </c>
      <c r="S748" s="141">
        <v>0</v>
      </c>
      <c r="T748" s="142">
        <f>S748*H748</f>
        <v>0</v>
      </c>
      <c r="AR748" s="143" t="s">
        <v>237</v>
      </c>
      <c r="AT748" s="143" t="s">
        <v>192</v>
      </c>
      <c r="AU748" s="143" t="s">
        <v>89</v>
      </c>
      <c r="AY748" s="16" t="s">
        <v>190</v>
      </c>
      <c r="BE748" s="144">
        <f>IF(N748="základní",J748,0)</f>
        <v>0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6" t="s">
        <v>87</v>
      </c>
      <c r="BK748" s="144">
        <f>ROUND(I748*H748,2)</f>
        <v>0</v>
      </c>
      <c r="BL748" s="16" t="s">
        <v>237</v>
      </c>
      <c r="BM748" s="143" t="s">
        <v>1211</v>
      </c>
    </row>
    <row r="749" spans="2:65" s="1" customFormat="1" ht="19.5">
      <c r="B749" s="31"/>
      <c r="D749" s="145" t="s">
        <v>198</v>
      </c>
      <c r="F749" s="146" t="s">
        <v>1687</v>
      </c>
      <c r="I749" s="147"/>
      <c r="L749" s="31"/>
      <c r="M749" s="148"/>
      <c r="T749" s="55"/>
      <c r="AT749" s="16" t="s">
        <v>198</v>
      </c>
      <c r="AU749" s="16" t="s">
        <v>89</v>
      </c>
    </row>
    <row r="750" spans="2:65" s="1" customFormat="1">
      <c r="B750" s="31"/>
      <c r="D750" s="149" t="s">
        <v>200</v>
      </c>
      <c r="F750" s="150" t="s">
        <v>1688</v>
      </c>
      <c r="I750" s="147"/>
      <c r="L750" s="31"/>
      <c r="M750" s="148"/>
      <c r="T750" s="55"/>
      <c r="AT750" s="16" t="s">
        <v>200</v>
      </c>
      <c r="AU750" s="16" t="s">
        <v>89</v>
      </c>
    </row>
    <row r="751" spans="2:65" s="1" customFormat="1" ht="33" customHeight="1">
      <c r="B751" s="31"/>
      <c r="C751" s="132" t="s">
        <v>702</v>
      </c>
      <c r="D751" s="132" t="s">
        <v>192</v>
      </c>
      <c r="E751" s="133" t="s">
        <v>2066</v>
      </c>
      <c r="F751" s="134" t="s">
        <v>2067</v>
      </c>
      <c r="G751" s="135" t="s">
        <v>195</v>
      </c>
      <c r="H751" s="136">
        <v>16.728000000000002</v>
      </c>
      <c r="I751" s="137"/>
      <c r="J751" s="138">
        <f>ROUND(I751*H751,2)</f>
        <v>0</v>
      </c>
      <c r="K751" s="134" t="s">
        <v>196</v>
      </c>
      <c r="L751" s="31"/>
      <c r="M751" s="139" t="s">
        <v>1</v>
      </c>
      <c r="N751" s="140" t="s">
        <v>44</v>
      </c>
      <c r="P751" s="141">
        <f>O751*H751</f>
        <v>0</v>
      </c>
      <c r="Q751" s="141">
        <v>7.8280999999999993E-3</v>
      </c>
      <c r="R751" s="141">
        <f>Q751*H751</f>
        <v>0.1309484568</v>
      </c>
      <c r="S751" s="141">
        <v>0</v>
      </c>
      <c r="T751" s="142">
        <f>S751*H751</f>
        <v>0</v>
      </c>
      <c r="AR751" s="143" t="s">
        <v>237</v>
      </c>
      <c r="AT751" s="143" t="s">
        <v>192</v>
      </c>
      <c r="AU751" s="143" t="s">
        <v>89</v>
      </c>
      <c r="AY751" s="16" t="s">
        <v>190</v>
      </c>
      <c r="BE751" s="144">
        <f>IF(N751="základní",J751,0)</f>
        <v>0</v>
      </c>
      <c r="BF751" s="144">
        <f>IF(N751="snížená",J751,0)</f>
        <v>0</v>
      </c>
      <c r="BG751" s="144">
        <f>IF(N751="zákl. přenesená",J751,0)</f>
        <v>0</v>
      </c>
      <c r="BH751" s="144">
        <f>IF(N751="sníž. přenesená",J751,0)</f>
        <v>0</v>
      </c>
      <c r="BI751" s="144">
        <f>IF(N751="nulová",J751,0)</f>
        <v>0</v>
      </c>
      <c r="BJ751" s="16" t="s">
        <v>87</v>
      </c>
      <c r="BK751" s="144">
        <f>ROUND(I751*H751,2)</f>
        <v>0</v>
      </c>
      <c r="BL751" s="16" t="s">
        <v>237</v>
      </c>
      <c r="BM751" s="143" t="s">
        <v>1217</v>
      </c>
    </row>
    <row r="752" spans="2:65" s="1" customFormat="1" ht="19.5">
      <c r="B752" s="31"/>
      <c r="D752" s="145" t="s">
        <v>198</v>
      </c>
      <c r="F752" s="146" t="s">
        <v>2068</v>
      </c>
      <c r="I752" s="147"/>
      <c r="L752" s="31"/>
      <c r="M752" s="148"/>
      <c r="T752" s="55"/>
      <c r="AT752" s="16" t="s">
        <v>198</v>
      </c>
      <c r="AU752" s="16" t="s">
        <v>89</v>
      </c>
    </row>
    <row r="753" spans="2:65" s="1" customFormat="1">
      <c r="B753" s="31"/>
      <c r="D753" s="149" t="s">
        <v>200</v>
      </c>
      <c r="F753" s="150" t="s">
        <v>2069</v>
      </c>
      <c r="I753" s="147"/>
      <c r="L753" s="31"/>
      <c r="M753" s="148"/>
      <c r="T753" s="55"/>
      <c r="AT753" s="16" t="s">
        <v>200</v>
      </c>
      <c r="AU753" s="16" t="s">
        <v>89</v>
      </c>
    </row>
    <row r="754" spans="2:65" s="1" customFormat="1" ht="24.2" customHeight="1">
      <c r="B754" s="31"/>
      <c r="C754" s="132" t="s">
        <v>1220</v>
      </c>
      <c r="D754" s="132" t="s">
        <v>192</v>
      </c>
      <c r="E754" s="133" t="s">
        <v>1689</v>
      </c>
      <c r="F754" s="134" t="s">
        <v>1690</v>
      </c>
      <c r="G754" s="135" t="s">
        <v>265</v>
      </c>
      <c r="H754" s="136">
        <v>1.3380000000000001</v>
      </c>
      <c r="I754" s="137"/>
      <c r="J754" s="138">
        <f>ROUND(I754*H754,2)</f>
        <v>0</v>
      </c>
      <c r="K754" s="134" t="s">
        <v>196</v>
      </c>
      <c r="L754" s="31"/>
      <c r="M754" s="139" t="s">
        <v>1</v>
      </c>
      <c r="N754" s="140" t="s">
        <v>44</v>
      </c>
      <c r="P754" s="141">
        <f>O754*H754</f>
        <v>0</v>
      </c>
      <c r="Q754" s="141">
        <v>0</v>
      </c>
      <c r="R754" s="141">
        <f>Q754*H754</f>
        <v>0</v>
      </c>
      <c r="S754" s="141">
        <v>0</v>
      </c>
      <c r="T754" s="142">
        <f>S754*H754</f>
        <v>0</v>
      </c>
      <c r="AR754" s="143" t="s">
        <v>237</v>
      </c>
      <c r="AT754" s="143" t="s">
        <v>192</v>
      </c>
      <c r="AU754" s="143" t="s">
        <v>89</v>
      </c>
      <c r="AY754" s="16" t="s">
        <v>190</v>
      </c>
      <c r="BE754" s="144">
        <f>IF(N754="základní",J754,0)</f>
        <v>0</v>
      </c>
      <c r="BF754" s="144">
        <f>IF(N754="snížená",J754,0)</f>
        <v>0</v>
      </c>
      <c r="BG754" s="144">
        <f>IF(N754="zákl. přenesená",J754,0)</f>
        <v>0</v>
      </c>
      <c r="BH754" s="144">
        <f>IF(N754="sníž. přenesená",J754,0)</f>
        <v>0</v>
      </c>
      <c r="BI754" s="144">
        <f>IF(N754="nulová",J754,0)</f>
        <v>0</v>
      </c>
      <c r="BJ754" s="16" t="s">
        <v>87</v>
      </c>
      <c r="BK754" s="144">
        <f>ROUND(I754*H754,2)</f>
        <v>0</v>
      </c>
      <c r="BL754" s="16" t="s">
        <v>237</v>
      </c>
      <c r="BM754" s="143" t="s">
        <v>1223</v>
      </c>
    </row>
    <row r="755" spans="2:65" s="1" customFormat="1" ht="29.25">
      <c r="B755" s="31"/>
      <c r="D755" s="145" t="s">
        <v>198</v>
      </c>
      <c r="F755" s="146" t="s">
        <v>1692</v>
      </c>
      <c r="I755" s="147"/>
      <c r="L755" s="31"/>
      <c r="M755" s="148"/>
      <c r="T755" s="55"/>
      <c r="AT755" s="16" t="s">
        <v>198</v>
      </c>
      <c r="AU755" s="16" t="s">
        <v>89</v>
      </c>
    </row>
    <row r="756" spans="2:65" s="1" customFormat="1">
      <c r="B756" s="31"/>
      <c r="D756" s="149" t="s">
        <v>200</v>
      </c>
      <c r="F756" s="150" t="s">
        <v>1693</v>
      </c>
      <c r="I756" s="147"/>
      <c r="L756" s="31"/>
      <c r="M756" s="148"/>
      <c r="T756" s="55"/>
      <c r="AT756" s="16" t="s">
        <v>200</v>
      </c>
      <c r="AU756" s="16" t="s">
        <v>89</v>
      </c>
    </row>
    <row r="757" spans="2:65" s="11" customFormat="1" ht="22.9" customHeight="1">
      <c r="B757" s="121"/>
      <c r="D757" s="122" t="s">
        <v>78</v>
      </c>
      <c r="E757" s="130" t="s">
        <v>1694</v>
      </c>
      <c r="F757" s="130" t="s">
        <v>1695</v>
      </c>
      <c r="I757" s="124"/>
      <c r="J757" s="131">
        <f>BK757</f>
        <v>0</v>
      </c>
      <c r="L757" s="121"/>
      <c r="M757" s="125"/>
      <c r="P757" s="126">
        <f>SUM(P758:P763)</f>
        <v>0</v>
      </c>
      <c r="R757" s="126">
        <f>SUM(R758:R763)</f>
        <v>0.10093923840000001</v>
      </c>
      <c r="T757" s="127">
        <f>SUM(T758:T763)</f>
        <v>0</v>
      </c>
      <c r="AR757" s="122" t="s">
        <v>89</v>
      </c>
      <c r="AT757" s="128" t="s">
        <v>78</v>
      </c>
      <c r="AU757" s="128" t="s">
        <v>87</v>
      </c>
      <c r="AY757" s="122" t="s">
        <v>190</v>
      </c>
      <c r="BK757" s="129">
        <f>SUM(BK758:BK763)</f>
        <v>0</v>
      </c>
    </row>
    <row r="758" spans="2:65" s="1" customFormat="1" ht="16.5" customHeight="1">
      <c r="B758" s="31"/>
      <c r="C758" s="132" t="s">
        <v>708</v>
      </c>
      <c r="D758" s="132" t="s">
        <v>192</v>
      </c>
      <c r="E758" s="133" t="s">
        <v>1697</v>
      </c>
      <c r="F758" s="134" t="s">
        <v>1698</v>
      </c>
      <c r="G758" s="135" t="s">
        <v>195</v>
      </c>
      <c r="H758" s="136">
        <v>722.15</v>
      </c>
      <c r="I758" s="137"/>
      <c r="J758" s="138">
        <f>ROUND(I758*H758,2)</f>
        <v>0</v>
      </c>
      <c r="K758" s="134" t="s">
        <v>196</v>
      </c>
      <c r="L758" s="31"/>
      <c r="M758" s="139" t="s">
        <v>1</v>
      </c>
      <c r="N758" s="140" t="s">
        <v>44</v>
      </c>
      <c r="P758" s="141">
        <f>O758*H758</f>
        <v>0</v>
      </c>
      <c r="Q758" s="141">
        <v>1.3977600000000001E-4</v>
      </c>
      <c r="R758" s="141">
        <f>Q758*H758</f>
        <v>0.10093923840000001</v>
      </c>
      <c r="S758" s="141">
        <v>0</v>
      </c>
      <c r="T758" s="142">
        <f>S758*H758</f>
        <v>0</v>
      </c>
      <c r="AR758" s="143" t="s">
        <v>237</v>
      </c>
      <c r="AT758" s="143" t="s">
        <v>192</v>
      </c>
      <c r="AU758" s="143" t="s">
        <v>89</v>
      </c>
      <c r="AY758" s="16" t="s">
        <v>190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6" t="s">
        <v>87</v>
      </c>
      <c r="BK758" s="144">
        <f>ROUND(I758*H758,2)</f>
        <v>0</v>
      </c>
      <c r="BL758" s="16" t="s">
        <v>237</v>
      </c>
      <c r="BM758" s="143" t="s">
        <v>1228</v>
      </c>
    </row>
    <row r="759" spans="2:65" s="1" customFormat="1">
      <c r="B759" s="31"/>
      <c r="D759" s="145" t="s">
        <v>198</v>
      </c>
      <c r="F759" s="146" t="s">
        <v>1700</v>
      </c>
      <c r="I759" s="147"/>
      <c r="L759" s="31"/>
      <c r="M759" s="148"/>
      <c r="T759" s="55"/>
      <c r="AT759" s="16" t="s">
        <v>198</v>
      </c>
      <c r="AU759" s="16" t="s">
        <v>89</v>
      </c>
    </row>
    <row r="760" spans="2:65" s="1" customFormat="1">
      <c r="B760" s="31"/>
      <c r="D760" s="149" t="s">
        <v>200</v>
      </c>
      <c r="F760" s="150" t="s">
        <v>1701</v>
      </c>
      <c r="I760" s="147"/>
      <c r="L760" s="31"/>
      <c r="M760" s="148"/>
      <c r="T760" s="55"/>
      <c r="AT760" s="16" t="s">
        <v>200</v>
      </c>
      <c r="AU760" s="16" t="s">
        <v>89</v>
      </c>
    </row>
    <row r="761" spans="2:65" s="1" customFormat="1" ht="24.2" customHeight="1">
      <c r="B761" s="31"/>
      <c r="C761" s="132" t="s">
        <v>1231</v>
      </c>
      <c r="D761" s="132" t="s">
        <v>192</v>
      </c>
      <c r="E761" s="133" t="s">
        <v>1711</v>
      </c>
      <c r="F761" s="134" t="s">
        <v>1712</v>
      </c>
      <c r="G761" s="135" t="s">
        <v>265</v>
      </c>
      <c r="H761" s="136">
        <v>0.10100000000000001</v>
      </c>
      <c r="I761" s="137"/>
      <c r="J761" s="138">
        <f>ROUND(I761*H761,2)</f>
        <v>0</v>
      </c>
      <c r="K761" s="134" t="s">
        <v>196</v>
      </c>
      <c r="L761" s="31"/>
      <c r="M761" s="139" t="s">
        <v>1</v>
      </c>
      <c r="N761" s="140" t="s">
        <v>44</v>
      </c>
      <c r="P761" s="141">
        <f>O761*H761</f>
        <v>0</v>
      </c>
      <c r="Q761" s="141">
        <v>0</v>
      </c>
      <c r="R761" s="141">
        <f>Q761*H761</f>
        <v>0</v>
      </c>
      <c r="S761" s="141">
        <v>0</v>
      </c>
      <c r="T761" s="142">
        <f>S761*H761</f>
        <v>0</v>
      </c>
      <c r="AR761" s="143" t="s">
        <v>237</v>
      </c>
      <c r="AT761" s="143" t="s">
        <v>192</v>
      </c>
      <c r="AU761" s="143" t="s">
        <v>89</v>
      </c>
      <c r="AY761" s="16" t="s">
        <v>190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6" t="s">
        <v>87</v>
      </c>
      <c r="BK761" s="144">
        <f>ROUND(I761*H761,2)</f>
        <v>0</v>
      </c>
      <c r="BL761" s="16" t="s">
        <v>237</v>
      </c>
      <c r="BM761" s="143" t="s">
        <v>1234</v>
      </c>
    </row>
    <row r="762" spans="2:65" s="1" customFormat="1" ht="29.25">
      <c r="B762" s="31"/>
      <c r="D762" s="145" t="s">
        <v>198</v>
      </c>
      <c r="F762" s="146" t="s">
        <v>1714</v>
      </c>
      <c r="I762" s="147"/>
      <c r="L762" s="31"/>
      <c r="M762" s="148"/>
      <c r="T762" s="55"/>
      <c r="AT762" s="16" t="s">
        <v>198</v>
      </c>
      <c r="AU762" s="16" t="s">
        <v>89</v>
      </c>
    </row>
    <row r="763" spans="2:65" s="1" customFormat="1">
      <c r="B763" s="31"/>
      <c r="D763" s="149" t="s">
        <v>200</v>
      </c>
      <c r="F763" s="150" t="s">
        <v>1715</v>
      </c>
      <c r="I763" s="147"/>
      <c r="L763" s="31"/>
      <c r="M763" s="148"/>
      <c r="T763" s="55"/>
      <c r="AT763" s="16" t="s">
        <v>200</v>
      </c>
      <c r="AU763" s="16" t="s">
        <v>89</v>
      </c>
    </row>
    <row r="764" spans="2:65" s="11" customFormat="1" ht="22.9" customHeight="1">
      <c r="B764" s="121"/>
      <c r="D764" s="122" t="s">
        <v>78</v>
      </c>
      <c r="E764" s="130" t="s">
        <v>1716</v>
      </c>
      <c r="F764" s="130" t="s">
        <v>1717</v>
      </c>
      <c r="I764" s="124"/>
      <c r="J764" s="131">
        <f>BK764</f>
        <v>0</v>
      </c>
      <c r="L764" s="121"/>
      <c r="M764" s="125"/>
      <c r="P764" s="126">
        <f>SUM(P765:P808)</f>
        <v>0</v>
      </c>
      <c r="R764" s="126">
        <f>SUM(R765:R808)</f>
        <v>5.5304277014750003</v>
      </c>
      <c r="T764" s="127">
        <f>SUM(T765:T808)</f>
        <v>0</v>
      </c>
      <c r="AR764" s="122" t="s">
        <v>89</v>
      </c>
      <c r="AT764" s="128" t="s">
        <v>78</v>
      </c>
      <c r="AU764" s="128" t="s">
        <v>87</v>
      </c>
      <c r="AY764" s="122" t="s">
        <v>190</v>
      </c>
      <c r="BK764" s="129">
        <f>SUM(BK765:BK808)</f>
        <v>0</v>
      </c>
    </row>
    <row r="765" spans="2:65" s="1" customFormat="1" ht="24.2" customHeight="1">
      <c r="B765" s="31"/>
      <c r="C765" s="132" t="s">
        <v>713</v>
      </c>
      <c r="D765" s="132" t="s">
        <v>192</v>
      </c>
      <c r="E765" s="133" t="s">
        <v>1758</v>
      </c>
      <c r="F765" s="134" t="s">
        <v>1759</v>
      </c>
      <c r="G765" s="135" t="s">
        <v>926</v>
      </c>
      <c r="H765" s="136">
        <v>54.16</v>
      </c>
      <c r="I765" s="137"/>
      <c r="J765" s="138">
        <f>ROUND(I765*H765,2)</f>
        <v>0</v>
      </c>
      <c r="K765" s="134" t="s">
        <v>196</v>
      </c>
      <c r="L765" s="31"/>
      <c r="M765" s="139" t="s">
        <v>1</v>
      </c>
      <c r="N765" s="140" t="s">
        <v>44</v>
      </c>
      <c r="P765" s="141">
        <f>O765*H765</f>
        <v>0</v>
      </c>
      <c r="Q765" s="141">
        <v>4.93375E-5</v>
      </c>
      <c r="R765" s="141">
        <f>Q765*H765</f>
        <v>2.6721189999999997E-3</v>
      </c>
      <c r="S765" s="141">
        <v>0</v>
      </c>
      <c r="T765" s="142">
        <f>S765*H765</f>
        <v>0</v>
      </c>
      <c r="AR765" s="143" t="s">
        <v>237</v>
      </c>
      <c r="AT765" s="143" t="s">
        <v>192</v>
      </c>
      <c r="AU765" s="143" t="s">
        <v>89</v>
      </c>
      <c r="AY765" s="16" t="s">
        <v>190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6" t="s">
        <v>87</v>
      </c>
      <c r="BK765" s="144">
        <f>ROUND(I765*H765,2)</f>
        <v>0</v>
      </c>
      <c r="BL765" s="16" t="s">
        <v>237</v>
      </c>
      <c r="BM765" s="143" t="s">
        <v>1239</v>
      </c>
    </row>
    <row r="766" spans="2:65" s="1" customFormat="1" ht="19.5">
      <c r="B766" s="31"/>
      <c r="D766" s="145" t="s">
        <v>198</v>
      </c>
      <c r="F766" s="146" t="s">
        <v>1761</v>
      </c>
      <c r="I766" s="147"/>
      <c r="L766" s="31"/>
      <c r="M766" s="148"/>
      <c r="T766" s="55"/>
      <c r="AT766" s="16" t="s">
        <v>198</v>
      </c>
      <c r="AU766" s="16" t="s">
        <v>89</v>
      </c>
    </row>
    <row r="767" spans="2:65" s="1" customFormat="1">
      <c r="B767" s="31"/>
      <c r="D767" s="149" t="s">
        <v>200</v>
      </c>
      <c r="F767" s="150" t="s">
        <v>1762</v>
      </c>
      <c r="I767" s="147"/>
      <c r="L767" s="31"/>
      <c r="M767" s="148"/>
      <c r="T767" s="55"/>
      <c r="AT767" s="16" t="s">
        <v>200</v>
      </c>
      <c r="AU767" s="16" t="s">
        <v>89</v>
      </c>
    </row>
    <row r="768" spans="2:65" s="1" customFormat="1" ht="16.5" customHeight="1">
      <c r="B768" s="31"/>
      <c r="C768" s="152" t="s">
        <v>1241</v>
      </c>
      <c r="D768" s="152" t="s">
        <v>426</v>
      </c>
      <c r="E768" s="153" t="s">
        <v>924</v>
      </c>
      <c r="F768" s="154" t="s">
        <v>925</v>
      </c>
      <c r="G768" s="155" t="s">
        <v>926</v>
      </c>
      <c r="H768" s="156">
        <v>54.16</v>
      </c>
      <c r="I768" s="157"/>
      <c r="J768" s="158">
        <f>ROUND(I768*H768,2)</f>
        <v>0</v>
      </c>
      <c r="K768" s="154" t="s">
        <v>1</v>
      </c>
      <c r="L768" s="159"/>
      <c r="M768" s="160" t="s">
        <v>1</v>
      </c>
      <c r="N768" s="161" t="s">
        <v>44</v>
      </c>
      <c r="P768" s="141">
        <f>O768*H768</f>
        <v>0</v>
      </c>
      <c r="Q768" s="141">
        <v>0</v>
      </c>
      <c r="R768" s="141">
        <f>Q768*H768</f>
        <v>0</v>
      </c>
      <c r="S768" s="141">
        <v>0</v>
      </c>
      <c r="T768" s="142">
        <f>S768*H768</f>
        <v>0</v>
      </c>
      <c r="AR768" s="143" t="s">
        <v>281</v>
      </c>
      <c r="AT768" s="143" t="s">
        <v>426</v>
      </c>
      <c r="AU768" s="143" t="s">
        <v>89</v>
      </c>
      <c r="AY768" s="16" t="s">
        <v>190</v>
      </c>
      <c r="BE768" s="144">
        <f>IF(N768="základní",J768,0)</f>
        <v>0</v>
      </c>
      <c r="BF768" s="144">
        <f>IF(N768="snížená",J768,0)</f>
        <v>0</v>
      </c>
      <c r="BG768" s="144">
        <f>IF(N768="zákl. přenesená",J768,0)</f>
        <v>0</v>
      </c>
      <c r="BH768" s="144">
        <f>IF(N768="sníž. přenesená",J768,0)</f>
        <v>0</v>
      </c>
      <c r="BI768" s="144">
        <f>IF(N768="nulová",J768,0)</f>
        <v>0</v>
      </c>
      <c r="BJ768" s="16" t="s">
        <v>87</v>
      </c>
      <c r="BK768" s="144">
        <f>ROUND(I768*H768,2)</f>
        <v>0</v>
      </c>
      <c r="BL768" s="16" t="s">
        <v>237</v>
      </c>
      <c r="BM768" s="143" t="s">
        <v>1244</v>
      </c>
    </row>
    <row r="769" spans="2:65" s="1" customFormat="1">
      <c r="B769" s="31"/>
      <c r="D769" s="145" t="s">
        <v>198</v>
      </c>
      <c r="F769" s="146" t="s">
        <v>928</v>
      </c>
      <c r="I769" s="147"/>
      <c r="L769" s="31"/>
      <c r="M769" s="148"/>
      <c r="T769" s="55"/>
      <c r="AT769" s="16" t="s">
        <v>198</v>
      </c>
      <c r="AU769" s="16" t="s">
        <v>89</v>
      </c>
    </row>
    <row r="770" spans="2:65" s="1" customFormat="1" ht="19.5">
      <c r="B770" s="31"/>
      <c r="D770" s="145" t="s">
        <v>403</v>
      </c>
      <c r="F770" s="151" t="s">
        <v>2242</v>
      </c>
      <c r="I770" s="147"/>
      <c r="L770" s="31"/>
      <c r="M770" s="148"/>
      <c r="T770" s="55"/>
      <c r="AT770" s="16" t="s">
        <v>403</v>
      </c>
      <c r="AU770" s="16" t="s">
        <v>89</v>
      </c>
    </row>
    <row r="771" spans="2:65" s="1" customFormat="1" ht="24.2" customHeight="1">
      <c r="B771" s="31"/>
      <c r="C771" s="132" t="s">
        <v>719</v>
      </c>
      <c r="D771" s="132" t="s">
        <v>192</v>
      </c>
      <c r="E771" s="133" t="s">
        <v>2243</v>
      </c>
      <c r="F771" s="134" t="s">
        <v>2244</v>
      </c>
      <c r="G771" s="135" t="s">
        <v>204</v>
      </c>
      <c r="H771" s="136">
        <v>8</v>
      </c>
      <c r="I771" s="137"/>
      <c r="J771" s="138">
        <f>ROUND(I771*H771,2)</f>
        <v>0</v>
      </c>
      <c r="K771" s="134" t="s">
        <v>196</v>
      </c>
      <c r="L771" s="31"/>
      <c r="M771" s="139" t="s">
        <v>1</v>
      </c>
      <c r="N771" s="140" t="s">
        <v>44</v>
      </c>
      <c r="P771" s="141">
        <f>O771*H771</f>
        <v>0</v>
      </c>
      <c r="Q771" s="141">
        <v>2.459E-5</v>
      </c>
      <c r="R771" s="141">
        <f>Q771*H771</f>
        <v>1.9672E-4</v>
      </c>
      <c r="S771" s="141">
        <v>0</v>
      </c>
      <c r="T771" s="142">
        <f>S771*H771</f>
        <v>0</v>
      </c>
      <c r="AR771" s="143" t="s">
        <v>237</v>
      </c>
      <c r="AT771" s="143" t="s">
        <v>192</v>
      </c>
      <c r="AU771" s="143" t="s">
        <v>89</v>
      </c>
      <c r="AY771" s="16" t="s">
        <v>190</v>
      </c>
      <c r="BE771" s="144">
        <f>IF(N771="základní",J771,0)</f>
        <v>0</v>
      </c>
      <c r="BF771" s="144">
        <f>IF(N771="snížená",J771,0)</f>
        <v>0</v>
      </c>
      <c r="BG771" s="144">
        <f>IF(N771="zákl. přenesená",J771,0)</f>
        <v>0</v>
      </c>
      <c r="BH771" s="144">
        <f>IF(N771="sníž. přenesená",J771,0)</f>
        <v>0</v>
      </c>
      <c r="BI771" s="144">
        <f>IF(N771="nulová",J771,0)</f>
        <v>0</v>
      </c>
      <c r="BJ771" s="16" t="s">
        <v>87</v>
      </c>
      <c r="BK771" s="144">
        <f>ROUND(I771*H771,2)</f>
        <v>0</v>
      </c>
      <c r="BL771" s="16" t="s">
        <v>237</v>
      </c>
      <c r="BM771" s="143" t="s">
        <v>1247</v>
      </c>
    </row>
    <row r="772" spans="2:65" s="1" customFormat="1" ht="19.5">
      <c r="B772" s="31"/>
      <c r="D772" s="145" t="s">
        <v>198</v>
      </c>
      <c r="F772" s="146" t="s">
        <v>2245</v>
      </c>
      <c r="I772" s="147"/>
      <c r="L772" s="31"/>
      <c r="M772" s="148"/>
      <c r="T772" s="55"/>
      <c r="AT772" s="16" t="s">
        <v>198</v>
      </c>
      <c r="AU772" s="16" t="s">
        <v>89</v>
      </c>
    </row>
    <row r="773" spans="2:65" s="1" customFormat="1">
      <c r="B773" s="31"/>
      <c r="D773" s="149" t="s">
        <v>200</v>
      </c>
      <c r="F773" s="150" t="s">
        <v>2246</v>
      </c>
      <c r="I773" s="147"/>
      <c r="L773" s="31"/>
      <c r="M773" s="148"/>
      <c r="T773" s="55"/>
      <c r="AT773" s="16" t="s">
        <v>200</v>
      </c>
      <c r="AU773" s="16" t="s">
        <v>89</v>
      </c>
    </row>
    <row r="774" spans="2:65" s="1" customFormat="1" ht="19.5">
      <c r="B774" s="31"/>
      <c r="D774" s="145" t="s">
        <v>403</v>
      </c>
      <c r="F774" s="151" t="s">
        <v>2247</v>
      </c>
      <c r="I774" s="147"/>
      <c r="L774" s="31"/>
      <c r="M774" s="148"/>
      <c r="T774" s="55"/>
      <c r="AT774" s="16" t="s">
        <v>403</v>
      </c>
      <c r="AU774" s="16" t="s">
        <v>89</v>
      </c>
    </row>
    <row r="775" spans="2:65" s="1" customFormat="1" ht="24.2" customHeight="1">
      <c r="B775" s="31"/>
      <c r="C775" s="132" t="s">
        <v>1250</v>
      </c>
      <c r="D775" s="132" t="s">
        <v>192</v>
      </c>
      <c r="E775" s="133" t="s">
        <v>1734</v>
      </c>
      <c r="F775" s="134" t="s">
        <v>1735</v>
      </c>
      <c r="G775" s="135" t="s">
        <v>926</v>
      </c>
      <c r="H775" s="136">
        <v>1051.3440000000001</v>
      </c>
      <c r="I775" s="137"/>
      <c r="J775" s="138">
        <f>ROUND(I775*H775,2)</f>
        <v>0</v>
      </c>
      <c r="K775" s="134" t="s">
        <v>196</v>
      </c>
      <c r="L775" s="31"/>
      <c r="M775" s="139" t="s">
        <v>1</v>
      </c>
      <c r="N775" s="140" t="s">
        <v>44</v>
      </c>
      <c r="P775" s="141">
        <f>O775*H775</f>
        <v>0</v>
      </c>
      <c r="Q775" s="141">
        <v>5.8275E-5</v>
      </c>
      <c r="R775" s="141">
        <f>Q775*H775</f>
        <v>6.12670716E-2</v>
      </c>
      <c r="S775" s="141">
        <v>0</v>
      </c>
      <c r="T775" s="142">
        <f>S775*H775</f>
        <v>0</v>
      </c>
      <c r="AR775" s="143" t="s">
        <v>237</v>
      </c>
      <c r="AT775" s="143" t="s">
        <v>192</v>
      </c>
      <c r="AU775" s="143" t="s">
        <v>89</v>
      </c>
      <c r="AY775" s="16" t="s">
        <v>190</v>
      </c>
      <c r="BE775" s="144">
        <f>IF(N775="základní",J775,0)</f>
        <v>0</v>
      </c>
      <c r="BF775" s="144">
        <f>IF(N775="snížená",J775,0)</f>
        <v>0</v>
      </c>
      <c r="BG775" s="144">
        <f>IF(N775="zákl. přenesená",J775,0)</f>
        <v>0</v>
      </c>
      <c r="BH775" s="144">
        <f>IF(N775="sníž. přenesená",J775,0)</f>
        <v>0</v>
      </c>
      <c r="BI775" s="144">
        <f>IF(N775="nulová",J775,0)</f>
        <v>0</v>
      </c>
      <c r="BJ775" s="16" t="s">
        <v>87</v>
      </c>
      <c r="BK775" s="144">
        <f>ROUND(I775*H775,2)</f>
        <v>0</v>
      </c>
      <c r="BL775" s="16" t="s">
        <v>237</v>
      </c>
      <c r="BM775" s="143" t="s">
        <v>1253</v>
      </c>
    </row>
    <row r="776" spans="2:65" s="1" customFormat="1" ht="19.5">
      <c r="B776" s="31"/>
      <c r="D776" s="145" t="s">
        <v>198</v>
      </c>
      <c r="F776" s="146" t="s">
        <v>1737</v>
      </c>
      <c r="I776" s="147"/>
      <c r="L776" s="31"/>
      <c r="M776" s="148"/>
      <c r="T776" s="55"/>
      <c r="AT776" s="16" t="s">
        <v>198</v>
      </c>
      <c r="AU776" s="16" t="s">
        <v>89</v>
      </c>
    </row>
    <row r="777" spans="2:65" s="1" customFormat="1">
      <c r="B777" s="31"/>
      <c r="D777" s="149" t="s">
        <v>200</v>
      </c>
      <c r="F777" s="150" t="s">
        <v>1738</v>
      </c>
      <c r="I777" s="147"/>
      <c r="L777" s="31"/>
      <c r="M777" s="148"/>
      <c r="T777" s="55"/>
      <c r="AT777" s="16" t="s">
        <v>200</v>
      </c>
      <c r="AU777" s="16" t="s">
        <v>89</v>
      </c>
    </row>
    <row r="778" spans="2:65" s="1" customFormat="1" ht="19.5">
      <c r="B778" s="31"/>
      <c r="D778" s="145" t="s">
        <v>403</v>
      </c>
      <c r="F778" s="151" t="s">
        <v>1739</v>
      </c>
      <c r="I778" s="147"/>
      <c r="L778" s="31"/>
      <c r="M778" s="148"/>
      <c r="T778" s="55"/>
      <c r="AT778" s="16" t="s">
        <v>403</v>
      </c>
      <c r="AU778" s="16" t="s">
        <v>89</v>
      </c>
    </row>
    <row r="779" spans="2:65" s="1" customFormat="1" ht="16.5" customHeight="1">
      <c r="B779" s="31"/>
      <c r="C779" s="152" t="s">
        <v>724</v>
      </c>
      <c r="D779" s="152" t="s">
        <v>426</v>
      </c>
      <c r="E779" s="153" t="s">
        <v>924</v>
      </c>
      <c r="F779" s="154" t="s">
        <v>925</v>
      </c>
      <c r="G779" s="155" t="s">
        <v>926</v>
      </c>
      <c r="H779" s="156">
        <v>1051.3440000000001</v>
      </c>
      <c r="I779" s="157"/>
      <c r="J779" s="158">
        <f>ROUND(I779*H779,2)</f>
        <v>0</v>
      </c>
      <c r="K779" s="154" t="s">
        <v>1</v>
      </c>
      <c r="L779" s="159"/>
      <c r="M779" s="160" t="s">
        <v>1</v>
      </c>
      <c r="N779" s="161" t="s">
        <v>44</v>
      </c>
      <c r="P779" s="141">
        <f>O779*H779</f>
        <v>0</v>
      </c>
      <c r="Q779" s="141">
        <v>0</v>
      </c>
      <c r="R779" s="141">
        <f>Q779*H779</f>
        <v>0</v>
      </c>
      <c r="S779" s="141">
        <v>0</v>
      </c>
      <c r="T779" s="142">
        <f>S779*H779</f>
        <v>0</v>
      </c>
      <c r="AR779" s="143" t="s">
        <v>281</v>
      </c>
      <c r="AT779" s="143" t="s">
        <v>426</v>
      </c>
      <c r="AU779" s="143" t="s">
        <v>89</v>
      </c>
      <c r="AY779" s="16" t="s">
        <v>190</v>
      </c>
      <c r="BE779" s="144">
        <f>IF(N779="základní",J779,0)</f>
        <v>0</v>
      </c>
      <c r="BF779" s="144">
        <f>IF(N779="snížená",J779,0)</f>
        <v>0</v>
      </c>
      <c r="BG779" s="144">
        <f>IF(N779="zákl. přenesená",J779,0)</f>
        <v>0</v>
      </c>
      <c r="BH779" s="144">
        <f>IF(N779="sníž. přenesená",J779,0)</f>
        <v>0</v>
      </c>
      <c r="BI779" s="144">
        <f>IF(N779="nulová",J779,0)</f>
        <v>0</v>
      </c>
      <c r="BJ779" s="16" t="s">
        <v>87</v>
      </c>
      <c r="BK779" s="144">
        <f>ROUND(I779*H779,2)</f>
        <v>0</v>
      </c>
      <c r="BL779" s="16" t="s">
        <v>237</v>
      </c>
      <c r="BM779" s="143" t="s">
        <v>1258</v>
      </c>
    </row>
    <row r="780" spans="2:65" s="1" customFormat="1">
      <c r="B780" s="31"/>
      <c r="D780" s="145" t="s">
        <v>198</v>
      </c>
      <c r="F780" s="146" t="s">
        <v>928</v>
      </c>
      <c r="I780" s="147"/>
      <c r="L780" s="31"/>
      <c r="M780" s="148"/>
      <c r="T780" s="55"/>
      <c r="AT780" s="16" t="s">
        <v>198</v>
      </c>
      <c r="AU780" s="16" t="s">
        <v>89</v>
      </c>
    </row>
    <row r="781" spans="2:65" s="1" customFormat="1" ht="24.2" customHeight="1">
      <c r="B781" s="31"/>
      <c r="C781" s="132" t="s">
        <v>1265</v>
      </c>
      <c r="D781" s="132" t="s">
        <v>192</v>
      </c>
      <c r="E781" s="133" t="s">
        <v>1763</v>
      </c>
      <c r="F781" s="134" t="s">
        <v>1764</v>
      </c>
      <c r="G781" s="135" t="s">
        <v>926</v>
      </c>
      <c r="H781" s="136">
        <v>2779.38</v>
      </c>
      <c r="I781" s="137"/>
      <c r="J781" s="138">
        <f>ROUND(I781*H781,2)</f>
        <v>0</v>
      </c>
      <c r="K781" s="134" t="s">
        <v>196</v>
      </c>
      <c r="L781" s="31"/>
      <c r="M781" s="139" t="s">
        <v>1</v>
      </c>
      <c r="N781" s="140" t="s">
        <v>44</v>
      </c>
      <c r="P781" s="141">
        <f>O781*H781</f>
        <v>0</v>
      </c>
      <c r="Q781" s="141">
        <v>4.6999999999999997E-5</v>
      </c>
      <c r="R781" s="141">
        <f>Q781*H781</f>
        <v>0.13063085999999999</v>
      </c>
      <c r="S781" s="141">
        <v>0</v>
      </c>
      <c r="T781" s="142">
        <f>S781*H781</f>
        <v>0</v>
      </c>
      <c r="AR781" s="143" t="s">
        <v>237</v>
      </c>
      <c r="AT781" s="143" t="s">
        <v>192</v>
      </c>
      <c r="AU781" s="143" t="s">
        <v>89</v>
      </c>
      <c r="AY781" s="16" t="s">
        <v>190</v>
      </c>
      <c r="BE781" s="144">
        <f>IF(N781="základní",J781,0)</f>
        <v>0</v>
      </c>
      <c r="BF781" s="144">
        <f>IF(N781="snížená",J781,0)</f>
        <v>0</v>
      </c>
      <c r="BG781" s="144">
        <f>IF(N781="zákl. přenesená",J781,0)</f>
        <v>0</v>
      </c>
      <c r="BH781" s="144">
        <f>IF(N781="sníž. přenesená",J781,0)</f>
        <v>0</v>
      </c>
      <c r="BI781" s="144">
        <f>IF(N781="nulová",J781,0)</f>
        <v>0</v>
      </c>
      <c r="BJ781" s="16" t="s">
        <v>87</v>
      </c>
      <c r="BK781" s="144">
        <f>ROUND(I781*H781,2)</f>
        <v>0</v>
      </c>
      <c r="BL781" s="16" t="s">
        <v>237</v>
      </c>
      <c r="BM781" s="143" t="s">
        <v>1268</v>
      </c>
    </row>
    <row r="782" spans="2:65" s="1" customFormat="1" ht="19.5">
      <c r="B782" s="31"/>
      <c r="D782" s="145" t="s">
        <v>198</v>
      </c>
      <c r="F782" s="146" t="s">
        <v>1766</v>
      </c>
      <c r="I782" s="147"/>
      <c r="L782" s="31"/>
      <c r="M782" s="148"/>
      <c r="T782" s="55"/>
      <c r="AT782" s="16" t="s">
        <v>198</v>
      </c>
      <c r="AU782" s="16" t="s">
        <v>89</v>
      </c>
    </row>
    <row r="783" spans="2:65" s="1" customFormat="1">
      <c r="B783" s="31"/>
      <c r="D783" s="149" t="s">
        <v>200</v>
      </c>
      <c r="F783" s="150" t="s">
        <v>1767</v>
      </c>
      <c r="I783" s="147"/>
      <c r="L783" s="31"/>
      <c r="M783" s="148"/>
      <c r="T783" s="55"/>
      <c r="AT783" s="16" t="s">
        <v>200</v>
      </c>
      <c r="AU783" s="16" t="s">
        <v>89</v>
      </c>
    </row>
    <row r="784" spans="2:65" s="1" customFormat="1" ht="24.2" customHeight="1">
      <c r="B784" s="31"/>
      <c r="C784" s="132" t="s">
        <v>730</v>
      </c>
      <c r="D784" s="132" t="s">
        <v>192</v>
      </c>
      <c r="E784" s="133" t="s">
        <v>1758</v>
      </c>
      <c r="F784" s="134" t="s">
        <v>1759</v>
      </c>
      <c r="G784" s="135" t="s">
        <v>926</v>
      </c>
      <c r="H784" s="136">
        <v>1947.27</v>
      </c>
      <c r="I784" s="137"/>
      <c r="J784" s="138">
        <f>ROUND(I784*H784,2)</f>
        <v>0</v>
      </c>
      <c r="K784" s="134" t="s">
        <v>196</v>
      </c>
      <c r="L784" s="31"/>
      <c r="M784" s="139" t="s">
        <v>1</v>
      </c>
      <c r="N784" s="140" t="s">
        <v>44</v>
      </c>
      <c r="P784" s="141">
        <f>O784*H784</f>
        <v>0</v>
      </c>
      <c r="Q784" s="141">
        <v>4.93375E-5</v>
      </c>
      <c r="R784" s="141">
        <f>Q784*H784</f>
        <v>9.6073433624999996E-2</v>
      </c>
      <c r="S784" s="141">
        <v>0</v>
      </c>
      <c r="T784" s="142">
        <f>S784*H784</f>
        <v>0</v>
      </c>
      <c r="AR784" s="143" t="s">
        <v>237</v>
      </c>
      <c r="AT784" s="143" t="s">
        <v>192</v>
      </c>
      <c r="AU784" s="143" t="s">
        <v>89</v>
      </c>
      <c r="AY784" s="16" t="s">
        <v>190</v>
      </c>
      <c r="BE784" s="144">
        <f>IF(N784="základní",J784,0)</f>
        <v>0</v>
      </c>
      <c r="BF784" s="144">
        <f>IF(N784="snížená",J784,0)</f>
        <v>0</v>
      </c>
      <c r="BG784" s="144">
        <f>IF(N784="zákl. přenesená",J784,0)</f>
        <v>0</v>
      </c>
      <c r="BH784" s="144">
        <f>IF(N784="sníž. přenesená",J784,0)</f>
        <v>0</v>
      </c>
      <c r="BI784" s="144">
        <f>IF(N784="nulová",J784,0)</f>
        <v>0</v>
      </c>
      <c r="BJ784" s="16" t="s">
        <v>87</v>
      </c>
      <c r="BK784" s="144">
        <f>ROUND(I784*H784,2)</f>
        <v>0</v>
      </c>
      <c r="BL784" s="16" t="s">
        <v>237</v>
      </c>
      <c r="BM784" s="143" t="s">
        <v>1273</v>
      </c>
    </row>
    <row r="785" spans="2:65" s="1" customFormat="1" ht="19.5">
      <c r="B785" s="31"/>
      <c r="D785" s="145" t="s">
        <v>198</v>
      </c>
      <c r="F785" s="146" t="s">
        <v>1761</v>
      </c>
      <c r="I785" s="147"/>
      <c r="L785" s="31"/>
      <c r="M785" s="148"/>
      <c r="T785" s="55"/>
      <c r="AT785" s="16" t="s">
        <v>198</v>
      </c>
      <c r="AU785" s="16" t="s">
        <v>89</v>
      </c>
    </row>
    <row r="786" spans="2:65" s="1" customFormat="1">
      <c r="B786" s="31"/>
      <c r="D786" s="149" t="s">
        <v>200</v>
      </c>
      <c r="F786" s="150" t="s">
        <v>1762</v>
      </c>
      <c r="I786" s="147"/>
      <c r="L786" s="31"/>
      <c r="M786" s="148"/>
      <c r="T786" s="55"/>
      <c r="AT786" s="16" t="s">
        <v>200</v>
      </c>
      <c r="AU786" s="16" t="s">
        <v>89</v>
      </c>
    </row>
    <row r="787" spans="2:65" s="1" customFormat="1" ht="21.75" customHeight="1">
      <c r="B787" s="31"/>
      <c r="C787" s="152" t="s">
        <v>1275</v>
      </c>
      <c r="D787" s="152" t="s">
        <v>426</v>
      </c>
      <c r="E787" s="153" t="s">
        <v>1769</v>
      </c>
      <c r="F787" s="154" t="s">
        <v>1770</v>
      </c>
      <c r="G787" s="155" t="s">
        <v>265</v>
      </c>
      <c r="H787" s="156">
        <v>4.7270000000000003</v>
      </c>
      <c r="I787" s="157"/>
      <c r="J787" s="158">
        <f>ROUND(I787*H787,2)</f>
        <v>0</v>
      </c>
      <c r="K787" s="154" t="s">
        <v>196</v>
      </c>
      <c r="L787" s="159"/>
      <c r="M787" s="160" t="s">
        <v>1</v>
      </c>
      <c r="N787" s="161" t="s">
        <v>44</v>
      </c>
      <c r="P787" s="141">
        <f>O787*H787</f>
        <v>0</v>
      </c>
      <c r="Q787" s="141">
        <v>1</v>
      </c>
      <c r="R787" s="141">
        <f>Q787*H787</f>
        <v>4.7270000000000003</v>
      </c>
      <c r="S787" s="141">
        <v>0</v>
      </c>
      <c r="T787" s="142">
        <f>S787*H787</f>
        <v>0</v>
      </c>
      <c r="AR787" s="143" t="s">
        <v>281</v>
      </c>
      <c r="AT787" s="143" t="s">
        <v>426</v>
      </c>
      <c r="AU787" s="143" t="s">
        <v>89</v>
      </c>
      <c r="AY787" s="16" t="s">
        <v>190</v>
      </c>
      <c r="BE787" s="144">
        <f>IF(N787="základní",J787,0)</f>
        <v>0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6" t="s">
        <v>87</v>
      </c>
      <c r="BK787" s="144">
        <f>ROUND(I787*H787,2)</f>
        <v>0</v>
      </c>
      <c r="BL787" s="16" t="s">
        <v>237</v>
      </c>
      <c r="BM787" s="143" t="s">
        <v>1278</v>
      </c>
    </row>
    <row r="788" spans="2:65" s="1" customFormat="1">
      <c r="B788" s="31"/>
      <c r="D788" s="145" t="s">
        <v>198</v>
      </c>
      <c r="F788" s="146" t="s">
        <v>1770</v>
      </c>
      <c r="I788" s="147"/>
      <c r="L788" s="31"/>
      <c r="M788" s="148"/>
      <c r="T788" s="55"/>
      <c r="AT788" s="16" t="s">
        <v>198</v>
      </c>
      <c r="AU788" s="16" t="s">
        <v>89</v>
      </c>
    </row>
    <row r="789" spans="2:65" s="1" customFormat="1" ht="24.2" customHeight="1">
      <c r="B789" s="31"/>
      <c r="C789" s="132" t="s">
        <v>735</v>
      </c>
      <c r="D789" s="132" t="s">
        <v>192</v>
      </c>
      <c r="E789" s="133" t="s">
        <v>1719</v>
      </c>
      <c r="F789" s="134" t="s">
        <v>1720</v>
      </c>
      <c r="G789" s="135" t="s">
        <v>926</v>
      </c>
      <c r="H789" s="136">
        <v>77.7</v>
      </c>
      <c r="I789" s="137"/>
      <c r="J789" s="138">
        <f>ROUND(I789*H789,2)</f>
        <v>0</v>
      </c>
      <c r="K789" s="134" t="s">
        <v>196</v>
      </c>
      <c r="L789" s="31"/>
      <c r="M789" s="139" t="s">
        <v>1</v>
      </c>
      <c r="N789" s="140" t="s">
        <v>44</v>
      </c>
      <c r="P789" s="141">
        <f>O789*H789</f>
        <v>0</v>
      </c>
      <c r="Q789" s="141">
        <v>6.0612500000000003E-5</v>
      </c>
      <c r="R789" s="141">
        <f>Q789*H789</f>
        <v>4.7095912500000007E-3</v>
      </c>
      <c r="S789" s="141">
        <v>0</v>
      </c>
      <c r="T789" s="142">
        <f>S789*H789</f>
        <v>0</v>
      </c>
      <c r="AR789" s="143" t="s">
        <v>237</v>
      </c>
      <c r="AT789" s="143" t="s">
        <v>192</v>
      </c>
      <c r="AU789" s="143" t="s">
        <v>89</v>
      </c>
      <c r="AY789" s="16" t="s">
        <v>190</v>
      </c>
      <c r="BE789" s="144">
        <f>IF(N789="základní",J789,0)</f>
        <v>0</v>
      </c>
      <c r="BF789" s="144">
        <f>IF(N789="snížená",J789,0)</f>
        <v>0</v>
      </c>
      <c r="BG789" s="144">
        <f>IF(N789="zákl. přenesená",J789,0)</f>
        <v>0</v>
      </c>
      <c r="BH789" s="144">
        <f>IF(N789="sníž. přenesená",J789,0)</f>
        <v>0</v>
      </c>
      <c r="BI789" s="144">
        <f>IF(N789="nulová",J789,0)</f>
        <v>0</v>
      </c>
      <c r="BJ789" s="16" t="s">
        <v>87</v>
      </c>
      <c r="BK789" s="144">
        <f>ROUND(I789*H789,2)</f>
        <v>0</v>
      </c>
      <c r="BL789" s="16" t="s">
        <v>237</v>
      </c>
      <c r="BM789" s="143" t="s">
        <v>1283</v>
      </c>
    </row>
    <row r="790" spans="2:65" s="1" customFormat="1" ht="19.5">
      <c r="B790" s="31"/>
      <c r="D790" s="145" t="s">
        <v>198</v>
      </c>
      <c r="F790" s="146" t="s">
        <v>1722</v>
      </c>
      <c r="I790" s="147"/>
      <c r="L790" s="31"/>
      <c r="M790" s="148"/>
      <c r="T790" s="55"/>
      <c r="AT790" s="16" t="s">
        <v>198</v>
      </c>
      <c r="AU790" s="16" t="s">
        <v>89</v>
      </c>
    </row>
    <row r="791" spans="2:65" s="1" customFormat="1">
      <c r="B791" s="31"/>
      <c r="D791" s="149" t="s">
        <v>200</v>
      </c>
      <c r="F791" s="150" t="s">
        <v>1723</v>
      </c>
      <c r="I791" s="147"/>
      <c r="L791" s="31"/>
      <c r="M791" s="148"/>
      <c r="T791" s="55"/>
      <c r="AT791" s="16" t="s">
        <v>200</v>
      </c>
      <c r="AU791" s="16" t="s">
        <v>89</v>
      </c>
    </row>
    <row r="792" spans="2:65" s="1" customFormat="1" ht="24.2" customHeight="1">
      <c r="B792" s="31"/>
      <c r="C792" s="132" t="s">
        <v>1284</v>
      </c>
      <c r="D792" s="132" t="s">
        <v>192</v>
      </c>
      <c r="E792" s="133" t="s">
        <v>1734</v>
      </c>
      <c r="F792" s="134" t="s">
        <v>1735</v>
      </c>
      <c r="G792" s="135" t="s">
        <v>926</v>
      </c>
      <c r="H792" s="136">
        <v>304.58999999999997</v>
      </c>
      <c r="I792" s="137"/>
      <c r="J792" s="138">
        <f>ROUND(I792*H792,2)</f>
        <v>0</v>
      </c>
      <c r="K792" s="134" t="s">
        <v>196</v>
      </c>
      <c r="L792" s="31"/>
      <c r="M792" s="139" t="s">
        <v>1</v>
      </c>
      <c r="N792" s="140" t="s">
        <v>44</v>
      </c>
      <c r="P792" s="141">
        <f>O792*H792</f>
        <v>0</v>
      </c>
      <c r="Q792" s="141">
        <v>5.8275E-5</v>
      </c>
      <c r="R792" s="141">
        <f>Q792*H792</f>
        <v>1.7749982249999997E-2</v>
      </c>
      <c r="S792" s="141">
        <v>0</v>
      </c>
      <c r="T792" s="142">
        <f>S792*H792</f>
        <v>0</v>
      </c>
      <c r="AR792" s="143" t="s">
        <v>237</v>
      </c>
      <c r="AT792" s="143" t="s">
        <v>192</v>
      </c>
      <c r="AU792" s="143" t="s">
        <v>89</v>
      </c>
      <c r="AY792" s="16" t="s">
        <v>190</v>
      </c>
      <c r="BE792" s="144">
        <f>IF(N792="základní",J792,0)</f>
        <v>0</v>
      </c>
      <c r="BF792" s="144">
        <f>IF(N792="snížená",J792,0)</f>
        <v>0</v>
      </c>
      <c r="BG792" s="144">
        <f>IF(N792="zákl. přenesená",J792,0)</f>
        <v>0</v>
      </c>
      <c r="BH792" s="144">
        <f>IF(N792="sníž. přenesená",J792,0)</f>
        <v>0</v>
      </c>
      <c r="BI792" s="144">
        <f>IF(N792="nulová",J792,0)</f>
        <v>0</v>
      </c>
      <c r="BJ792" s="16" t="s">
        <v>87</v>
      </c>
      <c r="BK792" s="144">
        <f>ROUND(I792*H792,2)</f>
        <v>0</v>
      </c>
      <c r="BL792" s="16" t="s">
        <v>237</v>
      </c>
      <c r="BM792" s="143" t="s">
        <v>1287</v>
      </c>
    </row>
    <row r="793" spans="2:65" s="1" customFormat="1" ht="19.5">
      <c r="B793" s="31"/>
      <c r="D793" s="145" t="s">
        <v>198</v>
      </c>
      <c r="F793" s="146" t="s">
        <v>1737</v>
      </c>
      <c r="I793" s="147"/>
      <c r="L793" s="31"/>
      <c r="M793" s="148"/>
      <c r="T793" s="55"/>
      <c r="AT793" s="16" t="s">
        <v>198</v>
      </c>
      <c r="AU793" s="16" t="s">
        <v>89</v>
      </c>
    </row>
    <row r="794" spans="2:65" s="1" customFormat="1">
      <c r="B794" s="31"/>
      <c r="D794" s="149" t="s">
        <v>200</v>
      </c>
      <c r="F794" s="150" t="s">
        <v>1738</v>
      </c>
      <c r="I794" s="147"/>
      <c r="L794" s="31"/>
      <c r="M794" s="148"/>
      <c r="T794" s="55"/>
      <c r="AT794" s="16" t="s">
        <v>200</v>
      </c>
      <c r="AU794" s="16" t="s">
        <v>89</v>
      </c>
    </row>
    <row r="795" spans="2:65" s="1" customFormat="1" ht="24.2" customHeight="1">
      <c r="B795" s="31"/>
      <c r="C795" s="152" t="s">
        <v>740</v>
      </c>
      <c r="D795" s="152" t="s">
        <v>426</v>
      </c>
      <c r="E795" s="153" t="s">
        <v>1749</v>
      </c>
      <c r="F795" s="154" t="s">
        <v>1750</v>
      </c>
      <c r="G795" s="155" t="s">
        <v>265</v>
      </c>
      <c r="H795" s="156">
        <v>7.8E-2</v>
      </c>
      <c r="I795" s="157"/>
      <c r="J795" s="158">
        <f>ROUND(I795*H795,2)</f>
        <v>0</v>
      </c>
      <c r="K795" s="154" t="s">
        <v>196</v>
      </c>
      <c r="L795" s="159"/>
      <c r="M795" s="160" t="s">
        <v>1</v>
      </c>
      <c r="N795" s="161" t="s">
        <v>44</v>
      </c>
      <c r="P795" s="141">
        <f>O795*H795</f>
        <v>0</v>
      </c>
      <c r="Q795" s="141">
        <v>1</v>
      </c>
      <c r="R795" s="141">
        <f>Q795*H795</f>
        <v>7.8E-2</v>
      </c>
      <c r="S795" s="141">
        <v>0</v>
      </c>
      <c r="T795" s="142">
        <f>S795*H795</f>
        <v>0</v>
      </c>
      <c r="AR795" s="143" t="s">
        <v>281</v>
      </c>
      <c r="AT795" s="143" t="s">
        <v>426</v>
      </c>
      <c r="AU795" s="143" t="s">
        <v>89</v>
      </c>
      <c r="AY795" s="16" t="s">
        <v>190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6" t="s">
        <v>87</v>
      </c>
      <c r="BK795" s="144">
        <f>ROUND(I795*H795,2)</f>
        <v>0</v>
      </c>
      <c r="BL795" s="16" t="s">
        <v>237</v>
      </c>
      <c r="BM795" s="143" t="s">
        <v>1291</v>
      </c>
    </row>
    <row r="796" spans="2:65" s="1" customFormat="1">
      <c r="B796" s="31"/>
      <c r="D796" s="145" t="s">
        <v>198</v>
      </c>
      <c r="F796" s="146" t="s">
        <v>1750</v>
      </c>
      <c r="I796" s="147"/>
      <c r="L796" s="31"/>
      <c r="M796" s="148"/>
      <c r="T796" s="55"/>
      <c r="AT796" s="16" t="s">
        <v>198</v>
      </c>
      <c r="AU796" s="16" t="s">
        <v>89</v>
      </c>
    </row>
    <row r="797" spans="2:65" s="1" customFormat="1" ht="24.2" customHeight="1">
      <c r="B797" s="31"/>
      <c r="C797" s="132" t="s">
        <v>1294</v>
      </c>
      <c r="D797" s="132" t="s">
        <v>192</v>
      </c>
      <c r="E797" s="133" t="s">
        <v>1719</v>
      </c>
      <c r="F797" s="134" t="s">
        <v>1720</v>
      </c>
      <c r="G797" s="135" t="s">
        <v>926</v>
      </c>
      <c r="H797" s="136">
        <v>101.1</v>
      </c>
      <c r="I797" s="137"/>
      <c r="J797" s="138">
        <f>ROUND(I797*H797,2)</f>
        <v>0</v>
      </c>
      <c r="K797" s="134" t="s">
        <v>196</v>
      </c>
      <c r="L797" s="31"/>
      <c r="M797" s="139" t="s">
        <v>1</v>
      </c>
      <c r="N797" s="140" t="s">
        <v>44</v>
      </c>
      <c r="P797" s="141">
        <f>O797*H797</f>
        <v>0</v>
      </c>
      <c r="Q797" s="141">
        <v>6.0612500000000003E-5</v>
      </c>
      <c r="R797" s="141">
        <f>Q797*H797</f>
        <v>6.12792375E-3</v>
      </c>
      <c r="S797" s="141">
        <v>0</v>
      </c>
      <c r="T797" s="142">
        <f>S797*H797</f>
        <v>0</v>
      </c>
      <c r="AR797" s="143" t="s">
        <v>237</v>
      </c>
      <c r="AT797" s="143" t="s">
        <v>192</v>
      </c>
      <c r="AU797" s="143" t="s">
        <v>89</v>
      </c>
      <c r="AY797" s="16" t="s">
        <v>190</v>
      </c>
      <c r="BE797" s="144">
        <f>IF(N797="základní",J797,0)</f>
        <v>0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6" t="s">
        <v>87</v>
      </c>
      <c r="BK797" s="144">
        <f>ROUND(I797*H797,2)</f>
        <v>0</v>
      </c>
      <c r="BL797" s="16" t="s">
        <v>237</v>
      </c>
      <c r="BM797" s="143" t="s">
        <v>1297</v>
      </c>
    </row>
    <row r="798" spans="2:65" s="1" customFormat="1" ht="19.5">
      <c r="B798" s="31"/>
      <c r="D798" s="145" t="s">
        <v>198</v>
      </c>
      <c r="F798" s="146" t="s">
        <v>1722</v>
      </c>
      <c r="I798" s="147"/>
      <c r="L798" s="31"/>
      <c r="M798" s="148"/>
      <c r="T798" s="55"/>
      <c r="AT798" s="16" t="s">
        <v>198</v>
      </c>
      <c r="AU798" s="16" t="s">
        <v>89</v>
      </c>
    </row>
    <row r="799" spans="2:65" s="1" customFormat="1">
      <c r="B799" s="31"/>
      <c r="D799" s="149" t="s">
        <v>200</v>
      </c>
      <c r="F799" s="150" t="s">
        <v>1723</v>
      </c>
      <c r="I799" s="147"/>
      <c r="L799" s="31"/>
      <c r="M799" s="148"/>
      <c r="T799" s="55"/>
      <c r="AT799" s="16" t="s">
        <v>200</v>
      </c>
      <c r="AU799" s="16" t="s">
        <v>89</v>
      </c>
    </row>
    <row r="800" spans="2:65" s="1" customFormat="1" ht="24.2" customHeight="1">
      <c r="B800" s="31"/>
      <c r="C800" s="152" t="s">
        <v>744</v>
      </c>
      <c r="D800" s="152" t="s">
        <v>426</v>
      </c>
      <c r="E800" s="153" t="s">
        <v>1754</v>
      </c>
      <c r="F800" s="154" t="s">
        <v>1755</v>
      </c>
      <c r="G800" s="155" t="s">
        <v>265</v>
      </c>
      <c r="H800" s="156">
        <v>0.40600000000000003</v>
      </c>
      <c r="I800" s="157"/>
      <c r="J800" s="158">
        <f>ROUND(I800*H800,2)</f>
        <v>0</v>
      </c>
      <c r="K800" s="154" t="s">
        <v>196</v>
      </c>
      <c r="L800" s="159"/>
      <c r="M800" s="160" t="s">
        <v>1</v>
      </c>
      <c r="N800" s="161" t="s">
        <v>44</v>
      </c>
      <c r="P800" s="141">
        <f>O800*H800</f>
        <v>0</v>
      </c>
      <c r="Q800" s="141">
        <v>1</v>
      </c>
      <c r="R800" s="141">
        <f>Q800*H800</f>
        <v>0.40600000000000003</v>
      </c>
      <c r="S800" s="141">
        <v>0</v>
      </c>
      <c r="T800" s="142">
        <f>S800*H800</f>
        <v>0</v>
      </c>
      <c r="AR800" s="143" t="s">
        <v>281</v>
      </c>
      <c r="AT800" s="143" t="s">
        <v>426</v>
      </c>
      <c r="AU800" s="143" t="s">
        <v>89</v>
      </c>
      <c r="AY800" s="16" t="s">
        <v>190</v>
      </c>
      <c r="BE800" s="144">
        <f>IF(N800="základní",J800,0)</f>
        <v>0</v>
      </c>
      <c r="BF800" s="144">
        <f>IF(N800="snížená",J800,0)</f>
        <v>0</v>
      </c>
      <c r="BG800" s="144">
        <f>IF(N800="zákl. přenesená",J800,0)</f>
        <v>0</v>
      </c>
      <c r="BH800" s="144">
        <f>IF(N800="sníž. přenesená",J800,0)</f>
        <v>0</v>
      </c>
      <c r="BI800" s="144">
        <f>IF(N800="nulová",J800,0)</f>
        <v>0</v>
      </c>
      <c r="BJ800" s="16" t="s">
        <v>87</v>
      </c>
      <c r="BK800" s="144">
        <f>ROUND(I800*H800,2)</f>
        <v>0</v>
      </c>
      <c r="BL800" s="16" t="s">
        <v>237</v>
      </c>
      <c r="BM800" s="143" t="s">
        <v>1304</v>
      </c>
    </row>
    <row r="801" spans="2:65" s="1" customFormat="1" ht="39">
      <c r="B801" s="31"/>
      <c r="D801" s="145" t="s">
        <v>198</v>
      </c>
      <c r="F801" s="146" t="s">
        <v>2248</v>
      </c>
      <c r="I801" s="147"/>
      <c r="L801" s="31"/>
      <c r="M801" s="148"/>
      <c r="T801" s="55"/>
      <c r="AT801" s="16" t="s">
        <v>198</v>
      </c>
      <c r="AU801" s="16" t="s">
        <v>89</v>
      </c>
    </row>
    <row r="802" spans="2:65" s="1" customFormat="1" ht="24.2" customHeight="1">
      <c r="B802" s="31"/>
      <c r="C802" s="132" t="s">
        <v>749</v>
      </c>
      <c r="D802" s="132" t="s">
        <v>192</v>
      </c>
      <c r="E802" s="133" t="s">
        <v>1774</v>
      </c>
      <c r="F802" s="134" t="s">
        <v>1775</v>
      </c>
      <c r="G802" s="135" t="s">
        <v>926</v>
      </c>
      <c r="H802" s="136">
        <v>5655.6</v>
      </c>
      <c r="I802" s="137"/>
      <c r="J802" s="138">
        <f>ROUND(I802*H802,2)</f>
        <v>0</v>
      </c>
      <c r="K802" s="134" t="s">
        <v>1</v>
      </c>
      <c r="L802" s="31"/>
      <c r="M802" s="139" t="s">
        <v>1</v>
      </c>
      <c r="N802" s="140" t="s">
        <v>44</v>
      </c>
      <c r="P802" s="141">
        <f>O802*H802</f>
        <v>0</v>
      </c>
      <c r="Q802" s="141">
        <v>0</v>
      </c>
      <c r="R802" s="141">
        <f>Q802*H802</f>
        <v>0</v>
      </c>
      <c r="S802" s="141">
        <v>0</v>
      </c>
      <c r="T802" s="142">
        <f>S802*H802</f>
        <v>0</v>
      </c>
      <c r="AR802" s="143" t="s">
        <v>237</v>
      </c>
      <c r="AT802" s="143" t="s">
        <v>192</v>
      </c>
      <c r="AU802" s="143" t="s">
        <v>89</v>
      </c>
      <c r="AY802" s="16" t="s">
        <v>190</v>
      </c>
      <c r="BE802" s="144">
        <f>IF(N802="základní",J802,0)</f>
        <v>0</v>
      </c>
      <c r="BF802" s="144">
        <f>IF(N802="snížená",J802,0)</f>
        <v>0</v>
      </c>
      <c r="BG802" s="144">
        <f>IF(N802="zákl. přenesená",J802,0)</f>
        <v>0</v>
      </c>
      <c r="BH802" s="144">
        <f>IF(N802="sníž. přenesená",J802,0)</f>
        <v>0</v>
      </c>
      <c r="BI802" s="144">
        <f>IF(N802="nulová",J802,0)</f>
        <v>0</v>
      </c>
      <c r="BJ802" s="16" t="s">
        <v>87</v>
      </c>
      <c r="BK802" s="144">
        <f>ROUND(I802*H802,2)</f>
        <v>0</v>
      </c>
      <c r="BL802" s="16" t="s">
        <v>237</v>
      </c>
      <c r="BM802" s="143" t="s">
        <v>1310</v>
      </c>
    </row>
    <row r="803" spans="2:65" s="1" customFormat="1">
      <c r="B803" s="31"/>
      <c r="D803" s="145" t="s">
        <v>198</v>
      </c>
      <c r="F803" s="146" t="s">
        <v>1777</v>
      </c>
      <c r="I803" s="147"/>
      <c r="L803" s="31"/>
      <c r="M803" s="148"/>
      <c r="T803" s="55"/>
      <c r="AT803" s="16" t="s">
        <v>198</v>
      </c>
      <c r="AU803" s="16" t="s">
        <v>89</v>
      </c>
    </row>
    <row r="804" spans="2:65" s="1" customFormat="1" ht="24.2" customHeight="1">
      <c r="B804" s="31"/>
      <c r="C804" s="132" t="s">
        <v>1314</v>
      </c>
      <c r="D804" s="132" t="s">
        <v>192</v>
      </c>
      <c r="E804" s="133" t="s">
        <v>1778</v>
      </c>
      <c r="F804" s="134" t="s">
        <v>1779</v>
      </c>
      <c r="G804" s="135" t="s">
        <v>926</v>
      </c>
      <c r="H804" s="136">
        <v>5655.6</v>
      </c>
      <c r="I804" s="137"/>
      <c r="J804" s="138">
        <f>ROUND(I804*H804,2)</f>
        <v>0</v>
      </c>
      <c r="K804" s="134" t="s">
        <v>1</v>
      </c>
      <c r="L804" s="31"/>
      <c r="M804" s="139" t="s">
        <v>1</v>
      </c>
      <c r="N804" s="140" t="s">
        <v>44</v>
      </c>
      <c r="P804" s="141">
        <f>O804*H804</f>
        <v>0</v>
      </c>
      <c r="Q804" s="141">
        <v>0</v>
      </c>
      <c r="R804" s="141">
        <f>Q804*H804</f>
        <v>0</v>
      </c>
      <c r="S804" s="141">
        <v>0</v>
      </c>
      <c r="T804" s="142">
        <f>S804*H804</f>
        <v>0</v>
      </c>
      <c r="AR804" s="143" t="s">
        <v>237</v>
      </c>
      <c r="AT804" s="143" t="s">
        <v>192</v>
      </c>
      <c r="AU804" s="143" t="s">
        <v>89</v>
      </c>
      <c r="AY804" s="16" t="s">
        <v>190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6" t="s">
        <v>87</v>
      </c>
      <c r="BK804" s="144">
        <f>ROUND(I804*H804,2)</f>
        <v>0</v>
      </c>
      <c r="BL804" s="16" t="s">
        <v>237</v>
      </c>
      <c r="BM804" s="143" t="s">
        <v>1313</v>
      </c>
    </row>
    <row r="805" spans="2:65" s="1" customFormat="1" ht="19.5">
      <c r="B805" s="31"/>
      <c r="D805" s="145" t="s">
        <v>198</v>
      </c>
      <c r="F805" s="146" t="s">
        <v>1779</v>
      </c>
      <c r="I805" s="147"/>
      <c r="L805" s="31"/>
      <c r="M805" s="148"/>
      <c r="T805" s="55"/>
      <c r="AT805" s="16" t="s">
        <v>198</v>
      </c>
      <c r="AU805" s="16" t="s">
        <v>89</v>
      </c>
    </row>
    <row r="806" spans="2:65" s="1" customFormat="1" ht="24.2" customHeight="1">
      <c r="B806" s="31"/>
      <c r="C806" s="132" t="s">
        <v>752</v>
      </c>
      <c r="D806" s="132" t="s">
        <v>192</v>
      </c>
      <c r="E806" s="133" t="s">
        <v>1782</v>
      </c>
      <c r="F806" s="134" t="s">
        <v>1783</v>
      </c>
      <c r="G806" s="135" t="s">
        <v>265</v>
      </c>
      <c r="H806" s="136">
        <v>12.302</v>
      </c>
      <c r="I806" s="137"/>
      <c r="J806" s="138">
        <f>ROUND(I806*H806,2)</f>
        <v>0</v>
      </c>
      <c r="K806" s="134" t="s">
        <v>196</v>
      </c>
      <c r="L806" s="31"/>
      <c r="M806" s="139" t="s">
        <v>1</v>
      </c>
      <c r="N806" s="140" t="s">
        <v>44</v>
      </c>
      <c r="P806" s="141">
        <f>O806*H806</f>
        <v>0</v>
      </c>
      <c r="Q806" s="141">
        <v>0</v>
      </c>
      <c r="R806" s="141">
        <f>Q806*H806</f>
        <v>0</v>
      </c>
      <c r="S806" s="141">
        <v>0</v>
      </c>
      <c r="T806" s="142">
        <f>S806*H806</f>
        <v>0</v>
      </c>
      <c r="AR806" s="143" t="s">
        <v>237</v>
      </c>
      <c r="AT806" s="143" t="s">
        <v>192</v>
      </c>
      <c r="AU806" s="143" t="s">
        <v>89</v>
      </c>
      <c r="AY806" s="16" t="s">
        <v>190</v>
      </c>
      <c r="BE806" s="144">
        <f>IF(N806="základní",J806,0)</f>
        <v>0</v>
      </c>
      <c r="BF806" s="144">
        <f>IF(N806="snížená",J806,0)</f>
        <v>0</v>
      </c>
      <c r="BG806" s="144">
        <f>IF(N806="zákl. přenesená",J806,0)</f>
        <v>0</v>
      </c>
      <c r="BH806" s="144">
        <f>IF(N806="sníž. přenesená",J806,0)</f>
        <v>0</v>
      </c>
      <c r="BI806" s="144">
        <f>IF(N806="nulová",J806,0)</f>
        <v>0</v>
      </c>
      <c r="BJ806" s="16" t="s">
        <v>87</v>
      </c>
      <c r="BK806" s="144">
        <f>ROUND(I806*H806,2)</f>
        <v>0</v>
      </c>
      <c r="BL806" s="16" t="s">
        <v>237</v>
      </c>
      <c r="BM806" s="143" t="s">
        <v>1317</v>
      </c>
    </row>
    <row r="807" spans="2:65" s="1" customFormat="1" ht="29.25">
      <c r="B807" s="31"/>
      <c r="D807" s="145" t="s">
        <v>198</v>
      </c>
      <c r="F807" s="146" t="s">
        <v>1785</v>
      </c>
      <c r="I807" s="147"/>
      <c r="L807" s="31"/>
      <c r="M807" s="148"/>
      <c r="T807" s="55"/>
      <c r="AT807" s="16" t="s">
        <v>198</v>
      </c>
      <c r="AU807" s="16" t="s">
        <v>89</v>
      </c>
    </row>
    <row r="808" spans="2:65" s="1" customFormat="1">
      <c r="B808" s="31"/>
      <c r="D808" s="149" t="s">
        <v>200</v>
      </c>
      <c r="F808" s="150" t="s">
        <v>1786</v>
      </c>
      <c r="I808" s="147"/>
      <c r="L808" s="31"/>
      <c r="M808" s="148"/>
      <c r="T808" s="55"/>
      <c r="AT808" s="16" t="s">
        <v>200</v>
      </c>
      <c r="AU808" s="16" t="s">
        <v>89</v>
      </c>
    </row>
    <row r="809" spans="2:65" s="11" customFormat="1" ht="22.9" customHeight="1">
      <c r="B809" s="121"/>
      <c r="D809" s="122" t="s">
        <v>78</v>
      </c>
      <c r="E809" s="130" t="s">
        <v>2249</v>
      </c>
      <c r="F809" s="130" t="s">
        <v>2250</v>
      </c>
      <c r="I809" s="124"/>
      <c r="J809" s="131">
        <f>BK809</f>
        <v>0</v>
      </c>
      <c r="L809" s="121"/>
      <c r="M809" s="125"/>
      <c r="P809" s="126">
        <f>SUM(P810:P823)</f>
        <v>0</v>
      </c>
      <c r="R809" s="126">
        <f>SUM(R810:R823)</f>
        <v>1.5047889344000001</v>
      </c>
      <c r="T809" s="127">
        <f>SUM(T810:T823)</f>
        <v>1.3224</v>
      </c>
      <c r="AR809" s="122" t="s">
        <v>89</v>
      </c>
      <c r="AT809" s="128" t="s">
        <v>78</v>
      </c>
      <c r="AU809" s="128" t="s">
        <v>87</v>
      </c>
      <c r="AY809" s="122" t="s">
        <v>190</v>
      </c>
      <c r="BK809" s="129">
        <f>SUM(BK810:BK823)</f>
        <v>0</v>
      </c>
    </row>
    <row r="810" spans="2:65" s="1" customFormat="1" ht="24.2" customHeight="1">
      <c r="B810" s="31"/>
      <c r="C810" s="132" t="s">
        <v>1323</v>
      </c>
      <c r="D810" s="132" t="s">
        <v>192</v>
      </c>
      <c r="E810" s="133" t="s">
        <v>2251</v>
      </c>
      <c r="F810" s="134" t="s">
        <v>2252</v>
      </c>
      <c r="G810" s="135" t="s">
        <v>195</v>
      </c>
      <c r="H810" s="136">
        <v>440.8</v>
      </c>
      <c r="I810" s="137"/>
      <c r="J810" s="138">
        <f>ROUND(I810*H810,2)</f>
        <v>0</v>
      </c>
      <c r="K810" s="134" t="s">
        <v>196</v>
      </c>
      <c r="L810" s="31"/>
      <c r="M810" s="139" t="s">
        <v>1</v>
      </c>
      <c r="N810" s="140" t="s">
        <v>44</v>
      </c>
      <c r="P810" s="141">
        <f>O810*H810</f>
        <v>0</v>
      </c>
      <c r="Q810" s="141">
        <v>0</v>
      </c>
      <c r="R810" s="141">
        <f>Q810*H810</f>
        <v>0</v>
      </c>
      <c r="S810" s="141">
        <v>3.0000000000000001E-3</v>
      </c>
      <c r="T810" s="142">
        <f>S810*H810</f>
        <v>1.3224</v>
      </c>
      <c r="AR810" s="143" t="s">
        <v>237</v>
      </c>
      <c r="AT810" s="143" t="s">
        <v>192</v>
      </c>
      <c r="AU810" s="143" t="s">
        <v>89</v>
      </c>
      <c r="AY810" s="16" t="s">
        <v>190</v>
      </c>
      <c r="BE810" s="144">
        <f>IF(N810="základní",J810,0)</f>
        <v>0</v>
      </c>
      <c r="BF810" s="144">
        <f>IF(N810="snížená",J810,0)</f>
        <v>0</v>
      </c>
      <c r="BG810" s="144">
        <f>IF(N810="zákl. přenesená",J810,0)</f>
        <v>0</v>
      </c>
      <c r="BH810" s="144">
        <f>IF(N810="sníž. přenesená",J810,0)</f>
        <v>0</v>
      </c>
      <c r="BI810" s="144">
        <f>IF(N810="nulová",J810,0)</f>
        <v>0</v>
      </c>
      <c r="BJ810" s="16" t="s">
        <v>87</v>
      </c>
      <c r="BK810" s="144">
        <f>ROUND(I810*H810,2)</f>
        <v>0</v>
      </c>
      <c r="BL810" s="16" t="s">
        <v>237</v>
      </c>
      <c r="BM810" s="143" t="s">
        <v>1322</v>
      </c>
    </row>
    <row r="811" spans="2:65" s="1" customFormat="1">
      <c r="B811" s="31"/>
      <c r="D811" s="145" t="s">
        <v>198</v>
      </c>
      <c r="F811" s="146" t="s">
        <v>2253</v>
      </c>
      <c r="I811" s="147"/>
      <c r="L811" s="31"/>
      <c r="M811" s="148"/>
      <c r="T811" s="55"/>
      <c r="AT811" s="16" t="s">
        <v>198</v>
      </c>
      <c r="AU811" s="16" t="s">
        <v>89</v>
      </c>
    </row>
    <row r="812" spans="2:65" s="1" customFormat="1">
      <c r="B812" s="31"/>
      <c r="D812" s="149" t="s">
        <v>200</v>
      </c>
      <c r="F812" s="150" t="s">
        <v>2254</v>
      </c>
      <c r="I812" s="147"/>
      <c r="L812" s="31"/>
      <c r="M812" s="148"/>
      <c r="T812" s="55"/>
      <c r="AT812" s="16" t="s">
        <v>200</v>
      </c>
      <c r="AU812" s="16" t="s">
        <v>89</v>
      </c>
    </row>
    <row r="813" spans="2:65" s="1" customFormat="1" ht="24.2" customHeight="1">
      <c r="B813" s="31"/>
      <c r="C813" s="132" t="s">
        <v>757</v>
      </c>
      <c r="D813" s="132" t="s">
        <v>192</v>
      </c>
      <c r="E813" s="133" t="s">
        <v>2255</v>
      </c>
      <c r="F813" s="134" t="s">
        <v>2256</v>
      </c>
      <c r="G813" s="135" t="s">
        <v>195</v>
      </c>
      <c r="H813" s="136">
        <v>440.8</v>
      </c>
      <c r="I813" s="137"/>
      <c r="J813" s="138">
        <f>ROUND(I813*H813,2)</f>
        <v>0</v>
      </c>
      <c r="K813" s="134" t="s">
        <v>196</v>
      </c>
      <c r="L813" s="31"/>
      <c r="M813" s="139" t="s">
        <v>1</v>
      </c>
      <c r="N813" s="140" t="s">
        <v>44</v>
      </c>
      <c r="P813" s="141">
        <f>O813*H813</f>
        <v>0</v>
      </c>
      <c r="Q813" s="141">
        <v>7.6799999999999999E-7</v>
      </c>
      <c r="R813" s="141">
        <f>Q813*H813</f>
        <v>3.3853440000000001E-4</v>
      </c>
      <c r="S813" s="141">
        <v>0</v>
      </c>
      <c r="T813" s="142">
        <f>S813*H813</f>
        <v>0</v>
      </c>
      <c r="AR813" s="143" t="s">
        <v>237</v>
      </c>
      <c r="AT813" s="143" t="s">
        <v>192</v>
      </c>
      <c r="AU813" s="143" t="s">
        <v>89</v>
      </c>
      <c r="AY813" s="16" t="s">
        <v>190</v>
      </c>
      <c r="BE813" s="144">
        <f>IF(N813="základní",J813,0)</f>
        <v>0</v>
      </c>
      <c r="BF813" s="144">
        <f>IF(N813="snížená",J813,0)</f>
        <v>0</v>
      </c>
      <c r="BG813" s="144">
        <f>IF(N813="zákl. přenesená",J813,0)</f>
        <v>0</v>
      </c>
      <c r="BH813" s="144">
        <f>IF(N813="sníž. přenesená",J813,0)</f>
        <v>0</v>
      </c>
      <c r="BI813" s="144">
        <f>IF(N813="nulová",J813,0)</f>
        <v>0</v>
      </c>
      <c r="BJ813" s="16" t="s">
        <v>87</v>
      </c>
      <c r="BK813" s="144">
        <f>ROUND(I813*H813,2)</f>
        <v>0</v>
      </c>
      <c r="BL813" s="16" t="s">
        <v>237</v>
      </c>
      <c r="BM813" s="143" t="s">
        <v>1326</v>
      </c>
    </row>
    <row r="814" spans="2:65" s="1" customFormat="1" ht="19.5">
      <c r="B814" s="31"/>
      <c r="D814" s="145" t="s">
        <v>198</v>
      </c>
      <c r="F814" s="146" t="s">
        <v>2257</v>
      </c>
      <c r="I814" s="147"/>
      <c r="L814" s="31"/>
      <c r="M814" s="148"/>
      <c r="T814" s="55"/>
      <c r="AT814" s="16" t="s">
        <v>198</v>
      </c>
      <c r="AU814" s="16" t="s">
        <v>89</v>
      </c>
    </row>
    <row r="815" spans="2:65" s="1" customFormat="1">
      <c r="B815" s="31"/>
      <c r="D815" s="149" t="s">
        <v>200</v>
      </c>
      <c r="F815" s="150" t="s">
        <v>2258</v>
      </c>
      <c r="I815" s="147"/>
      <c r="L815" s="31"/>
      <c r="M815" s="148"/>
      <c r="T815" s="55"/>
      <c r="AT815" s="16" t="s">
        <v>200</v>
      </c>
      <c r="AU815" s="16" t="s">
        <v>89</v>
      </c>
    </row>
    <row r="816" spans="2:65" s="1" customFormat="1" ht="16.5" customHeight="1">
      <c r="B816" s="31"/>
      <c r="C816" s="132" t="s">
        <v>1333</v>
      </c>
      <c r="D816" s="132" t="s">
        <v>192</v>
      </c>
      <c r="E816" s="133" t="s">
        <v>2259</v>
      </c>
      <c r="F816" s="134" t="s">
        <v>2260</v>
      </c>
      <c r="G816" s="135" t="s">
        <v>195</v>
      </c>
      <c r="H816" s="136">
        <v>440.8</v>
      </c>
      <c r="I816" s="137"/>
      <c r="J816" s="138">
        <f>ROUND(I816*H816,2)</f>
        <v>0</v>
      </c>
      <c r="K816" s="134" t="s">
        <v>196</v>
      </c>
      <c r="L816" s="31"/>
      <c r="M816" s="139" t="s">
        <v>1</v>
      </c>
      <c r="N816" s="140" t="s">
        <v>44</v>
      </c>
      <c r="P816" s="141">
        <f>O816*H816</f>
        <v>0</v>
      </c>
      <c r="Q816" s="141">
        <v>2.9999999999999997E-4</v>
      </c>
      <c r="R816" s="141">
        <f>Q816*H816</f>
        <v>0.13224</v>
      </c>
      <c r="S816" s="141">
        <v>0</v>
      </c>
      <c r="T816" s="142">
        <f>S816*H816</f>
        <v>0</v>
      </c>
      <c r="AR816" s="143" t="s">
        <v>237</v>
      </c>
      <c r="AT816" s="143" t="s">
        <v>192</v>
      </c>
      <c r="AU816" s="143" t="s">
        <v>89</v>
      </c>
      <c r="AY816" s="16" t="s">
        <v>190</v>
      </c>
      <c r="BE816" s="144">
        <f>IF(N816="základní",J816,0)</f>
        <v>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6" t="s">
        <v>87</v>
      </c>
      <c r="BK816" s="144">
        <f>ROUND(I816*H816,2)</f>
        <v>0</v>
      </c>
      <c r="BL816" s="16" t="s">
        <v>237</v>
      </c>
      <c r="BM816" s="143" t="s">
        <v>1331</v>
      </c>
    </row>
    <row r="817" spans="2:65" s="1" customFormat="1" ht="19.5">
      <c r="B817" s="31"/>
      <c r="D817" s="145" t="s">
        <v>198</v>
      </c>
      <c r="F817" s="146" t="s">
        <v>2261</v>
      </c>
      <c r="I817" s="147"/>
      <c r="L817" s="31"/>
      <c r="M817" s="148"/>
      <c r="T817" s="55"/>
      <c r="AT817" s="16" t="s">
        <v>198</v>
      </c>
      <c r="AU817" s="16" t="s">
        <v>89</v>
      </c>
    </row>
    <row r="818" spans="2:65" s="1" customFormat="1">
      <c r="B818" s="31"/>
      <c r="D818" s="149" t="s">
        <v>200</v>
      </c>
      <c r="F818" s="150" t="s">
        <v>2262</v>
      </c>
      <c r="I818" s="147"/>
      <c r="L818" s="31"/>
      <c r="M818" s="148"/>
      <c r="T818" s="55"/>
      <c r="AT818" s="16" t="s">
        <v>200</v>
      </c>
      <c r="AU818" s="16" t="s">
        <v>89</v>
      </c>
    </row>
    <row r="819" spans="2:65" s="1" customFormat="1" ht="16.5" customHeight="1">
      <c r="B819" s="31"/>
      <c r="C819" s="152" t="s">
        <v>762</v>
      </c>
      <c r="D819" s="152" t="s">
        <v>426</v>
      </c>
      <c r="E819" s="153" t="s">
        <v>2263</v>
      </c>
      <c r="F819" s="154" t="s">
        <v>2264</v>
      </c>
      <c r="G819" s="155" t="s">
        <v>195</v>
      </c>
      <c r="H819" s="156">
        <v>484.88</v>
      </c>
      <c r="I819" s="157"/>
      <c r="J819" s="158">
        <f>ROUND(I819*H819,2)</f>
        <v>0</v>
      </c>
      <c r="K819" s="154" t="s">
        <v>196</v>
      </c>
      <c r="L819" s="159"/>
      <c r="M819" s="160" t="s">
        <v>1</v>
      </c>
      <c r="N819" s="161" t="s">
        <v>44</v>
      </c>
      <c r="P819" s="141">
        <f>O819*H819</f>
        <v>0</v>
      </c>
      <c r="Q819" s="141">
        <v>2.8300000000000001E-3</v>
      </c>
      <c r="R819" s="141">
        <f>Q819*H819</f>
        <v>1.3722103999999999</v>
      </c>
      <c r="S819" s="141">
        <v>0</v>
      </c>
      <c r="T819" s="142">
        <f>S819*H819</f>
        <v>0</v>
      </c>
      <c r="AR819" s="143" t="s">
        <v>281</v>
      </c>
      <c r="AT819" s="143" t="s">
        <v>426</v>
      </c>
      <c r="AU819" s="143" t="s">
        <v>89</v>
      </c>
      <c r="AY819" s="16" t="s">
        <v>190</v>
      </c>
      <c r="BE819" s="144">
        <f>IF(N819="základní",J819,0)</f>
        <v>0</v>
      </c>
      <c r="BF819" s="144">
        <f>IF(N819="snížená",J819,0)</f>
        <v>0</v>
      </c>
      <c r="BG819" s="144">
        <f>IF(N819="zákl. přenesená",J819,0)</f>
        <v>0</v>
      </c>
      <c r="BH819" s="144">
        <f>IF(N819="sníž. přenesená",J819,0)</f>
        <v>0</v>
      </c>
      <c r="BI819" s="144">
        <f>IF(N819="nulová",J819,0)</f>
        <v>0</v>
      </c>
      <c r="BJ819" s="16" t="s">
        <v>87</v>
      </c>
      <c r="BK819" s="144">
        <f>ROUND(I819*H819,2)</f>
        <v>0</v>
      </c>
      <c r="BL819" s="16" t="s">
        <v>237</v>
      </c>
      <c r="BM819" s="143" t="s">
        <v>1336</v>
      </c>
    </row>
    <row r="820" spans="2:65" s="1" customFormat="1">
      <c r="B820" s="31"/>
      <c r="D820" s="145" t="s">
        <v>198</v>
      </c>
      <c r="F820" s="146" t="s">
        <v>2264</v>
      </c>
      <c r="I820" s="147"/>
      <c r="L820" s="31"/>
      <c r="M820" s="148"/>
      <c r="T820" s="55"/>
      <c r="AT820" s="16" t="s">
        <v>198</v>
      </c>
      <c r="AU820" s="16" t="s">
        <v>89</v>
      </c>
    </row>
    <row r="821" spans="2:65" s="1" customFormat="1" ht="24.2" customHeight="1">
      <c r="B821" s="31"/>
      <c r="C821" s="132" t="s">
        <v>1343</v>
      </c>
      <c r="D821" s="132" t="s">
        <v>192</v>
      </c>
      <c r="E821" s="133" t="s">
        <v>2265</v>
      </c>
      <c r="F821" s="134" t="s">
        <v>2266</v>
      </c>
      <c r="G821" s="135" t="s">
        <v>265</v>
      </c>
      <c r="H821" s="136">
        <v>1.504</v>
      </c>
      <c r="I821" s="137"/>
      <c r="J821" s="138">
        <f>ROUND(I821*H821,2)</f>
        <v>0</v>
      </c>
      <c r="K821" s="134" t="s">
        <v>196</v>
      </c>
      <c r="L821" s="31"/>
      <c r="M821" s="139" t="s">
        <v>1</v>
      </c>
      <c r="N821" s="140" t="s">
        <v>44</v>
      </c>
      <c r="P821" s="141">
        <f>O821*H821</f>
        <v>0</v>
      </c>
      <c r="Q821" s="141">
        <v>0</v>
      </c>
      <c r="R821" s="141">
        <f>Q821*H821</f>
        <v>0</v>
      </c>
      <c r="S821" s="141">
        <v>0</v>
      </c>
      <c r="T821" s="142">
        <f>S821*H821</f>
        <v>0</v>
      </c>
      <c r="AR821" s="143" t="s">
        <v>237</v>
      </c>
      <c r="AT821" s="143" t="s">
        <v>192</v>
      </c>
      <c r="AU821" s="143" t="s">
        <v>89</v>
      </c>
      <c r="AY821" s="16" t="s">
        <v>190</v>
      </c>
      <c r="BE821" s="144">
        <f>IF(N821="základní",J821,0)</f>
        <v>0</v>
      </c>
      <c r="BF821" s="144">
        <f>IF(N821="snížená",J821,0)</f>
        <v>0</v>
      </c>
      <c r="BG821" s="144">
        <f>IF(N821="zákl. přenesená",J821,0)</f>
        <v>0</v>
      </c>
      <c r="BH821" s="144">
        <f>IF(N821="sníž. přenesená",J821,0)</f>
        <v>0</v>
      </c>
      <c r="BI821" s="144">
        <f>IF(N821="nulová",J821,0)</f>
        <v>0</v>
      </c>
      <c r="BJ821" s="16" t="s">
        <v>87</v>
      </c>
      <c r="BK821" s="144">
        <f>ROUND(I821*H821,2)</f>
        <v>0</v>
      </c>
      <c r="BL821" s="16" t="s">
        <v>237</v>
      </c>
      <c r="BM821" s="143" t="s">
        <v>1340</v>
      </c>
    </row>
    <row r="822" spans="2:65" s="1" customFormat="1" ht="29.25">
      <c r="B822" s="31"/>
      <c r="D822" s="145" t="s">
        <v>198</v>
      </c>
      <c r="F822" s="146" t="s">
        <v>2267</v>
      </c>
      <c r="I822" s="147"/>
      <c r="L822" s="31"/>
      <c r="M822" s="148"/>
      <c r="T822" s="55"/>
      <c r="AT822" s="16" t="s">
        <v>198</v>
      </c>
      <c r="AU822" s="16" t="s">
        <v>89</v>
      </c>
    </row>
    <row r="823" spans="2:65" s="1" customFormat="1">
      <c r="B823" s="31"/>
      <c r="D823" s="149" t="s">
        <v>200</v>
      </c>
      <c r="F823" s="150" t="s">
        <v>2268</v>
      </c>
      <c r="I823" s="147"/>
      <c r="L823" s="31"/>
      <c r="M823" s="148"/>
      <c r="T823" s="55"/>
      <c r="AT823" s="16" t="s">
        <v>200</v>
      </c>
      <c r="AU823" s="16" t="s">
        <v>89</v>
      </c>
    </row>
    <row r="824" spans="2:65" s="11" customFormat="1" ht="22.9" customHeight="1">
      <c r="B824" s="121"/>
      <c r="D824" s="122" t="s">
        <v>78</v>
      </c>
      <c r="E824" s="130" t="s">
        <v>1826</v>
      </c>
      <c r="F824" s="130" t="s">
        <v>1827</v>
      </c>
      <c r="I824" s="124"/>
      <c r="J824" s="131">
        <f>BK824</f>
        <v>0</v>
      </c>
      <c r="L824" s="121"/>
      <c r="M824" s="125"/>
      <c r="P824" s="126">
        <f>SUM(P825:P828)</f>
        <v>0</v>
      </c>
      <c r="R824" s="126">
        <f>SUM(R825:R828)</f>
        <v>6.6861121999999995E-2</v>
      </c>
      <c r="T824" s="127">
        <f>SUM(T825:T828)</f>
        <v>0</v>
      </c>
      <c r="AR824" s="122" t="s">
        <v>89</v>
      </c>
      <c r="AT824" s="128" t="s">
        <v>78</v>
      </c>
      <c r="AU824" s="128" t="s">
        <v>87</v>
      </c>
      <c r="AY824" s="122" t="s">
        <v>190</v>
      </c>
      <c r="BK824" s="129">
        <f>SUM(BK825:BK828)</f>
        <v>0</v>
      </c>
    </row>
    <row r="825" spans="2:65" s="1" customFormat="1" ht="24.2" customHeight="1">
      <c r="B825" s="31"/>
      <c r="C825" s="132" t="s">
        <v>767</v>
      </c>
      <c r="D825" s="132" t="s">
        <v>192</v>
      </c>
      <c r="E825" s="133" t="s">
        <v>1829</v>
      </c>
      <c r="F825" s="134" t="s">
        <v>1830</v>
      </c>
      <c r="G825" s="135" t="s">
        <v>195</v>
      </c>
      <c r="H825" s="136">
        <v>400.36599999999999</v>
      </c>
      <c r="I825" s="137"/>
      <c r="J825" s="138">
        <f>ROUND(I825*H825,2)</f>
        <v>0</v>
      </c>
      <c r="K825" s="134" t="s">
        <v>196</v>
      </c>
      <c r="L825" s="31"/>
      <c r="M825" s="139" t="s">
        <v>1</v>
      </c>
      <c r="N825" s="140" t="s">
        <v>44</v>
      </c>
      <c r="P825" s="141">
        <f>O825*H825</f>
        <v>0</v>
      </c>
      <c r="Q825" s="141">
        <v>1.6699999999999999E-4</v>
      </c>
      <c r="R825" s="141">
        <f>Q825*H825</f>
        <v>6.6861121999999995E-2</v>
      </c>
      <c r="S825" s="141">
        <v>0</v>
      </c>
      <c r="T825" s="142">
        <f>S825*H825</f>
        <v>0</v>
      </c>
      <c r="AR825" s="143" t="s">
        <v>237</v>
      </c>
      <c r="AT825" s="143" t="s">
        <v>192</v>
      </c>
      <c r="AU825" s="143" t="s">
        <v>89</v>
      </c>
      <c r="AY825" s="16" t="s">
        <v>190</v>
      </c>
      <c r="BE825" s="144">
        <f>IF(N825="základní",J825,0)</f>
        <v>0</v>
      </c>
      <c r="BF825" s="144">
        <f>IF(N825="snížená",J825,0)</f>
        <v>0</v>
      </c>
      <c r="BG825" s="144">
        <f>IF(N825="zákl. přenesená",J825,0)</f>
        <v>0</v>
      </c>
      <c r="BH825" s="144">
        <f>IF(N825="sníž. přenesená",J825,0)</f>
        <v>0</v>
      </c>
      <c r="BI825" s="144">
        <f>IF(N825="nulová",J825,0)</f>
        <v>0</v>
      </c>
      <c r="BJ825" s="16" t="s">
        <v>87</v>
      </c>
      <c r="BK825" s="144">
        <f>ROUND(I825*H825,2)</f>
        <v>0</v>
      </c>
      <c r="BL825" s="16" t="s">
        <v>237</v>
      </c>
      <c r="BM825" s="143" t="s">
        <v>1346</v>
      </c>
    </row>
    <row r="826" spans="2:65" s="1" customFormat="1" ht="19.5">
      <c r="B826" s="31"/>
      <c r="D826" s="145" t="s">
        <v>198</v>
      </c>
      <c r="F826" s="146" t="s">
        <v>1832</v>
      </c>
      <c r="I826" s="147"/>
      <c r="L826" s="31"/>
      <c r="M826" s="148"/>
      <c r="T826" s="55"/>
      <c r="AT826" s="16" t="s">
        <v>198</v>
      </c>
      <c r="AU826" s="16" t="s">
        <v>89</v>
      </c>
    </row>
    <row r="827" spans="2:65" s="1" customFormat="1">
      <c r="B827" s="31"/>
      <c r="D827" s="149" t="s">
        <v>200</v>
      </c>
      <c r="F827" s="150" t="s">
        <v>1833</v>
      </c>
      <c r="I827" s="147"/>
      <c r="L827" s="31"/>
      <c r="M827" s="148"/>
      <c r="T827" s="55"/>
      <c r="AT827" s="16" t="s">
        <v>200</v>
      </c>
      <c r="AU827" s="16" t="s">
        <v>89</v>
      </c>
    </row>
    <row r="828" spans="2:65" s="1" customFormat="1" ht="19.5">
      <c r="B828" s="31"/>
      <c r="D828" s="145" t="s">
        <v>403</v>
      </c>
      <c r="F828" s="151" t="s">
        <v>1834</v>
      </c>
      <c r="I828" s="147"/>
      <c r="L828" s="31"/>
      <c r="M828" s="148"/>
      <c r="T828" s="55"/>
      <c r="AT828" s="16" t="s">
        <v>403</v>
      </c>
      <c r="AU828" s="16" t="s">
        <v>89</v>
      </c>
    </row>
    <row r="829" spans="2:65" s="11" customFormat="1" ht="22.9" customHeight="1">
      <c r="B829" s="121"/>
      <c r="D829" s="122" t="s">
        <v>78</v>
      </c>
      <c r="E829" s="130" t="s">
        <v>1835</v>
      </c>
      <c r="F829" s="130" t="s">
        <v>1836</v>
      </c>
      <c r="I829" s="124"/>
      <c r="J829" s="131">
        <f>BK829</f>
        <v>0</v>
      </c>
      <c r="L829" s="121"/>
      <c r="M829" s="125"/>
      <c r="P829" s="126">
        <f>SUM(P830:P838)</f>
        <v>0</v>
      </c>
      <c r="R829" s="126">
        <f>SUM(R830:R838)</f>
        <v>2.5327082000000001</v>
      </c>
      <c r="T829" s="127">
        <f>SUM(T830:T838)</f>
        <v>0.35688161000000002</v>
      </c>
      <c r="AR829" s="122" t="s">
        <v>89</v>
      </c>
      <c r="AT829" s="128" t="s">
        <v>78</v>
      </c>
      <c r="AU829" s="128" t="s">
        <v>87</v>
      </c>
      <c r="AY829" s="122" t="s">
        <v>190</v>
      </c>
      <c r="BK829" s="129">
        <f>SUM(BK830:BK838)</f>
        <v>0</v>
      </c>
    </row>
    <row r="830" spans="2:65" s="1" customFormat="1" ht="16.5" customHeight="1">
      <c r="B830" s="31"/>
      <c r="C830" s="132" t="s">
        <v>1353</v>
      </c>
      <c r="D830" s="132" t="s">
        <v>192</v>
      </c>
      <c r="E830" s="133" t="s">
        <v>1837</v>
      </c>
      <c r="F830" s="134" t="s">
        <v>1838</v>
      </c>
      <c r="G830" s="135" t="s">
        <v>195</v>
      </c>
      <c r="H830" s="136">
        <v>1151.231</v>
      </c>
      <c r="I830" s="137"/>
      <c r="J830" s="138">
        <f>ROUND(I830*H830,2)</f>
        <v>0</v>
      </c>
      <c r="K830" s="134" t="s">
        <v>196</v>
      </c>
      <c r="L830" s="31"/>
      <c r="M830" s="139" t="s">
        <v>1</v>
      </c>
      <c r="N830" s="140" t="s">
        <v>44</v>
      </c>
      <c r="P830" s="141">
        <f>O830*H830</f>
        <v>0</v>
      </c>
      <c r="Q830" s="141">
        <v>1E-3</v>
      </c>
      <c r="R830" s="141">
        <f>Q830*H830</f>
        <v>1.1512310000000001</v>
      </c>
      <c r="S830" s="141">
        <v>3.1E-4</v>
      </c>
      <c r="T830" s="142">
        <f>S830*H830</f>
        <v>0.35688161000000002</v>
      </c>
      <c r="AR830" s="143" t="s">
        <v>237</v>
      </c>
      <c r="AT830" s="143" t="s">
        <v>192</v>
      </c>
      <c r="AU830" s="143" t="s">
        <v>89</v>
      </c>
      <c r="AY830" s="16" t="s">
        <v>190</v>
      </c>
      <c r="BE830" s="144">
        <f>IF(N830="základní",J830,0)</f>
        <v>0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6" t="s">
        <v>87</v>
      </c>
      <c r="BK830" s="144">
        <f>ROUND(I830*H830,2)</f>
        <v>0</v>
      </c>
      <c r="BL830" s="16" t="s">
        <v>237</v>
      </c>
      <c r="BM830" s="143" t="s">
        <v>1351</v>
      </c>
    </row>
    <row r="831" spans="2:65" s="1" customFormat="1">
      <c r="B831" s="31"/>
      <c r="D831" s="145" t="s">
        <v>198</v>
      </c>
      <c r="F831" s="146" t="s">
        <v>1840</v>
      </c>
      <c r="I831" s="147"/>
      <c r="L831" s="31"/>
      <c r="M831" s="148"/>
      <c r="T831" s="55"/>
      <c r="AT831" s="16" t="s">
        <v>198</v>
      </c>
      <c r="AU831" s="16" t="s">
        <v>89</v>
      </c>
    </row>
    <row r="832" spans="2:65" s="1" customFormat="1">
      <c r="B832" s="31"/>
      <c r="D832" s="149" t="s">
        <v>200</v>
      </c>
      <c r="F832" s="150" t="s">
        <v>1841</v>
      </c>
      <c r="I832" s="147"/>
      <c r="L832" s="31"/>
      <c r="M832" s="148"/>
      <c r="T832" s="55"/>
      <c r="AT832" s="16" t="s">
        <v>200</v>
      </c>
      <c r="AU832" s="16" t="s">
        <v>89</v>
      </c>
    </row>
    <row r="833" spans="2:65" s="1" customFormat="1" ht="24.2" customHeight="1">
      <c r="B833" s="31"/>
      <c r="C833" s="132" t="s">
        <v>771</v>
      </c>
      <c r="D833" s="132" t="s">
        <v>192</v>
      </c>
      <c r="E833" s="133" t="s">
        <v>1843</v>
      </c>
      <c r="F833" s="134" t="s">
        <v>1844</v>
      </c>
      <c r="G833" s="135" t="s">
        <v>195</v>
      </c>
      <c r="H833" s="136">
        <v>1151.231</v>
      </c>
      <c r="I833" s="137"/>
      <c r="J833" s="138">
        <f>ROUND(I833*H833,2)</f>
        <v>0</v>
      </c>
      <c r="K833" s="134" t="s">
        <v>196</v>
      </c>
      <c r="L833" s="31"/>
      <c r="M833" s="139" t="s">
        <v>1</v>
      </c>
      <c r="N833" s="140" t="s">
        <v>44</v>
      </c>
      <c r="P833" s="141">
        <f>O833*H833</f>
        <v>0</v>
      </c>
      <c r="Q833" s="141">
        <v>2.0000000000000001E-4</v>
      </c>
      <c r="R833" s="141">
        <f>Q833*H833</f>
        <v>0.23024620000000001</v>
      </c>
      <c r="S833" s="141">
        <v>0</v>
      </c>
      <c r="T833" s="142">
        <f>S833*H833</f>
        <v>0</v>
      </c>
      <c r="AR833" s="143" t="s">
        <v>237</v>
      </c>
      <c r="AT833" s="143" t="s">
        <v>192</v>
      </c>
      <c r="AU833" s="143" t="s">
        <v>89</v>
      </c>
      <c r="AY833" s="16" t="s">
        <v>190</v>
      </c>
      <c r="BE833" s="144">
        <f>IF(N833="základní",J833,0)</f>
        <v>0</v>
      </c>
      <c r="BF833" s="144">
        <f>IF(N833="snížená",J833,0)</f>
        <v>0</v>
      </c>
      <c r="BG833" s="144">
        <f>IF(N833="zákl. přenesená",J833,0)</f>
        <v>0</v>
      </c>
      <c r="BH833" s="144">
        <f>IF(N833="sníž. přenesená",J833,0)</f>
        <v>0</v>
      </c>
      <c r="BI833" s="144">
        <f>IF(N833="nulová",J833,0)</f>
        <v>0</v>
      </c>
      <c r="BJ833" s="16" t="s">
        <v>87</v>
      </c>
      <c r="BK833" s="144">
        <f>ROUND(I833*H833,2)</f>
        <v>0</v>
      </c>
      <c r="BL833" s="16" t="s">
        <v>237</v>
      </c>
      <c r="BM833" s="143" t="s">
        <v>1356</v>
      </c>
    </row>
    <row r="834" spans="2:65" s="1" customFormat="1" ht="19.5">
      <c r="B834" s="31"/>
      <c r="D834" s="145" t="s">
        <v>198</v>
      </c>
      <c r="F834" s="146" t="s">
        <v>1846</v>
      </c>
      <c r="I834" s="147"/>
      <c r="L834" s="31"/>
      <c r="M834" s="148"/>
      <c r="T834" s="55"/>
      <c r="AT834" s="16" t="s">
        <v>198</v>
      </c>
      <c r="AU834" s="16" t="s">
        <v>89</v>
      </c>
    </row>
    <row r="835" spans="2:65" s="1" customFormat="1">
      <c r="B835" s="31"/>
      <c r="D835" s="149" t="s">
        <v>200</v>
      </c>
      <c r="F835" s="150" t="s">
        <v>1847</v>
      </c>
      <c r="I835" s="147"/>
      <c r="L835" s="31"/>
      <c r="M835" s="148"/>
      <c r="T835" s="55"/>
      <c r="AT835" s="16" t="s">
        <v>200</v>
      </c>
      <c r="AU835" s="16" t="s">
        <v>89</v>
      </c>
    </row>
    <row r="836" spans="2:65" s="1" customFormat="1" ht="24.2" customHeight="1">
      <c r="B836" s="31"/>
      <c r="C836" s="132" t="s">
        <v>1362</v>
      </c>
      <c r="D836" s="132" t="s">
        <v>192</v>
      </c>
      <c r="E836" s="133" t="s">
        <v>1848</v>
      </c>
      <c r="F836" s="134" t="s">
        <v>1849</v>
      </c>
      <c r="G836" s="135" t="s">
        <v>195</v>
      </c>
      <c r="H836" s="136">
        <v>1151.231</v>
      </c>
      <c r="I836" s="137"/>
      <c r="J836" s="138">
        <f>ROUND(I836*H836,2)</f>
        <v>0</v>
      </c>
      <c r="K836" s="134" t="s">
        <v>196</v>
      </c>
      <c r="L836" s="31"/>
      <c r="M836" s="139" t="s">
        <v>1</v>
      </c>
      <c r="N836" s="140" t="s">
        <v>44</v>
      </c>
      <c r="P836" s="141">
        <f>O836*H836</f>
        <v>0</v>
      </c>
      <c r="Q836" s="141">
        <v>1E-3</v>
      </c>
      <c r="R836" s="141">
        <f>Q836*H836</f>
        <v>1.1512310000000001</v>
      </c>
      <c r="S836" s="141">
        <v>0</v>
      </c>
      <c r="T836" s="142">
        <f>S836*H836</f>
        <v>0</v>
      </c>
      <c r="AR836" s="143" t="s">
        <v>237</v>
      </c>
      <c r="AT836" s="143" t="s">
        <v>192</v>
      </c>
      <c r="AU836" s="143" t="s">
        <v>89</v>
      </c>
      <c r="AY836" s="16" t="s">
        <v>190</v>
      </c>
      <c r="BE836" s="144">
        <f>IF(N836="základní",J836,0)</f>
        <v>0</v>
      </c>
      <c r="BF836" s="144">
        <f>IF(N836="snížená",J836,0)</f>
        <v>0</v>
      </c>
      <c r="BG836" s="144">
        <f>IF(N836="zákl. přenesená",J836,0)</f>
        <v>0</v>
      </c>
      <c r="BH836" s="144">
        <f>IF(N836="sníž. přenesená",J836,0)</f>
        <v>0</v>
      </c>
      <c r="BI836" s="144">
        <f>IF(N836="nulová",J836,0)</f>
        <v>0</v>
      </c>
      <c r="BJ836" s="16" t="s">
        <v>87</v>
      </c>
      <c r="BK836" s="144">
        <f>ROUND(I836*H836,2)</f>
        <v>0</v>
      </c>
      <c r="BL836" s="16" t="s">
        <v>237</v>
      </c>
      <c r="BM836" s="143" t="s">
        <v>1361</v>
      </c>
    </row>
    <row r="837" spans="2:65" s="1" customFormat="1" ht="19.5">
      <c r="B837" s="31"/>
      <c r="D837" s="145" t="s">
        <v>198</v>
      </c>
      <c r="F837" s="146" t="s">
        <v>1851</v>
      </c>
      <c r="I837" s="147"/>
      <c r="L837" s="31"/>
      <c r="M837" s="148"/>
      <c r="T837" s="55"/>
      <c r="AT837" s="16" t="s">
        <v>198</v>
      </c>
      <c r="AU837" s="16" t="s">
        <v>89</v>
      </c>
    </row>
    <row r="838" spans="2:65" s="1" customFormat="1">
      <c r="B838" s="31"/>
      <c r="D838" s="149" t="s">
        <v>200</v>
      </c>
      <c r="F838" s="150" t="s">
        <v>1852</v>
      </c>
      <c r="I838" s="147"/>
      <c r="L838" s="31"/>
      <c r="M838" s="148"/>
      <c r="T838" s="55"/>
      <c r="AT838" s="16" t="s">
        <v>200</v>
      </c>
      <c r="AU838" s="16" t="s">
        <v>89</v>
      </c>
    </row>
    <row r="839" spans="2:65" s="1" customFormat="1" ht="49.9" customHeight="1">
      <c r="B839" s="31"/>
      <c r="E839" s="123" t="s">
        <v>1853</v>
      </c>
      <c r="F839" s="123" t="s">
        <v>1854</v>
      </c>
      <c r="J839" s="112">
        <f t="shared" ref="J839:J849" si="0">BK839</f>
        <v>0</v>
      </c>
      <c r="L839" s="31"/>
      <c r="M839" s="148"/>
      <c r="T839" s="55"/>
      <c r="AT839" s="16" t="s">
        <v>78</v>
      </c>
      <c r="AU839" s="16" t="s">
        <v>79</v>
      </c>
      <c r="AY839" s="16" t="s">
        <v>1855</v>
      </c>
      <c r="BK839" s="144">
        <f>SUM(BK840:BK849)</f>
        <v>0</v>
      </c>
    </row>
    <row r="840" spans="2:65" s="1" customFormat="1" ht="16.350000000000001" customHeight="1">
      <c r="B840" s="31"/>
      <c r="C840" s="182" t="s">
        <v>1</v>
      </c>
      <c r="D840" s="182" t="s">
        <v>192</v>
      </c>
      <c r="E840" s="183" t="s">
        <v>1</v>
      </c>
      <c r="F840" s="184" t="s">
        <v>1</v>
      </c>
      <c r="G840" s="185" t="s">
        <v>1</v>
      </c>
      <c r="H840" s="186"/>
      <c r="I840" s="187"/>
      <c r="J840" s="188">
        <f t="shared" si="0"/>
        <v>0</v>
      </c>
      <c r="K840" s="189"/>
      <c r="L840" s="31"/>
      <c r="M840" s="190" t="s">
        <v>1</v>
      </c>
      <c r="N840" s="191" t="s">
        <v>44</v>
      </c>
      <c r="T840" s="55"/>
      <c r="AT840" s="16" t="s">
        <v>1855</v>
      </c>
      <c r="AU840" s="16" t="s">
        <v>87</v>
      </c>
      <c r="AY840" s="16" t="s">
        <v>1855</v>
      </c>
      <c r="BE840" s="144">
        <f t="shared" ref="BE840:BE849" si="1">IF(N840="základní",J840,0)</f>
        <v>0</v>
      </c>
      <c r="BF840" s="144">
        <f t="shared" ref="BF840:BF849" si="2">IF(N840="snížená",J840,0)</f>
        <v>0</v>
      </c>
      <c r="BG840" s="144">
        <f t="shared" ref="BG840:BG849" si="3">IF(N840="zákl. přenesená",J840,0)</f>
        <v>0</v>
      </c>
      <c r="BH840" s="144">
        <f t="shared" ref="BH840:BH849" si="4">IF(N840="sníž. přenesená",J840,0)</f>
        <v>0</v>
      </c>
      <c r="BI840" s="144">
        <f t="shared" ref="BI840:BI849" si="5">IF(N840="nulová",J840,0)</f>
        <v>0</v>
      </c>
      <c r="BJ840" s="16" t="s">
        <v>87</v>
      </c>
      <c r="BK840" s="144">
        <f t="shared" ref="BK840:BK849" si="6">I840*H840</f>
        <v>0</v>
      </c>
    </row>
    <row r="841" spans="2:65" s="1" customFormat="1" ht="16.350000000000001" customHeight="1">
      <c r="B841" s="31"/>
      <c r="C841" s="182" t="s">
        <v>1</v>
      </c>
      <c r="D841" s="182" t="s">
        <v>192</v>
      </c>
      <c r="E841" s="183" t="s">
        <v>1</v>
      </c>
      <c r="F841" s="184" t="s">
        <v>1</v>
      </c>
      <c r="G841" s="185" t="s">
        <v>1</v>
      </c>
      <c r="H841" s="186"/>
      <c r="I841" s="187"/>
      <c r="J841" s="188">
        <f t="shared" si="0"/>
        <v>0</v>
      </c>
      <c r="K841" s="189"/>
      <c r="L841" s="31"/>
      <c r="M841" s="190" t="s">
        <v>1</v>
      </c>
      <c r="N841" s="191" t="s">
        <v>44</v>
      </c>
      <c r="T841" s="55"/>
      <c r="AT841" s="16" t="s">
        <v>1855</v>
      </c>
      <c r="AU841" s="16" t="s">
        <v>87</v>
      </c>
      <c r="AY841" s="16" t="s">
        <v>1855</v>
      </c>
      <c r="BE841" s="144">
        <f t="shared" si="1"/>
        <v>0</v>
      </c>
      <c r="BF841" s="144">
        <f t="shared" si="2"/>
        <v>0</v>
      </c>
      <c r="BG841" s="144">
        <f t="shared" si="3"/>
        <v>0</v>
      </c>
      <c r="BH841" s="144">
        <f t="shared" si="4"/>
        <v>0</v>
      </c>
      <c r="BI841" s="144">
        <f t="shared" si="5"/>
        <v>0</v>
      </c>
      <c r="BJ841" s="16" t="s">
        <v>87</v>
      </c>
      <c r="BK841" s="144">
        <f t="shared" si="6"/>
        <v>0</v>
      </c>
    </row>
    <row r="842" spans="2:65" s="1" customFormat="1" ht="16.350000000000001" customHeight="1">
      <c r="B842" s="31"/>
      <c r="C842" s="182" t="s">
        <v>1</v>
      </c>
      <c r="D842" s="182" t="s">
        <v>192</v>
      </c>
      <c r="E842" s="183" t="s">
        <v>1</v>
      </c>
      <c r="F842" s="184" t="s">
        <v>1</v>
      </c>
      <c r="G842" s="185" t="s">
        <v>1</v>
      </c>
      <c r="H842" s="186"/>
      <c r="I842" s="187"/>
      <c r="J842" s="188">
        <f t="shared" si="0"/>
        <v>0</v>
      </c>
      <c r="K842" s="189"/>
      <c r="L842" s="31"/>
      <c r="M842" s="190" t="s">
        <v>1</v>
      </c>
      <c r="N842" s="191" t="s">
        <v>44</v>
      </c>
      <c r="T842" s="55"/>
      <c r="AT842" s="16" t="s">
        <v>1855</v>
      </c>
      <c r="AU842" s="16" t="s">
        <v>87</v>
      </c>
      <c r="AY842" s="16" t="s">
        <v>1855</v>
      </c>
      <c r="BE842" s="144">
        <f t="shared" si="1"/>
        <v>0</v>
      </c>
      <c r="BF842" s="144">
        <f t="shared" si="2"/>
        <v>0</v>
      </c>
      <c r="BG842" s="144">
        <f t="shared" si="3"/>
        <v>0</v>
      </c>
      <c r="BH842" s="144">
        <f t="shared" si="4"/>
        <v>0</v>
      </c>
      <c r="BI842" s="144">
        <f t="shared" si="5"/>
        <v>0</v>
      </c>
      <c r="BJ842" s="16" t="s">
        <v>87</v>
      </c>
      <c r="BK842" s="144">
        <f t="shared" si="6"/>
        <v>0</v>
      </c>
    </row>
    <row r="843" spans="2:65" s="1" customFormat="1" ht="16.350000000000001" customHeight="1">
      <c r="B843" s="31"/>
      <c r="C843" s="182" t="s">
        <v>1</v>
      </c>
      <c r="D843" s="182" t="s">
        <v>192</v>
      </c>
      <c r="E843" s="183" t="s">
        <v>1</v>
      </c>
      <c r="F843" s="184" t="s">
        <v>1</v>
      </c>
      <c r="G843" s="185" t="s">
        <v>1</v>
      </c>
      <c r="H843" s="186"/>
      <c r="I843" s="187"/>
      <c r="J843" s="188">
        <f t="shared" si="0"/>
        <v>0</v>
      </c>
      <c r="K843" s="189"/>
      <c r="L843" s="31"/>
      <c r="M843" s="190" t="s">
        <v>1</v>
      </c>
      <c r="N843" s="191" t="s">
        <v>44</v>
      </c>
      <c r="T843" s="55"/>
      <c r="AT843" s="16" t="s">
        <v>1855</v>
      </c>
      <c r="AU843" s="16" t="s">
        <v>87</v>
      </c>
      <c r="AY843" s="16" t="s">
        <v>1855</v>
      </c>
      <c r="BE843" s="144">
        <f t="shared" si="1"/>
        <v>0</v>
      </c>
      <c r="BF843" s="144">
        <f t="shared" si="2"/>
        <v>0</v>
      </c>
      <c r="BG843" s="144">
        <f t="shared" si="3"/>
        <v>0</v>
      </c>
      <c r="BH843" s="144">
        <f t="shared" si="4"/>
        <v>0</v>
      </c>
      <c r="BI843" s="144">
        <f t="shared" si="5"/>
        <v>0</v>
      </c>
      <c r="BJ843" s="16" t="s">
        <v>87</v>
      </c>
      <c r="BK843" s="144">
        <f t="shared" si="6"/>
        <v>0</v>
      </c>
    </row>
    <row r="844" spans="2:65" s="1" customFormat="1" ht="16.350000000000001" customHeight="1">
      <c r="B844" s="31"/>
      <c r="C844" s="182" t="s">
        <v>1</v>
      </c>
      <c r="D844" s="182" t="s">
        <v>192</v>
      </c>
      <c r="E844" s="183" t="s">
        <v>1</v>
      </c>
      <c r="F844" s="184" t="s">
        <v>1</v>
      </c>
      <c r="G844" s="185" t="s">
        <v>1</v>
      </c>
      <c r="H844" s="186"/>
      <c r="I844" s="187"/>
      <c r="J844" s="188">
        <f t="shared" si="0"/>
        <v>0</v>
      </c>
      <c r="K844" s="189"/>
      <c r="L844" s="31"/>
      <c r="M844" s="190" t="s">
        <v>1</v>
      </c>
      <c r="N844" s="191" t="s">
        <v>44</v>
      </c>
      <c r="T844" s="55"/>
      <c r="AT844" s="16" t="s">
        <v>1855</v>
      </c>
      <c r="AU844" s="16" t="s">
        <v>87</v>
      </c>
      <c r="AY844" s="16" t="s">
        <v>1855</v>
      </c>
      <c r="BE844" s="144">
        <f t="shared" si="1"/>
        <v>0</v>
      </c>
      <c r="BF844" s="144">
        <f t="shared" si="2"/>
        <v>0</v>
      </c>
      <c r="BG844" s="144">
        <f t="shared" si="3"/>
        <v>0</v>
      </c>
      <c r="BH844" s="144">
        <f t="shared" si="4"/>
        <v>0</v>
      </c>
      <c r="BI844" s="144">
        <f t="shared" si="5"/>
        <v>0</v>
      </c>
      <c r="BJ844" s="16" t="s">
        <v>87</v>
      </c>
      <c r="BK844" s="144">
        <f t="shared" si="6"/>
        <v>0</v>
      </c>
    </row>
    <row r="845" spans="2:65" s="1" customFormat="1" ht="16.350000000000001" customHeight="1">
      <c r="B845" s="31"/>
      <c r="C845" s="182" t="s">
        <v>1</v>
      </c>
      <c r="D845" s="182" t="s">
        <v>192</v>
      </c>
      <c r="E845" s="183" t="s">
        <v>1</v>
      </c>
      <c r="F845" s="184" t="s">
        <v>1</v>
      </c>
      <c r="G845" s="185" t="s">
        <v>1</v>
      </c>
      <c r="H845" s="186"/>
      <c r="I845" s="187"/>
      <c r="J845" s="188">
        <f t="shared" si="0"/>
        <v>0</v>
      </c>
      <c r="K845" s="189"/>
      <c r="L845" s="31"/>
      <c r="M845" s="190" t="s">
        <v>1</v>
      </c>
      <c r="N845" s="191" t="s">
        <v>44</v>
      </c>
      <c r="T845" s="55"/>
      <c r="AT845" s="16" t="s">
        <v>1855</v>
      </c>
      <c r="AU845" s="16" t="s">
        <v>87</v>
      </c>
      <c r="AY845" s="16" t="s">
        <v>1855</v>
      </c>
      <c r="BE845" s="144">
        <f t="shared" si="1"/>
        <v>0</v>
      </c>
      <c r="BF845" s="144">
        <f t="shared" si="2"/>
        <v>0</v>
      </c>
      <c r="BG845" s="144">
        <f t="shared" si="3"/>
        <v>0</v>
      </c>
      <c r="BH845" s="144">
        <f t="shared" si="4"/>
        <v>0</v>
      </c>
      <c r="BI845" s="144">
        <f t="shared" si="5"/>
        <v>0</v>
      </c>
      <c r="BJ845" s="16" t="s">
        <v>87</v>
      </c>
      <c r="BK845" s="144">
        <f t="shared" si="6"/>
        <v>0</v>
      </c>
    </row>
    <row r="846" spans="2:65" s="1" customFormat="1" ht="16.350000000000001" customHeight="1">
      <c r="B846" s="31"/>
      <c r="C846" s="182" t="s">
        <v>1</v>
      </c>
      <c r="D846" s="182" t="s">
        <v>192</v>
      </c>
      <c r="E846" s="183" t="s">
        <v>1</v>
      </c>
      <c r="F846" s="184" t="s">
        <v>1</v>
      </c>
      <c r="G846" s="185" t="s">
        <v>1</v>
      </c>
      <c r="H846" s="186"/>
      <c r="I846" s="187"/>
      <c r="J846" s="188">
        <f t="shared" si="0"/>
        <v>0</v>
      </c>
      <c r="K846" s="189"/>
      <c r="L846" s="31"/>
      <c r="M846" s="190" t="s">
        <v>1</v>
      </c>
      <c r="N846" s="191" t="s">
        <v>44</v>
      </c>
      <c r="T846" s="55"/>
      <c r="AT846" s="16" t="s">
        <v>1855</v>
      </c>
      <c r="AU846" s="16" t="s">
        <v>87</v>
      </c>
      <c r="AY846" s="16" t="s">
        <v>1855</v>
      </c>
      <c r="BE846" s="144">
        <f t="shared" si="1"/>
        <v>0</v>
      </c>
      <c r="BF846" s="144">
        <f t="shared" si="2"/>
        <v>0</v>
      </c>
      <c r="BG846" s="144">
        <f t="shared" si="3"/>
        <v>0</v>
      </c>
      <c r="BH846" s="144">
        <f t="shared" si="4"/>
        <v>0</v>
      </c>
      <c r="BI846" s="144">
        <f t="shared" si="5"/>
        <v>0</v>
      </c>
      <c r="BJ846" s="16" t="s">
        <v>87</v>
      </c>
      <c r="BK846" s="144">
        <f t="shared" si="6"/>
        <v>0</v>
      </c>
    </row>
    <row r="847" spans="2:65" s="1" customFormat="1" ht="16.350000000000001" customHeight="1">
      <c r="B847" s="31"/>
      <c r="C847" s="182" t="s">
        <v>1</v>
      </c>
      <c r="D847" s="182" t="s">
        <v>192</v>
      </c>
      <c r="E847" s="183" t="s">
        <v>1</v>
      </c>
      <c r="F847" s="184" t="s">
        <v>1</v>
      </c>
      <c r="G847" s="185" t="s">
        <v>1</v>
      </c>
      <c r="H847" s="186"/>
      <c r="I847" s="187"/>
      <c r="J847" s="188">
        <f t="shared" si="0"/>
        <v>0</v>
      </c>
      <c r="K847" s="189"/>
      <c r="L847" s="31"/>
      <c r="M847" s="190" t="s">
        <v>1</v>
      </c>
      <c r="N847" s="191" t="s">
        <v>44</v>
      </c>
      <c r="T847" s="55"/>
      <c r="AT847" s="16" t="s">
        <v>1855</v>
      </c>
      <c r="AU847" s="16" t="s">
        <v>87</v>
      </c>
      <c r="AY847" s="16" t="s">
        <v>1855</v>
      </c>
      <c r="BE847" s="144">
        <f t="shared" si="1"/>
        <v>0</v>
      </c>
      <c r="BF847" s="144">
        <f t="shared" si="2"/>
        <v>0</v>
      </c>
      <c r="BG847" s="144">
        <f t="shared" si="3"/>
        <v>0</v>
      </c>
      <c r="BH847" s="144">
        <f t="shared" si="4"/>
        <v>0</v>
      </c>
      <c r="BI847" s="144">
        <f t="shared" si="5"/>
        <v>0</v>
      </c>
      <c r="BJ847" s="16" t="s">
        <v>87</v>
      </c>
      <c r="BK847" s="144">
        <f t="shared" si="6"/>
        <v>0</v>
      </c>
    </row>
    <row r="848" spans="2:65" s="1" customFormat="1" ht="16.350000000000001" customHeight="1">
      <c r="B848" s="31"/>
      <c r="C848" s="182" t="s">
        <v>1</v>
      </c>
      <c r="D848" s="182" t="s">
        <v>192</v>
      </c>
      <c r="E848" s="183" t="s">
        <v>1</v>
      </c>
      <c r="F848" s="184" t="s">
        <v>1</v>
      </c>
      <c r="G848" s="185" t="s">
        <v>1</v>
      </c>
      <c r="H848" s="186"/>
      <c r="I848" s="187"/>
      <c r="J848" s="188">
        <f t="shared" si="0"/>
        <v>0</v>
      </c>
      <c r="K848" s="189"/>
      <c r="L848" s="31"/>
      <c r="M848" s="190" t="s">
        <v>1</v>
      </c>
      <c r="N848" s="191" t="s">
        <v>44</v>
      </c>
      <c r="T848" s="55"/>
      <c r="AT848" s="16" t="s">
        <v>1855</v>
      </c>
      <c r="AU848" s="16" t="s">
        <v>87</v>
      </c>
      <c r="AY848" s="16" t="s">
        <v>1855</v>
      </c>
      <c r="BE848" s="144">
        <f t="shared" si="1"/>
        <v>0</v>
      </c>
      <c r="BF848" s="144">
        <f t="shared" si="2"/>
        <v>0</v>
      </c>
      <c r="BG848" s="144">
        <f t="shared" si="3"/>
        <v>0</v>
      </c>
      <c r="BH848" s="144">
        <f t="shared" si="4"/>
        <v>0</v>
      </c>
      <c r="BI848" s="144">
        <f t="shared" si="5"/>
        <v>0</v>
      </c>
      <c r="BJ848" s="16" t="s">
        <v>87</v>
      </c>
      <c r="BK848" s="144">
        <f t="shared" si="6"/>
        <v>0</v>
      </c>
    </row>
    <row r="849" spans="2:63" s="1" customFormat="1" ht="16.350000000000001" customHeight="1">
      <c r="B849" s="31"/>
      <c r="C849" s="182" t="s">
        <v>1</v>
      </c>
      <c r="D849" s="182" t="s">
        <v>192</v>
      </c>
      <c r="E849" s="183" t="s">
        <v>1</v>
      </c>
      <c r="F849" s="184" t="s">
        <v>1</v>
      </c>
      <c r="G849" s="185" t="s">
        <v>1</v>
      </c>
      <c r="H849" s="186"/>
      <c r="I849" s="187"/>
      <c r="J849" s="188">
        <f t="shared" si="0"/>
        <v>0</v>
      </c>
      <c r="K849" s="189"/>
      <c r="L849" s="31"/>
      <c r="M849" s="190" t="s">
        <v>1</v>
      </c>
      <c r="N849" s="191" t="s">
        <v>44</v>
      </c>
      <c r="O849" s="192"/>
      <c r="P849" s="192"/>
      <c r="Q849" s="192"/>
      <c r="R849" s="192"/>
      <c r="S849" s="192"/>
      <c r="T849" s="193"/>
      <c r="AT849" s="16" t="s">
        <v>1855</v>
      </c>
      <c r="AU849" s="16" t="s">
        <v>87</v>
      </c>
      <c r="AY849" s="16" t="s">
        <v>1855</v>
      </c>
      <c r="BE849" s="144">
        <f t="shared" si="1"/>
        <v>0</v>
      </c>
      <c r="BF849" s="144">
        <f t="shared" si="2"/>
        <v>0</v>
      </c>
      <c r="BG849" s="144">
        <f t="shared" si="3"/>
        <v>0</v>
      </c>
      <c r="BH849" s="144">
        <f t="shared" si="4"/>
        <v>0</v>
      </c>
      <c r="BI849" s="144">
        <f t="shared" si="5"/>
        <v>0</v>
      </c>
      <c r="BJ849" s="16" t="s">
        <v>87</v>
      </c>
      <c r="BK849" s="144">
        <f t="shared" si="6"/>
        <v>0</v>
      </c>
    </row>
    <row r="850" spans="2:63" s="1" customFormat="1" ht="6.95" customHeight="1">
      <c r="B850" s="43"/>
      <c r="C850" s="44"/>
      <c r="D850" s="44"/>
      <c r="E850" s="44"/>
      <c r="F850" s="44"/>
      <c r="G850" s="44"/>
      <c r="H850" s="44"/>
      <c r="I850" s="44"/>
      <c r="J850" s="44"/>
      <c r="K850" s="44"/>
      <c r="L850" s="31"/>
    </row>
  </sheetData>
  <sheetProtection algorithmName="SHA-512" hashValue="lOJFDIVLg6HU5ED/TIx9BPvKnPuHsrVas0uKs7a63E978kXahZ/QcbOYrKDoSH6OPBcCsCl82qmLq2RX9xtg8A==" saltValue="plmbYetNMpvl/70olBfEDicILYIMziG8TUo/6QKCF2+IelojFp+KHbVEgkFCa1P+uiCZHXBBEHrgkw/rbATyhQ==" spinCount="100000" sheet="1" objects="1" scenarios="1" formatColumns="0" formatRows="0" autoFilter="0"/>
  <autoFilter ref="C148:K849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840:D850">
      <formula1>"K, M"</formula1>
    </dataValidation>
    <dataValidation type="list" allowBlank="1" showInputMessage="1" showErrorMessage="1" error="Povoleny jsou hodnoty základní, snížená, zákl. přenesená, sníž. přenesená, nulová." sqref="N840:N850">
      <formula1>"základní, snížená, zákl. přenesená, sníž. přenesená, nulová"</formula1>
    </dataValidation>
  </dataValidations>
  <hyperlinks>
    <hyperlink ref="F154" r:id="rId1"/>
    <hyperlink ref="F157" r:id="rId2"/>
    <hyperlink ref="F160" r:id="rId3"/>
    <hyperlink ref="F163" r:id="rId4"/>
    <hyperlink ref="F166" r:id="rId5"/>
    <hyperlink ref="F169" r:id="rId6"/>
    <hyperlink ref="F173" r:id="rId7"/>
    <hyperlink ref="F176" r:id="rId8"/>
    <hyperlink ref="F179" r:id="rId9"/>
    <hyperlink ref="F182" r:id="rId10"/>
    <hyperlink ref="F188" r:id="rId11"/>
    <hyperlink ref="F191" r:id="rId12"/>
    <hyperlink ref="F194" r:id="rId13"/>
    <hyperlink ref="F197" r:id="rId14"/>
    <hyperlink ref="F200" r:id="rId15"/>
    <hyperlink ref="F203" r:id="rId16"/>
    <hyperlink ref="F206" r:id="rId17"/>
    <hyperlink ref="F211" r:id="rId18"/>
    <hyperlink ref="F217" r:id="rId19"/>
    <hyperlink ref="F223" r:id="rId20"/>
    <hyperlink ref="F226" r:id="rId21"/>
    <hyperlink ref="F230" r:id="rId22"/>
    <hyperlink ref="F233" r:id="rId23"/>
    <hyperlink ref="F236" r:id="rId24"/>
    <hyperlink ref="F241" r:id="rId25"/>
    <hyperlink ref="F247" r:id="rId26"/>
    <hyperlink ref="F252" r:id="rId27"/>
    <hyperlink ref="F257" r:id="rId28"/>
    <hyperlink ref="F264" r:id="rId29"/>
    <hyperlink ref="F269" r:id="rId30"/>
    <hyperlink ref="F274" r:id="rId31"/>
    <hyperlink ref="F277" r:id="rId32"/>
    <hyperlink ref="F280" r:id="rId33"/>
    <hyperlink ref="F284" r:id="rId34"/>
    <hyperlink ref="F288" r:id="rId35"/>
    <hyperlink ref="F291" r:id="rId36"/>
    <hyperlink ref="F295" r:id="rId37"/>
    <hyperlink ref="F302" r:id="rId38"/>
    <hyperlink ref="F307" r:id="rId39"/>
    <hyperlink ref="F313" r:id="rId40"/>
    <hyperlink ref="F319" r:id="rId41"/>
    <hyperlink ref="F324" r:id="rId42"/>
    <hyperlink ref="F333" r:id="rId43"/>
    <hyperlink ref="F347" r:id="rId44"/>
    <hyperlink ref="F350" r:id="rId45"/>
    <hyperlink ref="F353" r:id="rId46"/>
    <hyperlink ref="F356" r:id="rId47"/>
    <hyperlink ref="F359" r:id="rId48"/>
    <hyperlink ref="F362" r:id="rId49"/>
    <hyperlink ref="F365" r:id="rId50"/>
    <hyperlink ref="F368" r:id="rId51"/>
    <hyperlink ref="F372" r:id="rId52"/>
    <hyperlink ref="F376" r:id="rId53"/>
    <hyperlink ref="F379" r:id="rId54"/>
    <hyperlink ref="F382" r:id="rId55"/>
    <hyperlink ref="F386" r:id="rId56"/>
    <hyperlink ref="F402" r:id="rId57"/>
    <hyperlink ref="F410" r:id="rId58"/>
    <hyperlink ref="F413" r:id="rId59"/>
    <hyperlink ref="F417" r:id="rId60"/>
    <hyperlink ref="F420" r:id="rId61"/>
    <hyperlink ref="F423" r:id="rId62"/>
    <hyperlink ref="F426" r:id="rId63"/>
    <hyperlink ref="F429" r:id="rId64"/>
    <hyperlink ref="F433" r:id="rId65"/>
    <hyperlink ref="F436" r:id="rId66"/>
    <hyperlink ref="F439" r:id="rId67"/>
    <hyperlink ref="F458" r:id="rId68"/>
    <hyperlink ref="F461" r:id="rId69"/>
    <hyperlink ref="F464" r:id="rId70"/>
    <hyperlink ref="F467" r:id="rId71"/>
    <hyperlink ref="F471" r:id="rId72"/>
    <hyperlink ref="F474" r:id="rId73"/>
    <hyperlink ref="F477" r:id="rId74"/>
    <hyperlink ref="F480" r:id="rId75"/>
    <hyperlink ref="F483" r:id="rId76"/>
    <hyperlink ref="F486" r:id="rId77"/>
    <hyperlink ref="F489" r:id="rId78"/>
    <hyperlink ref="F492" r:id="rId79"/>
    <hyperlink ref="F495" r:id="rId80"/>
    <hyperlink ref="F498" r:id="rId81"/>
    <hyperlink ref="F501" r:id="rId82"/>
    <hyperlink ref="F504" r:id="rId83"/>
    <hyperlink ref="F507" r:id="rId84"/>
    <hyperlink ref="F510" r:id="rId85"/>
    <hyperlink ref="F513" r:id="rId86"/>
    <hyperlink ref="F516" r:id="rId87"/>
    <hyperlink ref="F519" r:id="rId88"/>
    <hyperlink ref="F522" r:id="rId89"/>
    <hyperlink ref="F525" r:id="rId90"/>
    <hyperlink ref="F529" r:id="rId91"/>
    <hyperlink ref="F532" r:id="rId92"/>
    <hyperlink ref="F535" r:id="rId93"/>
    <hyperlink ref="F539" r:id="rId94"/>
    <hyperlink ref="F542" r:id="rId95"/>
    <hyperlink ref="F547" r:id="rId96"/>
    <hyperlink ref="F555" r:id="rId97"/>
    <hyperlink ref="F558" r:id="rId98"/>
    <hyperlink ref="F566" r:id="rId99"/>
    <hyperlink ref="F569" r:id="rId100"/>
    <hyperlink ref="F573" r:id="rId101"/>
    <hyperlink ref="F576" r:id="rId102"/>
    <hyperlink ref="F581" r:id="rId103"/>
    <hyperlink ref="F586" r:id="rId104"/>
    <hyperlink ref="F594" r:id="rId105"/>
    <hyperlink ref="F597" r:id="rId106"/>
    <hyperlink ref="F603" r:id="rId107"/>
    <hyperlink ref="F607" r:id="rId108"/>
    <hyperlink ref="F610" r:id="rId109"/>
    <hyperlink ref="F615" r:id="rId110"/>
    <hyperlink ref="F620" r:id="rId111"/>
    <hyperlink ref="F628" r:id="rId112"/>
    <hyperlink ref="F635" r:id="rId113"/>
    <hyperlink ref="F643" r:id="rId114"/>
    <hyperlink ref="F647" r:id="rId115"/>
    <hyperlink ref="F663" r:id="rId116"/>
    <hyperlink ref="F666" r:id="rId117"/>
    <hyperlink ref="F669" r:id="rId118"/>
    <hyperlink ref="F672" r:id="rId119"/>
    <hyperlink ref="F677" r:id="rId120"/>
    <hyperlink ref="F681" r:id="rId121"/>
    <hyperlink ref="F684" r:id="rId122"/>
    <hyperlink ref="F687" r:id="rId123"/>
    <hyperlink ref="F692" r:id="rId124"/>
    <hyperlink ref="F697" r:id="rId125"/>
    <hyperlink ref="F701" r:id="rId126"/>
    <hyperlink ref="F705" r:id="rId127"/>
    <hyperlink ref="F708" r:id="rId128"/>
    <hyperlink ref="F713" r:id="rId129"/>
    <hyperlink ref="F716" r:id="rId130"/>
    <hyperlink ref="F722" r:id="rId131"/>
    <hyperlink ref="F727" r:id="rId132"/>
    <hyperlink ref="F734" r:id="rId133"/>
    <hyperlink ref="F737" r:id="rId134"/>
    <hyperlink ref="F741" r:id="rId135"/>
    <hyperlink ref="F747" r:id="rId136"/>
    <hyperlink ref="F750" r:id="rId137"/>
    <hyperlink ref="F753" r:id="rId138"/>
    <hyperlink ref="F756" r:id="rId139"/>
    <hyperlink ref="F760" r:id="rId140"/>
    <hyperlink ref="F763" r:id="rId141"/>
    <hyperlink ref="F767" r:id="rId142"/>
    <hyperlink ref="F773" r:id="rId143"/>
    <hyperlink ref="F777" r:id="rId144"/>
    <hyperlink ref="F783" r:id="rId145"/>
    <hyperlink ref="F786" r:id="rId146"/>
    <hyperlink ref="F791" r:id="rId147"/>
    <hyperlink ref="F794" r:id="rId148"/>
    <hyperlink ref="F799" r:id="rId149"/>
    <hyperlink ref="F808" r:id="rId150"/>
    <hyperlink ref="F812" r:id="rId151"/>
    <hyperlink ref="F815" r:id="rId152"/>
    <hyperlink ref="F818" r:id="rId153"/>
    <hyperlink ref="F823" r:id="rId154"/>
    <hyperlink ref="F827" r:id="rId155"/>
    <hyperlink ref="F832" r:id="rId156"/>
    <hyperlink ref="F835" r:id="rId157"/>
    <hyperlink ref="F838" r:id="rId15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87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2269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ROUND(J151,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ROUND((ROUND((SUM(BE151:BE865)),  2) + SUM(BE867:BE876)), 2)</f>
        <v>0</v>
      </c>
      <c r="I33" s="91">
        <v>0.21</v>
      </c>
      <c r="J33" s="90">
        <f>ROUND((ROUND(((SUM(BE151:BE865))*I33),  2) + (SUM(BE867:BE876)*I33)),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ROUND((ROUND((SUM(BF151:BF865)),  2) + SUM(BF867:BF876)), 2)</f>
        <v>0</v>
      </c>
      <c r="I34" s="91">
        <v>0.12</v>
      </c>
      <c r="J34" s="90">
        <f>ROUND((ROUND(((SUM(BF151:BF865))*I34),  2) + (SUM(BF867:BF876)*I34)),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ROUND((ROUND((SUM(BG151:BG865)),  2) + SUM(BG867:BG876)),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ROUND((ROUND((SUM(BH151:BH865)),  2) + SUM(BH867:BH876)),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ROUND((ROUND((SUM(BI151:BI865)),  2) + SUM(BI867:BI876)),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(E) - Architektonicko - stavební řešení, Pavilon E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J151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J152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J153</f>
        <v>0</v>
      </c>
      <c r="L98" s="107"/>
    </row>
    <row r="99" spans="2:12" s="9" customFormat="1" ht="19.899999999999999" customHeight="1">
      <c r="B99" s="107"/>
      <c r="D99" s="108" t="s">
        <v>2270</v>
      </c>
      <c r="E99" s="109"/>
      <c r="F99" s="109"/>
      <c r="G99" s="109"/>
      <c r="H99" s="109"/>
      <c r="I99" s="109"/>
      <c r="J99" s="110">
        <f>J185</f>
        <v>0</v>
      </c>
      <c r="L99" s="107"/>
    </row>
    <row r="100" spans="2:12" s="9" customFormat="1" ht="19.899999999999999" customHeight="1">
      <c r="B100" s="107"/>
      <c r="D100" s="108" t="s">
        <v>140</v>
      </c>
      <c r="E100" s="109"/>
      <c r="F100" s="109"/>
      <c r="G100" s="109"/>
      <c r="H100" s="109"/>
      <c r="I100" s="109"/>
      <c r="J100" s="110">
        <f>J195</f>
        <v>0</v>
      </c>
      <c r="L100" s="107"/>
    </row>
    <row r="101" spans="2:12" s="9" customFormat="1" ht="19.899999999999999" customHeight="1">
      <c r="B101" s="107"/>
      <c r="D101" s="108" t="s">
        <v>141</v>
      </c>
      <c r="E101" s="109"/>
      <c r="F101" s="109"/>
      <c r="G101" s="109"/>
      <c r="H101" s="109"/>
      <c r="I101" s="109"/>
      <c r="J101" s="110">
        <f>J199</f>
        <v>0</v>
      </c>
      <c r="L101" s="107"/>
    </row>
    <row r="102" spans="2:12" s="9" customFormat="1" ht="19.899999999999999" customHeight="1">
      <c r="B102" s="107"/>
      <c r="D102" s="108" t="s">
        <v>142</v>
      </c>
      <c r="E102" s="109"/>
      <c r="F102" s="109"/>
      <c r="G102" s="109"/>
      <c r="H102" s="109"/>
      <c r="I102" s="109"/>
      <c r="J102" s="110">
        <f>J200</f>
        <v>0</v>
      </c>
      <c r="L102" s="107"/>
    </row>
    <row r="103" spans="2:12" s="9" customFormat="1" ht="19.899999999999999" customHeight="1">
      <c r="B103" s="107"/>
      <c r="D103" s="108" t="s">
        <v>143</v>
      </c>
      <c r="E103" s="109"/>
      <c r="F103" s="109"/>
      <c r="G103" s="109"/>
      <c r="H103" s="109"/>
      <c r="I103" s="109"/>
      <c r="J103" s="110">
        <f>J222</f>
        <v>0</v>
      </c>
      <c r="L103" s="107"/>
    </row>
    <row r="104" spans="2:12" s="9" customFormat="1" ht="19.899999999999999" customHeight="1">
      <c r="B104" s="107"/>
      <c r="D104" s="108" t="s">
        <v>145</v>
      </c>
      <c r="E104" s="109"/>
      <c r="F104" s="109"/>
      <c r="G104" s="109"/>
      <c r="H104" s="109"/>
      <c r="I104" s="109"/>
      <c r="J104" s="110">
        <f>J253</f>
        <v>0</v>
      </c>
      <c r="L104" s="107"/>
    </row>
    <row r="105" spans="2:12" s="9" customFormat="1" ht="19.899999999999999" customHeight="1">
      <c r="B105" s="107"/>
      <c r="D105" s="108" t="s">
        <v>146</v>
      </c>
      <c r="E105" s="109"/>
      <c r="F105" s="109"/>
      <c r="G105" s="109"/>
      <c r="H105" s="109"/>
      <c r="I105" s="109"/>
      <c r="J105" s="110">
        <f>J254</f>
        <v>0</v>
      </c>
      <c r="L105" s="107"/>
    </row>
    <row r="106" spans="2:12" s="9" customFormat="1" ht="19.899999999999999" customHeight="1">
      <c r="B106" s="107"/>
      <c r="D106" s="108" t="s">
        <v>147</v>
      </c>
      <c r="E106" s="109"/>
      <c r="F106" s="109"/>
      <c r="G106" s="109"/>
      <c r="H106" s="109"/>
      <c r="I106" s="109"/>
      <c r="J106" s="110">
        <f>J273</f>
        <v>0</v>
      </c>
      <c r="L106" s="107"/>
    </row>
    <row r="107" spans="2:12" s="9" customFormat="1" ht="19.899999999999999" customHeight="1">
      <c r="B107" s="107"/>
      <c r="D107" s="108" t="s">
        <v>148</v>
      </c>
      <c r="E107" s="109"/>
      <c r="F107" s="109"/>
      <c r="G107" s="109"/>
      <c r="H107" s="109"/>
      <c r="I107" s="109"/>
      <c r="J107" s="110">
        <f>J365</f>
        <v>0</v>
      </c>
      <c r="L107" s="107"/>
    </row>
    <row r="108" spans="2:12" s="9" customFormat="1" ht="19.899999999999999" customHeight="1">
      <c r="B108" s="107"/>
      <c r="D108" s="108" t="s">
        <v>149</v>
      </c>
      <c r="E108" s="109"/>
      <c r="F108" s="109"/>
      <c r="G108" s="109"/>
      <c r="H108" s="109"/>
      <c r="I108" s="109"/>
      <c r="J108" s="110">
        <f>J401</f>
        <v>0</v>
      </c>
      <c r="L108" s="107"/>
    </row>
    <row r="109" spans="2:12" s="9" customFormat="1" ht="19.899999999999999" customHeight="1">
      <c r="B109" s="107"/>
      <c r="D109" s="108" t="s">
        <v>150</v>
      </c>
      <c r="E109" s="109"/>
      <c r="F109" s="109"/>
      <c r="G109" s="109"/>
      <c r="H109" s="109"/>
      <c r="I109" s="109"/>
      <c r="J109" s="110">
        <f>J435</f>
        <v>0</v>
      </c>
      <c r="L109" s="107"/>
    </row>
    <row r="110" spans="2:12" s="9" customFormat="1" ht="19.899999999999999" customHeight="1">
      <c r="B110" s="107"/>
      <c r="D110" s="108" t="s">
        <v>152</v>
      </c>
      <c r="E110" s="109"/>
      <c r="F110" s="109"/>
      <c r="G110" s="109"/>
      <c r="H110" s="109"/>
      <c r="I110" s="109"/>
      <c r="J110" s="110">
        <f>J436</f>
        <v>0</v>
      </c>
      <c r="L110" s="107"/>
    </row>
    <row r="111" spans="2:12" s="9" customFormat="1" ht="19.899999999999999" customHeight="1">
      <c r="B111" s="107"/>
      <c r="D111" s="108" t="s">
        <v>153</v>
      </c>
      <c r="E111" s="109"/>
      <c r="F111" s="109"/>
      <c r="G111" s="109"/>
      <c r="H111" s="109"/>
      <c r="I111" s="109"/>
      <c r="J111" s="110">
        <f>J458</f>
        <v>0</v>
      </c>
      <c r="L111" s="107"/>
    </row>
    <row r="112" spans="2:12" s="9" customFormat="1" ht="19.899999999999999" customHeight="1">
      <c r="B112" s="107"/>
      <c r="D112" s="108" t="s">
        <v>154</v>
      </c>
      <c r="E112" s="109"/>
      <c r="F112" s="109"/>
      <c r="G112" s="109"/>
      <c r="H112" s="109"/>
      <c r="I112" s="109"/>
      <c r="J112" s="110">
        <f>J482</f>
        <v>0</v>
      </c>
      <c r="L112" s="107"/>
    </row>
    <row r="113" spans="2:12" s="9" customFormat="1" ht="19.899999999999999" customHeight="1">
      <c r="B113" s="107"/>
      <c r="D113" s="108" t="s">
        <v>155</v>
      </c>
      <c r="E113" s="109"/>
      <c r="F113" s="109"/>
      <c r="G113" s="109"/>
      <c r="H113" s="109"/>
      <c r="I113" s="109"/>
      <c r="J113" s="110">
        <f>J554</f>
        <v>0</v>
      </c>
      <c r="L113" s="107"/>
    </row>
    <row r="114" spans="2:12" s="9" customFormat="1" ht="19.899999999999999" customHeight="1">
      <c r="B114" s="107"/>
      <c r="D114" s="108" t="s">
        <v>156</v>
      </c>
      <c r="E114" s="109"/>
      <c r="F114" s="109"/>
      <c r="G114" s="109"/>
      <c r="H114" s="109"/>
      <c r="I114" s="109"/>
      <c r="J114" s="110">
        <f>J580</f>
        <v>0</v>
      </c>
      <c r="L114" s="107"/>
    </row>
    <row r="115" spans="2:12" s="8" customFormat="1" ht="24.95" customHeight="1">
      <c r="B115" s="103"/>
      <c r="D115" s="104" t="s">
        <v>157</v>
      </c>
      <c r="E115" s="105"/>
      <c r="F115" s="105"/>
      <c r="G115" s="105"/>
      <c r="H115" s="105"/>
      <c r="I115" s="105"/>
      <c r="J115" s="106">
        <f>J587</f>
        <v>0</v>
      </c>
      <c r="L115" s="103"/>
    </row>
    <row r="116" spans="2:12" s="9" customFormat="1" ht="19.899999999999999" customHeight="1">
      <c r="B116" s="107"/>
      <c r="D116" s="108" t="s">
        <v>158</v>
      </c>
      <c r="E116" s="109"/>
      <c r="F116" s="109"/>
      <c r="G116" s="109"/>
      <c r="H116" s="109"/>
      <c r="I116" s="109"/>
      <c r="J116" s="110">
        <f>J588</f>
        <v>0</v>
      </c>
      <c r="L116" s="107"/>
    </row>
    <row r="117" spans="2:12" s="9" customFormat="1" ht="19.899999999999999" customHeight="1">
      <c r="B117" s="107"/>
      <c r="D117" s="108" t="s">
        <v>159</v>
      </c>
      <c r="E117" s="109"/>
      <c r="F117" s="109"/>
      <c r="G117" s="109"/>
      <c r="H117" s="109"/>
      <c r="I117" s="109"/>
      <c r="J117" s="110">
        <f>J598</f>
        <v>0</v>
      </c>
      <c r="L117" s="107"/>
    </row>
    <row r="118" spans="2:12" s="9" customFormat="1" ht="19.899999999999999" customHeight="1">
      <c r="B118" s="107"/>
      <c r="D118" s="108" t="s">
        <v>160</v>
      </c>
      <c r="E118" s="109"/>
      <c r="F118" s="109"/>
      <c r="G118" s="109"/>
      <c r="H118" s="109"/>
      <c r="I118" s="109"/>
      <c r="J118" s="110">
        <f>J632</f>
        <v>0</v>
      </c>
      <c r="L118" s="107"/>
    </row>
    <row r="119" spans="2:12" s="9" customFormat="1" ht="19.899999999999999" customHeight="1">
      <c r="B119" s="107"/>
      <c r="D119" s="108" t="s">
        <v>161</v>
      </c>
      <c r="E119" s="109"/>
      <c r="F119" s="109"/>
      <c r="G119" s="109"/>
      <c r="H119" s="109"/>
      <c r="I119" s="109"/>
      <c r="J119" s="110">
        <f>J664</f>
        <v>0</v>
      </c>
      <c r="L119" s="107"/>
    </row>
    <row r="120" spans="2:12" s="9" customFormat="1" ht="19.899999999999999" customHeight="1">
      <c r="B120" s="107"/>
      <c r="D120" s="108" t="s">
        <v>162</v>
      </c>
      <c r="E120" s="109"/>
      <c r="F120" s="109"/>
      <c r="G120" s="109"/>
      <c r="H120" s="109"/>
      <c r="I120" s="109"/>
      <c r="J120" s="110">
        <f>J673</f>
        <v>0</v>
      </c>
      <c r="L120" s="107"/>
    </row>
    <row r="121" spans="2:12" s="9" customFormat="1" ht="19.899999999999999" customHeight="1">
      <c r="B121" s="107"/>
      <c r="D121" s="108" t="s">
        <v>163</v>
      </c>
      <c r="E121" s="109"/>
      <c r="F121" s="109"/>
      <c r="G121" s="109"/>
      <c r="H121" s="109"/>
      <c r="I121" s="109"/>
      <c r="J121" s="110">
        <f>J691</f>
        <v>0</v>
      </c>
      <c r="L121" s="107"/>
    </row>
    <row r="122" spans="2:12" s="9" customFormat="1" ht="19.899999999999999" customHeight="1">
      <c r="B122" s="107"/>
      <c r="D122" s="108" t="s">
        <v>164</v>
      </c>
      <c r="E122" s="109"/>
      <c r="F122" s="109"/>
      <c r="G122" s="109"/>
      <c r="H122" s="109"/>
      <c r="I122" s="109"/>
      <c r="J122" s="110">
        <f>J710</f>
        <v>0</v>
      </c>
      <c r="L122" s="107"/>
    </row>
    <row r="123" spans="2:12" s="9" customFormat="1" ht="19.899999999999999" customHeight="1">
      <c r="B123" s="107"/>
      <c r="D123" s="108" t="s">
        <v>166</v>
      </c>
      <c r="E123" s="109"/>
      <c r="F123" s="109"/>
      <c r="G123" s="109"/>
      <c r="H123" s="109"/>
      <c r="I123" s="109"/>
      <c r="J123" s="110">
        <f>J714</f>
        <v>0</v>
      </c>
      <c r="L123" s="107"/>
    </row>
    <row r="124" spans="2:12" s="9" customFormat="1" ht="19.899999999999999" customHeight="1">
      <c r="B124" s="107"/>
      <c r="D124" s="108" t="s">
        <v>167</v>
      </c>
      <c r="E124" s="109"/>
      <c r="F124" s="109"/>
      <c r="G124" s="109"/>
      <c r="H124" s="109"/>
      <c r="I124" s="109"/>
      <c r="J124" s="110">
        <f>J729</f>
        <v>0</v>
      </c>
      <c r="L124" s="107"/>
    </row>
    <row r="125" spans="2:12" s="9" customFormat="1" ht="19.899999999999999" customHeight="1">
      <c r="B125" s="107"/>
      <c r="D125" s="108" t="s">
        <v>168</v>
      </c>
      <c r="E125" s="109"/>
      <c r="F125" s="109"/>
      <c r="G125" s="109"/>
      <c r="H125" s="109"/>
      <c r="I125" s="109"/>
      <c r="J125" s="110">
        <f>J751</f>
        <v>0</v>
      </c>
      <c r="L125" s="107"/>
    </row>
    <row r="126" spans="2:12" s="9" customFormat="1" ht="19.899999999999999" customHeight="1">
      <c r="B126" s="107"/>
      <c r="D126" s="108" t="s">
        <v>169</v>
      </c>
      <c r="E126" s="109"/>
      <c r="F126" s="109"/>
      <c r="G126" s="109"/>
      <c r="H126" s="109"/>
      <c r="I126" s="109"/>
      <c r="J126" s="110">
        <f>J767</f>
        <v>0</v>
      </c>
      <c r="L126" s="107"/>
    </row>
    <row r="127" spans="2:12" s="9" customFormat="1" ht="19.899999999999999" customHeight="1">
      <c r="B127" s="107"/>
      <c r="D127" s="108" t="s">
        <v>170</v>
      </c>
      <c r="E127" s="109"/>
      <c r="F127" s="109"/>
      <c r="G127" s="109"/>
      <c r="H127" s="109"/>
      <c r="I127" s="109"/>
      <c r="J127" s="110">
        <f>J774</f>
        <v>0</v>
      </c>
      <c r="L127" s="107"/>
    </row>
    <row r="128" spans="2:12" s="9" customFormat="1" ht="19.899999999999999" customHeight="1">
      <c r="B128" s="107"/>
      <c r="D128" s="108" t="s">
        <v>171</v>
      </c>
      <c r="E128" s="109"/>
      <c r="F128" s="109"/>
      <c r="G128" s="109"/>
      <c r="H128" s="109"/>
      <c r="I128" s="109"/>
      <c r="J128" s="110">
        <f>J829</f>
        <v>0</v>
      </c>
      <c r="L128" s="107"/>
    </row>
    <row r="129" spans="2:12" s="9" customFormat="1" ht="19.899999999999999" customHeight="1">
      <c r="B129" s="107"/>
      <c r="D129" s="108" t="s">
        <v>172</v>
      </c>
      <c r="E129" s="109"/>
      <c r="F129" s="109"/>
      <c r="G129" s="109"/>
      <c r="H129" s="109"/>
      <c r="I129" s="109"/>
      <c r="J129" s="110">
        <f>J851</f>
        <v>0</v>
      </c>
      <c r="L129" s="107"/>
    </row>
    <row r="130" spans="2:12" s="9" customFormat="1" ht="19.899999999999999" customHeight="1">
      <c r="B130" s="107"/>
      <c r="D130" s="108" t="s">
        <v>173</v>
      </c>
      <c r="E130" s="109"/>
      <c r="F130" s="109"/>
      <c r="G130" s="109"/>
      <c r="H130" s="109"/>
      <c r="I130" s="109"/>
      <c r="J130" s="110">
        <f>J856</f>
        <v>0</v>
      </c>
      <c r="L130" s="107"/>
    </row>
    <row r="131" spans="2:12" s="8" customFormat="1" ht="21.75" customHeight="1">
      <c r="B131" s="103"/>
      <c r="D131" s="111" t="s">
        <v>174</v>
      </c>
      <c r="J131" s="112">
        <f>J866</f>
        <v>0</v>
      </c>
      <c r="L131" s="103"/>
    </row>
    <row r="132" spans="2:12" s="1" customFormat="1" ht="21.75" customHeight="1">
      <c r="B132" s="31"/>
      <c r="L132" s="31"/>
    </row>
    <row r="133" spans="2:12" s="1" customFormat="1" ht="6.95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31"/>
    </row>
    <row r="137" spans="2:12" s="1" customFormat="1" ht="6.95" customHeight="1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31"/>
    </row>
    <row r="138" spans="2:12" s="1" customFormat="1" ht="24.95" customHeight="1">
      <c r="B138" s="31"/>
      <c r="C138" s="20" t="s">
        <v>175</v>
      </c>
      <c r="L138" s="31"/>
    </row>
    <row r="139" spans="2:12" s="1" customFormat="1" ht="6.95" customHeight="1">
      <c r="B139" s="31"/>
      <c r="L139" s="31"/>
    </row>
    <row r="140" spans="2:12" s="1" customFormat="1" ht="12" customHeight="1">
      <c r="B140" s="31"/>
      <c r="C140" s="26" t="s">
        <v>16</v>
      </c>
      <c r="L140" s="31"/>
    </row>
    <row r="141" spans="2:12" s="1" customFormat="1" ht="26.25" customHeight="1">
      <c r="B141" s="31"/>
      <c r="E141" s="234" t="str">
        <f>E7</f>
        <v>4067 - ZŠ Mírová - úspora energií (metoda EPC a OPŽP) DPS 12-03-2025</v>
      </c>
      <c r="F141" s="235"/>
      <c r="G141" s="235"/>
      <c r="H141" s="235"/>
      <c r="L141" s="31"/>
    </row>
    <row r="142" spans="2:12" s="1" customFormat="1" ht="12" customHeight="1">
      <c r="B142" s="31"/>
      <c r="C142" s="26" t="s">
        <v>130</v>
      </c>
      <c r="L142" s="31"/>
    </row>
    <row r="143" spans="2:12" s="1" customFormat="1" ht="16.5" customHeight="1">
      <c r="B143" s="31"/>
      <c r="E143" s="230" t="str">
        <f>E9</f>
        <v>D.1.1.1 (E) - Architektonicko - stavební řešení, Pavilon E</v>
      </c>
      <c r="F143" s="233"/>
      <c r="G143" s="233"/>
      <c r="H143" s="233"/>
      <c r="L143" s="31"/>
    </row>
    <row r="144" spans="2:12" s="1" customFormat="1" ht="6.95" customHeight="1">
      <c r="B144" s="31"/>
      <c r="L144" s="31"/>
    </row>
    <row r="145" spans="2:65" s="1" customFormat="1" ht="12" customHeight="1">
      <c r="B145" s="31"/>
      <c r="C145" s="26" t="s">
        <v>20</v>
      </c>
      <c r="F145" s="24" t="str">
        <f>F12</f>
        <v>Mírová 2734/4, Ústí nad Labem</v>
      </c>
      <c r="I145" s="26" t="s">
        <v>22</v>
      </c>
      <c r="J145" s="51" t="str">
        <f>IF(J12="","",J12)</f>
        <v>2. 4. 2024</v>
      </c>
      <c r="L145" s="31"/>
    </row>
    <row r="146" spans="2:65" s="1" customFormat="1" ht="6.95" customHeight="1">
      <c r="B146" s="31"/>
      <c r="L146" s="31"/>
    </row>
    <row r="147" spans="2:65" s="1" customFormat="1" ht="25.7" customHeight="1">
      <c r="B147" s="31"/>
      <c r="C147" s="26" t="s">
        <v>24</v>
      </c>
      <c r="F147" s="24" t="str">
        <f>E15</f>
        <v>Statutární město Ústí nad Labem</v>
      </c>
      <c r="I147" s="26" t="s">
        <v>31</v>
      </c>
      <c r="J147" s="29" t="str">
        <f>E21</f>
        <v>Projektová kancelář PS, Oto Szakos</v>
      </c>
      <c r="L147" s="31"/>
    </row>
    <row r="148" spans="2:65" s="1" customFormat="1" ht="15.2" customHeight="1">
      <c r="B148" s="31"/>
      <c r="C148" s="26" t="s">
        <v>29</v>
      </c>
      <c r="F148" s="24" t="str">
        <f>IF(E18="","",E18)</f>
        <v>Vyplň údaj</v>
      </c>
      <c r="I148" s="26" t="s">
        <v>35</v>
      </c>
      <c r="J148" s="29" t="str">
        <f>E24</f>
        <v>Digitronic CZ s.r.o.</v>
      </c>
      <c r="L148" s="31"/>
    </row>
    <row r="149" spans="2:65" s="1" customFormat="1" ht="10.35" customHeight="1">
      <c r="B149" s="31"/>
      <c r="L149" s="31"/>
    </row>
    <row r="150" spans="2:65" s="10" customFormat="1" ht="29.25" customHeight="1">
      <c r="B150" s="113"/>
      <c r="C150" s="114" t="s">
        <v>176</v>
      </c>
      <c r="D150" s="115" t="s">
        <v>64</v>
      </c>
      <c r="E150" s="115" t="s">
        <v>60</v>
      </c>
      <c r="F150" s="115" t="s">
        <v>61</v>
      </c>
      <c r="G150" s="115" t="s">
        <v>177</v>
      </c>
      <c r="H150" s="115" t="s">
        <v>178</v>
      </c>
      <c r="I150" s="115" t="s">
        <v>179</v>
      </c>
      <c r="J150" s="115" t="s">
        <v>135</v>
      </c>
      <c r="K150" s="116" t="s">
        <v>180</v>
      </c>
      <c r="L150" s="113"/>
      <c r="M150" s="58" t="s">
        <v>1</v>
      </c>
      <c r="N150" s="59" t="s">
        <v>43</v>
      </c>
      <c r="O150" s="59" t="s">
        <v>181</v>
      </c>
      <c r="P150" s="59" t="s">
        <v>182</v>
      </c>
      <c r="Q150" s="59" t="s">
        <v>183</v>
      </c>
      <c r="R150" s="59" t="s">
        <v>184</v>
      </c>
      <c r="S150" s="59" t="s">
        <v>185</v>
      </c>
      <c r="T150" s="60" t="s">
        <v>186</v>
      </c>
    </row>
    <row r="151" spans="2:65" s="1" customFormat="1" ht="22.9" customHeight="1">
      <c r="B151" s="31"/>
      <c r="C151" s="63" t="s">
        <v>187</v>
      </c>
      <c r="J151" s="117">
        <f>BK151</f>
        <v>0</v>
      </c>
      <c r="L151" s="31"/>
      <c r="M151" s="61"/>
      <c r="N151" s="52"/>
      <c r="O151" s="52"/>
      <c r="P151" s="118">
        <f>P152+P587+P866</f>
        <v>0</v>
      </c>
      <c r="Q151" s="52"/>
      <c r="R151" s="118">
        <f>R152+R587+R866</f>
        <v>315.46956637706194</v>
      </c>
      <c r="S151" s="52"/>
      <c r="T151" s="119">
        <f>T152+T587+T866</f>
        <v>69.542355749999999</v>
      </c>
      <c r="AT151" s="16" t="s">
        <v>78</v>
      </c>
      <c r="AU151" s="16" t="s">
        <v>137</v>
      </c>
      <c r="BK151" s="120">
        <f>BK152+BK587+BK866</f>
        <v>0</v>
      </c>
    </row>
    <row r="152" spans="2:65" s="11" customFormat="1" ht="25.9" customHeight="1">
      <c r="B152" s="121"/>
      <c r="D152" s="122" t="s">
        <v>78</v>
      </c>
      <c r="E152" s="123" t="s">
        <v>188</v>
      </c>
      <c r="F152" s="123" t="s">
        <v>189</v>
      </c>
      <c r="I152" s="124"/>
      <c r="J152" s="112">
        <f>BK152</f>
        <v>0</v>
      </c>
      <c r="L152" s="121"/>
      <c r="M152" s="125"/>
      <c r="P152" s="126">
        <f>P153+P185+P195+P199+P200+P222+P253+P254+P273+P365+P401+P435+P436+P458+P482+P554+P580</f>
        <v>0</v>
      </c>
      <c r="R152" s="126">
        <f>R153+R185+R195+R199+R200+R222+R253+R254+R273+R365+R401+R435+R436+R458+R482+R554+R580</f>
        <v>272.92669210482825</v>
      </c>
      <c r="T152" s="127">
        <f>T153+T185+T195+T199+T200+T222+T253+T254+T273+T365+T401+T435+T436+T458+T482+T554+T580</f>
        <v>55.724302649999998</v>
      </c>
      <c r="AR152" s="122" t="s">
        <v>87</v>
      </c>
      <c r="AT152" s="128" t="s">
        <v>78</v>
      </c>
      <c r="AU152" s="128" t="s">
        <v>79</v>
      </c>
      <c r="AY152" s="122" t="s">
        <v>190</v>
      </c>
      <c r="BK152" s="129">
        <f>BK153+BK185+BK195+BK199+BK200+BK222+BK253+BK254+BK273+BK365+BK401+BK435+BK436+BK458+BK482+BK554+BK580</f>
        <v>0</v>
      </c>
    </row>
    <row r="153" spans="2:65" s="11" customFormat="1" ht="22.9" customHeight="1">
      <c r="B153" s="121"/>
      <c r="D153" s="122" t="s">
        <v>78</v>
      </c>
      <c r="E153" s="130" t="s">
        <v>87</v>
      </c>
      <c r="F153" s="130" t="s">
        <v>191</v>
      </c>
      <c r="I153" s="124"/>
      <c r="J153" s="131">
        <f>BK153</f>
        <v>0</v>
      </c>
      <c r="L153" s="121"/>
      <c r="M153" s="125"/>
      <c r="P153" s="126">
        <f>SUM(P154:P184)</f>
        <v>0</v>
      </c>
      <c r="R153" s="126">
        <f>SUM(R154:R184)</f>
        <v>0</v>
      </c>
      <c r="T153" s="127">
        <f>SUM(T154:T184)</f>
        <v>0</v>
      </c>
      <c r="AR153" s="122" t="s">
        <v>87</v>
      </c>
      <c r="AT153" s="128" t="s">
        <v>78</v>
      </c>
      <c r="AU153" s="128" t="s">
        <v>87</v>
      </c>
      <c r="AY153" s="122" t="s">
        <v>190</v>
      </c>
      <c r="BK153" s="129">
        <f>SUM(BK154:BK184)</f>
        <v>0</v>
      </c>
    </row>
    <row r="154" spans="2:65" s="1" customFormat="1" ht="37.9" customHeight="1">
      <c r="B154" s="31"/>
      <c r="C154" s="132" t="s">
        <v>87</v>
      </c>
      <c r="D154" s="132" t="s">
        <v>192</v>
      </c>
      <c r="E154" s="133" t="s">
        <v>2271</v>
      </c>
      <c r="F154" s="134" t="s">
        <v>2272</v>
      </c>
      <c r="G154" s="135" t="s">
        <v>195</v>
      </c>
      <c r="H154" s="136">
        <v>104</v>
      </c>
      <c r="I154" s="137"/>
      <c r="J154" s="138">
        <f>ROUND(I154*H154,2)</f>
        <v>0</v>
      </c>
      <c r="K154" s="134" t="s">
        <v>196</v>
      </c>
      <c r="L154" s="31"/>
      <c r="M154" s="139" t="s">
        <v>1</v>
      </c>
      <c r="N154" s="140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197</v>
      </c>
      <c r="AT154" s="143" t="s">
        <v>192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197</v>
      </c>
      <c r="BM154" s="143" t="s">
        <v>89</v>
      </c>
    </row>
    <row r="155" spans="2:65" s="1" customFormat="1" ht="29.25">
      <c r="B155" s="31"/>
      <c r="D155" s="145" t="s">
        <v>198</v>
      </c>
      <c r="F155" s="146" t="s">
        <v>2273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>
      <c r="B156" s="31"/>
      <c r="D156" s="149" t="s">
        <v>200</v>
      </c>
      <c r="F156" s="150" t="s">
        <v>2274</v>
      </c>
      <c r="I156" s="147"/>
      <c r="L156" s="31"/>
      <c r="M156" s="148"/>
      <c r="T156" s="55"/>
      <c r="AT156" s="16" t="s">
        <v>200</v>
      </c>
      <c r="AU156" s="16" t="s">
        <v>89</v>
      </c>
    </row>
    <row r="157" spans="2:65" s="1" customFormat="1" ht="24.2" customHeight="1">
      <c r="B157" s="31"/>
      <c r="C157" s="132" t="s">
        <v>89</v>
      </c>
      <c r="D157" s="132" t="s">
        <v>192</v>
      </c>
      <c r="E157" s="133" t="s">
        <v>202</v>
      </c>
      <c r="F157" s="134" t="s">
        <v>203</v>
      </c>
      <c r="G157" s="135" t="s">
        <v>204</v>
      </c>
      <c r="H157" s="136">
        <v>4</v>
      </c>
      <c r="I157" s="137"/>
      <c r="J157" s="138">
        <f>ROUND(I157*H157,2)</f>
        <v>0</v>
      </c>
      <c r="K157" s="134" t="s">
        <v>196</v>
      </c>
      <c r="L157" s="31"/>
      <c r="M157" s="139" t="s">
        <v>1</v>
      </c>
      <c r="N157" s="140" t="s">
        <v>44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197</v>
      </c>
      <c r="AT157" s="143" t="s">
        <v>192</v>
      </c>
      <c r="AU157" s="143" t="s">
        <v>89</v>
      </c>
      <c r="AY157" s="16" t="s">
        <v>190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87</v>
      </c>
      <c r="BK157" s="144">
        <f>ROUND(I157*H157,2)</f>
        <v>0</v>
      </c>
      <c r="BL157" s="16" t="s">
        <v>197</v>
      </c>
      <c r="BM157" s="143" t="s">
        <v>197</v>
      </c>
    </row>
    <row r="158" spans="2:65" s="1" customFormat="1" ht="19.5">
      <c r="B158" s="31"/>
      <c r="D158" s="145" t="s">
        <v>198</v>
      </c>
      <c r="F158" s="146" t="s">
        <v>205</v>
      </c>
      <c r="I158" s="147"/>
      <c r="L158" s="31"/>
      <c r="M158" s="148"/>
      <c r="T158" s="55"/>
      <c r="AT158" s="16" t="s">
        <v>198</v>
      </c>
      <c r="AU158" s="16" t="s">
        <v>89</v>
      </c>
    </row>
    <row r="159" spans="2:65" s="1" customFormat="1">
      <c r="B159" s="31"/>
      <c r="D159" s="149" t="s">
        <v>200</v>
      </c>
      <c r="F159" s="150" t="s">
        <v>206</v>
      </c>
      <c r="I159" s="147"/>
      <c r="L159" s="31"/>
      <c r="M159" s="148"/>
      <c r="T159" s="55"/>
      <c r="AT159" s="16" t="s">
        <v>200</v>
      </c>
      <c r="AU159" s="16" t="s">
        <v>89</v>
      </c>
    </row>
    <row r="160" spans="2:65" s="1" customFormat="1" ht="33" customHeight="1">
      <c r="B160" s="31"/>
      <c r="C160" s="132" t="s">
        <v>207</v>
      </c>
      <c r="D160" s="132" t="s">
        <v>192</v>
      </c>
      <c r="E160" s="133" t="s">
        <v>2275</v>
      </c>
      <c r="F160" s="134" t="s">
        <v>2276</v>
      </c>
      <c r="G160" s="135" t="s">
        <v>210</v>
      </c>
      <c r="H160" s="136">
        <v>59.673000000000002</v>
      </c>
      <c r="I160" s="137"/>
      <c r="J160" s="138">
        <f>ROUND(I160*H160,2)</f>
        <v>0</v>
      </c>
      <c r="K160" s="134" t="s">
        <v>196</v>
      </c>
      <c r="L160" s="31"/>
      <c r="M160" s="139" t="s">
        <v>1</v>
      </c>
      <c r="N160" s="140" t="s">
        <v>44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197</v>
      </c>
      <c r="AT160" s="143" t="s">
        <v>192</v>
      </c>
      <c r="AU160" s="143" t="s">
        <v>89</v>
      </c>
      <c r="AY160" s="16" t="s">
        <v>190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87</v>
      </c>
      <c r="BK160" s="144">
        <f>ROUND(I160*H160,2)</f>
        <v>0</v>
      </c>
      <c r="BL160" s="16" t="s">
        <v>197</v>
      </c>
      <c r="BM160" s="143" t="s">
        <v>211</v>
      </c>
    </row>
    <row r="161" spans="2:65" s="1" customFormat="1" ht="19.5">
      <c r="B161" s="31"/>
      <c r="D161" s="145" t="s">
        <v>198</v>
      </c>
      <c r="F161" s="146" t="s">
        <v>2277</v>
      </c>
      <c r="I161" s="147"/>
      <c r="L161" s="31"/>
      <c r="M161" s="148"/>
      <c r="T161" s="55"/>
      <c r="AT161" s="16" t="s">
        <v>198</v>
      </c>
      <c r="AU161" s="16" t="s">
        <v>89</v>
      </c>
    </row>
    <row r="162" spans="2:65" s="1" customFormat="1">
      <c r="B162" s="31"/>
      <c r="D162" s="149" t="s">
        <v>200</v>
      </c>
      <c r="F162" s="150" t="s">
        <v>2278</v>
      </c>
      <c r="I162" s="147"/>
      <c r="L162" s="31"/>
      <c r="M162" s="148"/>
      <c r="T162" s="55"/>
      <c r="AT162" s="16" t="s">
        <v>200</v>
      </c>
      <c r="AU162" s="16" t="s">
        <v>89</v>
      </c>
    </row>
    <row r="163" spans="2:65" s="1" customFormat="1" ht="33" customHeight="1">
      <c r="B163" s="31"/>
      <c r="C163" s="132" t="s">
        <v>197</v>
      </c>
      <c r="D163" s="132" t="s">
        <v>192</v>
      </c>
      <c r="E163" s="133" t="s">
        <v>2279</v>
      </c>
      <c r="F163" s="134" t="s">
        <v>2280</v>
      </c>
      <c r="G163" s="135" t="s">
        <v>210</v>
      </c>
      <c r="H163" s="136">
        <v>2.88</v>
      </c>
      <c r="I163" s="137"/>
      <c r="J163" s="138">
        <f>ROUND(I163*H163,2)</f>
        <v>0</v>
      </c>
      <c r="K163" s="134" t="s">
        <v>196</v>
      </c>
      <c r="L163" s="31"/>
      <c r="M163" s="139" t="s">
        <v>1</v>
      </c>
      <c r="N163" s="140" t="s">
        <v>44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197</v>
      </c>
      <c r="AT163" s="143" t="s">
        <v>192</v>
      </c>
      <c r="AU163" s="143" t="s">
        <v>89</v>
      </c>
      <c r="AY163" s="16" t="s">
        <v>190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87</v>
      </c>
      <c r="BK163" s="144">
        <f>ROUND(I163*H163,2)</f>
        <v>0</v>
      </c>
      <c r="BL163" s="16" t="s">
        <v>197</v>
      </c>
      <c r="BM163" s="143" t="s">
        <v>216</v>
      </c>
    </row>
    <row r="164" spans="2:65" s="1" customFormat="1" ht="29.25">
      <c r="B164" s="31"/>
      <c r="D164" s="145" t="s">
        <v>198</v>
      </c>
      <c r="F164" s="146" t="s">
        <v>2281</v>
      </c>
      <c r="I164" s="147"/>
      <c r="L164" s="31"/>
      <c r="M164" s="148"/>
      <c r="T164" s="55"/>
      <c r="AT164" s="16" t="s">
        <v>198</v>
      </c>
      <c r="AU164" s="16" t="s">
        <v>89</v>
      </c>
    </row>
    <row r="165" spans="2:65" s="1" customFormat="1">
      <c r="B165" s="31"/>
      <c r="D165" s="149" t="s">
        <v>200</v>
      </c>
      <c r="F165" s="150" t="s">
        <v>2282</v>
      </c>
      <c r="I165" s="147"/>
      <c r="L165" s="31"/>
      <c r="M165" s="148"/>
      <c r="T165" s="55"/>
      <c r="AT165" s="16" t="s">
        <v>200</v>
      </c>
      <c r="AU165" s="16" t="s">
        <v>89</v>
      </c>
    </row>
    <row r="166" spans="2:65" s="1" customFormat="1" ht="37.9" customHeight="1">
      <c r="B166" s="31"/>
      <c r="C166" s="132" t="s">
        <v>219</v>
      </c>
      <c r="D166" s="132" t="s">
        <v>192</v>
      </c>
      <c r="E166" s="133" t="s">
        <v>246</v>
      </c>
      <c r="F166" s="134" t="s">
        <v>247</v>
      </c>
      <c r="G166" s="135" t="s">
        <v>210</v>
      </c>
      <c r="H166" s="136">
        <v>26.222999999999999</v>
      </c>
      <c r="I166" s="137"/>
      <c r="J166" s="138">
        <f>ROUND(I166*H166,2)</f>
        <v>0</v>
      </c>
      <c r="K166" s="134" t="s">
        <v>196</v>
      </c>
      <c r="L166" s="31"/>
      <c r="M166" s="139" t="s">
        <v>1</v>
      </c>
      <c r="N166" s="140" t="s">
        <v>44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197</v>
      </c>
      <c r="AT166" s="143" t="s">
        <v>192</v>
      </c>
      <c r="AU166" s="143" t="s">
        <v>89</v>
      </c>
      <c r="AY166" s="16" t="s">
        <v>190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87</v>
      </c>
      <c r="BK166" s="144">
        <f>ROUND(I166*H166,2)</f>
        <v>0</v>
      </c>
      <c r="BL166" s="16" t="s">
        <v>197</v>
      </c>
      <c r="BM166" s="143" t="s">
        <v>222</v>
      </c>
    </row>
    <row r="167" spans="2:65" s="1" customFormat="1" ht="39">
      <c r="B167" s="31"/>
      <c r="D167" s="145" t="s">
        <v>198</v>
      </c>
      <c r="F167" s="146" t="s">
        <v>249</v>
      </c>
      <c r="I167" s="147"/>
      <c r="L167" s="31"/>
      <c r="M167" s="148"/>
      <c r="T167" s="55"/>
      <c r="AT167" s="16" t="s">
        <v>198</v>
      </c>
      <c r="AU167" s="16" t="s">
        <v>89</v>
      </c>
    </row>
    <row r="168" spans="2:65" s="1" customFormat="1">
      <c r="B168" s="31"/>
      <c r="D168" s="149" t="s">
        <v>200</v>
      </c>
      <c r="F168" s="150" t="s">
        <v>250</v>
      </c>
      <c r="I168" s="147"/>
      <c r="L168" s="31"/>
      <c r="M168" s="148"/>
      <c r="T168" s="55"/>
      <c r="AT168" s="16" t="s">
        <v>200</v>
      </c>
      <c r="AU168" s="16" t="s">
        <v>89</v>
      </c>
    </row>
    <row r="169" spans="2:65" s="1" customFormat="1" ht="37.9" customHeight="1">
      <c r="B169" s="31"/>
      <c r="C169" s="132" t="s">
        <v>211</v>
      </c>
      <c r="D169" s="132" t="s">
        <v>192</v>
      </c>
      <c r="E169" s="133" t="s">
        <v>252</v>
      </c>
      <c r="F169" s="134" t="s">
        <v>253</v>
      </c>
      <c r="G169" s="135" t="s">
        <v>210</v>
      </c>
      <c r="H169" s="136">
        <v>36.33</v>
      </c>
      <c r="I169" s="137"/>
      <c r="J169" s="138">
        <f>ROUND(I169*H169,2)</f>
        <v>0</v>
      </c>
      <c r="K169" s="134" t="s">
        <v>196</v>
      </c>
      <c r="L169" s="31"/>
      <c r="M169" s="139" t="s">
        <v>1</v>
      </c>
      <c r="N169" s="140" t="s">
        <v>44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197</v>
      </c>
      <c r="AT169" s="143" t="s">
        <v>192</v>
      </c>
      <c r="AU169" s="143" t="s">
        <v>89</v>
      </c>
      <c r="AY169" s="16" t="s">
        <v>190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87</v>
      </c>
      <c r="BK169" s="144">
        <f>ROUND(I169*H169,2)</f>
        <v>0</v>
      </c>
      <c r="BL169" s="16" t="s">
        <v>197</v>
      </c>
      <c r="BM169" s="143" t="s">
        <v>8</v>
      </c>
    </row>
    <row r="170" spans="2:65" s="1" customFormat="1" ht="48.75">
      <c r="B170" s="31"/>
      <c r="D170" s="145" t="s">
        <v>198</v>
      </c>
      <c r="F170" s="146" t="s">
        <v>255</v>
      </c>
      <c r="I170" s="147"/>
      <c r="L170" s="31"/>
      <c r="M170" s="148"/>
      <c r="T170" s="55"/>
      <c r="AT170" s="16" t="s">
        <v>198</v>
      </c>
      <c r="AU170" s="16" t="s">
        <v>89</v>
      </c>
    </row>
    <row r="171" spans="2:65" s="1" customFormat="1">
      <c r="B171" s="31"/>
      <c r="D171" s="149" t="s">
        <v>200</v>
      </c>
      <c r="F171" s="150" t="s">
        <v>256</v>
      </c>
      <c r="I171" s="147"/>
      <c r="L171" s="31"/>
      <c r="M171" s="148"/>
      <c r="T171" s="55"/>
      <c r="AT171" s="16" t="s">
        <v>200</v>
      </c>
      <c r="AU171" s="16" t="s">
        <v>89</v>
      </c>
    </row>
    <row r="172" spans="2:65" s="1" customFormat="1" ht="16.5" customHeight="1">
      <c r="B172" s="31"/>
      <c r="C172" s="132" t="s">
        <v>229</v>
      </c>
      <c r="D172" s="132" t="s">
        <v>192</v>
      </c>
      <c r="E172" s="133" t="s">
        <v>257</v>
      </c>
      <c r="F172" s="134" t="s">
        <v>258</v>
      </c>
      <c r="G172" s="135" t="s">
        <v>210</v>
      </c>
      <c r="H172" s="136">
        <v>7.266</v>
      </c>
      <c r="I172" s="137"/>
      <c r="J172" s="138">
        <f>ROUND(I172*H172,2)</f>
        <v>0</v>
      </c>
      <c r="K172" s="134" t="s">
        <v>196</v>
      </c>
      <c r="L172" s="31"/>
      <c r="M172" s="139" t="s">
        <v>1</v>
      </c>
      <c r="N172" s="140" t="s">
        <v>44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197</v>
      </c>
      <c r="AT172" s="143" t="s">
        <v>192</v>
      </c>
      <c r="AU172" s="143" t="s">
        <v>89</v>
      </c>
      <c r="AY172" s="16" t="s">
        <v>190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87</v>
      </c>
      <c r="BK172" s="144">
        <f>ROUND(I172*H172,2)</f>
        <v>0</v>
      </c>
      <c r="BL172" s="16" t="s">
        <v>197</v>
      </c>
      <c r="BM172" s="143" t="s">
        <v>232</v>
      </c>
    </row>
    <row r="173" spans="2:65" s="1" customFormat="1" ht="19.5">
      <c r="B173" s="31"/>
      <c r="D173" s="145" t="s">
        <v>198</v>
      </c>
      <c r="F173" s="146" t="s">
        <v>260</v>
      </c>
      <c r="I173" s="147"/>
      <c r="L173" s="31"/>
      <c r="M173" s="148"/>
      <c r="T173" s="55"/>
      <c r="AT173" s="16" t="s">
        <v>198</v>
      </c>
      <c r="AU173" s="16" t="s">
        <v>89</v>
      </c>
    </row>
    <row r="174" spans="2:65" s="1" customFormat="1">
      <c r="B174" s="31"/>
      <c r="D174" s="149" t="s">
        <v>200</v>
      </c>
      <c r="F174" s="150" t="s">
        <v>261</v>
      </c>
      <c r="I174" s="147"/>
      <c r="L174" s="31"/>
      <c r="M174" s="148"/>
      <c r="T174" s="55"/>
      <c r="AT174" s="16" t="s">
        <v>200</v>
      </c>
      <c r="AU174" s="16" t="s">
        <v>89</v>
      </c>
    </row>
    <row r="175" spans="2:65" s="1" customFormat="1" ht="33" customHeight="1">
      <c r="B175" s="31"/>
      <c r="C175" s="132" t="s">
        <v>216</v>
      </c>
      <c r="D175" s="132" t="s">
        <v>192</v>
      </c>
      <c r="E175" s="133" t="s">
        <v>263</v>
      </c>
      <c r="F175" s="134" t="s">
        <v>264</v>
      </c>
      <c r="G175" s="135" t="s">
        <v>265</v>
      </c>
      <c r="H175" s="136">
        <v>13.079000000000001</v>
      </c>
      <c r="I175" s="137"/>
      <c r="J175" s="138">
        <f>ROUND(I175*H175,2)</f>
        <v>0</v>
      </c>
      <c r="K175" s="134" t="s">
        <v>196</v>
      </c>
      <c r="L175" s="31"/>
      <c r="M175" s="139" t="s">
        <v>1</v>
      </c>
      <c r="N175" s="140" t="s">
        <v>44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197</v>
      </c>
      <c r="AT175" s="143" t="s">
        <v>192</v>
      </c>
      <c r="AU175" s="143" t="s">
        <v>89</v>
      </c>
      <c r="AY175" s="16" t="s">
        <v>190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87</v>
      </c>
      <c r="BK175" s="144">
        <f>ROUND(I175*H175,2)</f>
        <v>0</v>
      </c>
      <c r="BL175" s="16" t="s">
        <v>197</v>
      </c>
      <c r="BM175" s="143" t="s">
        <v>237</v>
      </c>
    </row>
    <row r="176" spans="2:65" s="1" customFormat="1" ht="29.25">
      <c r="B176" s="31"/>
      <c r="D176" s="145" t="s">
        <v>198</v>
      </c>
      <c r="F176" s="146" t="s">
        <v>267</v>
      </c>
      <c r="I176" s="147"/>
      <c r="L176" s="31"/>
      <c r="M176" s="148"/>
      <c r="T176" s="55"/>
      <c r="AT176" s="16" t="s">
        <v>198</v>
      </c>
      <c r="AU176" s="16" t="s">
        <v>89</v>
      </c>
    </row>
    <row r="177" spans="2:65" s="1" customFormat="1">
      <c r="B177" s="31"/>
      <c r="D177" s="149" t="s">
        <v>200</v>
      </c>
      <c r="F177" s="150" t="s">
        <v>268</v>
      </c>
      <c r="I177" s="147"/>
      <c r="L177" s="31"/>
      <c r="M177" s="148"/>
      <c r="T177" s="55"/>
      <c r="AT177" s="16" t="s">
        <v>200</v>
      </c>
      <c r="AU177" s="16" t="s">
        <v>89</v>
      </c>
    </row>
    <row r="178" spans="2:65" s="1" customFormat="1" ht="24.2" customHeight="1">
      <c r="B178" s="31"/>
      <c r="C178" s="132" t="s">
        <v>240</v>
      </c>
      <c r="D178" s="132" t="s">
        <v>192</v>
      </c>
      <c r="E178" s="133" t="s">
        <v>269</v>
      </c>
      <c r="F178" s="134" t="s">
        <v>270</v>
      </c>
      <c r="G178" s="135" t="s">
        <v>210</v>
      </c>
      <c r="H178" s="136">
        <v>55.286999999999999</v>
      </c>
      <c r="I178" s="137"/>
      <c r="J178" s="138">
        <f>ROUND(I178*H178,2)</f>
        <v>0</v>
      </c>
      <c r="K178" s="134" t="s">
        <v>196</v>
      </c>
      <c r="L178" s="31"/>
      <c r="M178" s="139" t="s">
        <v>1</v>
      </c>
      <c r="N178" s="140" t="s">
        <v>44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197</v>
      </c>
      <c r="AT178" s="143" t="s">
        <v>192</v>
      </c>
      <c r="AU178" s="143" t="s">
        <v>89</v>
      </c>
      <c r="AY178" s="16" t="s">
        <v>190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87</v>
      </c>
      <c r="BK178" s="144">
        <f>ROUND(I178*H178,2)</f>
        <v>0</v>
      </c>
      <c r="BL178" s="16" t="s">
        <v>197</v>
      </c>
      <c r="BM178" s="143" t="s">
        <v>243</v>
      </c>
    </row>
    <row r="179" spans="2:65" s="1" customFormat="1" ht="29.25">
      <c r="B179" s="31"/>
      <c r="D179" s="145" t="s">
        <v>198</v>
      </c>
      <c r="F179" s="146" t="s">
        <v>272</v>
      </c>
      <c r="I179" s="147"/>
      <c r="L179" s="31"/>
      <c r="M179" s="148"/>
      <c r="T179" s="55"/>
      <c r="AT179" s="16" t="s">
        <v>198</v>
      </c>
      <c r="AU179" s="16" t="s">
        <v>89</v>
      </c>
    </row>
    <row r="180" spans="2:65" s="1" customFormat="1">
      <c r="B180" s="31"/>
      <c r="D180" s="149" t="s">
        <v>200</v>
      </c>
      <c r="F180" s="150" t="s">
        <v>273</v>
      </c>
      <c r="I180" s="147"/>
      <c r="L180" s="31"/>
      <c r="M180" s="148"/>
      <c r="T180" s="55"/>
      <c r="AT180" s="16" t="s">
        <v>200</v>
      </c>
      <c r="AU180" s="16" t="s">
        <v>89</v>
      </c>
    </row>
    <row r="181" spans="2:65" s="1" customFormat="1" ht="16.5" customHeight="1">
      <c r="B181" s="31"/>
      <c r="C181" s="132" t="s">
        <v>222</v>
      </c>
      <c r="D181" s="132" t="s">
        <v>192</v>
      </c>
      <c r="E181" s="133" t="s">
        <v>275</v>
      </c>
      <c r="F181" s="134" t="s">
        <v>276</v>
      </c>
      <c r="G181" s="135" t="s">
        <v>195</v>
      </c>
      <c r="H181" s="136">
        <v>104</v>
      </c>
      <c r="I181" s="137"/>
      <c r="J181" s="138">
        <f>ROUND(I181*H181,2)</f>
        <v>0</v>
      </c>
      <c r="K181" s="134" t="s">
        <v>1</v>
      </c>
      <c r="L181" s="31"/>
      <c r="M181" s="139" t="s">
        <v>1</v>
      </c>
      <c r="N181" s="140" t="s">
        <v>44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197</v>
      </c>
      <c r="AT181" s="143" t="s">
        <v>192</v>
      </c>
      <c r="AU181" s="143" t="s">
        <v>89</v>
      </c>
      <c r="AY181" s="16" t="s">
        <v>190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87</v>
      </c>
      <c r="BK181" s="144">
        <f>ROUND(I181*H181,2)</f>
        <v>0</v>
      </c>
      <c r="BL181" s="16" t="s">
        <v>197</v>
      </c>
      <c r="BM181" s="143" t="s">
        <v>248</v>
      </c>
    </row>
    <row r="182" spans="2:65" s="1" customFormat="1">
      <c r="B182" s="31"/>
      <c r="D182" s="145" t="s">
        <v>198</v>
      </c>
      <c r="F182" s="146" t="s">
        <v>276</v>
      </c>
      <c r="I182" s="147"/>
      <c r="L182" s="31"/>
      <c r="M182" s="148"/>
      <c r="T182" s="55"/>
      <c r="AT182" s="16" t="s">
        <v>198</v>
      </c>
      <c r="AU182" s="16" t="s">
        <v>89</v>
      </c>
    </row>
    <row r="183" spans="2:65" s="1" customFormat="1" ht="24.2" customHeight="1">
      <c r="B183" s="31"/>
      <c r="C183" s="132" t="s">
        <v>251</v>
      </c>
      <c r="D183" s="132" t="s">
        <v>192</v>
      </c>
      <c r="E183" s="133" t="s">
        <v>278</v>
      </c>
      <c r="F183" s="134" t="s">
        <v>279</v>
      </c>
      <c r="G183" s="135" t="s">
        <v>280</v>
      </c>
      <c r="H183" s="136">
        <v>4</v>
      </c>
      <c r="I183" s="137"/>
      <c r="J183" s="138">
        <f>ROUND(I183*H183,2)</f>
        <v>0</v>
      </c>
      <c r="K183" s="134" t="s">
        <v>1</v>
      </c>
      <c r="L183" s="31"/>
      <c r="M183" s="139" t="s">
        <v>1</v>
      </c>
      <c r="N183" s="140" t="s">
        <v>44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197</v>
      </c>
      <c r="AT183" s="143" t="s">
        <v>192</v>
      </c>
      <c r="AU183" s="143" t="s">
        <v>89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197</v>
      </c>
      <c r="BM183" s="143" t="s">
        <v>254</v>
      </c>
    </row>
    <row r="184" spans="2:65" s="1" customFormat="1">
      <c r="B184" s="31"/>
      <c r="D184" s="145" t="s">
        <v>198</v>
      </c>
      <c r="F184" s="146" t="s">
        <v>279</v>
      </c>
      <c r="I184" s="147"/>
      <c r="L184" s="31"/>
      <c r="M184" s="148"/>
      <c r="T184" s="55"/>
      <c r="AT184" s="16" t="s">
        <v>198</v>
      </c>
      <c r="AU184" s="16" t="s">
        <v>89</v>
      </c>
    </row>
    <row r="185" spans="2:65" s="11" customFormat="1" ht="22.9" customHeight="1">
      <c r="B185" s="121"/>
      <c r="D185" s="122" t="s">
        <v>78</v>
      </c>
      <c r="E185" s="130" t="s">
        <v>89</v>
      </c>
      <c r="F185" s="130" t="s">
        <v>2283</v>
      </c>
      <c r="I185" s="124"/>
      <c r="J185" s="131">
        <f>BK185</f>
        <v>0</v>
      </c>
      <c r="L185" s="121"/>
      <c r="M185" s="125"/>
      <c r="P185" s="126">
        <f>SUM(P186:P194)</f>
        <v>0</v>
      </c>
      <c r="R185" s="126">
        <f>SUM(R186:R194)</f>
        <v>5.0400782507519999</v>
      </c>
      <c r="T185" s="127">
        <f>SUM(T186:T194)</f>
        <v>0</v>
      </c>
      <c r="AR185" s="122" t="s">
        <v>87</v>
      </c>
      <c r="AT185" s="128" t="s">
        <v>78</v>
      </c>
      <c r="AU185" s="128" t="s">
        <v>87</v>
      </c>
      <c r="AY185" s="122" t="s">
        <v>190</v>
      </c>
      <c r="BK185" s="129">
        <f>SUM(BK186:BK194)</f>
        <v>0</v>
      </c>
    </row>
    <row r="186" spans="2:65" s="1" customFormat="1" ht="24.2" customHeight="1">
      <c r="B186" s="31"/>
      <c r="C186" s="132" t="s">
        <v>8</v>
      </c>
      <c r="D186" s="132" t="s">
        <v>192</v>
      </c>
      <c r="E186" s="133" t="s">
        <v>2284</v>
      </c>
      <c r="F186" s="134" t="s">
        <v>2285</v>
      </c>
      <c r="G186" s="135" t="s">
        <v>210</v>
      </c>
      <c r="H186" s="136">
        <v>0.748</v>
      </c>
      <c r="I186" s="137"/>
      <c r="J186" s="138">
        <f>ROUND(I186*H186,2)</f>
        <v>0</v>
      </c>
      <c r="K186" s="134" t="s">
        <v>196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1.98</v>
      </c>
      <c r="R186" s="141">
        <f>Q186*H186</f>
        <v>1.4810399999999999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89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259</v>
      </c>
    </row>
    <row r="187" spans="2:65" s="1" customFormat="1" ht="19.5">
      <c r="B187" s="31"/>
      <c r="D187" s="145" t="s">
        <v>198</v>
      </c>
      <c r="F187" s="146" t="s">
        <v>2286</v>
      </c>
      <c r="I187" s="147"/>
      <c r="L187" s="31"/>
      <c r="M187" s="148"/>
      <c r="T187" s="55"/>
      <c r="AT187" s="16" t="s">
        <v>198</v>
      </c>
      <c r="AU187" s="16" t="s">
        <v>89</v>
      </c>
    </row>
    <row r="188" spans="2:65" s="1" customFormat="1">
      <c r="B188" s="31"/>
      <c r="D188" s="149" t="s">
        <v>200</v>
      </c>
      <c r="F188" s="150" t="s">
        <v>2287</v>
      </c>
      <c r="I188" s="147"/>
      <c r="L188" s="31"/>
      <c r="M188" s="148"/>
      <c r="T188" s="55"/>
      <c r="AT188" s="16" t="s">
        <v>200</v>
      </c>
      <c r="AU188" s="16" t="s">
        <v>89</v>
      </c>
    </row>
    <row r="189" spans="2:65" s="1" customFormat="1" ht="16.5" customHeight="1">
      <c r="B189" s="31"/>
      <c r="C189" s="132" t="s">
        <v>262</v>
      </c>
      <c r="D189" s="132" t="s">
        <v>192</v>
      </c>
      <c r="E189" s="133" t="s">
        <v>2288</v>
      </c>
      <c r="F189" s="134" t="s">
        <v>2289</v>
      </c>
      <c r="G189" s="135" t="s">
        <v>210</v>
      </c>
      <c r="H189" s="136">
        <v>0.28799999999999998</v>
      </c>
      <c r="I189" s="137"/>
      <c r="J189" s="138">
        <f>ROUND(I189*H189,2)</f>
        <v>0</v>
      </c>
      <c r="K189" s="134" t="s">
        <v>196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2.3010222040000001</v>
      </c>
      <c r="R189" s="141">
        <f>Q189*H189</f>
        <v>0.66269439475199998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266</v>
      </c>
    </row>
    <row r="190" spans="2:65" s="1" customFormat="1" ht="19.5">
      <c r="B190" s="31"/>
      <c r="D190" s="145" t="s">
        <v>198</v>
      </c>
      <c r="F190" s="146" t="s">
        <v>2290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>
      <c r="B191" s="31"/>
      <c r="D191" s="149" t="s">
        <v>200</v>
      </c>
      <c r="F191" s="150" t="s">
        <v>2291</v>
      </c>
      <c r="I191" s="147"/>
      <c r="L191" s="31"/>
      <c r="M191" s="148"/>
      <c r="T191" s="55"/>
      <c r="AT191" s="16" t="s">
        <v>200</v>
      </c>
      <c r="AU191" s="16" t="s">
        <v>89</v>
      </c>
    </row>
    <row r="192" spans="2:65" s="1" customFormat="1" ht="33" customHeight="1">
      <c r="B192" s="31"/>
      <c r="C192" s="132" t="s">
        <v>232</v>
      </c>
      <c r="D192" s="132" t="s">
        <v>192</v>
      </c>
      <c r="E192" s="133" t="s">
        <v>2292</v>
      </c>
      <c r="F192" s="134" t="s">
        <v>2293</v>
      </c>
      <c r="G192" s="135" t="s">
        <v>195</v>
      </c>
      <c r="H192" s="136">
        <v>6.12</v>
      </c>
      <c r="I192" s="137"/>
      <c r="J192" s="138">
        <f>ROUND(I192*H192,2)</f>
        <v>0</v>
      </c>
      <c r="K192" s="134" t="s">
        <v>196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0.47325879999999998</v>
      </c>
      <c r="R192" s="141">
        <f>Q192*H192</f>
        <v>2.8963438560000001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89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271</v>
      </c>
    </row>
    <row r="193" spans="2:65" s="1" customFormat="1" ht="29.25">
      <c r="B193" s="31"/>
      <c r="D193" s="145" t="s">
        <v>198</v>
      </c>
      <c r="F193" s="146" t="s">
        <v>2294</v>
      </c>
      <c r="I193" s="147"/>
      <c r="L193" s="31"/>
      <c r="M193" s="148"/>
      <c r="T193" s="55"/>
      <c r="AT193" s="16" t="s">
        <v>198</v>
      </c>
      <c r="AU193" s="16" t="s">
        <v>89</v>
      </c>
    </row>
    <row r="194" spans="2:65" s="1" customFormat="1">
      <c r="B194" s="31"/>
      <c r="D194" s="149" t="s">
        <v>200</v>
      </c>
      <c r="F194" s="150" t="s">
        <v>2295</v>
      </c>
      <c r="I194" s="147"/>
      <c r="L194" s="31"/>
      <c r="M194" s="148"/>
      <c r="T194" s="55"/>
      <c r="AT194" s="16" t="s">
        <v>200</v>
      </c>
      <c r="AU194" s="16" t="s">
        <v>89</v>
      </c>
    </row>
    <row r="195" spans="2:65" s="11" customFormat="1" ht="22.9" customHeight="1">
      <c r="B195" s="121"/>
      <c r="D195" s="122" t="s">
        <v>78</v>
      </c>
      <c r="E195" s="130" t="s">
        <v>207</v>
      </c>
      <c r="F195" s="130" t="s">
        <v>282</v>
      </c>
      <c r="I195" s="124"/>
      <c r="J195" s="131">
        <f>BK195</f>
        <v>0</v>
      </c>
      <c r="L195" s="121"/>
      <c r="M195" s="125"/>
      <c r="P195" s="126">
        <f>SUM(P196:P198)</f>
        <v>0</v>
      </c>
      <c r="R195" s="126">
        <f>SUM(R196:R198)</f>
        <v>35.040819300000003</v>
      </c>
      <c r="T195" s="127">
        <f>SUM(T196:T198)</f>
        <v>0</v>
      </c>
      <c r="AR195" s="122" t="s">
        <v>87</v>
      </c>
      <c r="AT195" s="128" t="s">
        <v>78</v>
      </c>
      <c r="AU195" s="128" t="s">
        <v>87</v>
      </c>
      <c r="AY195" s="122" t="s">
        <v>190</v>
      </c>
      <c r="BK195" s="129">
        <f>SUM(BK196:BK198)</f>
        <v>0</v>
      </c>
    </row>
    <row r="196" spans="2:65" s="1" customFormat="1" ht="21.75" customHeight="1">
      <c r="B196" s="31"/>
      <c r="C196" s="132" t="s">
        <v>274</v>
      </c>
      <c r="D196" s="132" t="s">
        <v>192</v>
      </c>
      <c r="E196" s="133" t="s">
        <v>316</v>
      </c>
      <c r="F196" s="134" t="s">
        <v>317</v>
      </c>
      <c r="G196" s="135" t="s">
        <v>195</v>
      </c>
      <c r="H196" s="136">
        <v>1226.49</v>
      </c>
      <c r="I196" s="137"/>
      <c r="J196" s="138">
        <f>ROUND(I196*H196,2)</f>
        <v>0</v>
      </c>
      <c r="K196" s="134" t="s">
        <v>196</v>
      </c>
      <c r="L196" s="31"/>
      <c r="M196" s="139" t="s">
        <v>1</v>
      </c>
      <c r="N196" s="140" t="s">
        <v>44</v>
      </c>
      <c r="P196" s="141">
        <f>O196*H196</f>
        <v>0</v>
      </c>
      <c r="Q196" s="141">
        <v>2.8570000000000002E-2</v>
      </c>
      <c r="R196" s="141">
        <f>Q196*H196</f>
        <v>35.040819300000003</v>
      </c>
      <c r="S196" s="141">
        <v>0</v>
      </c>
      <c r="T196" s="142">
        <f>S196*H196</f>
        <v>0</v>
      </c>
      <c r="AR196" s="143" t="s">
        <v>197</v>
      </c>
      <c r="AT196" s="143" t="s">
        <v>192</v>
      </c>
      <c r="AU196" s="143" t="s">
        <v>89</v>
      </c>
      <c r="AY196" s="16" t="s">
        <v>190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87</v>
      </c>
      <c r="BK196" s="144">
        <f>ROUND(I196*H196,2)</f>
        <v>0</v>
      </c>
      <c r="BL196" s="16" t="s">
        <v>197</v>
      </c>
      <c r="BM196" s="143" t="s">
        <v>277</v>
      </c>
    </row>
    <row r="197" spans="2:65" s="1" customFormat="1" ht="19.5">
      <c r="B197" s="31"/>
      <c r="D197" s="145" t="s">
        <v>198</v>
      </c>
      <c r="F197" s="146" t="s">
        <v>319</v>
      </c>
      <c r="I197" s="147"/>
      <c r="L197" s="31"/>
      <c r="M197" s="148"/>
      <c r="T197" s="55"/>
      <c r="AT197" s="16" t="s">
        <v>198</v>
      </c>
      <c r="AU197" s="16" t="s">
        <v>89</v>
      </c>
    </row>
    <row r="198" spans="2:65" s="1" customFormat="1">
      <c r="B198" s="31"/>
      <c r="D198" s="149" t="s">
        <v>200</v>
      </c>
      <c r="F198" s="150" t="s">
        <v>320</v>
      </c>
      <c r="I198" s="147"/>
      <c r="L198" s="31"/>
      <c r="M198" s="148"/>
      <c r="T198" s="55"/>
      <c r="AT198" s="16" t="s">
        <v>200</v>
      </c>
      <c r="AU198" s="16" t="s">
        <v>89</v>
      </c>
    </row>
    <row r="199" spans="2:65" s="11" customFormat="1" ht="22.9" customHeight="1">
      <c r="B199" s="121"/>
      <c r="D199" s="122" t="s">
        <v>78</v>
      </c>
      <c r="E199" s="130" t="s">
        <v>197</v>
      </c>
      <c r="F199" s="130" t="s">
        <v>326</v>
      </c>
      <c r="I199" s="124"/>
      <c r="J199" s="131">
        <f>BK199</f>
        <v>0</v>
      </c>
      <c r="L199" s="121"/>
      <c r="M199" s="125"/>
      <c r="P199" s="126">
        <v>0</v>
      </c>
      <c r="R199" s="126">
        <v>0</v>
      </c>
      <c r="T199" s="127">
        <v>0</v>
      </c>
      <c r="AR199" s="122" t="s">
        <v>87</v>
      </c>
      <c r="AT199" s="128" t="s">
        <v>78</v>
      </c>
      <c r="AU199" s="128" t="s">
        <v>87</v>
      </c>
      <c r="AY199" s="122" t="s">
        <v>190</v>
      </c>
      <c r="BK199" s="129">
        <v>0</v>
      </c>
    </row>
    <row r="200" spans="2:65" s="11" customFormat="1" ht="22.9" customHeight="1">
      <c r="B200" s="121"/>
      <c r="D200" s="122" t="s">
        <v>78</v>
      </c>
      <c r="E200" s="130" t="s">
        <v>327</v>
      </c>
      <c r="F200" s="130" t="s">
        <v>328</v>
      </c>
      <c r="I200" s="124"/>
      <c r="J200" s="131">
        <f>BK200</f>
        <v>0</v>
      </c>
      <c r="L200" s="121"/>
      <c r="M200" s="125"/>
      <c r="P200" s="126">
        <f>SUM(P201:P221)</f>
        <v>0</v>
      </c>
      <c r="R200" s="126">
        <f>SUM(R201:R221)</f>
        <v>8.7283579947928995</v>
      </c>
      <c r="T200" s="127">
        <f>SUM(T201:T221)</f>
        <v>0</v>
      </c>
      <c r="AR200" s="122" t="s">
        <v>87</v>
      </c>
      <c r="AT200" s="128" t="s">
        <v>78</v>
      </c>
      <c r="AU200" s="128" t="s">
        <v>87</v>
      </c>
      <c r="AY200" s="122" t="s">
        <v>190</v>
      </c>
      <c r="BK200" s="129">
        <f>SUM(BK201:BK221)</f>
        <v>0</v>
      </c>
    </row>
    <row r="201" spans="2:65" s="1" customFormat="1" ht="21.75" customHeight="1">
      <c r="B201" s="31"/>
      <c r="C201" s="132" t="s">
        <v>237</v>
      </c>
      <c r="D201" s="132" t="s">
        <v>192</v>
      </c>
      <c r="E201" s="133" t="s">
        <v>335</v>
      </c>
      <c r="F201" s="134" t="s">
        <v>336</v>
      </c>
      <c r="G201" s="135" t="s">
        <v>210</v>
      </c>
      <c r="H201" s="136">
        <v>0.11</v>
      </c>
      <c r="I201" s="137"/>
      <c r="J201" s="138">
        <f>ROUND(I201*H201,2)</f>
        <v>0</v>
      </c>
      <c r="K201" s="134" t="s">
        <v>196</v>
      </c>
      <c r="L201" s="31"/>
      <c r="M201" s="139" t="s">
        <v>1</v>
      </c>
      <c r="N201" s="140" t="s">
        <v>44</v>
      </c>
      <c r="P201" s="141">
        <f>O201*H201</f>
        <v>0</v>
      </c>
      <c r="Q201" s="141">
        <v>2.5020099999999998</v>
      </c>
      <c r="R201" s="141">
        <f>Q201*H201</f>
        <v>0.2752211</v>
      </c>
      <c r="S201" s="141">
        <v>0</v>
      </c>
      <c r="T201" s="142">
        <f>S201*H201</f>
        <v>0</v>
      </c>
      <c r="AR201" s="143" t="s">
        <v>197</v>
      </c>
      <c r="AT201" s="143" t="s">
        <v>192</v>
      </c>
      <c r="AU201" s="143" t="s">
        <v>89</v>
      </c>
      <c r="AY201" s="16" t="s">
        <v>190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87</v>
      </c>
      <c r="BK201" s="144">
        <f>ROUND(I201*H201,2)</f>
        <v>0</v>
      </c>
      <c r="BL201" s="16" t="s">
        <v>197</v>
      </c>
      <c r="BM201" s="143" t="s">
        <v>281</v>
      </c>
    </row>
    <row r="202" spans="2:65" s="1" customFormat="1" ht="29.25">
      <c r="B202" s="31"/>
      <c r="D202" s="145" t="s">
        <v>198</v>
      </c>
      <c r="F202" s="146" t="s">
        <v>338</v>
      </c>
      <c r="I202" s="147"/>
      <c r="L202" s="31"/>
      <c r="M202" s="148"/>
      <c r="T202" s="55"/>
      <c r="AT202" s="16" t="s">
        <v>198</v>
      </c>
      <c r="AU202" s="16" t="s">
        <v>89</v>
      </c>
    </row>
    <row r="203" spans="2:65" s="1" customFormat="1">
      <c r="B203" s="31"/>
      <c r="D203" s="149" t="s">
        <v>200</v>
      </c>
      <c r="F203" s="150" t="s">
        <v>339</v>
      </c>
      <c r="I203" s="147"/>
      <c r="L203" s="31"/>
      <c r="M203" s="148"/>
      <c r="T203" s="55"/>
      <c r="AT203" s="16" t="s">
        <v>200</v>
      </c>
      <c r="AU203" s="16" t="s">
        <v>89</v>
      </c>
    </row>
    <row r="204" spans="2:65" s="1" customFormat="1" ht="24.2" customHeight="1">
      <c r="B204" s="31"/>
      <c r="C204" s="132" t="s">
        <v>283</v>
      </c>
      <c r="D204" s="132" t="s">
        <v>192</v>
      </c>
      <c r="E204" s="133" t="s">
        <v>330</v>
      </c>
      <c r="F204" s="134" t="s">
        <v>331</v>
      </c>
      <c r="G204" s="135" t="s">
        <v>195</v>
      </c>
      <c r="H204" s="136">
        <v>1.103</v>
      </c>
      <c r="I204" s="137"/>
      <c r="J204" s="138">
        <f>ROUND(I204*H204,2)</f>
        <v>0</v>
      </c>
      <c r="K204" s="134" t="s">
        <v>196</v>
      </c>
      <c r="L204" s="31"/>
      <c r="M204" s="139" t="s">
        <v>1</v>
      </c>
      <c r="N204" s="140" t="s">
        <v>44</v>
      </c>
      <c r="P204" s="141">
        <f>O204*H204</f>
        <v>0</v>
      </c>
      <c r="Q204" s="141">
        <v>7.3721339999999998E-3</v>
      </c>
      <c r="R204" s="141">
        <f>Q204*H204</f>
        <v>8.1314638019999996E-3</v>
      </c>
      <c r="S204" s="141">
        <v>0</v>
      </c>
      <c r="T204" s="142">
        <f>S204*H204</f>
        <v>0</v>
      </c>
      <c r="AR204" s="143" t="s">
        <v>197</v>
      </c>
      <c r="AT204" s="143" t="s">
        <v>192</v>
      </c>
      <c r="AU204" s="143" t="s">
        <v>89</v>
      </c>
      <c r="AY204" s="16" t="s">
        <v>190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87</v>
      </c>
      <c r="BK204" s="144">
        <f>ROUND(I204*H204,2)</f>
        <v>0</v>
      </c>
      <c r="BL204" s="16" t="s">
        <v>197</v>
      </c>
      <c r="BM204" s="143" t="s">
        <v>286</v>
      </c>
    </row>
    <row r="205" spans="2:65" s="1" customFormat="1" ht="58.5">
      <c r="B205" s="31"/>
      <c r="D205" s="145" t="s">
        <v>198</v>
      </c>
      <c r="F205" s="146" t="s">
        <v>333</v>
      </c>
      <c r="I205" s="147"/>
      <c r="L205" s="31"/>
      <c r="M205" s="148"/>
      <c r="T205" s="55"/>
      <c r="AT205" s="16" t="s">
        <v>198</v>
      </c>
      <c r="AU205" s="16" t="s">
        <v>89</v>
      </c>
    </row>
    <row r="206" spans="2:65" s="1" customFormat="1">
      <c r="B206" s="31"/>
      <c r="D206" s="149" t="s">
        <v>200</v>
      </c>
      <c r="F206" s="150" t="s">
        <v>334</v>
      </c>
      <c r="I206" s="147"/>
      <c r="L206" s="31"/>
      <c r="M206" s="148"/>
      <c r="T206" s="55"/>
      <c r="AT206" s="16" t="s">
        <v>200</v>
      </c>
      <c r="AU206" s="16" t="s">
        <v>89</v>
      </c>
    </row>
    <row r="207" spans="2:65" s="1" customFormat="1" ht="16.5" customHeight="1">
      <c r="B207" s="31"/>
      <c r="C207" s="132" t="s">
        <v>243</v>
      </c>
      <c r="D207" s="132" t="s">
        <v>192</v>
      </c>
      <c r="E207" s="133" t="s">
        <v>341</v>
      </c>
      <c r="F207" s="134" t="s">
        <v>342</v>
      </c>
      <c r="G207" s="135" t="s">
        <v>265</v>
      </c>
      <c r="H207" s="136">
        <v>4.0000000000000001E-3</v>
      </c>
      <c r="I207" s="137"/>
      <c r="J207" s="138">
        <f>ROUND(I207*H207,2)</f>
        <v>0</v>
      </c>
      <c r="K207" s="134" t="s">
        <v>196</v>
      </c>
      <c r="L207" s="31"/>
      <c r="M207" s="139" t="s">
        <v>1</v>
      </c>
      <c r="N207" s="140" t="s">
        <v>44</v>
      </c>
      <c r="P207" s="141">
        <f>O207*H207</f>
        <v>0</v>
      </c>
      <c r="Q207" s="141">
        <v>1.0555522399999999</v>
      </c>
      <c r="R207" s="141">
        <f>Q207*H207</f>
        <v>4.2222089599999995E-3</v>
      </c>
      <c r="S207" s="141">
        <v>0</v>
      </c>
      <c r="T207" s="142">
        <f>S207*H207</f>
        <v>0</v>
      </c>
      <c r="AR207" s="143" t="s">
        <v>197</v>
      </c>
      <c r="AT207" s="143" t="s">
        <v>192</v>
      </c>
      <c r="AU207" s="143" t="s">
        <v>89</v>
      </c>
      <c r="AY207" s="16" t="s">
        <v>190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87</v>
      </c>
      <c r="BK207" s="144">
        <f>ROUND(I207*H207,2)</f>
        <v>0</v>
      </c>
      <c r="BL207" s="16" t="s">
        <v>197</v>
      </c>
      <c r="BM207" s="143" t="s">
        <v>291</v>
      </c>
    </row>
    <row r="208" spans="2:65" s="1" customFormat="1" ht="48.75">
      <c r="B208" s="31"/>
      <c r="D208" s="145" t="s">
        <v>198</v>
      </c>
      <c r="F208" s="146" t="s">
        <v>344</v>
      </c>
      <c r="I208" s="147"/>
      <c r="L208" s="31"/>
      <c r="M208" s="148"/>
      <c r="T208" s="55"/>
      <c r="AT208" s="16" t="s">
        <v>198</v>
      </c>
      <c r="AU208" s="16" t="s">
        <v>89</v>
      </c>
    </row>
    <row r="209" spans="2:65" s="1" customFormat="1">
      <c r="B209" s="31"/>
      <c r="D209" s="149" t="s">
        <v>200</v>
      </c>
      <c r="F209" s="150" t="s">
        <v>345</v>
      </c>
      <c r="I209" s="147"/>
      <c r="L209" s="31"/>
      <c r="M209" s="148"/>
      <c r="T209" s="55"/>
      <c r="AT209" s="16" t="s">
        <v>200</v>
      </c>
      <c r="AU209" s="16" t="s">
        <v>89</v>
      </c>
    </row>
    <row r="210" spans="2:65" s="1" customFormat="1" ht="21.75" customHeight="1">
      <c r="B210" s="31"/>
      <c r="C210" s="132" t="s">
        <v>294</v>
      </c>
      <c r="D210" s="132" t="s">
        <v>192</v>
      </c>
      <c r="E210" s="133" t="s">
        <v>352</v>
      </c>
      <c r="F210" s="134" t="s">
        <v>353</v>
      </c>
      <c r="G210" s="135" t="s">
        <v>210</v>
      </c>
      <c r="H210" s="136">
        <v>2.948</v>
      </c>
      <c r="I210" s="137"/>
      <c r="J210" s="138">
        <f>ROUND(I210*H210,2)</f>
        <v>0</v>
      </c>
      <c r="K210" s="134" t="s">
        <v>196</v>
      </c>
      <c r="L210" s="31"/>
      <c r="M210" s="139" t="s">
        <v>1</v>
      </c>
      <c r="N210" s="140" t="s">
        <v>44</v>
      </c>
      <c r="P210" s="141">
        <f>O210*H210</f>
        <v>0</v>
      </c>
      <c r="Q210" s="141">
        <v>2.5020099999999998</v>
      </c>
      <c r="R210" s="141">
        <f>Q210*H210</f>
        <v>7.3759254799999994</v>
      </c>
      <c r="S210" s="141">
        <v>0</v>
      </c>
      <c r="T210" s="142">
        <f>S210*H210</f>
        <v>0</v>
      </c>
      <c r="AR210" s="143" t="s">
        <v>197</v>
      </c>
      <c r="AT210" s="143" t="s">
        <v>192</v>
      </c>
      <c r="AU210" s="143" t="s">
        <v>89</v>
      </c>
      <c r="AY210" s="16" t="s">
        <v>190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87</v>
      </c>
      <c r="BK210" s="144">
        <f>ROUND(I210*H210,2)</f>
        <v>0</v>
      </c>
      <c r="BL210" s="16" t="s">
        <v>197</v>
      </c>
      <c r="BM210" s="143" t="s">
        <v>297</v>
      </c>
    </row>
    <row r="211" spans="2:65" s="1" customFormat="1" ht="29.25">
      <c r="B211" s="31"/>
      <c r="D211" s="145" t="s">
        <v>198</v>
      </c>
      <c r="F211" s="146" t="s">
        <v>355</v>
      </c>
      <c r="I211" s="147"/>
      <c r="L211" s="31"/>
      <c r="M211" s="148"/>
      <c r="T211" s="55"/>
      <c r="AT211" s="16" t="s">
        <v>198</v>
      </c>
      <c r="AU211" s="16" t="s">
        <v>89</v>
      </c>
    </row>
    <row r="212" spans="2:65" s="1" customFormat="1">
      <c r="B212" s="31"/>
      <c r="D212" s="149" t="s">
        <v>200</v>
      </c>
      <c r="F212" s="150" t="s">
        <v>356</v>
      </c>
      <c r="I212" s="147"/>
      <c r="L212" s="31"/>
      <c r="M212" s="148"/>
      <c r="T212" s="55"/>
      <c r="AT212" s="16" t="s">
        <v>200</v>
      </c>
      <c r="AU212" s="16" t="s">
        <v>89</v>
      </c>
    </row>
    <row r="213" spans="2:65" s="1" customFormat="1" ht="24.2" customHeight="1">
      <c r="B213" s="31"/>
      <c r="C213" s="132" t="s">
        <v>248</v>
      </c>
      <c r="D213" s="132" t="s">
        <v>192</v>
      </c>
      <c r="E213" s="133" t="s">
        <v>346</v>
      </c>
      <c r="F213" s="134" t="s">
        <v>347</v>
      </c>
      <c r="G213" s="135" t="s">
        <v>195</v>
      </c>
      <c r="H213" s="136">
        <v>53</v>
      </c>
      <c r="I213" s="137"/>
      <c r="J213" s="138">
        <f>ROUND(I213*H213,2)</f>
        <v>0</v>
      </c>
      <c r="K213" s="134" t="s">
        <v>196</v>
      </c>
      <c r="L213" s="31"/>
      <c r="M213" s="139" t="s">
        <v>1</v>
      </c>
      <c r="N213" s="140" t="s">
        <v>44</v>
      </c>
      <c r="P213" s="141">
        <f>O213*H213</f>
        <v>0</v>
      </c>
      <c r="Q213" s="141">
        <v>1.29684E-2</v>
      </c>
      <c r="R213" s="141">
        <f>Q213*H213</f>
        <v>0.68732519999999997</v>
      </c>
      <c r="S213" s="141">
        <v>0</v>
      </c>
      <c r="T213" s="142">
        <f>S213*H213</f>
        <v>0</v>
      </c>
      <c r="AR213" s="143" t="s">
        <v>197</v>
      </c>
      <c r="AT213" s="143" t="s">
        <v>192</v>
      </c>
      <c r="AU213" s="143" t="s">
        <v>89</v>
      </c>
      <c r="AY213" s="16" t="s">
        <v>190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87</v>
      </c>
      <c r="BK213" s="144">
        <f>ROUND(I213*H213,2)</f>
        <v>0</v>
      </c>
      <c r="BL213" s="16" t="s">
        <v>197</v>
      </c>
      <c r="BM213" s="143" t="s">
        <v>302</v>
      </c>
    </row>
    <row r="214" spans="2:65" s="1" customFormat="1" ht="58.5">
      <c r="B214" s="31"/>
      <c r="D214" s="145" t="s">
        <v>198</v>
      </c>
      <c r="F214" s="146" t="s">
        <v>349</v>
      </c>
      <c r="I214" s="147"/>
      <c r="L214" s="31"/>
      <c r="M214" s="148"/>
      <c r="T214" s="55"/>
      <c r="AT214" s="16" t="s">
        <v>198</v>
      </c>
      <c r="AU214" s="16" t="s">
        <v>89</v>
      </c>
    </row>
    <row r="215" spans="2:65" s="1" customFormat="1">
      <c r="B215" s="31"/>
      <c r="D215" s="149" t="s">
        <v>200</v>
      </c>
      <c r="F215" s="150" t="s">
        <v>350</v>
      </c>
      <c r="I215" s="147"/>
      <c r="L215" s="31"/>
      <c r="M215" s="148"/>
      <c r="T215" s="55"/>
      <c r="AT215" s="16" t="s">
        <v>200</v>
      </c>
      <c r="AU215" s="16" t="s">
        <v>89</v>
      </c>
    </row>
    <row r="216" spans="2:65" s="1" customFormat="1" ht="16.5" customHeight="1">
      <c r="B216" s="31"/>
      <c r="C216" s="132" t="s">
        <v>7</v>
      </c>
      <c r="D216" s="132" t="s">
        <v>192</v>
      </c>
      <c r="E216" s="133" t="s">
        <v>341</v>
      </c>
      <c r="F216" s="134" t="s">
        <v>342</v>
      </c>
      <c r="G216" s="135" t="s">
        <v>265</v>
      </c>
      <c r="H216" s="136">
        <v>0.26</v>
      </c>
      <c r="I216" s="137"/>
      <c r="J216" s="138">
        <f>ROUND(I216*H216,2)</f>
        <v>0</v>
      </c>
      <c r="K216" s="134" t="s">
        <v>196</v>
      </c>
      <c r="L216" s="31"/>
      <c r="M216" s="139" t="s">
        <v>1</v>
      </c>
      <c r="N216" s="140" t="s">
        <v>44</v>
      </c>
      <c r="P216" s="141">
        <f>O216*H216</f>
        <v>0</v>
      </c>
      <c r="Q216" s="141">
        <v>1.0555522399999999</v>
      </c>
      <c r="R216" s="141">
        <f>Q216*H216</f>
        <v>0.2744435824</v>
      </c>
      <c r="S216" s="141">
        <v>0</v>
      </c>
      <c r="T216" s="142">
        <f>S216*H216</f>
        <v>0</v>
      </c>
      <c r="AR216" s="143" t="s">
        <v>197</v>
      </c>
      <c r="AT216" s="143" t="s">
        <v>192</v>
      </c>
      <c r="AU216" s="143" t="s">
        <v>89</v>
      </c>
      <c r="AY216" s="16" t="s">
        <v>190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87</v>
      </c>
      <c r="BK216" s="144">
        <f>ROUND(I216*H216,2)</f>
        <v>0</v>
      </c>
      <c r="BL216" s="16" t="s">
        <v>197</v>
      </c>
      <c r="BM216" s="143" t="s">
        <v>307</v>
      </c>
    </row>
    <row r="217" spans="2:65" s="1" customFormat="1" ht="48.75">
      <c r="B217" s="31"/>
      <c r="D217" s="145" t="s">
        <v>198</v>
      </c>
      <c r="F217" s="146" t="s">
        <v>344</v>
      </c>
      <c r="I217" s="147"/>
      <c r="L217" s="31"/>
      <c r="M217" s="148"/>
      <c r="T217" s="55"/>
      <c r="AT217" s="16" t="s">
        <v>198</v>
      </c>
      <c r="AU217" s="16" t="s">
        <v>89</v>
      </c>
    </row>
    <row r="218" spans="2:65" s="1" customFormat="1">
      <c r="B218" s="31"/>
      <c r="D218" s="149" t="s">
        <v>200</v>
      </c>
      <c r="F218" s="150" t="s">
        <v>345</v>
      </c>
      <c r="I218" s="147"/>
      <c r="L218" s="31"/>
      <c r="M218" s="148"/>
      <c r="T218" s="55"/>
      <c r="AT218" s="16" t="s">
        <v>200</v>
      </c>
      <c r="AU218" s="16" t="s">
        <v>89</v>
      </c>
    </row>
    <row r="219" spans="2:65" s="1" customFormat="1" ht="16.5" customHeight="1">
      <c r="B219" s="31"/>
      <c r="C219" s="132" t="s">
        <v>254</v>
      </c>
      <c r="D219" s="132" t="s">
        <v>192</v>
      </c>
      <c r="E219" s="133" t="s">
        <v>359</v>
      </c>
      <c r="F219" s="134" t="s">
        <v>360</v>
      </c>
      <c r="G219" s="135" t="s">
        <v>265</v>
      </c>
      <c r="H219" s="136">
        <v>9.7000000000000003E-2</v>
      </c>
      <c r="I219" s="137"/>
      <c r="J219" s="138">
        <f>ROUND(I219*H219,2)</f>
        <v>0</v>
      </c>
      <c r="K219" s="134" t="s">
        <v>196</v>
      </c>
      <c r="L219" s="31"/>
      <c r="M219" s="139" t="s">
        <v>1</v>
      </c>
      <c r="N219" s="140" t="s">
        <v>44</v>
      </c>
      <c r="P219" s="141">
        <f>O219*H219</f>
        <v>0</v>
      </c>
      <c r="Q219" s="141">
        <v>1.0627727796999999</v>
      </c>
      <c r="R219" s="141">
        <f>Q219*H219</f>
        <v>0.10308895963089999</v>
      </c>
      <c r="S219" s="141">
        <v>0</v>
      </c>
      <c r="T219" s="142">
        <f>S219*H219</f>
        <v>0</v>
      </c>
      <c r="AR219" s="143" t="s">
        <v>197</v>
      </c>
      <c r="AT219" s="143" t="s">
        <v>192</v>
      </c>
      <c r="AU219" s="143" t="s">
        <v>89</v>
      </c>
      <c r="AY219" s="16" t="s">
        <v>190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87</v>
      </c>
      <c r="BK219" s="144">
        <f>ROUND(I219*H219,2)</f>
        <v>0</v>
      </c>
      <c r="BL219" s="16" t="s">
        <v>197</v>
      </c>
      <c r="BM219" s="143" t="s">
        <v>312</v>
      </c>
    </row>
    <row r="220" spans="2:65" s="1" customFormat="1" ht="48.75">
      <c r="B220" s="31"/>
      <c r="D220" s="145" t="s">
        <v>198</v>
      </c>
      <c r="F220" s="146" t="s">
        <v>362</v>
      </c>
      <c r="I220" s="147"/>
      <c r="L220" s="31"/>
      <c r="M220" s="148"/>
      <c r="T220" s="55"/>
      <c r="AT220" s="16" t="s">
        <v>198</v>
      </c>
      <c r="AU220" s="16" t="s">
        <v>89</v>
      </c>
    </row>
    <row r="221" spans="2:65" s="1" customFormat="1">
      <c r="B221" s="31"/>
      <c r="D221" s="149" t="s">
        <v>200</v>
      </c>
      <c r="F221" s="150" t="s">
        <v>363</v>
      </c>
      <c r="I221" s="147"/>
      <c r="L221" s="31"/>
      <c r="M221" s="148"/>
      <c r="T221" s="55"/>
      <c r="AT221" s="16" t="s">
        <v>200</v>
      </c>
      <c r="AU221" s="16" t="s">
        <v>89</v>
      </c>
    </row>
    <row r="222" spans="2:65" s="11" customFormat="1" ht="22.9" customHeight="1">
      <c r="B222" s="121"/>
      <c r="D222" s="122" t="s">
        <v>78</v>
      </c>
      <c r="E222" s="130" t="s">
        <v>364</v>
      </c>
      <c r="F222" s="130" t="s">
        <v>365</v>
      </c>
      <c r="I222" s="124"/>
      <c r="J222" s="131">
        <f>BK222</f>
        <v>0</v>
      </c>
      <c r="L222" s="121"/>
      <c r="M222" s="125"/>
      <c r="P222" s="126">
        <f>SUM(P223:P252)</f>
        <v>0</v>
      </c>
      <c r="R222" s="126">
        <f>SUM(R223:R252)</f>
        <v>5.3054876796596009</v>
      </c>
      <c r="T222" s="127">
        <f>SUM(T223:T252)</f>
        <v>0</v>
      </c>
      <c r="AR222" s="122" t="s">
        <v>87</v>
      </c>
      <c r="AT222" s="128" t="s">
        <v>78</v>
      </c>
      <c r="AU222" s="128" t="s">
        <v>87</v>
      </c>
      <c r="AY222" s="122" t="s">
        <v>190</v>
      </c>
      <c r="BK222" s="129">
        <f>SUM(BK223:BK252)</f>
        <v>0</v>
      </c>
    </row>
    <row r="223" spans="2:65" s="1" customFormat="1" ht="33" customHeight="1">
      <c r="B223" s="31"/>
      <c r="C223" s="132" t="s">
        <v>315</v>
      </c>
      <c r="D223" s="132" t="s">
        <v>192</v>
      </c>
      <c r="E223" s="133" t="s">
        <v>2296</v>
      </c>
      <c r="F223" s="134" t="s">
        <v>2297</v>
      </c>
      <c r="G223" s="135" t="s">
        <v>195</v>
      </c>
      <c r="H223" s="136">
        <v>4.08</v>
      </c>
      <c r="I223" s="137"/>
      <c r="J223" s="138">
        <f>ROUND(I223*H223,2)</f>
        <v>0</v>
      </c>
      <c r="K223" s="134" t="s">
        <v>196</v>
      </c>
      <c r="L223" s="31"/>
      <c r="M223" s="139" t="s">
        <v>1</v>
      </c>
      <c r="N223" s="140" t="s">
        <v>44</v>
      </c>
      <c r="P223" s="141">
        <f>O223*H223</f>
        <v>0</v>
      </c>
      <c r="Q223" s="141">
        <v>0.2910375</v>
      </c>
      <c r="R223" s="141">
        <f>Q223*H223</f>
        <v>1.187433</v>
      </c>
      <c r="S223" s="141">
        <v>0</v>
      </c>
      <c r="T223" s="142">
        <f>S223*H223</f>
        <v>0</v>
      </c>
      <c r="AR223" s="143" t="s">
        <v>197</v>
      </c>
      <c r="AT223" s="143" t="s">
        <v>192</v>
      </c>
      <c r="AU223" s="143" t="s">
        <v>89</v>
      </c>
      <c r="AY223" s="16" t="s">
        <v>190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87</v>
      </c>
      <c r="BK223" s="144">
        <f>ROUND(I223*H223,2)</f>
        <v>0</v>
      </c>
      <c r="BL223" s="16" t="s">
        <v>197</v>
      </c>
      <c r="BM223" s="143" t="s">
        <v>318</v>
      </c>
    </row>
    <row r="224" spans="2:65" s="1" customFormat="1" ht="29.25">
      <c r="B224" s="31"/>
      <c r="D224" s="145" t="s">
        <v>198</v>
      </c>
      <c r="F224" s="146" t="s">
        <v>2298</v>
      </c>
      <c r="I224" s="147"/>
      <c r="L224" s="31"/>
      <c r="M224" s="148"/>
      <c r="T224" s="55"/>
      <c r="AT224" s="16" t="s">
        <v>198</v>
      </c>
      <c r="AU224" s="16" t="s">
        <v>89</v>
      </c>
    </row>
    <row r="225" spans="2:65" s="1" customFormat="1">
      <c r="B225" s="31"/>
      <c r="D225" s="149" t="s">
        <v>200</v>
      </c>
      <c r="F225" s="150" t="s">
        <v>2299</v>
      </c>
      <c r="I225" s="147"/>
      <c r="L225" s="31"/>
      <c r="M225" s="148"/>
      <c r="T225" s="55"/>
      <c r="AT225" s="16" t="s">
        <v>200</v>
      </c>
      <c r="AU225" s="16" t="s">
        <v>89</v>
      </c>
    </row>
    <row r="226" spans="2:65" s="1" customFormat="1" ht="24.2" customHeight="1">
      <c r="B226" s="31"/>
      <c r="C226" s="132" t="s">
        <v>259</v>
      </c>
      <c r="D226" s="132" t="s">
        <v>192</v>
      </c>
      <c r="E226" s="133" t="s">
        <v>2300</v>
      </c>
      <c r="F226" s="134" t="s">
        <v>2301</v>
      </c>
      <c r="G226" s="135" t="s">
        <v>368</v>
      </c>
      <c r="H226" s="136">
        <v>6.8</v>
      </c>
      <c r="I226" s="137"/>
      <c r="J226" s="138">
        <f>ROUND(I226*H226,2)</f>
        <v>0</v>
      </c>
      <c r="K226" s="134" t="s">
        <v>196</v>
      </c>
      <c r="L226" s="31"/>
      <c r="M226" s="139" t="s">
        <v>1</v>
      </c>
      <c r="N226" s="140" t="s">
        <v>44</v>
      </c>
      <c r="P226" s="141">
        <f>O226*H226</f>
        <v>0</v>
      </c>
      <c r="Q226" s="141">
        <v>3.6403999999999999E-2</v>
      </c>
      <c r="R226" s="141">
        <f>Q226*H226</f>
        <v>0.2475472</v>
      </c>
      <c r="S226" s="141">
        <v>0</v>
      </c>
      <c r="T226" s="142">
        <f>S226*H226</f>
        <v>0</v>
      </c>
      <c r="AR226" s="143" t="s">
        <v>197</v>
      </c>
      <c r="AT226" s="143" t="s">
        <v>192</v>
      </c>
      <c r="AU226" s="143" t="s">
        <v>89</v>
      </c>
      <c r="AY226" s="16" t="s">
        <v>190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87</v>
      </c>
      <c r="BK226" s="144">
        <f>ROUND(I226*H226,2)</f>
        <v>0</v>
      </c>
      <c r="BL226" s="16" t="s">
        <v>197</v>
      </c>
      <c r="BM226" s="143" t="s">
        <v>323</v>
      </c>
    </row>
    <row r="227" spans="2:65" s="1" customFormat="1" ht="29.25">
      <c r="B227" s="31"/>
      <c r="D227" s="145" t="s">
        <v>198</v>
      </c>
      <c r="F227" s="146" t="s">
        <v>2302</v>
      </c>
      <c r="I227" s="147"/>
      <c r="L227" s="31"/>
      <c r="M227" s="148"/>
      <c r="T227" s="55"/>
      <c r="AT227" s="16" t="s">
        <v>198</v>
      </c>
      <c r="AU227" s="16" t="s">
        <v>89</v>
      </c>
    </row>
    <row r="228" spans="2:65" s="1" customFormat="1">
      <c r="B228" s="31"/>
      <c r="D228" s="149" t="s">
        <v>200</v>
      </c>
      <c r="F228" s="150" t="s">
        <v>2303</v>
      </c>
      <c r="I228" s="147"/>
      <c r="L228" s="31"/>
      <c r="M228" s="148"/>
      <c r="T228" s="55"/>
      <c r="AT228" s="16" t="s">
        <v>200</v>
      </c>
      <c r="AU228" s="16" t="s">
        <v>89</v>
      </c>
    </row>
    <row r="229" spans="2:65" s="1" customFormat="1" ht="16.5" customHeight="1">
      <c r="B229" s="31"/>
      <c r="C229" s="132" t="s">
        <v>329</v>
      </c>
      <c r="D229" s="132" t="s">
        <v>192</v>
      </c>
      <c r="E229" s="133" t="s">
        <v>2304</v>
      </c>
      <c r="F229" s="134" t="s">
        <v>2305</v>
      </c>
      <c r="G229" s="135" t="s">
        <v>265</v>
      </c>
      <c r="H229" s="136">
        <v>7.0999999999999994E-2</v>
      </c>
      <c r="I229" s="137"/>
      <c r="J229" s="138">
        <f>ROUND(I229*H229,2)</f>
        <v>0</v>
      </c>
      <c r="K229" s="134" t="s">
        <v>196</v>
      </c>
      <c r="L229" s="31"/>
      <c r="M229" s="139" t="s">
        <v>1</v>
      </c>
      <c r="N229" s="140" t="s">
        <v>44</v>
      </c>
      <c r="P229" s="141">
        <f>O229*H229</f>
        <v>0</v>
      </c>
      <c r="Q229" s="141">
        <v>1.0492218</v>
      </c>
      <c r="R229" s="141">
        <f>Q229*H229</f>
        <v>7.4494747799999997E-2</v>
      </c>
      <c r="S229" s="141">
        <v>0</v>
      </c>
      <c r="T229" s="142">
        <f>S229*H229</f>
        <v>0</v>
      </c>
      <c r="AR229" s="143" t="s">
        <v>197</v>
      </c>
      <c r="AT229" s="143" t="s">
        <v>192</v>
      </c>
      <c r="AU229" s="143" t="s">
        <v>89</v>
      </c>
      <c r="AY229" s="16" t="s">
        <v>190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87</v>
      </c>
      <c r="BK229" s="144">
        <f>ROUND(I229*H229,2)</f>
        <v>0</v>
      </c>
      <c r="BL229" s="16" t="s">
        <v>197</v>
      </c>
      <c r="BM229" s="143" t="s">
        <v>332</v>
      </c>
    </row>
    <row r="230" spans="2:65" s="1" customFormat="1" ht="29.25">
      <c r="B230" s="31"/>
      <c r="D230" s="145" t="s">
        <v>198</v>
      </c>
      <c r="F230" s="146" t="s">
        <v>2306</v>
      </c>
      <c r="I230" s="147"/>
      <c r="L230" s="31"/>
      <c r="M230" s="148"/>
      <c r="T230" s="55"/>
      <c r="AT230" s="16" t="s">
        <v>198</v>
      </c>
      <c r="AU230" s="16" t="s">
        <v>89</v>
      </c>
    </row>
    <row r="231" spans="2:65" s="1" customFormat="1">
      <c r="B231" s="31"/>
      <c r="D231" s="149" t="s">
        <v>200</v>
      </c>
      <c r="F231" s="150" t="s">
        <v>2307</v>
      </c>
      <c r="I231" s="147"/>
      <c r="L231" s="31"/>
      <c r="M231" s="148"/>
      <c r="T231" s="55"/>
      <c r="AT231" s="16" t="s">
        <v>200</v>
      </c>
      <c r="AU231" s="16" t="s">
        <v>89</v>
      </c>
    </row>
    <row r="232" spans="2:65" s="1" customFormat="1" ht="21.75" customHeight="1">
      <c r="B232" s="31"/>
      <c r="C232" s="132" t="s">
        <v>266</v>
      </c>
      <c r="D232" s="132" t="s">
        <v>192</v>
      </c>
      <c r="E232" s="133" t="s">
        <v>2308</v>
      </c>
      <c r="F232" s="134" t="s">
        <v>2309</v>
      </c>
      <c r="G232" s="135" t="s">
        <v>210</v>
      </c>
      <c r="H232" s="136">
        <v>1.1220000000000001</v>
      </c>
      <c r="I232" s="137"/>
      <c r="J232" s="138">
        <f>ROUND(I232*H232,2)</f>
        <v>0</v>
      </c>
      <c r="K232" s="134" t="s">
        <v>196</v>
      </c>
      <c r="L232" s="31"/>
      <c r="M232" s="139" t="s">
        <v>1</v>
      </c>
      <c r="N232" s="140" t="s">
        <v>44</v>
      </c>
      <c r="P232" s="141">
        <f>O232*H232</f>
        <v>0</v>
      </c>
      <c r="Q232" s="141">
        <v>2.50194574</v>
      </c>
      <c r="R232" s="141">
        <f>Q232*H232</f>
        <v>2.8071831202800004</v>
      </c>
      <c r="S232" s="141">
        <v>0</v>
      </c>
      <c r="T232" s="142">
        <f>S232*H232</f>
        <v>0</v>
      </c>
      <c r="AR232" s="143" t="s">
        <v>197</v>
      </c>
      <c r="AT232" s="143" t="s">
        <v>192</v>
      </c>
      <c r="AU232" s="143" t="s">
        <v>89</v>
      </c>
      <c r="AY232" s="16" t="s">
        <v>190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87</v>
      </c>
      <c r="BK232" s="144">
        <f>ROUND(I232*H232,2)</f>
        <v>0</v>
      </c>
      <c r="BL232" s="16" t="s">
        <v>197</v>
      </c>
      <c r="BM232" s="143" t="s">
        <v>337</v>
      </c>
    </row>
    <row r="233" spans="2:65" s="1" customFormat="1" ht="19.5">
      <c r="B233" s="31"/>
      <c r="D233" s="145" t="s">
        <v>198</v>
      </c>
      <c r="F233" s="146" t="s">
        <v>2310</v>
      </c>
      <c r="I233" s="147"/>
      <c r="L233" s="31"/>
      <c r="M233" s="148"/>
      <c r="T233" s="55"/>
      <c r="AT233" s="16" t="s">
        <v>198</v>
      </c>
      <c r="AU233" s="16" t="s">
        <v>89</v>
      </c>
    </row>
    <row r="234" spans="2:65" s="1" customFormat="1">
      <c r="B234" s="31"/>
      <c r="D234" s="149" t="s">
        <v>200</v>
      </c>
      <c r="F234" s="150" t="s">
        <v>2311</v>
      </c>
      <c r="I234" s="147"/>
      <c r="L234" s="31"/>
      <c r="M234" s="148"/>
      <c r="T234" s="55"/>
      <c r="AT234" s="16" t="s">
        <v>200</v>
      </c>
      <c r="AU234" s="16" t="s">
        <v>89</v>
      </c>
    </row>
    <row r="235" spans="2:65" s="1" customFormat="1" ht="24.2" customHeight="1">
      <c r="B235" s="31"/>
      <c r="C235" s="132" t="s">
        <v>340</v>
      </c>
      <c r="D235" s="132" t="s">
        <v>192</v>
      </c>
      <c r="E235" s="133" t="s">
        <v>2312</v>
      </c>
      <c r="F235" s="134" t="s">
        <v>2313</v>
      </c>
      <c r="G235" s="135" t="s">
        <v>195</v>
      </c>
      <c r="H235" s="136">
        <v>0.66</v>
      </c>
      <c r="I235" s="137"/>
      <c r="J235" s="138">
        <f>ROUND(I235*H235,2)</f>
        <v>0</v>
      </c>
      <c r="K235" s="134" t="s">
        <v>196</v>
      </c>
      <c r="L235" s="31"/>
      <c r="M235" s="139" t="s">
        <v>1</v>
      </c>
      <c r="N235" s="140" t="s">
        <v>44</v>
      </c>
      <c r="P235" s="141">
        <f>O235*H235</f>
        <v>0</v>
      </c>
      <c r="Q235" s="141">
        <v>1.2958216E-2</v>
      </c>
      <c r="R235" s="141">
        <f>Q235*H235</f>
        <v>8.55242256E-3</v>
      </c>
      <c r="S235" s="141">
        <v>0</v>
      </c>
      <c r="T235" s="142">
        <f>S235*H235</f>
        <v>0</v>
      </c>
      <c r="AR235" s="143" t="s">
        <v>197</v>
      </c>
      <c r="AT235" s="143" t="s">
        <v>192</v>
      </c>
      <c r="AU235" s="143" t="s">
        <v>89</v>
      </c>
      <c r="AY235" s="16" t="s">
        <v>190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87</v>
      </c>
      <c r="BK235" s="144">
        <f>ROUND(I235*H235,2)</f>
        <v>0</v>
      </c>
      <c r="BL235" s="16" t="s">
        <v>197</v>
      </c>
      <c r="BM235" s="143" t="s">
        <v>343</v>
      </c>
    </row>
    <row r="236" spans="2:65" s="1" customFormat="1" ht="19.5">
      <c r="B236" s="31"/>
      <c r="D236" s="145" t="s">
        <v>198</v>
      </c>
      <c r="F236" s="146" t="s">
        <v>2314</v>
      </c>
      <c r="I236" s="147"/>
      <c r="L236" s="31"/>
      <c r="M236" s="148"/>
      <c r="T236" s="55"/>
      <c r="AT236" s="16" t="s">
        <v>198</v>
      </c>
      <c r="AU236" s="16" t="s">
        <v>89</v>
      </c>
    </row>
    <row r="237" spans="2:65" s="1" customFormat="1">
      <c r="B237" s="31"/>
      <c r="D237" s="149" t="s">
        <v>200</v>
      </c>
      <c r="F237" s="150" t="s">
        <v>2315</v>
      </c>
      <c r="I237" s="147"/>
      <c r="L237" s="31"/>
      <c r="M237" s="148"/>
      <c r="T237" s="55"/>
      <c r="AT237" s="16" t="s">
        <v>200</v>
      </c>
      <c r="AU237" s="16" t="s">
        <v>89</v>
      </c>
    </row>
    <row r="238" spans="2:65" s="1" customFormat="1" ht="24.2" customHeight="1">
      <c r="B238" s="31"/>
      <c r="C238" s="132" t="s">
        <v>271</v>
      </c>
      <c r="D238" s="132" t="s">
        <v>192</v>
      </c>
      <c r="E238" s="133" t="s">
        <v>2316</v>
      </c>
      <c r="F238" s="134" t="s">
        <v>2317</v>
      </c>
      <c r="G238" s="135" t="s">
        <v>195</v>
      </c>
      <c r="H238" s="136">
        <v>0.66</v>
      </c>
      <c r="I238" s="137"/>
      <c r="J238" s="138">
        <f>ROUND(I238*H238,2)</f>
        <v>0</v>
      </c>
      <c r="K238" s="134" t="s">
        <v>196</v>
      </c>
      <c r="L238" s="31"/>
      <c r="M238" s="139" t="s">
        <v>1</v>
      </c>
      <c r="N238" s="140" t="s">
        <v>44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197</v>
      </c>
      <c r="AT238" s="143" t="s">
        <v>192</v>
      </c>
      <c r="AU238" s="143" t="s">
        <v>89</v>
      </c>
      <c r="AY238" s="16" t="s">
        <v>190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87</v>
      </c>
      <c r="BK238" s="144">
        <f>ROUND(I238*H238,2)</f>
        <v>0</v>
      </c>
      <c r="BL238" s="16" t="s">
        <v>197</v>
      </c>
      <c r="BM238" s="143" t="s">
        <v>348</v>
      </c>
    </row>
    <row r="239" spans="2:65" s="1" customFormat="1" ht="19.5">
      <c r="B239" s="31"/>
      <c r="D239" s="145" t="s">
        <v>198</v>
      </c>
      <c r="F239" s="146" t="s">
        <v>2318</v>
      </c>
      <c r="I239" s="147"/>
      <c r="L239" s="31"/>
      <c r="M239" s="148"/>
      <c r="T239" s="55"/>
      <c r="AT239" s="16" t="s">
        <v>198</v>
      </c>
      <c r="AU239" s="16" t="s">
        <v>89</v>
      </c>
    </row>
    <row r="240" spans="2:65" s="1" customFormat="1">
      <c r="B240" s="31"/>
      <c r="D240" s="149" t="s">
        <v>200</v>
      </c>
      <c r="F240" s="150" t="s">
        <v>2319</v>
      </c>
      <c r="I240" s="147"/>
      <c r="L240" s="31"/>
      <c r="M240" s="148"/>
      <c r="T240" s="55"/>
      <c r="AT240" s="16" t="s">
        <v>200</v>
      </c>
      <c r="AU240" s="16" t="s">
        <v>89</v>
      </c>
    </row>
    <row r="241" spans="2:65" s="1" customFormat="1" ht="24.2" customHeight="1">
      <c r="B241" s="31"/>
      <c r="C241" s="132" t="s">
        <v>351</v>
      </c>
      <c r="D241" s="132" t="s">
        <v>192</v>
      </c>
      <c r="E241" s="133" t="s">
        <v>2320</v>
      </c>
      <c r="F241" s="134" t="s">
        <v>2321</v>
      </c>
      <c r="G241" s="135" t="s">
        <v>265</v>
      </c>
      <c r="H241" s="136">
        <v>6.8000000000000005E-2</v>
      </c>
      <c r="I241" s="137"/>
      <c r="J241" s="138">
        <f>ROUND(I241*H241,2)</f>
        <v>0</v>
      </c>
      <c r="K241" s="134" t="s">
        <v>196</v>
      </c>
      <c r="L241" s="31"/>
      <c r="M241" s="139" t="s">
        <v>1</v>
      </c>
      <c r="N241" s="140" t="s">
        <v>44</v>
      </c>
      <c r="P241" s="141">
        <f>O241*H241</f>
        <v>0</v>
      </c>
      <c r="Q241" s="141">
        <v>1.0627727796999999</v>
      </c>
      <c r="R241" s="141">
        <f>Q241*H241</f>
        <v>7.2268549019600004E-2</v>
      </c>
      <c r="S241" s="141">
        <v>0</v>
      </c>
      <c r="T241" s="142">
        <f>S241*H241</f>
        <v>0</v>
      </c>
      <c r="AR241" s="143" t="s">
        <v>197</v>
      </c>
      <c r="AT241" s="143" t="s">
        <v>192</v>
      </c>
      <c r="AU241" s="143" t="s">
        <v>89</v>
      </c>
      <c r="AY241" s="16" t="s">
        <v>190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87</v>
      </c>
      <c r="BK241" s="144">
        <f>ROUND(I241*H241,2)</f>
        <v>0</v>
      </c>
      <c r="BL241" s="16" t="s">
        <v>197</v>
      </c>
      <c r="BM241" s="143" t="s">
        <v>354</v>
      </c>
    </row>
    <row r="242" spans="2:65" s="1" customFormat="1" ht="19.5">
      <c r="B242" s="31"/>
      <c r="D242" s="145" t="s">
        <v>198</v>
      </c>
      <c r="F242" s="146" t="s">
        <v>2322</v>
      </c>
      <c r="I242" s="147"/>
      <c r="L242" s="31"/>
      <c r="M242" s="148"/>
      <c r="T242" s="55"/>
      <c r="AT242" s="16" t="s">
        <v>198</v>
      </c>
      <c r="AU242" s="16" t="s">
        <v>89</v>
      </c>
    </row>
    <row r="243" spans="2:65" s="1" customFormat="1">
      <c r="B243" s="31"/>
      <c r="D243" s="149" t="s">
        <v>200</v>
      </c>
      <c r="F243" s="150" t="s">
        <v>2323</v>
      </c>
      <c r="I243" s="147"/>
      <c r="L243" s="31"/>
      <c r="M243" s="148"/>
      <c r="T243" s="55"/>
      <c r="AT243" s="16" t="s">
        <v>200</v>
      </c>
      <c r="AU243" s="16" t="s">
        <v>89</v>
      </c>
    </row>
    <row r="244" spans="2:65" s="1" customFormat="1" ht="24.2" customHeight="1">
      <c r="B244" s="31"/>
      <c r="C244" s="132" t="s">
        <v>277</v>
      </c>
      <c r="D244" s="132" t="s">
        <v>192</v>
      </c>
      <c r="E244" s="133" t="s">
        <v>366</v>
      </c>
      <c r="F244" s="134" t="s">
        <v>367</v>
      </c>
      <c r="G244" s="135" t="s">
        <v>368</v>
      </c>
      <c r="H244" s="136">
        <v>8.8000000000000007</v>
      </c>
      <c r="I244" s="137"/>
      <c r="J244" s="138">
        <f>ROUND(I244*H244,2)</f>
        <v>0</v>
      </c>
      <c r="K244" s="134" t="s">
        <v>196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0.1015983</v>
      </c>
      <c r="R244" s="141">
        <f>Q244*H244</f>
        <v>0.89406504000000009</v>
      </c>
      <c r="S244" s="141">
        <v>0</v>
      </c>
      <c r="T244" s="142">
        <f>S244*H244</f>
        <v>0</v>
      </c>
      <c r="AR244" s="143" t="s">
        <v>197</v>
      </c>
      <c r="AT244" s="143" t="s">
        <v>192</v>
      </c>
      <c r="AU244" s="143" t="s">
        <v>89</v>
      </c>
      <c r="AY244" s="16" t="s">
        <v>190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197</v>
      </c>
      <c r="BM244" s="143" t="s">
        <v>357</v>
      </c>
    </row>
    <row r="245" spans="2:65" s="1" customFormat="1" ht="19.5">
      <c r="B245" s="31"/>
      <c r="D245" s="145" t="s">
        <v>198</v>
      </c>
      <c r="F245" s="146" t="s">
        <v>370</v>
      </c>
      <c r="I245" s="147"/>
      <c r="L245" s="31"/>
      <c r="M245" s="148"/>
      <c r="T245" s="55"/>
      <c r="AT245" s="16" t="s">
        <v>198</v>
      </c>
      <c r="AU245" s="16" t="s">
        <v>89</v>
      </c>
    </row>
    <row r="246" spans="2:65" s="1" customFormat="1">
      <c r="B246" s="31"/>
      <c r="D246" s="149" t="s">
        <v>200</v>
      </c>
      <c r="F246" s="150" t="s">
        <v>371</v>
      </c>
      <c r="I246" s="147"/>
      <c r="L246" s="31"/>
      <c r="M246" s="148"/>
      <c r="T246" s="55"/>
      <c r="AT246" s="16" t="s">
        <v>200</v>
      </c>
      <c r="AU246" s="16" t="s">
        <v>89</v>
      </c>
    </row>
    <row r="247" spans="2:65" s="1" customFormat="1" ht="16.5" customHeight="1">
      <c r="B247" s="31"/>
      <c r="C247" s="132" t="s">
        <v>358</v>
      </c>
      <c r="D247" s="132" t="s">
        <v>192</v>
      </c>
      <c r="E247" s="133" t="s">
        <v>373</v>
      </c>
      <c r="F247" s="134" t="s">
        <v>374</v>
      </c>
      <c r="G247" s="135" t="s">
        <v>195</v>
      </c>
      <c r="H247" s="136">
        <v>1.76</v>
      </c>
      <c r="I247" s="137"/>
      <c r="J247" s="138">
        <f>ROUND(I247*H247,2)</f>
        <v>0</v>
      </c>
      <c r="K247" s="134" t="s">
        <v>196</v>
      </c>
      <c r="L247" s="31"/>
      <c r="M247" s="139" t="s">
        <v>1</v>
      </c>
      <c r="N247" s="140" t="s">
        <v>44</v>
      </c>
      <c r="P247" s="141">
        <f>O247*H247</f>
        <v>0</v>
      </c>
      <c r="Q247" s="141">
        <v>7.9225000000000007E-3</v>
      </c>
      <c r="R247" s="141">
        <f>Q247*H247</f>
        <v>1.3943600000000002E-2</v>
      </c>
      <c r="S247" s="141">
        <v>0</v>
      </c>
      <c r="T247" s="142">
        <f>S247*H247</f>
        <v>0</v>
      </c>
      <c r="AR247" s="143" t="s">
        <v>197</v>
      </c>
      <c r="AT247" s="143" t="s">
        <v>192</v>
      </c>
      <c r="AU247" s="143" t="s">
        <v>89</v>
      </c>
      <c r="AY247" s="16" t="s">
        <v>190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87</v>
      </c>
      <c r="BK247" s="144">
        <f>ROUND(I247*H247,2)</f>
        <v>0</v>
      </c>
      <c r="BL247" s="16" t="s">
        <v>197</v>
      </c>
      <c r="BM247" s="143" t="s">
        <v>361</v>
      </c>
    </row>
    <row r="248" spans="2:65" s="1" customFormat="1" ht="19.5">
      <c r="B248" s="31"/>
      <c r="D248" s="145" t="s">
        <v>198</v>
      </c>
      <c r="F248" s="146" t="s">
        <v>376</v>
      </c>
      <c r="I248" s="147"/>
      <c r="L248" s="31"/>
      <c r="M248" s="148"/>
      <c r="T248" s="55"/>
      <c r="AT248" s="16" t="s">
        <v>198</v>
      </c>
      <c r="AU248" s="16" t="s">
        <v>89</v>
      </c>
    </row>
    <row r="249" spans="2:65" s="1" customFormat="1">
      <c r="B249" s="31"/>
      <c r="D249" s="149" t="s">
        <v>200</v>
      </c>
      <c r="F249" s="150" t="s">
        <v>377</v>
      </c>
      <c r="I249" s="147"/>
      <c r="L249" s="31"/>
      <c r="M249" s="148"/>
      <c r="T249" s="55"/>
      <c r="AT249" s="16" t="s">
        <v>200</v>
      </c>
      <c r="AU249" s="16" t="s">
        <v>89</v>
      </c>
    </row>
    <row r="250" spans="2:65" s="1" customFormat="1" ht="16.5" customHeight="1">
      <c r="B250" s="31"/>
      <c r="C250" s="132" t="s">
        <v>281</v>
      </c>
      <c r="D250" s="132" t="s">
        <v>192</v>
      </c>
      <c r="E250" s="133" t="s">
        <v>378</v>
      </c>
      <c r="F250" s="134" t="s">
        <v>379</v>
      </c>
      <c r="G250" s="135" t="s">
        <v>195</v>
      </c>
      <c r="H250" s="136">
        <v>1.76</v>
      </c>
      <c r="I250" s="137"/>
      <c r="J250" s="138">
        <f>ROUND(I250*H250,2)</f>
        <v>0</v>
      </c>
      <c r="K250" s="134" t="s">
        <v>196</v>
      </c>
      <c r="L250" s="31"/>
      <c r="M250" s="139" t="s">
        <v>1</v>
      </c>
      <c r="N250" s="140" t="s">
        <v>44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197</v>
      </c>
      <c r="AT250" s="143" t="s">
        <v>192</v>
      </c>
      <c r="AU250" s="143" t="s">
        <v>89</v>
      </c>
      <c r="AY250" s="16" t="s">
        <v>190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87</v>
      </c>
      <c r="BK250" s="144">
        <f>ROUND(I250*H250,2)</f>
        <v>0</v>
      </c>
      <c r="BL250" s="16" t="s">
        <v>197</v>
      </c>
      <c r="BM250" s="143" t="s">
        <v>369</v>
      </c>
    </row>
    <row r="251" spans="2:65" s="1" customFormat="1" ht="19.5">
      <c r="B251" s="31"/>
      <c r="D251" s="145" t="s">
        <v>198</v>
      </c>
      <c r="F251" s="146" t="s">
        <v>381</v>
      </c>
      <c r="I251" s="147"/>
      <c r="L251" s="31"/>
      <c r="M251" s="148"/>
      <c r="T251" s="55"/>
      <c r="AT251" s="16" t="s">
        <v>198</v>
      </c>
      <c r="AU251" s="16" t="s">
        <v>89</v>
      </c>
    </row>
    <row r="252" spans="2:65" s="1" customFormat="1">
      <c r="B252" s="31"/>
      <c r="D252" s="149" t="s">
        <v>200</v>
      </c>
      <c r="F252" s="150" t="s">
        <v>382</v>
      </c>
      <c r="I252" s="147"/>
      <c r="L252" s="31"/>
      <c r="M252" s="148"/>
      <c r="T252" s="55"/>
      <c r="AT252" s="16" t="s">
        <v>200</v>
      </c>
      <c r="AU252" s="16" t="s">
        <v>89</v>
      </c>
    </row>
    <row r="253" spans="2:65" s="11" customFormat="1" ht="22.9" customHeight="1">
      <c r="B253" s="121"/>
      <c r="D253" s="122" t="s">
        <v>78</v>
      </c>
      <c r="E253" s="130" t="s">
        <v>211</v>
      </c>
      <c r="F253" s="130" t="s">
        <v>395</v>
      </c>
      <c r="I253" s="124"/>
      <c r="J253" s="131">
        <f>BK253</f>
        <v>0</v>
      </c>
      <c r="L253" s="121"/>
      <c r="M253" s="125"/>
      <c r="P253" s="126">
        <v>0</v>
      </c>
      <c r="R253" s="126">
        <v>0</v>
      </c>
      <c r="T253" s="127">
        <v>0</v>
      </c>
      <c r="AR253" s="122" t="s">
        <v>87</v>
      </c>
      <c r="AT253" s="128" t="s">
        <v>78</v>
      </c>
      <c r="AU253" s="128" t="s">
        <v>87</v>
      </c>
      <c r="AY253" s="122" t="s">
        <v>190</v>
      </c>
      <c r="BK253" s="129">
        <v>0</v>
      </c>
    </row>
    <row r="254" spans="2:65" s="11" customFormat="1" ht="22.9" customHeight="1">
      <c r="B254" s="121"/>
      <c r="D254" s="122" t="s">
        <v>78</v>
      </c>
      <c r="E254" s="130" t="s">
        <v>396</v>
      </c>
      <c r="F254" s="130" t="s">
        <v>397</v>
      </c>
      <c r="I254" s="124"/>
      <c r="J254" s="131">
        <f>BK254</f>
        <v>0</v>
      </c>
      <c r="L254" s="121"/>
      <c r="M254" s="125"/>
      <c r="P254" s="126">
        <f>SUM(P255:P272)</f>
        <v>0</v>
      </c>
      <c r="R254" s="126">
        <f>SUM(R255:R272)</f>
        <v>1.0083336000000001</v>
      </c>
      <c r="T254" s="127">
        <f>SUM(T255:T272)</f>
        <v>1.22256E-2</v>
      </c>
      <c r="AR254" s="122" t="s">
        <v>87</v>
      </c>
      <c r="AT254" s="128" t="s">
        <v>78</v>
      </c>
      <c r="AU254" s="128" t="s">
        <v>87</v>
      </c>
      <c r="AY254" s="122" t="s">
        <v>190</v>
      </c>
      <c r="BK254" s="129">
        <f>SUM(BK255:BK272)</f>
        <v>0</v>
      </c>
    </row>
    <row r="255" spans="2:65" s="1" customFormat="1" ht="24.2" customHeight="1">
      <c r="B255" s="31"/>
      <c r="C255" s="132" t="s">
        <v>372</v>
      </c>
      <c r="D255" s="132" t="s">
        <v>192</v>
      </c>
      <c r="E255" s="133" t="s">
        <v>411</v>
      </c>
      <c r="F255" s="134" t="s">
        <v>412</v>
      </c>
      <c r="G255" s="135" t="s">
        <v>195</v>
      </c>
      <c r="H255" s="136">
        <v>203.76</v>
      </c>
      <c r="I255" s="137"/>
      <c r="J255" s="138">
        <f>ROUND(I255*H255,2)</f>
        <v>0</v>
      </c>
      <c r="K255" s="134" t="s">
        <v>196</v>
      </c>
      <c r="L255" s="31"/>
      <c r="M255" s="139" t="s">
        <v>1</v>
      </c>
      <c r="N255" s="140" t="s">
        <v>44</v>
      </c>
      <c r="P255" s="141">
        <f>O255*H255</f>
        <v>0</v>
      </c>
      <c r="Q255" s="141">
        <v>1.1E-4</v>
      </c>
      <c r="R255" s="141">
        <f>Q255*H255</f>
        <v>2.2413599999999999E-2</v>
      </c>
      <c r="S255" s="141">
        <v>6.0000000000000002E-5</v>
      </c>
      <c r="T255" s="142">
        <f>S255*H255</f>
        <v>1.22256E-2</v>
      </c>
      <c r="AR255" s="143" t="s">
        <v>197</v>
      </c>
      <c r="AT255" s="143" t="s">
        <v>192</v>
      </c>
      <c r="AU255" s="143" t="s">
        <v>89</v>
      </c>
      <c r="AY255" s="16" t="s">
        <v>190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87</v>
      </c>
      <c r="BK255" s="144">
        <f>ROUND(I255*H255,2)</f>
        <v>0</v>
      </c>
      <c r="BL255" s="16" t="s">
        <v>197</v>
      </c>
      <c r="BM255" s="143" t="s">
        <v>375</v>
      </c>
    </row>
    <row r="256" spans="2:65" s="1" customFormat="1" ht="19.5">
      <c r="B256" s="31"/>
      <c r="D256" s="145" t="s">
        <v>198</v>
      </c>
      <c r="F256" s="146" t="s">
        <v>414</v>
      </c>
      <c r="I256" s="147"/>
      <c r="L256" s="31"/>
      <c r="M256" s="148"/>
      <c r="T256" s="55"/>
      <c r="AT256" s="16" t="s">
        <v>198</v>
      </c>
      <c r="AU256" s="16" t="s">
        <v>89</v>
      </c>
    </row>
    <row r="257" spans="2:65" s="1" customFormat="1">
      <c r="B257" s="31"/>
      <c r="D257" s="149" t="s">
        <v>200</v>
      </c>
      <c r="F257" s="150" t="s">
        <v>415</v>
      </c>
      <c r="I257" s="147"/>
      <c r="L257" s="31"/>
      <c r="M257" s="148"/>
      <c r="T257" s="55"/>
      <c r="AT257" s="16" t="s">
        <v>200</v>
      </c>
      <c r="AU257" s="16" t="s">
        <v>89</v>
      </c>
    </row>
    <row r="258" spans="2:65" s="1" customFormat="1" ht="24.2" customHeight="1">
      <c r="B258" s="31"/>
      <c r="C258" s="132" t="s">
        <v>286</v>
      </c>
      <c r="D258" s="132" t="s">
        <v>192</v>
      </c>
      <c r="E258" s="133" t="s">
        <v>399</v>
      </c>
      <c r="F258" s="134" t="s">
        <v>400</v>
      </c>
      <c r="G258" s="135" t="s">
        <v>195</v>
      </c>
      <c r="H258" s="136">
        <v>312.75</v>
      </c>
      <c r="I258" s="137"/>
      <c r="J258" s="138">
        <f>ROUND(I258*H258,2)</f>
        <v>0</v>
      </c>
      <c r="K258" s="134" t="s">
        <v>1</v>
      </c>
      <c r="L258" s="31"/>
      <c r="M258" s="139" t="s">
        <v>1</v>
      </c>
      <c r="N258" s="140" t="s">
        <v>44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197</v>
      </c>
      <c r="AT258" s="143" t="s">
        <v>192</v>
      </c>
      <c r="AU258" s="143" t="s">
        <v>89</v>
      </c>
      <c r="AY258" s="16" t="s">
        <v>190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87</v>
      </c>
      <c r="BK258" s="144">
        <f>ROUND(I258*H258,2)</f>
        <v>0</v>
      </c>
      <c r="BL258" s="16" t="s">
        <v>197</v>
      </c>
      <c r="BM258" s="143" t="s">
        <v>380</v>
      </c>
    </row>
    <row r="259" spans="2:65" s="1" customFormat="1" ht="39">
      <c r="B259" s="31"/>
      <c r="D259" s="145" t="s">
        <v>198</v>
      </c>
      <c r="F259" s="146" t="s">
        <v>402</v>
      </c>
      <c r="I259" s="147"/>
      <c r="L259" s="31"/>
      <c r="M259" s="148"/>
      <c r="T259" s="55"/>
      <c r="AT259" s="16" t="s">
        <v>198</v>
      </c>
      <c r="AU259" s="16" t="s">
        <v>89</v>
      </c>
    </row>
    <row r="260" spans="2:65" s="1" customFormat="1" ht="39">
      <c r="B260" s="31"/>
      <c r="D260" s="145" t="s">
        <v>403</v>
      </c>
      <c r="F260" s="151" t="s">
        <v>404</v>
      </c>
      <c r="I260" s="147"/>
      <c r="L260" s="31"/>
      <c r="M260" s="148"/>
      <c r="T260" s="55"/>
      <c r="AT260" s="16" t="s">
        <v>403</v>
      </c>
      <c r="AU260" s="16" t="s">
        <v>89</v>
      </c>
    </row>
    <row r="261" spans="2:65" s="1" customFormat="1" ht="24.2" customHeight="1">
      <c r="B261" s="31"/>
      <c r="C261" s="132" t="s">
        <v>384</v>
      </c>
      <c r="D261" s="132" t="s">
        <v>192</v>
      </c>
      <c r="E261" s="133" t="s">
        <v>405</v>
      </c>
      <c r="F261" s="134" t="s">
        <v>406</v>
      </c>
      <c r="G261" s="135" t="s">
        <v>195</v>
      </c>
      <c r="H261" s="136">
        <v>24</v>
      </c>
      <c r="I261" s="137"/>
      <c r="J261" s="138">
        <f>ROUND(I261*H261,2)</f>
        <v>0</v>
      </c>
      <c r="K261" s="134" t="s">
        <v>196</v>
      </c>
      <c r="L261" s="31"/>
      <c r="M261" s="139" t="s">
        <v>1</v>
      </c>
      <c r="N261" s="140" t="s">
        <v>44</v>
      </c>
      <c r="P261" s="141">
        <f>O261*H261</f>
        <v>0</v>
      </c>
      <c r="Q261" s="141">
        <v>3.3579999999999999E-2</v>
      </c>
      <c r="R261" s="141">
        <f>Q261*H261</f>
        <v>0.80591999999999997</v>
      </c>
      <c r="S261" s="141">
        <v>0</v>
      </c>
      <c r="T261" s="142">
        <f>S261*H261</f>
        <v>0</v>
      </c>
      <c r="AR261" s="143" t="s">
        <v>197</v>
      </c>
      <c r="AT261" s="143" t="s">
        <v>192</v>
      </c>
      <c r="AU261" s="143" t="s">
        <v>89</v>
      </c>
      <c r="AY261" s="16" t="s">
        <v>190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87</v>
      </c>
      <c r="BK261" s="144">
        <f>ROUND(I261*H261,2)</f>
        <v>0</v>
      </c>
      <c r="BL261" s="16" t="s">
        <v>197</v>
      </c>
      <c r="BM261" s="143" t="s">
        <v>387</v>
      </c>
    </row>
    <row r="262" spans="2:65" s="1" customFormat="1">
      <c r="B262" s="31"/>
      <c r="D262" s="145" t="s">
        <v>198</v>
      </c>
      <c r="F262" s="146" t="s">
        <v>408</v>
      </c>
      <c r="I262" s="147"/>
      <c r="L262" s="31"/>
      <c r="M262" s="148"/>
      <c r="T262" s="55"/>
      <c r="AT262" s="16" t="s">
        <v>198</v>
      </c>
      <c r="AU262" s="16" t="s">
        <v>89</v>
      </c>
    </row>
    <row r="263" spans="2:65" s="1" customFormat="1">
      <c r="B263" s="31"/>
      <c r="D263" s="149" t="s">
        <v>200</v>
      </c>
      <c r="F263" s="150" t="s">
        <v>409</v>
      </c>
      <c r="I263" s="147"/>
      <c r="L263" s="31"/>
      <c r="M263" s="148"/>
      <c r="T263" s="55"/>
      <c r="AT263" s="16" t="s">
        <v>200</v>
      </c>
      <c r="AU263" s="16" t="s">
        <v>89</v>
      </c>
    </row>
    <row r="264" spans="2:65" s="1" customFormat="1" ht="24.2" customHeight="1">
      <c r="B264" s="31"/>
      <c r="C264" s="132" t="s">
        <v>291</v>
      </c>
      <c r="D264" s="132" t="s">
        <v>192</v>
      </c>
      <c r="E264" s="133" t="s">
        <v>416</v>
      </c>
      <c r="F264" s="134" t="s">
        <v>417</v>
      </c>
      <c r="G264" s="135" t="s">
        <v>368</v>
      </c>
      <c r="H264" s="136">
        <v>120</v>
      </c>
      <c r="I264" s="137"/>
      <c r="J264" s="138">
        <f>ROUND(I264*H264,2)</f>
        <v>0</v>
      </c>
      <c r="K264" s="134" t="s">
        <v>196</v>
      </c>
      <c r="L264" s="31"/>
      <c r="M264" s="139" t="s">
        <v>1</v>
      </c>
      <c r="N264" s="140" t="s">
        <v>44</v>
      </c>
      <c r="P264" s="141">
        <f>O264*H264</f>
        <v>0</v>
      </c>
      <c r="Q264" s="141">
        <v>1.5E-3</v>
      </c>
      <c r="R264" s="141">
        <f>Q264*H264</f>
        <v>0.18</v>
      </c>
      <c r="S264" s="141">
        <v>0</v>
      </c>
      <c r="T264" s="142">
        <f>S264*H264</f>
        <v>0</v>
      </c>
      <c r="AR264" s="143" t="s">
        <v>197</v>
      </c>
      <c r="AT264" s="143" t="s">
        <v>192</v>
      </c>
      <c r="AU264" s="143" t="s">
        <v>89</v>
      </c>
      <c r="AY264" s="16" t="s">
        <v>190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87</v>
      </c>
      <c r="BK264" s="144">
        <f>ROUND(I264*H264,2)</f>
        <v>0</v>
      </c>
      <c r="BL264" s="16" t="s">
        <v>197</v>
      </c>
      <c r="BM264" s="143" t="s">
        <v>392</v>
      </c>
    </row>
    <row r="265" spans="2:65" s="1" customFormat="1" ht="19.5">
      <c r="B265" s="31"/>
      <c r="D265" s="145" t="s">
        <v>198</v>
      </c>
      <c r="F265" s="146" t="s">
        <v>419</v>
      </c>
      <c r="I265" s="147"/>
      <c r="L265" s="31"/>
      <c r="M265" s="148"/>
      <c r="T265" s="55"/>
      <c r="AT265" s="16" t="s">
        <v>198</v>
      </c>
      <c r="AU265" s="16" t="s">
        <v>89</v>
      </c>
    </row>
    <row r="266" spans="2:65" s="1" customFormat="1">
      <c r="B266" s="31"/>
      <c r="D266" s="149" t="s">
        <v>200</v>
      </c>
      <c r="F266" s="150" t="s">
        <v>420</v>
      </c>
      <c r="I266" s="147"/>
      <c r="L266" s="31"/>
      <c r="M266" s="148"/>
      <c r="T266" s="55"/>
      <c r="AT266" s="16" t="s">
        <v>200</v>
      </c>
      <c r="AU266" s="16" t="s">
        <v>89</v>
      </c>
    </row>
    <row r="267" spans="2:65" s="1" customFormat="1" ht="24.2" customHeight="1">
      <c r="B267" s="31"/>
      <c r="C267" s="132" t="s">
        <v>398</v>
      </c>
      <c r="D267" s="132" t="s">
        <v>192</v>
      </c>
      <c r="E267" s="133" t="s">
        <v>421</v>
      </c>
      <c r="F267" s="134" t="s">
        <v>422</v>
      </c>
      <c r="G267" s="135" t="s">
        <v>368</v>
      </c>
      <c r="H267" s="136">
        <v>302.39999999999998</v>
      </c>
      <c r="I267" s="137"/>
      <c r="J267" s="138">
        <f>ROUND(I267*H267,2)</f>
        <v>0</v>
      </c>
      <c r="K267" s="134" t="s">
        <v>196</v>
      </c>
      <c r="L267" s="31"/>
      <c r="M267" s="139" t="s">
        <v>1</v>
      </c>
      <c r="N267" s="140" t="s">
        <v>44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197</v>
      </c>
      <c r="AT267" s="143" t="s">
        <v>192</v>
      </c>
      <c r="AU267" s="143" t="s">
        <v>89</v>
      </c>
      <c r="AY267" s="16" t="s">
        <v>190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87</v>
      </c>
      <c r="BK267" s="144">
        <f>ROUND(I267*H267,2)</f>
        <v>0</v>
      </c>
      <c r="BL267" s="16" t="s">
        <v>197</v>
      </c>
      <c r="BM267" s="143" t="s">
        <v>401</v>
      </c>
    </row>
    <row r="268" spans="2:65" s="1" customFormat="1" ht="39">
      <c r="B268" s="31"/>
      <c r="D268" s="145" t="s">
        <v>198</v>
      </c>
      <c r="F268" s="146" t="s">
        <v>424</v>
      </c>
      <c r="I268" s="147"/>
      <c r="L268" s="31"/>
      <c r="M268" s="148"/>
      <c r="T268" s="55"/>
      <c r="AT268" s="16" t="s">
        <v>198</v>
      </c>
      <c r="AU268" s="16" t="s">
        <v>89</v>
      </c>
    </row>
    <row r="269" spans="2:65" s="1" customFormat="1">
      <c r="B269" s="31"/>
      <c r="D269" s="149" t="s">
        <v>200</v>
      </c>
      <c r="F269" s="150" t="s">
        <v>425</v>
      </c>
      <c r="I269" s="147"/>
      <c r="L269" s="31"/>
      <c r="M269" s="148"/>
      <c r="T269" s="55"/>
      <c r="AT269" s="16" t="s">
        <v>200</v>
      </c>
      <c r="AU269" s="16" t="s">
        <v>89</v>
      </c>
    </row>
    <row r="270" spans="2:65" s="1" customFormat="1" ht="16.5" customHeight="1">
      <c r="B270" s="31"/>
      <c r="C270" s="152" t="s">
        <v>297</v>
      </c>
      <c r="D270" s="152" t="s">
        <v>426</v>
      </c>
      <c r="E270" s="153" t="s">
        <v>427</v>
      </c>
      <c r="F270" s="154" t="s">
        <v>428</v>
      </c>
      <c r="G270" s="155" t="s">
        <v>368</v>
      </c>
      <c r="H270" s="156">
        <v>317.52</v>
      </c>
      <c r="I270" s="157"/>
      <c r="J270" s="158">
        <f>ROUND(I270*H270,2)</f>
        <v>0</v>
      </c>
      <c r="K270" s="154" t="s">
        <v>1</v>
      </c>
      <c r="L270" s="159"/>
      <c r="M270" s="160" t="s">
        <v>1</v>
      </c>
      <c r="N270" s="161" t="s">
        <v>44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216</v>
      </c>
      <c r="AT270" s="143" t="s">
        <v>426</v>
      </c>
      <c r="AU270" s="143" t="s">
        <v>89</v>
      </c>
      <c r="AY270" s="16" t="s">
        <v>190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87</v>
      </c>
      <c r="BK270" s="144">
        <f>ROUND(I270*H270,2)</f>
        <v>0</v>
      </c>
      <c r="BL270" s="16" t="s">
        <v>197</v>
      </c>
      <c r="BM270" s="143" t="s">
        <v>407</v>
      </c>
    </row>
    <row r="271" spans="2:65" s="1" customFormat="1">
      <c r="B271" s="31"/>
      <c r="D271" s="145" t="s">
        <v>198</v>
      </c>
      <c r="F271" s="146" t="s">
        <v>428</v>
      </c>
      <c r="I271" s="147"/>
      <c r="L271" s="31"/>
      <c r="M271" s="148"/>
      <c r="T271" s="55"/>
      <c r="AT271" s="16" t="s">
        <v>198</v>
      </c>
      <c r="AU271" s="16" t="s">
        <v>89</v>
      </c>
    </row>
    <row r="272" spans="2:65" s="1" customFormat="1" ht="19.5">
      <c r="B272" s="31"/>
      <c r="D272" s="145" t="s">
        <v>403</v>
      </c>
      <c r="F272" s="151" t="s">
        <v>430</v>
      </c>
      <c r="I272" s="147"/>
      <c r="L272" s="31"/>
      <c r="M272" s="148"/>
      <c r="T272" s="55"/>
      <c r="AT272" s="16" t="s">
        <v>403</v>
      </c>
      <c r="AU272" s="16" t="s">
        <v>89</v>
      </c>
    </row>
    <row r="273" spans="2:65" s="11" customFormat="1" ht="22.9" customHeight="1">
      <c r="B273" s="121"/>
      <c r="D273" s="122" t="s">
        <v>78</v>
      </c>
      <c r="E273" s="130" t="s">
        <v>361</v>
      </c>
      <c r="F273" s="130" t="s">
        <v>431</v>
      </c>
      <c r="I273" s="124"/>
      <c r="J273" s="131">
        <f>BK273</f>
        <v>0</v>
      </c>
      <c r="L273" s="121"/>
      <c r="M273" s="125"/>
      <c r="P273" s="126">
        <f>SUM(P274:P364)</f>
        <v>0</v>
      </c>
      <c r="R273" s="126">
        <f>SUM(R274:R364)</f>
        <v>11.393626813601999</v>
      </c>
      <c r="T273" s="127">
        <f>SUM(T274:T364)</f>
        <v>2.2968000000000003E-3</v>
      </c>
      <c r="AR273" s="122" t="s">
        <v>87</v>
      </c>
      <c r="AT273" s="128" t="s">
        <v>78</v>
      </c>
      <c r="AU273" s="128" t="s">
        <v>87</v>
      </c>
      <c r="AY273" s="122" t="s">
        <v>190</v>
      </c>
      <c r="BK273" s="129">
        <f>SUM(BK274:BK364)</f>
        <v>0</v>
      </c>
    </row>
    <row r="274" spans="2:65" s="1" customFormat="1" ht="24.2" customHeight="1">
      <c r="B274" s="31"/>
      <c r="C274" s="132" t="s">
        <v>410</v>
      </c>
      <c r="D274" s="132" t="s">
        <v>192</v>
      </c>
      <c r="E274" s="133" t="s">
        <v>432</v>
      </c>
      <c r="F274" s="134" t="s">
        <v>433</v>
      </c>
      <c r="G274" s="135" t="s">
        <v>195</v>
      </c>
      <c r="H274" s="136">
        <v>229.68</v>
      </c>
      <c r="I274" s="137"/>
      <c r="J274" s="138">
        <f>ROUND(I274*H274,2)</f>
        <v>0</v>
      </c>
      <c r="K274" s="134" t="s">
        <v>196</v>
      </c>
      <c r="L274" s="31"/>
      <c r="M274" s="139" t="s">
        <v>1</v>
      </c>
      <c r="N274" s="140" t="s">
        <v>44</v>
      </c>
      <c r="P274" s="141">
        <f>O274*H274</f>
        <v>0</v>
      </c>
      <c r="Q274" s="141">
        <v>0</v>
      </c>
      <c r="R274" s="141">
        <f>Q274*H274</f>
        <v>0</v>
      </c>
      <c r="S274" s="141">
        <v>1.0000000000000001E-5</v>
      </c>
      <c r="T274" s="142">
        <f>S274*H274</f>
        <v>2.2968000000000003E-3</v>
      </c>
      <c r="AR274" s="143" t="s">
        <v>197</v>
      </c>
      <c r="AT274" s="143" t="s">
        <v>192</v>
      </c>
      <c r="AU274" s="143" t="s">
        <v>89</v>
      </c>
      <c r="AY274" s="16" t="s">
        <v>190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87</v>
      </c>
      <c r="BK274" s="144">
        <f>ROUND(I274*H274,2)</f>
        <v>0</v>
      </c>
      <c r="BL274" s="16" t="s">
        <v>197</v>
      </c>
      <c r="BM274" s="143" t="s">
        <v>413</v>
      </c>
    </row>
    <row r="275" spans="2:65" s="1" customFormat="1" ht="19.5">
      <c r="B275" s="31"/>
      <c r="D275" s="145" t="s">
        <v>198</v>
      </c>
      <c r="F275" s="146" t="s">
        <v>435</v>
      </c>
      <c r="I275" s="147"/>
      <c r="L275" s="31"/>
      <c r="M275" s="148"/>
      <c r="T275" s="55"/>
      <c r="AT275" s="16" t="s">
        <v>198</v>
      </c>
      <c r="AU275" s="16" t="s">
        <v>89</v>
      </c>
    </row>
    <row r="276" spans="2:65" s="1" customFormat="1">
      <c r="B276" s="31"/>
      <c r="D276" s="149" t="s">
        <v>200</v>
      </c>
      <c r="F276" s="150" t="s">
        <v>436</v>
      </c>
      <c r="I276" s="147"/>
      <c r="L276" s="31"/>
      <c r="M276" s="148"/>
      <c r="T276" s="55"/>
      <c r="AT276" s="16" t="s">
        <v>200</v>
      </c>
      <c r="AU276" s="16" t="s">
        <v>89</v>
      </c>
    </row>
    <row r="277" spans="2:65" s="1" customFormat="1" ht="16.5" customHeight="1">
      <c r="B277" s="31"/>
      <c r="C277" s="132" t="s">
        <v>302</v>
      </c>
      <c r="D277" s="132" t="s">
        <v>192</v>
      </c>
      <c r="E277" s="133" t="s">
        <v>437</v>
      </c>
      <c r="F277" s="134" t="s">
        <v>438</v>
      </c>
      <c r="G277" s="135" t="s">
        <v>195</v>
      </c>
      <c r="H277" s="136">
        <v>660.62099999999998</v>
      </c>
      <c r="I277" s="137"/>
      <c r="J277" s="138">
        <f>ROUND(I277*H277,2)</f>
        <v>0</v>
      </c>
      <c r="K277" s="134" t="s">
        <v>196</v>
      </c>
      <c r="L277" s="31"/>
      <c r="M277" s="139" t="s">
        <v>1</v>
      </c>
      <c r="N277" s="140" t="s">
        <v>44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197</v>
      </c>
      <c r="AT277" s="143" t="s">
        <v>192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418</v>
      </c>
    </row>
    <row r="278" spans="2:65" s="1" customFormat="1">
      <c r="B278" s="31"/>
      <c r="D278" s="145" t="s">
        <v>198</v>
      </c>
      <c r="F278" s="146" t="s">
        <v>440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>
      <c r="B279" s="31"/>
      <c r="D279" s="149" t="s">
        <v>200</v>
      </c>
      <c r="F279" s="150" t="s">
        <v>441</v>
      </c>
      <c r="I279" s="147"/>
      <c r="L279" s="31"/>
      <c r="M279" s="148"/>
      <c r="T279" s="55"/>
      <c r="AT279" s="16" t="s">
        <v>200</v>
      </c>
      <c r="AU279" s="16" t="s">
        <v>89</v>
      </c>
    </row>
    <row r="280" spans="2:65" s="1" customFormat="1" ht="24.2" customHeight="1">
      <c r="B280" s="31"/>
      <c r="C280" s="132" t="s">
        <v>327</v>
      </c>
      <c r="D280" s="132" t="s">
        <v>192</v>
      </c>
      <c r="E280" s="133" t="s">
        <v>443</v>
      </c>
      <c r="F280" s="134" t="s">
        <v>444</v>
      </c>
      <c r="G280" s="135" t="s">
        <v>195</v>
      </c>
      <c r="H280" s="136">
        <v>91.632000000000005</v>
      </c>
      <c r="I280" s="137"/>
      <c r="J280" s="138">
        <f>ROUND(I280*H280,2)</f>
        <v>0</v>
      </c>
      <c r="K280" s="134" t="s">
        <v>1</v>
      </c>
      <c r="L280" s="31"/>
      <c r="M280" s="139" t="s">
        <v>1</v>
      </c>
      <c r="N280" s="140" t="s">
        <v>44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197</v>
      </c>
      <c r="AT280" s="143" t="s">
        <v>192</v>
      </c>
      <c r="AU280" s="143" t="s">
        <v>89</v>
      </c>
      <c r="AY280" s="16" t="s">
        <v>190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87</v>
      </c>
      <c r="BK280" s="144">
        <f>ROUND(I280*H280,2)</f>
        <v>0</v>
      </c>
      <c r="BL280" s="16" t="s">
        <v>197</v>
      </c>
      <c r="BM280" s="143" t="s">
        <v>423</v>
      </c>
    </row>
    <row r="281" spans="2:65" s="1" customFormat="1">
      <c r="B281" s="31"/>
      <c r="D281" s="145" t="s">
        <v>198</v>
      </c>
      <c r="F281" s="146" t="s">
        <v>444</v>
      </c>
      <c r="I281" s="147"/>
      <c r="L281" s="31"/>
      <c r="M281" s="148"/>
      <c r="T281" s="55"/>
      <c r="AT281" s="16" t="s">
        <v>198</v>
      </c>
      <c r="AU281" s="16" t="s">
        <v>89</v>
      </c>
    </row>
    <row r="282" spans="2:65" s="1" customFormat="1" ht="44.25" customHeight="1">
      <c r="B282" s="31"/>
      <c r="C282" s="132" t="s">
        <v>307</v>
      </c>
      <c r="D282" s="132" t="s">
        <v>192</v>
      </c>
      <c r="E282" s="133" t="s">
        <v>446</v>
      </c>
      <c r="F282" s="134" t="s">
        <v>447</v>
      </c>
      <c r="G282" s="135" t="s">
        <v>195</v>
      </c>
      <c r="H282" s="136">
        <v>137.44800000000001</v>
      </c>
      <c r="I282" s="137"/>
      <c r="J282" s="138">
        <f>ROUND(I282*H282,2)</f>
        <v>0</v>
      </c>
      <c r="K282" s="134" t="s">
        <v>196</v>
      </c>
      <c r="L282" s="31"/>
      <c r="M282" s="139" t="s">
        <v>1</v>
      </c>
      <c r="N282" s="140" t="s">
        <v>44</v>
      </c>
      <c r="P282" s="141">
        <f>O282*H282</f>
        <v>0</v>
      </c>
      <c r="Q282" s="141">
        <v>8.5961600000000003E-3</v>
      </c>
      <c r="R282" s="141">
        <f>Q282*H282</f>
        <v>1.1815249996800001</v>
      </c>
      <c r="S282" s="141">
        <v>0</v>
      </c>
      <c r="T282" s="142">
        <f>S282*H282</f>
        <v>0</v>
      </c>
      <c r="AR282" s="143" t="s">
        <v>197</v>
      </c>
      <c r="AT282" s="143" t="s">
        <v>192</v>
      </c>
      <c r="AU282" s="143" t="s">
        <v>89</v>
      </c>
      <c r="AY282" s="16" t="s">
        <v>190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6" t="s">
        <v>87</v>
      </c>
      <c r="BK282" s="144">
        <f>ROUND(I282*H282,2)</f>
        <v>0</v>
      </c>
      <c r="BL282" s="16" t="s">
        <v>197</v>
      </c>
      <c r="BM282" s="143" t="s">
        <v>429</v>
      </c>
    </row>
    <row r="283" spans="2:65" s="1" customFormat="1" ht="39">
      <c r="B283" s="31"/>
      <c r="D283" s="145" t="s">
        <v>198</v>
      </c>
      <c r="F283" s="146" t="s">
        <v>449</v>
      </c>
      <c r="I283" s="147"/>
      <c r="L283" s="31"/>
      <c r="M283" s="148"/>
      <c r="T283" s="55"/>
      <c r="AT283" s="16" t="s">
        <v>198</v>
      </c>
      <c r="AU283" s="16" t="s">
        <v>89</v>
      </c>
    </row>
    <row r="284" spans="2:65" s="1" customFormat="1">
      <c r="B284" s="31"/>
      <c r="D284" s="149" t="s">
        <v>200</v>
      </c>
      <c r="F284" s="150" t="s">
        <v>450</v>
      </c>
      <c r="I284" s="147"/>
      <c r="L284" s="31"/>
      <c r="M284" s="148"/>
      <c r="T284" s="55"/>
      <c r="AT284" s="16" t="s">
        <v>200</v>
      </c>
      <c r="AU284" s="16" t="s">
        <v>89</v>
      </c>
    </row>
    <row r="285" spans="2:65" s="1" customFormat="1" ht="49.15" customHeight="1">
      <c r="B285" s="31"/>
      <c r="C285" s="152" t="s">
        <v>364</v>
      </c>
      <c r="D285" s="152" t="s">
        <v>426</v>
      </c>
      <c r="E285" s="153" t="s">
        <v>452</v>
      </c>
      <c r="F285" s="154" t="s">
        <v>453</v>
      </c>
      <c r="G285" s="155" t="s">
        <v>195</v>
      </c>
      <c r="H285" s="156">
        <v>140.197</v>
      </c>
      <c r="I285" s="157"/>
      <c r="J285" s="158">
        <f>ROUND(I285*H285,2)</f>
        <v>0</v>
      </c>
      <c r="K285" s="154" t="s">
        <v>1</v>
      </c>
      <c r="L285" s="159"/>
      <c r="M285" s="160" t="s">
        <v>1</v>
      </c>
      <c r="N285" s="161" t="s">
        <v>44</v>
      </c>
      <c r="P285" s="141">
        <f>O285*H285</f>
        <v>0</v>
      </c>
      <c r="Q285" s="141">
        <v>0</v>
      </c>
      <c r="R285" s="141">
        <f>Q285*H285</f>
        <v>0</v>
      </c>
      <c r="S285" s="141">
        <v>0</v>
      </c>
      <c r="T285" s="142">
        <f>S285*H285</f>
        <v>0</v>
      </c>
      <c r="AR285" s="143" t="s">
        <v>216</v>
      </c>
      <c r="AT285" s="143" t="s">
        <v>426</v>
      </c>
      <c r="AU285" s="143" t="s">
        <v>89</v>
      </c>
      <c r="AY285" s="16" t="s">
        <v>190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87</v>
      </c>
      <c r="BK285" s="144">
        <f>ROUND(I285*H285,2)</f>
        <v>0</v>
      </c>
      <c r="BL285" s="16" t="s">
        <v>197</v>
      </c>
      <c r="BM285" s="143" t="s">
        <v>434</v>
      </c>
    </row>
    <row r="286" spans="2:65" s="1" customFormat="1" ht="29.25">
      <c r="B286" s="31"/>
      <c r="D286" s="145" t="s">
        <v>198</v>
      </c>
      <c r="F286" s="146" t="s">
        <v>453</v>
      </c>
      <c r="I286" s="147"/>
      <c r="L286" s="31"/>
      <c r="M286" s="148"/>
      <c r="T286" s="55"/>
      <c r="AT286" s="16" t="s">
        <v>198</v>
      </c>
      <c r="AU286" s="16" t="s">
        <v>89</v>
      </c>
    </row>
    <row r="287" spans="2:65" s="1" customFormat="1" ht="19.5">
      <c r="B287" s="31"/>
      <c r="D287" s="145" t="s">
        <v>403</v>
      </c>
      <c r="F287" s="151" t="s">
        <v>455</v>
      </c>
      <c r="I287" s="147"/>
      <c r="L287" s="31"/>
      <c r="M287" s="148"/>
      <c r="T287" s="55"/>
      <c r="AT287" s="16" t="s">
        <v>403</v>
      </c>
      <c r="AU287" s="16" t="s">
        <v>89</v>
      </c>
    </row>
    <row r="288" spans="2:65" s="1" customFormat="1" ht="44.25" customHeight="1">
      <c r="B288" s="31"/>
      <c r="C288" s="132" t="s">
        <v>312</v>
      </c>
      <c r="D288" s="132" t="s">
        <v>192</v>
      </c>
      <c r="E288" s="133" t="s">
        <v>446</v>
      </c>
      <c r="F288" s="134" t="s">
        <v>447</v>
      </c>
      <c r="G288" s="135" t="s">
        <v>195</v>
      </c>
      <c r="H288" s="136">
        <v>526.46400000000006</v>
      </c>
      <c r="I288" s="137"/>
      <c r="J288" s="138">
        <f>ROUND(I288*H288,2)</f>
        <v>0</v>
      </c>
      <c r="K288" s="134" t="s">
        <v>196</v>
      </c>
      <c r="L288" s="31"/>
      <c r="M288" s="139" t="s">
        <v>1</v>
      </c>
      <c r="N288" s="140" t="s">
        <v>44</v>
      </c>
      <c r="P288" s="141">
        <f>O288*H288</f>
        <v>0</v>
      </c>
      <c r="Q288" s="141">
        <v>8.5961600000000003E-3</v>
      </c>
      <c r="R288" s="141">
        <f>Q288*H288</f>
        <v>4.5255687782400003</v>
      </c>
      <c r="S288" s="141">
        <v>0</v>
      </c>
      <c r="T288" s="142">
        <f>S288*H288</f>
        <v>0</v>
      </c>
      <c r="AR288" s="143" t="s">
        <v>197</v>
      </c>
      <c r="AT288" s="143" t="s">
        <v>192</v>
      </c>
      <c r="AU288" s="143" t="s">
        <v>89</v>
      </c>
      <c r="AY288" s="16" t="s">
        <v>190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6" t="s">
        <v>87</v>
      </c>
      <c r="BK288" s="144">
        <f>ROUND(I288*H288,2)</f>
        <v>0</v>
      </c>
      <c r="BL288" s="16" t="s">
        <v>197</v>
      </c>
      <c r="BM288" s="143" t="s">
        <v>439</v>
      </c>
    </row>
    <row r="289" spans="2:65" s="1" customFormat="1" ht="39">
      <c r="B289" s="31"/>
      <c r="D289" s="145" t="s">
        <v>198</v>
      </c>
      <c r="F289" s="146" t="s">
        <v>449</v>
      </c>
      <c r="I289" s="147"/>
      <c r="L289" s="31"/>
      <c r="M289" s="148"/>
      <c r="T289" s="55"/>
      <c r="AT289" s="16" t="s">
        <v>198</v>
      </c>
      <c r="AU289" s="16" t="s">
        <v>89</v>
      </c>
    </row>
    <row r="290" spans="2:65" s="1" customFormat="1">
      <c r="B290" s="31"/>
      <c r="D290" s="149" t="s">
        <v>200</v>
      </c>
      <c r="F290" s="150" t="s">
        <v>450</v>
      </c>
      <c r="I290" s="147"/>
      <c r="L290" s="31"/>
      <c r="M290" s="148"/>
      <c r="T290" s="55"/>
      <c r="AT290" s="16" t="s">
        <v>200</v>
      </c>
      <c r="AU290" s="16" t="s">
        <v>89</v>
      </c>
    </row>
    <row r="291" spans="2:65" s="1" customFormat="1" ht="21.75" customHeight="1">
      <c r="B291" s="31"/>
      <c r="C291" s="152" t="s">
        <v>442</v>
      </c>
      <c r="D291" s="152" t="s">
        <v>426</v>
      </c>
      <c r="E291" s="153" t="s">
        <v>468</v>
      </c>
      <c r="F291" s="154" t="s">
        <v>469</v>
      </c>
      <c r="G291" s="155" t="s">
        <v>195</v>
      </c>
      <c r="H291" s="156">
        <v>536.99300000000005</v>
      </c>
      <c r="I291" s="157"/>
      <c r="J291" s="158">
        <f>ROUND(I291*H291,2)</f>
        <v>0</v>
      </c>
      <c r="K291" s="154" t="s">
        <v>196</v>
      </c>
      <c r="L291" s="159"/>
      <c r="M291" s="160" t="s">
        <v>1</v>
      </c>
      <c r="N291" s="161" t="s">
        <v>44</v>
      </c>
      <c r="P291" s="141">
        <f>O291*H291</f>
        <v>0</v>
      </c>
      <c r="Q291" s="141">
        <v>2.0999999999999999E-3</v>
      </c>
      <c r="R291" s="141">
        <f>Q291*H291</f>
        <v>1.1276853</v>
      </c>
      <c r="S291" s="141">
        <v>0</v>
      </c>
      <c r="T291" s="142">
        <f>S291*H291</f>
        <v>0</v>
      </c>
      <c r="AR291" s="143" t="s">
        <v>216</v>
      </c>
      <c r="AT291" s="143" t="s">
        <v>426</v>
      </c>
      <c r="AU291" s="143" t="s">
        <v>89</v>
      </c>
      <c r="AY291" s="16" t="s">
        <v>190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87</v>
      </c>
      <c r="BK291" s="144">
        <f>ROUND(I291*H291,2)</f>
        <v>0</v>
      </c>
      <c r="BL291" s="16" t="s">
        <v>197</v>
      </c>
      <c r="BM291" s="143" t="s">
        <v>445</v>
      </c>
    </row>
    <row r="292" spans="2:65" s="1" customFormat="1">
      <c r="B292" s="31"/>
      <c r="D292" s="145" t="s">
        <v>198</v>
      </c>
      <c r="F292" s="146" t="s">
        <v>469</v>
      </c>
      <c r="I292" s="147"/>
      <c r="L292" s="31"/>
      <c r="M292" s="148"/>
      <c r="T292" s="55"/>
      <c r="AT292" s="16" t="s">
        <v>198</v>
      </c>
      <c r="AU292" s="16" t="s">
        <v>89</v>
      </c>
    </row>
    <row r="293" spans="2:65" s="1" customFormat="1" ht="37.9" customHeight="1">
      <c r="B293" s="31"/>
      <c r="C293" s="132" t="s">
        <v>318</v>
      </c>
      <c r="D293" s="132" t="s">
        <v>192</v>
      </c>
      <c r="E293" s="133" t="s">
        <v>471</v>
      </c>
      <c r="F293" s="134" t="s">
        <v>472</v>
      </c>
      <c r="G293" s="135" t="s">
        <v>368</v>
      </c>
      <c r="H293" s="136">
        <v>366.9</v>
      </c>
      <c r="I293" s="137"/>
      <c r="J293" s="138">
        <f>ROUND(I293*H293,2)</f>
        <v>0</v>
      </c>
      <c r="K293" s="134" t="s">
        <v>196</v>
      </c>
      <c r="L293" s="31"/>
      <c r="M293" s="139" t="s">
        <v>1</v>
      </c>
      <c r="N293" s="140" t="s">
        <v>44</v>
      </c>
      <c r="P293" s="141">
        <f>O293*H293</f>
        <v>0</v>
      </c>
      <c r="Q293" s="141">
        <v>1.758E-3</v>
      </c>
      <c r="R293" s="141">
        <f>Q293*H293</f>
        <v>0.64501019999999998</v>
      </c>
      <c r="S293" s="141">
        <v>0</v>
      </c>
      <c r="T293" s="142">
        <f>S293*H293</f>
        <v>0</v>
      </c>
      <c r="AR293" s="143" t="s">
        <v>197</v>
      </c>
      <c r="AT293" s="143" t="s">
        <v>192</v>
      </c>
      <c r="AU293" s="143" t="s">
        <v>89</v>
      </c>
      <c r="AY293" s="16" t="s">
        <v>190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6" t="s">
        <v>87</v>
      </c>
      <c r="BK293" s="144">
        <f>ROUND(I293*H293,2)</f>
        <v>0</v>
      </c>
      <c r="BL293" s="16" t="s">
        <v>197</v>
      </c>
      <c r="BM293" s="143" t="s">
        <v>448</v>
      </c>
    </row>
    <row r="294" spans="2:65" s="1" customFormat="1" ht="29.25">
      <c r="B294" s="31"/>
      <c r="D294" s="145" t="s">
        <v>198</v>
      </c>
      <c r="F294" s="146" t="s">
        <v>474</v>
      </c>
      <c r="I294" s="147"/>
      <c r="L294" s="31"/>
      <c r="M294" s="148"/>
      <c r="T294" s="55"/>
      <c r="AT294" s="16" t="s">
        <v>198</v>
      </c>
      <c r="AU294" s="16" t="s">
        <v>89</v>
      </c>
    </row>
    <row r="295" spans="2:65" s="1" customFormat="1">
      <c r="B295" s="31"/>
      <c r="D295" s="149" t="s">
        <v>200</v>
      </c>
      <c r="F295" s="150" t="s">
        <v>475</v>
      </c>
      <c r="I295" s="147"/>
      <c r="L295" s="31"/>
      <c r="M295" s="148"/>
      <c r="T295" s="55"/>
      <c r="AT295" s="16" t="s">
        <v>200</v>
      </c>
      <c r="AU295" s="16" t="s">
        <v>89</v>
      </c>
    </row>
    <row r="296" spans="2:65" s="1" customFormat="1" ht="21.75" customHeight="1">
      <c r="B296" s="31"/>
      <c r="C296" s="152" t="s">
        <v>451</v>
      </c>
      <c r="D296" s="152" t="s">
        <v>426</v>
      </c>
      <c r="E296" s="153" t="s">
        <v>477</v>
      </c>
      <c r="F296" s="154" t="s">
        <v>478</v>
      </c>
      <c r="G296" s="155" t="s">
        <v>195</v>
      </c>
      <c r="H296" s="156">
        <v>66.28</v>
      </c>
      <c r="I296" s="157"/>
      <c r="J296" s="158">
        <f>ROUND(I296*H296,2)</f>
        <v>0</v>
      </c>
      <c r="K296" s="154" t="s">
        <v>196</v>
      </c>
      <c r="L296" s="159"/>
      <c r="M296" s="160" t="s">
        <v>1</v>
      </c>
      <c r="N296" s="161" t="s">
        <v>44</v>
      </c>
      <c r="P296" s="141">
        <f>O296*H296</f>
        <v>0</v>
      </c>
      <c r="Q296" s="141">
        <v>5.9999999999999995E-4</v>
      </c>
      <c r="R296" s="141">
        <f>Q296*H296</f>
        <v>3.9767999999999998E-2</v>
      </c>
      <c r="S296" s="141">
        <v>0</v>
      </c>
      <c r="T296" s="142">
        <f>S296*H296</f>
        <v>0</v>
      </c>
      <c r="AR296" s="143" t="s">
        <v>216</v>
      </c>
      <c r="AT296" s="143" t="s">
        <v>426</v>
      </c>
      <c r="AU296" s="143" t="s">
        <v>89</v>
      </c>
      <c r="AY296" s="16" t="s">
        <v>190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87</v>
      </c>
      <c r="BK296" s="144">
        <f>ROUND(I296*H296,2)</f>
        <v>0</v>
      </c>
      <c r="BL296" s="16" t="s">
        <v>197</v>
      </c>
      <c r="BM296" s="143" t="s">
        <v>454</v>
      </c>
    </row>
    <row r="297" spans="2:65" s="1" customFormat="1">
      <c r="B297" s="31"/>
      <c r="D297" s="145" t="s">
        <v>198</v>
      </c>
      <c r="F297" s="146" t="s">
        <v>478</v>
      </c>
      <c r="I297" s="147"/>
      <c r="L297" s="31"/>
      <c r="M297" s="148"/>
      <c r="T297" s="55"/>
      <c r="AT297" s="16" t="s">
        <v>198</v>
      </c>
      <c r="AU297" s="16" t="s">
        <v>89</v>
      </c>
    </row>
    <row r="298" spans="2:65" s="1" customFormat="1" ht="24.2" customHeight="1">
      <c r="B298" s="31"/>
      <c r="C298" s="132" t="s">
        <v>323</v>
      </c>
      <c r="D298" s="132" t="s">
        <v>192</v>
      </c>
      <c r="E298" s="133" t="s">
        <v>485</v>
      </c>
      <c r="F298" s="134" t="s">
        <v>486</v>
      </c>
      <c r="G298" s="135" t="s">
        <v>195</v>
      </c>
      <c r="H298" s="136">
        <v>32.802</v>
      </c>
      <c r="I298" s="137"/>
      <c r="J298" s="138">
        <f>ROUND(I298*H298,2)</f>
        <v>0</v>
      </c>
      <c r="K298" s="134" t="s">
        <v>196</v>
      </c>
      <c r="L298" s="31"/>
      <c r="M298" s="139" t="s">
        <v>1</v>
      </c>
      <c r="N298" s="140" t="s">
        <v>44</v>
      </c>
      <c r="P298" s="141">
        <f>O298*H298</f>
        <v>0</v>
      </c>
      <c r="Q298" s="141">
        <v>5.7000000000000002E-3</v>
      </c>
      <c r="R298" s="141">
        <f>Q298*H298</f>
        <v>0.18697140000000001</v>
      </c>
      <c r="S298" s="141">
        <v>0</v>
      </c>
      <c r="T298" s="142">
        <f>S298*H298</f>
        <v>0</v>
      </c>
      <c r="AR298" s="143" t="s">
        <v>197</v>
      </c>
      <c r="AT298" s="143" t="s">
        <v>192</v>
      </c>
      <c r="AU298" s="143" t="s">
        <v>89</v>
      </c>
      <c r="AY298" s="16" t="s">
        <v>190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87</v>
      </c>
      <c r="BK298" s="144">
        <f>ROUND(I298*H298,2)</f>
        <v>0</v>
      </c>
      <c r="BL298" s="16" t="s">
        <v>197</v>
      </c>
      <c r="BM298" s="143" t="s">
        <v>458</v>
      </c>
    </row>
    <row r="299" spans="2:65" s="1" customFormat="1" ht="19.5">
      <c r="B299" s="31"/>
      <c r="D299" s="145" t="s">
        <v>198</v>
      </c>
      <c r="F299" s="146" t="s">
        <v>488</v>
      </c>
      <c r="I299" s="147"/>
      <c r="L299" s="31"/>
      <c r="M299" s="148"/>
      <c r="T299" s="55"/>
      <c r="AT299" s="16" t="s">
        <v>198</v>
      </c>
      <c r="AU299" s="16" t="s">
        <v>89</v>
      </c>
    </row>
    <row r="300" spans="2:65" s="1" customFormat="1">
      <c r="B300" s="31"/>
      <c r="D300" s="149" t="s">
        <v>200</v>
      </c>
      <c r="F300" s="150" t="s">
        <v>489</v>
      </c>
      <c r="I300" s="147"/>
      <c r="L300" s="31"/>
      <c r="M300" s="148"/>
      <c r="T300" s="55"/>
      <c r="AT300" s="16" t="s">
        <v>200</v>
      </c>
      <c r="AU300" s="16" t="s">
        <v>89</v>
      </c>
    </row>
    <row r="301" spans="2:65" s="1" customFormat="1" ht="24.2" customHeight="1">
      <c r="B301" s="31"/>
      <c r="C301" s="132" t="s">
        <v>461</v>
      </c>
      <c r="D301" s="132" t="s">
        <v>192</v>
      </c>
      <c r="E301" s="133" t="s">
        <v>491</v>
      </c>
      <c r="F301" s="134" t="s">
        <v>492</v>
      </c>
      <c r="G301" s="135" t="s">
        <v>195</v>
      </c>
      <c r="H301" s="136">
        <v>32.802</v>
      </c>
      <c r="I301" s="137"/>
      <c r="J301" s="138">
        <f>ROUND(I301*H301,2)</f>
        <v>0</v>
      </c>
      <c r="K301" s="134" t="s">
        <v>196</v>
      </c>
      <c r="L301" s="31"/>
      <c r="M301" s="139" t="s">
        <v>1</v>
      </c>
      <c r="N301" s="140" t="s">
        <v>44</v>
      </c>
      <c r="P301" s="141">
        <f>O301*H301</f>
        <v>0</v>
      </c>
      <c r="Q301" s="141">
        <v>2.2000000000000001E-4</v>
      </c>
      <c r="R301" s="141">
        <f>Q301*H301</f>
        <v>7.2164400000000002E-3</v>
      </c>
      <c r="S301" s="141">
        <v>0</v>
      </c>
      <c r="T301" s="142">
        <f>S301*H301</f>
        <v>0</v>
      </c>
      <c r="AR301" s="143" t="s">
        <v>197</v>
      </c>
      <c r="AT301" s="143" t="s">
        <v>192</v>
      </c>
      <c r="AU301" s="143" t="s">
        <v>89</v>
      </c>
      <c r="AY301" s="16" t="s">
        <v>190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87</v>
      </c>
      <c r="BK301" s="144">
        <f>ROUND(I301*H301,2)</f>
        <v>0</v>
      </c>
      <c r="BL301" s="16" t="s">
        <v>197</v>
      </c>
      <c r="BM301" s="143" t="s">
        <v>465</v>
      </c>
    </row>
    <row r="302" spans="2:65" s="1" customFormat="1" ht="19.5">
      <c r="B302" s="31"/>
      <c r="D302" s="145" t="s">
        <v>198</v>
      </c>
      <c r="F302" s="146" t="s">
        <v>494</v>
      </c>
      <c r="I302" s="147"/>
      <c r="L302" s="31"/>
      <c r="M302" s="148"/>
      <c r="T302" s="55"/>
      <c r="AT302" s="16" t="s">
        <v>198</v>
      </c>
      <c r="AU302" s="16" t="s">
        <v>89</v>
      </c>
    </row>
    <row r="303" spans="2:65" s="1" customFormat="1">
      <c r="B303" s="31"/>
      <c r="D303" s="149" t="s">
        <v>200</v>
      </c>
      <c r="F303" s="150" t="s">
        <v>495</v>
      </c>
      <c r="I303" s="147"/>
      <c r="L303" s="31"/>
      <c r="M303" s="148"/>
      <c r="T303" s="55"/>
      <c r="AT303" s="16" t="s">
        <v>200</v>
      </c>
      <c r="AU303" s="16" t="s">
        <v>89</v>
      </c>
    </row>
    <row r="304" spans="2:65" s="1" customFormat="1" ht="24.2" customHeight="1">
      <c r="B304" s="31"/>
      <c r="C304" s="132" t="s">
        <v>332</v>
      </c>
      <c r="D304" s="132" t="s">
        <v>192</v>
      </c>
      <c r="E304" s="133" t="s">
        <v>507</v>
      </c>
      <c r="F304" s="134" t="s">
        <v>508</v>
      </c>
      <c r="G304" s="135" t="s">
        <v>195</v>
      </c>
      <c r="H304" s="136">
        <v>583.16399999999999</v>
      </c>
      <c r="I304" s="137"/>
      <c r="J304" s="138">
        <f>ROUND(I304*H304,2)</f>
        <v>0</v>
      </c>
      <c r="K304" s="134" t="s">
        <v>196</v>
      </c>
      <c r="L304" s="31"/>
      <c r="M304" s="139" t="s">
        <v>1</v>
      </c>
      <c r="N304" s="140" t="s">
        <v>44</v>
      </c>
      <c r="P304" s="141">
        <f>O304*H304</f>
        <v>0</v>
      </c>
      <c r="Q304" s="141">
        <v>2.99E-3</v>
      </c>
      <c r="R304" s="141">
        <f>Q304*H304</f>
        <v>1.74366036</v>
      </c>
      <c r="S304" s="141">
        <v>0</v>
      </c>
      <c r="T304" s="142">
        <f>S304*H304</f>
        <v>0</v>
      </c>
      <c r="AR304" s="143" t="s">
        <v>197</v>
      </c>
      <c r="AT304" s="143" t="s">
        <v>192</v>
      </c>
      <c r="AU304" s="143" t="s">
        <v>89</v>
      </c>
      <c r="AY304" s="16" t="s">
        <v>190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6" t="s">
        <v>87</v>
      </c>
      <c r="BK304" s="144">
        <f>ROUND(I304*H304,2)</f>
        <v>0</v>
      </c>
      <c r="BL304" s="16" t="s">
        <v>197</v>
      </c>
      <c r="BM304" s="143" t="s">
        <v>466</v>
      </c>
    </row>
    <row r="305" spans="2:65" s="1" customFormat="1" ht="19.5">
      <c r="B305" s="31"/>
      <c r="D305" s="145" t="s">
        <v>198</v>
      </c>
      <c r="F305" s="146" t="s">
        <v>510</v>
      </c>
      <c r="I305" s="147"/>
      <c r="L305" s="31"/>
      <c r="M305" s="148"/>
      <c r="T305" s="55"/>
      <c r="AT305" s="16" t="s">
        <v>198</v>
      </c>
      <c r="AU305" s="16" t="s">
        <v>89</v>
      </c>
    </row>
    <row r="306" spans="2:65" s="1" customFormat="1">
      <c r="B306" s="31"/>
      <c r="D306" s="149" t="s">
        <v>200</v>
      </c>
      <c r="F306" s="150" t="s">
        <v>511</v>
      </c>
      <c r="I306" s="147"/>
      <c r="L306" s="31"/>
      <c r="M306" s="148"/>
      <c r="T306" s="55"/>
      <c r="AT306" s="16" t="s">
        <v>200</v>
      </c>
      <c r="AU306" s="16" t="s">
        <v>89</v>
      </c>
    </row>
    <row r="307" spans="2:65" s="1" customFormat="1" ht="39">
      <c r="B307" s="31"/>
      <c r="D307" s="145" t="s">
        <v>403</v>
      </c>
      <c r="F307" s="151" t="s">
        <v>512</v>
      </c>
      <c r="I307" s="147"/>
      <c r="L307" s="31"/>
      <c r="M307" s="148"/>
      <c r="T307" s="55"/>
      <c r="AT307" s="16" t="s">
        <v>403</v>
      </c>
      <c r="AU307" s="16" t="s">
        <v>89</v>
      </c>
    </row>
    <row r="308" spans="2:65" s="1" customFormat="1" ht="24.2" customHeight="1">
      <c r="B308" s="31"/>
      <c r="C308" s="132" t="s">
        <v>467</v>
      </c>
      <c r="D308" s="132" t="s">
        <v>192</v>
      </c>
      <c r="E308" s="133" t="s">
        <v>513</v>
      </c>
      <c r="F308" s="134" t="s">
        <v>514</v>
      </c>
      <c r="G308" s="135" t="s">
        <v>195</v>
      </c>
      <c r="H308" s="136">
        <v>583.16399999999999</v>
      </c>
      <c r="I308" s="137"/>
      <c r="J308" s="138">
        <f>ROUND(I308*H308,2)</f>
        <v>0</v>
      </c>
      <c r="K308" s="134" t="s">
        <v>196</v>
      </c>
      <c r="L308" s="31"/>
      <c r="M308" s="139" t="s">
        <v>1</v>
      </c>
      <c r="N308" s="140" t="s">
        <v>44</v>
      </c>
      <c r="P308" s="141">
        <f>O308*H308</f>
        <v>0</v>
      </c>
      <c r="Q308" s="141">
        <v>2.0000000000000001E-4</v>
      </c>
      <c r="R308" s="141">
        <f>Q308*H308</f>
        <v>0.11663280000000001</v>
      </c>
      <c r="S308" s="141">
        <v>0</v>
      </c>
      <c r="T308" s="142">
        <f>S308*H308</f>
        <v>0</v>
      </c>
      <c r="AR308" s="143" t="s">
        <v>197</v>
      </c>
      <c r="AT308" s="143" t="s">
        <v>192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470</v>
      </c>
    </row>
    <row r="309" spans="2:65" s="1" customFormat="1" ht="19.5">
      <c r="B309" s="31"/>
      <c r="D309" s="145" t="s">
        <v>198</v>
      </c>
      <c r="F309" s="146" t="s">
        <v>516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>
      <c r="B310" s="31"/>
      <c r="D310" s="149" t="s">
        <v>200</v>
      </c>
      <c r="F310" s="150" t="s">
        <v>517</v>
      </c>
      <c r="I310" s="147"/>
      <c r="L310" s="31"/>
      <c r="M310" s="148"/>
      <c r="T310" s="55"/>
      <c r="AT310" s="16" t="s">
        <v>200</v>
      </c>
      <c r="AU310" s="16" t="s">
        <v>89</v>
      </c>
    </row>
    <row r="311" spans="2:65" s="1" customFormat="1" ht="24.2" customHeight="1">
      <c r="B311" s="31"/>
      <c r="C311" s="132" t="s">
        <v>337</v>
      </c>
      <c r="D311" s="132" t="s">
        <v>192</v>
      </c>
      <c r="E311" s="133" t="s">
        <v>518</v>
      </c>
      <c r="F311" s="134" t="s">
        <v>519</v>
      </c>
      <c r="G311" s="135" t="s">
        <v>195</v>
      </c>
      <c r="H311" s="136">
        <v>180.53700000000001</v>
      </c>
      <c r="I311" s="137"/>
      <c r="J311" s="138">
        <f>ROUND(I311*H311,2)</f>
        <v>0</v>
      </c>
      <c r="K311" s="134" t="s">
        <v>196</v>
      </c>
      <c r="L311" s="31"/>
      <c r="M311" s="139" t="s">
        <v>1</v>
      </c>
      <c r="N311" s="140" t="s">
        <v>44</v>
      </c>
      <c r="P311" s="141">
        <f>O311*H311</f>
        <v>0</v>
      </c>
      <c r="Q311" s="141">
        <v>4.3839999999999999E-3</v>
      </c>
      <c r="R311" s="141">
        <f>Q311*H311</f>
        <v>0.79147420800000001</v>
      </c>
      <c r="S311" s="141">
        <v>0</v>
      </c>
      <c r="T311" s="142">
        <f>S311*H311</f>
        <v>0</v>
      </c>
      <c r="AR311" s="143" t="s">
        <v>197</v>
      </c>
      <c r="AT311" s="143" t="s">
        <v>192</v>
      </c>
      <c r="AU311" s="143" t="s">
        <v>89</v>
      </c>
      <c r="AY311" s="16" t="s">
        <v>190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87</v>
      </c>
      <c r="BK311" s="144">
        <f>ROUND(I311*H311,2)</f>
        <v>0</v>
      </c>
      <c r="BL311" s="16" t="s">
        <v>197</v>
      </c>
      <c r="BM311" s="143" t="s">
        <v>473</v>
      </c>
    </row>
    <row r="312" spans="2:65" s="1" customFormat="1" ht="19.5">
      <c r="B312" s="31"/>
      <c r="D312" s="145" t="s">
        <v>198</v>
      </c>
      <c r="F312" s="146" t="s">
        <v>521</v>
      </c>
      <c r="I312" s="147"/>
      <c r="L312" s="31"/>
      <c r="M312" s="148"/>
      <c r="T312" s="55"/>
      <c r="AT312" s="16" t="s">
        <v>198</v>
      </c>
      <c r="AU312" s="16" t="s">
        <v>89</v>
      </c>
    </row>
    <row r="313" spans="2:65" s="1" customFormat="1">
      <c r="B313" s="31"/>
      <c r="D313" s="149" t="s">
        <v>200</v>
      </c>
      <c r="F313" s="150" t="s">
        <v>522</v>
      </c>
      <c r="I313" s="147"/>
      <c r="L313" s="31"/>
      <c r="M313" s="148"/>
      <c r="T313" s="55"/>
      <c r="AT313" s="16" t="s">
        <v>200</v>
      </c>
      <c r="AU313" s="16" t="s">
        <v>89</v>
      </c>
    </row>
    <row r="314" spans="2:65" s="1" customFormat="1" ht="24.2" customHeight="1">
      <c r="B314" s="31"/>
      <c r="C314" s="132" t="s">
        <v>476</v>
      </c>
      <c r="D314" s="132" t="s">
        <v>192</v>
      </c>
      <c r="E314" s="133" t="s">
        <v>524</v>
      </c>
      <c r="F314" s="134" t="s">
        <v>525</v>
      </c>
      <c r="G314" s="135" t="s">
        <v>368</v>
      </c>
      <c r="H314" s="136">
        <v>283.5</v>
      </c>
      <c r="I314" s="137"/>
      <c r="J314" s="138">
        <f>ROUND(I314*H314,2)</f>
        <v>0</v>
      </c>
      <c r="K314" s="134" t="s">
        <v>196</v>
      </c>
      <c r="L314" s="31"/>
      <c r="M314" s="139" t="s">
        <v>1</v>
      </c>
      <c r="N314" s="140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197</v>
      </c>
      <c r="AT314" s="143" t="s">
        <v>192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479</v>
      </c>
    </row>
    <row r="315" spans="2:65" s="1" customFormat="1" ht="29.25">
      <c r="B315" s="31"/>
      <c r="D315" s="145" t="s">
        <v>198</v>
      </c>
      <c r="F315" s="146" t="s">
        <v>527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>
      <c r="B316" s="31"/>
      <c r="D316" s="149" t="s">
        <v>200</v>
      </c>
      <c r="F316" s="150" t="s">
        <v>528</v>
      </c>
      <c r="I316" s="147"/>
      <c r="L316" s="31"/>
      <c r="M316" s="148"/>
      <c r="T316" s="55"/>
      <c r="AT316" s="16" t="s">
        <v>200</v>
      </c>
      <c r="AU316" s="16" t="s">
        <v>89</v>
      </c>
    </row>
    <row r="317" spans="2:65" s="1" customFormat="1" ht="16.5" customHeight="1">
      <c r="B317" s="31"/>
      <c r="C317" s="152" t="s">
        <v>343</v>
      </c>
      <c r="D317" s="152" t="s">
        <v>426</v>
      </c>
      <c r="E317" s="153" t="s">
        <v>529</v>
      </c>
      <c r="F317" s="154" t="s">
        <v>530</v>
      </c>
      <c r="G317" s="155" t="s">
        <v>368</v>
      </c>
      <c r="H317" s="156">
        <v>182.07</v>
      </c>
      <c r="I317" s="157"/>
      <c r="J317" s="158">
        <f>ROUND(I317*H317,2)</f>
        <v>0</v>
      </c>
      <c r="K317" s="154" t="s">
        <v>1</v>
      </c>
      <c r="L317" s="159"/>
      <c r="M317" s="160" t="s">
        <v>1</v>
      </c>
      <c r="N317" s="161" t="s">
        <v>44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216</v>
      </c>
      <c r="AT317" s="143" t="s">
        <v>426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480</v>
      </c>
    </row>
    <row r="318" spans="2:65" s="1" customFormat="1" ht="29.25">
      <c r="B318" s="31"/>
      <c r="D318" s="145" t="s">
        <v>198</v>
      </c>
      <c r="F318" s="146" t="s">
        <v>532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 ht="24.2" customHeight="1">
      <c r="B319" s="31"/>
      <c r="C319" s="152" t="s">
        <v>481</v>
      </c>
      <c r="D319" s="152" t="s">
        <v>426</v>
      </c>
      <c r="E319" s="153" t="s">
        <v>534</v>
      </c>
      <c r="F319" s="154" t="s">
        <v>535</v>
      </c>
      <c r="G319" s="155" t="s">
        <v>368</v>
      </c>
      <c r="H319" s="156">
        <v>115.605</v>
      </c>
      <c r="I319" s="157"/>
      <c r="J319" s="158">
        <f>ROUND(I319*H319,2)</f>
        <v>0</v>
      </c>
      <c r="K319" s="154" t="s">
        <v>536</v>
      </c>
      <c r="L319" s="159"/>
      <c r="M319" s="160" t="s">
        <v>1</v>
      </c>
      <c r="N319" s="161" t="s">
        <v>44</v>
      </c>
      <c r="P319" s="141">
        <f>O319*H319</f>
        <v>0</v>
      </c>
      <c r="Q319" s="141">
        <v>1E-4</v>
      </c>
      <c r="R319" s="141">
        <f>Q319*H319</f>
        <v>1.1560500000000001E-2</v>
      </c>
      <c r="S319" s="141">
        <v>0</v>
      </c>
      <c r="T319" s="142">
        <f>S319*H319</f>
        <v>0</v>
      </c>
      <c r="AR319" s="143" t="s">
        <v>216</v>
      </c>
      <c r="AT319" s="143" t="s">
        <v>426</v>
      </c>
      <c r="AU319" s="143" t="s">
        <v>89</v>
      </c>
      <c r="AY319" s="16" t="s">
        <v>190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87</v>
      </c>
      <c r="BK319" s="144">
        <f>ROUND(I319*H319,2)</f>
        <v>0</v>
      </c>
      <c r="BL319" s="16" t="s">
        <v>197</v>
      </c>
      <c r="BM319" s="143" t="s">
        <v>484</v>
      </c>
    </row>
    <row r="320" spans="2:65" s="1" customFormat="1">
      <c r="B320" s="31"/>
      <c r="D320" s="145" t="s">
        <v>198</v>
      </c>
      <c r="F320" s="146" t="s">
        <v>535</v>
      </c>
      <c r="I320" s="147"/>
      <c r="L320" s="31"/>
      <c r="M320" s="148"/>
      <c r="T320" s="55"/>
      <c r="AT320" s="16" t="s">
        <v>198</v>
      </c>
      <c r="AU320" s="16" t="s">
        <v>89</v>
      </c>
    </row>
    <row r="321" spans="2:65" s="1" customFormat="1" ht="16.5" customHeight="1">
      <c r="B321" s="31"/>
      <c r="C321" s="132" t="s">
        <v>348</v>
      </c>
      <c r="D321" s="132" t="s">
        <v>192</v>
      </c>
      <c r="E321" s="133" t="s">
        <v>538</v>
      </c>
      <c r="F321" s="134" t="s">
        <v>539</v>
      </c>
      <c r="G321" s="135" t="s">
        <v>368</v>
      </c>
      <c r="H321" s="136">
        <v>86.4</v>
      </c>
      <c r="I321" s="137"/>
      <c r="J321" s="138">
        <f>ROUND(I321*H321,2)</f>
        <v>0</v>
      </c>
      <c r="K321" s="134" t="s">
        <v>196</v>
      </c>
      <c r="L321" s="31"/>
      <c r="M321" s="139" t="s">
        <v>1</v>
      </c>
      <c r="N321" s="140" t="s">
        <v>44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197</v>
      </c>
      <c r="AT321" s="143" t="s">
        <v>192</v>
      </c>
      <c r="AU321" s="143" t="s">
        <v>89</v>
      </c>
      <c r="AY321" s="16" t="s">
        <v>190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87</v>
      </c>
      <c r="BK321" s="144">
        <f>ROUND(I321*H321,2)</f>
        <v>0</v>
      </c>
      <c r="BL321" s="16" t="s">
        <v>197</v>
      </c>
      <c r="BM321" s="143" t="s">
        <v>487</v>
      </c>
    </row>
    <row r="322" spans="2:65" s="1" customFormat="1" ht="19.5">
      <c r="B322" s="31"/>
      <c r="D322" s="145" t="s">
        <v>198</v>
      </c>
      <c r="F322" s="146" t="s">
        <v>541</v>
      </c>
      <c r="I322" s="147"/>
      <c r="L322" s="31"/>
      <c r="M322" s="148"/>
      <c r="T322" s="55"/>
      <c r="AT322" s="16" t="s">
        <v>198</v>
      </c>
      <c r="AU322" s="16" t="s">
        <v>89</v>
      </c>
    </row>
    <row r="323" spans="2:65" s="1" customFormat="1">
      <c r="B323" s="31"/>
      <c r="D323" s="149" t="s">
        <v>200</v>
      </c>
      <c r="F323" s="150" t="s">
        <v>542</v>
      </c>
      <c r="I323" s="147"/>
      <c r="L323" s="31"/>
      <c r="M323" s="148"/>
      <c r="T323" s="55"/>
      <c r="AT323" s="16" t="s">
        <v>200</v>
      </c>
      <c r="AU323" s="16" t="s">
        <v>89</v>
      </c>
    </row>
    <row r="324" spans="2:65" s="1" customFormat="1" ht="24.2" customHeight="1">
      <c r="B324" s="31"/>
      <c r="C324" s="152" t="s">
        <v>490</v>
      </c>
      <c r="D324" s="152" t="s">
        <v>426</v>
      </c>
      <c r="E324" s="153" t="s">
        <v>544</v>
      </c>
      <c r="F324" s="154" t="s">
        <v>545</v>
      </c>
      <c r="G324" s="155" t="s">
        <v>368</v>
      </c>
      <c r="H324" s="156">
        <v>90.72</v>
      </c>
      <c r="I324" s="157"/>
      <c r="J324" s="158">
        <f>ROUND(I324*H324,2)</f>
        <v>0</v>
      </c>
      <c r="K324" s="154" t="s">
        <v>196</v>
      </c>
      <c r="L324" s="159"/>
      <c r="M324" s="160" t="s">
        <v>1</v>
      </c>
      <c r="N324" s="161" t="s">
        <v>44</v>
      </c>
      <c r="P324" s="141">
        <f>O324*H324</f>
        <v>0</v>
      </c>
      <c r="Q324" s="141">
        <v>2.0000000000000001E-4</v>
      </c>
      <c r="R324" s="141">
        <f>Q324*H324</f>
        <v>1.8144E-2</v>
      </c>
      <c r="S324" s="141">
        <v>0</v>
      </c>
      <c r="T324" s="142">
        <f>S324*H324</f>
        <v>0</v>
      </c>
      <c r="AR324" s="143" t="s">
        <v>216</v>
      </c>
      <c r="AT324" s="143" t="s">
        <v>426</v>
      </c>
      <c r="AU324" s="143" t="s">
        <v>89</v>
      </c>
      <c r="AY324" s="16" t="s">
        <v>190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6" t="s">
        <v>87</v>
      </c>
      <c r="BK324" s="144">
        <f>ROUND(I324*H324,2)</f>
        <v>0</v>
      </c>
      <c r="BL324" s="16" t="s">
        <v>197</v>
      </c>
      <c r="BM324" s="143" t="s">
        <v>493</v>
      </c>
    </row>
    <row r="325" spans="2:65" s="1" customFormat="1" ht="19.5">
      <c r="B325" s="31"/>
      <c r="D325" s="145" t="s">
        <v>198</v>
      </c>
      <c r="F325" s="146" t="s">
        <v>545</v>
      </c>
      <c r="I325" s="147"/>
      <c r="L325" s="31"/>
      <c r="M325" s="148"/>
      <c r="T325" s="55"/>
      <c r="AT325" s="16" t="s">
        <v>198</v>
      </c>
      <c r="AU325" s="16" t="s">
        <v>89</v>
      </c>
    </row>
    <row r="326" spans="2:65" s="1" customFormat="1" ht="24.2" customHeight="1">
      <c r="B326" s="31"/>
      <c r="C326" s="132" t="s">
        <v>354</v>
      </c>
      <c r="D326" s="132" t="s">
        <v>192</v>
      </c>
      <c r="E326" s="133" t="s">
        <v>421</v>
      </c>
      <c r="F326" s="134" t="s">
        <v>422</v>
      </c>
      <c r="G326" s="135" t="s">
        <v>368</v>
      </c>
      <c r="H326" s="136">
        <v>355.2</v>
      </c>
      <c r="I326" s="137"/>
      <c r="J326" s="138">
        <f>ROUND(I326*H326,2)</f>
        <v>0</v>
      </c>
      <c r="K326" s="134" t="s">
        <v>196</v>
      </c>
      <c r="L326" s="31"/>
      <c r="M326" s="139" t="s">
        <v>1</v>
      </c>
      <c r="N326" s="140" t="s">
        <v>44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197</v>
      </c>
      <c r="AT326" s="143" t="s">
        <v>192</v>
      </c>
      <c r="AU326" s="143" t="s">
        <v>89</v>
      </c>
      <c r="AY326" s="16" t="s">
        <v>190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87</v>
      </c>
      <c r="BK326" s="144">
        <f>ROUND(I326*H326,2)</f>
        <v>0</v>
      </c>
      <c r="BL326" s="16" t="s">
        <v>197</v>
      </c>
      <c r="BM326" s="143" t="s">
        <v>498</v>
      </c>
    </row>
    <row r="327" spans="2:65" s="1" customFormat="1" ht="39">
      <c r="B327" s="31"/>
      <c r="D327" s="145" t="s">
        <v>198</v>
      </c>
      <c r="F327" s="146" t="s">
        <v>424</v>
      </c>
      <c r="I327" s="147"/>
      <c r="L327" s="31"/>
      <c r="M327" s="148"/>
      <c r="T327" s="55"/>
      <c r="AT327" s="16" t="s">
        <v>198</v>
      </c>
      <c r="AU327" s="16" t="s">
        <v>89</v>
      </c>
    </row>
    <row r="328" spans="2:65" s="1" customFormat="1">
      <c r="B328" s="31"/>
      <c r="D328" s="149" t="s">
        <v>200</v>
      </c>
      <c r="F328" s="150" t="s">
        <v>425</v>
      </c>
      <c r="I328" s="147"/>
      <c r="L328" s="31"/>
      <c r="M328" s="148"/>
      <c r="T328" s="55"/>
      <c r="AT328" s="16" t="s">
        <v>200</v>
      </c>
      <c r="AU328" s="16" t="s">
        <v>89</v>
      </c>
    </row>
    <row r="329" spans="2:65" s="1" customFormat="1" ht="24.2" customHeight="1">
      <c r="B329" s="31"/>
      <c r="C329" s="152" t="s">
        <v>501</v>
      </c>
      <c r="D329" s="152" t="s">
        <v>426</v>
      </c>
      <c r="E329" s="153" t="s">
        <v>549</v>
      </c>
      <c r="F329" s="154" t="s">
        <v>550</v>
      </c>
      <c r="G329" s="155" t="s">
        <v>368</v>
      </c>
      <c r="H329" s="156">
        <v>372.96</v>
      </c>
      <c r="I329" s="157"/>
      <c r="J329" s="158">
        <f>ROUND(I329*H329,2)</f>
        <v>0</v>
      </c>
      <c r="K329" s="154" t="s">
        <v>196</v>
      </c>
      <c r="L329" s="159"/>
      <c r="M329" s="160" t="s">
        <v>1</v>
      </c>
      <c r="N329" s="161" t="s">
        <v>44</v>
      </c>
      <c r="P329" s="141">
        <f>O329*H329</f>
        <v>0</v>
      </c>
      <c r="Q329" s="141">
        <v>4.0000000000000003E-5</v>
      </c>
      <c r="R329" s="141">
        <f>Q329*H329</f>
        <v>1.49184E-2</v>
      </c>
      <c r="S329" s="141">
        <v>0</v>
      </c>
      <c r="T329" s="142">
        <f>S329*H329</f>
        <v>0</v>
      </c>
      <c r="AR329" s="143" t="s">
        <v>216</v>
      </c>
      <c r="AT329" s="143" t="s">
        <v>426</v>
      </c>
      <c r="AU329" s="143" t="s">
        <v>89</v>
      </c>
      <c r="AY329" s="16" t="s">
        <v>190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87</v>
      </c>
      <c r="BK329" s="144">
        <f>ROUND(I329*H329,2)</f>
        <v>0</v>
      </c>
      <c r="BL329" s="16" t="s">
        <v>197</v>
      </c>
      <c r="BM329" s="143" t="s">
        <v>504</v>
      </c>
    </row>
    <row r="330" spans="2:65" s="1" customFormat="1">
      <c r="B330" s="31"/>
      <c r="D330" s="145" t="s">
        <v>198</v>
      </c>
      <c r="F330" s="146" t="s">
        <v>550</v>
      </c>
      <c r="I330" s="147"/>
      <c r="L330" s="31"/>
      <c r="M330" s="148"/>
      <c r="T330" s="55"/>
      <c r="AT330" s="16" t="s">
        <v>198</v>
      </c>
      <c r="AU330" s="16" t="s">
        <v>89</v>
      </c>
    </row>
    <row r="331" spans="2:65" s="1" customFormat="1" ht="19.5">
      <c r="B331" s="31"/>
      <c r="D331" s="145" t="s">
        <v>403</v>
      </c>
      <c r="F331" s="151" t="s">
        <v>552</v>
      </c>
      <c r="I331" s="147"/>
      <c r="L331" s="31"/>
      <c r="M331" s="148"/>
      <c r="T331" s="55"/>
      <c r="AT331" s="16" t="s">
        <v>403</v>
      </c>
      <c r="AU331" s="16" t="s">
        <v>89</v>
      </c>
    </row>
    <row r="332" spans="2:65" s="1" customFormat="1" ht="24.2" customHeight="1">
      <c r="B332" s="31"/>
      <c r="C332" s="132" t="s">
        <v>357</v>
      </c>
      <c r="D332" s="132" t="s">
        <v>192</v>
      </c>
      <c r="E332" s="133" t="s">
        <v>553</v>
      </c>
      <c r="F332" s="134" t="s">
        <v>554</v>
      </c>
      <c r="G332" s="135" t="s">
        <v>195</v>
      </c>
      <c r="H332" s="136">
        <v>171.63</v>
      </c>
      <c r="I332" s="137"/>
      <c r="J332" s="138">
        <f>ROUND(I332*H332,2)</f>
        <v>0</v>
      </c>
      <c r="K332" s="134" t="s">
        <v>196</v>
      </c>
      <c r="L332" s="31"/>
      <c r="M332" s="139" t="s">
        <v>1</v>
      </c>
      <c r="N332" s="140" t="s">
        <v>44</v>
      </c>
      <c r="P332" s="141">
        <f>O332*H332</f>
        <v>0</v>
      </c>
      <c r="Q332" s="141">
        <v>5.0759884000000002E-3</v>
      </c>
      <c r="R332" s="141">
        <f>Q332*H332</f>
        <v>0.87119188909199996</v>
      </c>
      <c r="S332" s="141">
        <v>0</v>
      </c>
      <c r="T332" s="142">
        <f>S332*H332</f>
        <v>0</v>
      </c>
      <c r="AR332" s="143" t="s">
        <v>197</v>
      </c>
      <c r="AT332" s="143" t="s">
        <v>192</v>
      </c>
      <c r="AU332" s="143" t="s">
        <v>89</v>
      </c>
      <c r="AY332" s="16" t="s">
        <v>190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87</v>
      </c>
      <c r="BK332" s="144">
        <f>ROUND(I332*H332,2)</f>
        <v>0</v>
      </c>
      <c r="BL332" s="16" t="s">
        <v>197</v>
      </c>
      <c r="BM332" s="143" t="s">
        <v>509</v>
      </c>
    </row>
    <row r="333" spans="2:65" s="1" customFormat="1" ht="39">
      <c r="B333" s="31"/>
      <c r="D333" s="145" t="s">
        <v>198</v>
      </c>
      <c r="F333" s="146" t="s">
        <v>556</v>
      </c>
      <c r="I333" s="147"/>
      <c r="L333" s="31"/>
      <c r="M333" s="148"/>
      <c r="T333" s="55"/>
      <c r="AT333" s="16" t="s">
        <v>198</v>
      </c>
      <c r="AU333" s="16" t="s">
        <v>89</v>
      </c>
    </row>
    <row r="334" spans="2:65" s="1" customFormat="1">
      <c r="B334" s="31"/>
      <c r="D334" s="149" t="s">
        <v>200</v>
      </c>
      <c r="F334" s="150" t="s">
        <v>557</v>
      </c>
      <c r="I334" s="147"/>
      <c r="L334" s="31"/>
      <c r="M334" s="148"/>
      <c r="T334" s="55"/>
      <c r="AT334" s="16" t="s">
        <v>200</v>
      </c>
      <c r="AU334" s="16" t="s">
        <v>89</v>
      </c>
    </row>
    <row r="335" spans="2:65" s="1" customFormat="1" ht="44.25" customHeight="1">
      <c r="B335" s="31"/>
      <c r="C335" s="152" t="s">
        <v>396</v>
      </c>
      <c r="D335" s="152" t="s">
        <v>426</v>
      </c>
      <c r="E335" s="153" t="s">
        <v>559</v>
      </c>
      <c r="F335" s="154" t="s">
        <v>560</v>
      </c>
      <c r="G335" s="155" t="s">
        <v>195</v>
      </c>
      <c r="H335" s="156">
        <v>180.21199999999999</v>
      </c>
      <c r="I335" s="157"/>
      <c r="J335" s="158">
        <f>ROUND(I335*H335,2)</f>
        <v>0</v>
      </c>
      <c r="K335" s="154" t="s">
        <v>1</v>
      </c>
      <c r="L335" s="159"/>
      <c r="M335" s="160" t="s">
        <v>1</v>
      </c>
      <c r="N335" s="161" t="s">
        <v>44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216</v>
      </c>
      <c r="AT335" s="143" t="s">
        <v>426</v>
      </c>
      <c r="AU335" s="143" t="s">
        <v>89</v>
      </c>
      <c r="AY335" s="16" t="s">
        <v>190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87</v>
      </c>
      <c r="BK335" s="144">
        <f>ROUND(I335*H335,2)</f>
        <v>0</v>
      </c>
      <c r="BL335" s="16" t="s">
        <v>197</v>
      </c>
      <c r="BM335" s="143" t="s">
        <v>515</v>
      </c>
    </row>
    <row r="336" spans="2:65" s="1" customFormat="1" ht="19.5">
      <c r="B336" s="31"/>
      <c r="D336" s="145" t="s">
        <v>198</v>
      </c>
      <c r="F336" s="146" t="s">
        <v>562</v>
      </c>
      <c r="I336" s="147"/>
      <c r="L336" s="31"/>
      <c r="M336" s="148"/>
      <c r="T336" s="55"/>
      <c r="AT336" s="16" t="s">
        <v>198</v>
      </c>
      <c r="AU336" s="16" t="s">
        <v>89</v>
      </c>
    </row>
    <row r="337" spans="2:65" s="1" customFormat="1" ht="19.5">
      <c r="B337" s="31"/>
      <c r="D337" s="145" t="s">
        <v>403</v>
      </c>
      <c r="F337" s="151" t="s">
        <v>563</v>
      </c>
      <c r="I337" s="147"/>
      <c r="L337" s="31"/>
      <c r="M337" s="148"/>
      <c r="T337" s="55"/>
      <c r="AT337" s="16" t="s">
        <v>403</v>
      </c>
      <c r="AU337" s="16" t="s">
        <v>89</v>
      </c>
    </row>
    <row r="338" spans="2:65" s="1" customFormat="1" ht="24.2" customHeight="1">
      <c r="B338" s="31"/>
      <c r="C338" s="132" t="s">
        <v>361</v>
      </c>
      <c r="D338" s="132" t="s">
        <v>192</v>
      </c>
      <c r="E338" s="133" t="s">
        <v>564</v>
      </c>
      <c r="F338" s="134" t="s">
        <v>565</v>
      </c>
      <c r="G338" s="135" t="s">
        <v>195</v>
      </c>
      <c r="H338" s="136">
        <v>343.26</v>
      </c>
      <c r="I338" s="137"/>
      <c r="J338" s="138">
        <f>ROUND(I338*H338,2)</f>
        <v>0</v>
      </c>
      <c r="K338" s="134" t="s">
        <v>196</v>
      </c>
      <c r="L338" s="31"/>
      <c r="M338" s="139" t="s">
        <v>1</v>
      </c>
      <c r="N338" s="140" t="s">
        <v>44</v>
      </c>
      <c r="P338" s="141">
        <f>O338*H338</f>
        <v>0</v>
      </c>
      <c r="Q338" s="141">
        <v>2.9999999999999997E-4</v>
      </c>
      <c r="R338" s="141">
        <f>Q338*H338</f>
        <v>0.10297799999999999</v>
      </c>
      <c r="S338" s="141">
        <v>0</v>
      </c>
      <c r="T338" s="142">
        <f>S338*H338</f>
        <v>0</v>
      </c>
      <c r="AR338" s="143" t="s">
        <v>197</v>
      </c>
      <c r="AT338" s="143" t="s">
        <v>192</v>
      </c>
      <c r="AU338" s="143" t="s">
        <v>89</v>
      </c>
      <c r="AY338" s="16" t="s">
        <v>190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87</v>
      </c>
      <c r="BK338" s="144">
        <f>ROUND(I338*H338,2)</f>
        <v>0</v>
      </c>
      <c r="BL338" s="16" t="s">
        <v>197</v>
      </c>
      <c r="BM338" s="143" t="s">
        <v>520</v>
      </c>
    </row>
    <row r="339" spans="2:65" s="1" customFormat="1" ht="29.25">
      <c r="B339" s="31"/>
      <c r="D339" s="145" t="s">
        <v>198</v>
      </c>
      <c r="F339" s="146" t="s">
        <v>567</v>
      </c>
      <c r="I339" s="147"/>
      <c r="L339" s="31"/>
      <c r="M339" s="148"/>
      <c r="T339" s="55"/>
      <c r="AT339" s="16" t="s">
        <v>198</v>
      </c>
      <c r="AU339" s="16" t="s">
        <v>89</v>
      </c>
    </row>
    <row r="340" spans="2:65" s="1" customFormat="1">
      <c r="B340" s="31"/>
      <c r="D340" s="149" t="s">
        <v>200</v>
      </c>
      <c r="F340" s="150" t="s">
        <v>568</v>
      </c>
      <c r="I340" s="147"/>
      <c r="L340" s="31"/>
      <c r="M340" s="148"/>
      <c r="T340" s="55"/>
      <c r="AT340" s="16" t="s">
        <v>200</v>
      </c>
      <c r="AU340" s="16" t="s">
        <v>89</v>
      </c>
    </row>
    <row r="341" spans="2:65" s="1" customFormat="1" ht="33" customHeight="1">
      <c r="B341" s="31"/>
      <c r="C341" s="152" t="s">
        <v>523</v>
      </c>
      <c r="D341" s="152" t="s">
        <v>426</v>
      </c>
      <c r="E341" s="153" t="s">
        <v>570</v>
      </c>
      <c r="F341" s="154" t="s">
        <v>571</v>
      </c>
      <c r="G341" s="155" t="s">
        <v>195</v>
      </c>
      <c r="H341" s="156">
        <v>350.125</v>
      </c>
      <c r="I341" s="157"/>
      <c r="J341" s="158">
        <f>ROUND(I341*H341,2)</f>
        <v>0</v>
      </c>
      <c r="K341" s="154" t="s">
        <v>1</v>
      </c>
      <c r="L341" s="159"/>
      <c r="M341" s="160" t="s">
        <v>1</v>
      </c>
      <c r="N341" s="161" t="s">
        <v>44</v>
      </c>
      <c r="P341" s="141">
        <f>O341*H341</f>
        <v>0</v>
      </c>
      <c r="Q341" s="141">
        <v>0</v>
      </c>
      <c r="R341" s="141">
        <f>Q341*H341</f>
        <v>0</v>
      </c>
      <c r="S341" s="141">
        <v>0</v>
      </c>
      <c r="T341" s="142">
        <f>S341*H341</f>
        <v>0</v>
      </c>
      <c r="AR341" s="143" t="s">
        <v>216</v>
      </c>
      <c r="AT341" s="143" t="s">
        <v>426</v>
      </c>
      <c r="AU341" s="143" t="s">
        <v>89</v>
      </c>
      <c r="AY341" s="16" t="s">
        <v>190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87</v>
      </c>
      <c r="BK341" s="144">
        <f>ROUND(I341*H341,2)</f>
        <v>0</v>
      </c>
      <c r="BL341" s="16" t="s">
        <v>197</v>
      </c>
      <c r="BM341" s="143" t="s">
        <v>526</v>
      </c>
    </row>
    <row r="342" spans="2:65" s="1" customFormat="1" ht="19.5">
      <c r="B342" s="31"/>
      <c r="D342" s="145" t="s">
        <v>198</v>
      </c>
      <c r="F342" s="146" t="s">
        <v>571</v>
      </c>
      <c r="I342" s="147"/>
      <c r="L342" s="31"/>
      <c r="M342" s="148"/>
      <c r="T342" s="55"/>
      <c r="AT342" s="16" t="s">
        <v>198</v>
      </c>
      <c r="AU342" s="16" t="s">
        <v>89</v>
      </c>
    </row>
    <row r="343" spans="2:65" s="1" customFormat="1" ht="24.2" customHeight="1">
      <c r="B343" s="31"/>
      <c r="C343" s="132" t="s">
        <v>369</v>
      </c>
      <c r="D343" s="132" t="s">
        <v>192</v>
      </c>
      <c r="E343" s="133" t="s">
        <v>573</v>
      </c>
      <c r="F343" s="134" t="s">
        <v>574</v>
      </c>
      <c r="G343" s="135" t="s">
        <v>195</v>
      </c>
      <c r="H343" s="136">
        <v>343.26</v>
      </c>
      <c r="I343" s="137"/>
      <c r="J343" s="138">
        <f>ROUND(I343*H343,2)</f>
        <v>0</v>
      </c>
      <c r="K343" s="134" t="s">
        <v>196</v>
      </c>
      <c r="L343" s="31"/>
      <c r="M343" s="139" t="s">
        <v>1</v>
      </c>
      <c r="N343" s="140" t="s">
        <v>44</v>
      </c>
      <c r="P343" s="141">
        <f>O343*H343</f>
        <v>0</v>
      </c>
      <c r="Q343" s="141">
        <v>1.3996500000000001E-5</v>
      </c>
      <c r="R343" s="141">
        <f>Q343*H343</f>
        <v>4.8044385899999997E-3</v>
      </c>
      <c r="S343" s="141">
        <v>0</v>
      </c>
      <c r="T343" s="142">
        <f>S343*H343</f>
        <v>0</v>
      </c>
      <c r="AR343" s="143" t="s">
        <v>197</v>
      </c>
      <c r="AT343" s="143" t="s">
        <v>192</v>
      </c>
      <c r="AU343" s="143" t="s">
        <v>89</v>
      </c>
      <c r="AY343" s="16" t="s">
        <v>190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6" t="s">
        <v>87</v>
      </c>
      <c r="BK343" s="144">
        <f>ROUND(I343*H343,2)</f>
        <v>0</v>
      </c>
      <c r="BL343" s="16" t="s">
        <v>197</v>
      </c>
      <c r="BM343" s="143" t="s">
        <v>531</v>
      </c>
    </row>
    <row r="344" spans="2:65" s="1" customFormat="1" ht="29.25">
      <c r="B344" s="31"/>
      <c r="D344" s="145" t="s">
        <v>198</v>
      </c>
      <c r="F344" s="146" t="s">
        <v>576</v>
      </c>
      <c r="I344" s="147"/>
      <c r="L344" s="31"/>
      <c r="M344" s="148"/>
      <c r="T344" s="55"/>
      <c r="AT344" s="16" t="s">
        <v>198</v>
      </c>
      <c r="AU344" s="16" t="s">
        <v>89</v>
      </c>
    </row>
    <row r="345" spans="2:65" s="1" customFormat="1">
      <c r="B345" s="31"/>
      <c r="D345" s="149" t="s">
        <v>200</v>
      </c>
      <c r="F345" s="150" t="s">
        <v>577</v>
      </c>
      <c r="I345" s="147"/>
      <c r="L345" s="31"/>
      <c r="M345" s="148"/>
      <c r="T345" s="55"/>
      <c r="AT345" s="16" t="s">
        <v>200</v>
      </c>
      <c r="AU345" s="16" t="s">
        <v>89</v>
      </c>
    </row>
    <row r="346" spans="2:65" s="1" customFormat="1" ht="16.5" customHeight="1">
      <c r="B346" s="31"/>
      <c r="C346" s="152" t="s">
        <v>533</v>
      </c>
      <c r="D346" s="152" t="s">
        <v>426</v>
      </c>
      <c r="E346" s="153" t="s">
        <v>579</v>
      </c>
      <c r="F346" s="154" t="s">
        <v>580</v>
      </c>
      <c r="G346" s="155" t="s">
        <v>195</v>
      </c>
      <c r="H346" s="156">
        <v>197.375</v>
      </c>
      <c r="I346" s="157"/>
      <c r="J346" s="158">
        <f>ROUND(I346*H346,2)</f>
        <v>0</v>
      </c>
      <c r="K346" s="154" t="s">
        <v>1</v>
      </c>
      <c r="L346" s="159"/>
      <c r="M346" s="160" t="s">
        <v>1</v>
      </c>
      <c r="N346" s="161" t="s">
        <v>44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216</v>
      </c>
      <c r="AT346" s="143" t="s">
        <v>426</v>
      </c>
      <c r="AU346" s="143" t="s">
        <v>89</v>
      </c>
      <c r="AY346" s="16" t="s">
        <v>190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87</v>
      </c>
      <c r="BK346" s="144">
        <f>ROUND(I346*H346,2)</f>
        <v>0</v>
      </c>
      <c r="BL346" s="16" t="s">
        <v>197</v>
      </c>
      <c r="BM346" s="143" t="s">
        <v>537</v>
      </c>
    </row>
    <row r="347" spans="2:65" s="1" customFormat="1" ht="19.5">
      <c r="B347" s="31"/>
      <c r="D347" s="145" t="s">
        <v>198</v>
      </c>
      <c r="F347" s="146" t="s">
        <v>582</v>
      </c>
      <c r="I347" s="147"/>
      <c r="L347" s="31"/>
      <c r="M347" s="148"/>
      <c r="T347" s="55"/>
      <c r="AT347" s="16" t="s">
        <v>198</v>
      </c>
      <c r="AU347" s="16" t="s">
        <v>89</v>
      </c>
    </row>
    <row r="348" spans="2:65" s="1" customFormat="1" ht="19.5">
      <c r="B348" s="31"/>
      <c r="D348" s="145" t="s">
        <v>403</v>
      </c>
      <c r="F348" s="151" t="s">
        <v>583</v>
      </c>
      <c r="I348" s="147"/>
      <c r="L348" s="31"/>
      <c r="M348" s="148"/>
      <c r="T348" s="55"/>
      <c r="AT348" s="16" t="s">
        <v>403</v>
      </c>
      <c r="AU348" s="16" t="s">
        <v>89</v>
      </c>
    </row>
    <row r="349" spans="2:65" s="1" customFormat="1" ht="16.5" customHeight="1">
      <c r="B349" s="31"/>
      <c r="C349" s="152" t="s">
        <v>375</v>
      </c>
      <c r="D349" s="152" t="s">
        <v>426</v>
      </c>
      <c r="E349" s="153" t="s">
        <v>584</v>
      </c>
      <c r="F349" s="154" t="s">
        <v>585</v>
      </c>
      <c r="G349" s="155" t="s">
        <v>195</v>
      </c>
      <c r="H349" s="156">
        <v>197.375</v>
      </c>
      <c r="I349" s="157"/>
      <c r="J349" s="158">
        <f>ROUND(I349*H349,2)</f>
        <v>0</v>
      </c>
      <c r="K349" s="154" t="s">
        <v>1</v>
      </c>
      <c r="L349" s="159"/>
      <c r="M349" s="160" t="s">
        <v>1</v>
      </c>
      <c r="N349" s="161" t="s">
        <v>44</v>
      </c>
      <c r="P349" s="141">
        <f>O349*H349</f>
        <v>0</v>
      </c>
      <c r="Q349" s="141">
        <v>0</v>
      </c>
      <c r="R349" s="141">
        <f>Q349*H349</f>
        <v>0</v>
      </c>
      <c r="S349" s="141">
        <v>0</v>
      </c>
      <c r="T349" s="142">
        <f>S349*H349</f>
        <v>0</v>
      </c>
      <c r="AR349" s="143" t="s">
        <v>216</v>
      </c>
      <c r="AT349" s="143" t="s">
        <v>426</v>
      </c>
      <c r="AU349" s="143" t="s">
        <v>89</v>
      </c>
      <c r="AY349" s="16" t="s">
        <v>190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87</v>
      </c>
      <c r="BK349" s="144">
        <f>ROUND(I349*H349,2)</f>
        <v>0</v>
      </c>
      <c r="BL349" s="16" t="s">
        <v>197</v>
      </c>
      <c r="BM349" s="143" t="s">
        <v>540</v>
      </c>
    </row>
    <row r="350" spans="2:65" s="1" customFormat="1" ht="19.5">
      <c r="B350" s="31"/>
      <c r="D350" s="145" t="s">
        <v>198</v>
      </c>
      <c r="F350" s="146" t="s">
        <v>587</v>
      </c>
      <c r="I350" s="147"/>
      <c r="L350" s="31"/>
      <c r="M350" s="148"/>
      <c r="T350" s="55"/>
      <c r="AT350" s="16" t="s">
        <v>198</v>
      </c>
      <c r="AU350" s="16" t="s">
        <v>89</v>
      </c>
    </row>
    <row r="351" spans="2:65" s="1" customFormat="1" ht="19.5">
      <c r="B351" s="31"/>
      <c r="D351" s="145" t="s">
        <v>403</v>
      </c>
      <c r="F351" s="151" t="s">
        <v>588</v>
      </c>
      <c r="I351" s="147"/>
      <c r="L351" s="31"/>
      <c r="M351" s="148"/>
      <c r="T351" s="55"/>
      <c r="AT351" s="16" t="s">
        <v>403</v>
      </c>
      <c r="AU351" s="16" t="s">
        <v>89</v>
      </c>
    </row>
    <row r="352" spans="2:65" s="1" customFormat="1" ht="24.2" customHeight="1">
      <c r="B352" s="31"/>
      <c r="C352" s="132" t="s">
        <v>543</v>
      </c>
      <c r="D352" s="132" t="s">
        <v>192</v>
      </c>
      <c r="E352" s="133" t="s">
        <v>590</v>
      </c>
      <c r="F352" s="134" t="s">
        <v>591</v>
      </c>
      <c r="G352" s="135" t="s">
        <v>368</v>
      </c>
      <c r="H352" s="136">
        <v>501.9</v>
      </c>
      <c r="I352" s="137"/>
      <c r="J352" s="138">
        <f>ROUND(I352*H352,2)</f>
        <v>0</v>
      </c>
      <c r="K352" s="134" t="s">
        <v>196</v>
      </c>
      <c r="L352" s="31"/>
      <c r="M352" s="139" t="s">
        <v>1</v>
      </c>
      <c r="N352" s="140" t="s">
        <v>44</v>
      </c>
      <c r="P352" s="141">
        <f>O352*H352</f>
        <v>0</v>
      </c>
      <c r="Q352" s="141">
        <v>9.0000000000000002E-6</v>
      </c>
      <c r="R352" s="141">
        <f>Q352*H352</f>
        <v>4.5170999999999996E-3</v>
      </c>
      <c r="S352" s="141">
        <v>0</v>
      </c>
      <c r="T352" s="142">
        <f>S352*H352</f>
        <v>0</v>
      </c>
      <c r="AR352" s="143" t="s">
        <v>197</v>
      </c>
      <c r="AT352" s="143" t="s">
        <v>192</v>
      </c>
      <c r="AU352" s="143" t="s">
        <v>89</v>
      </c>
      <c r="AY352" s="16" t="s">
        <v>190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87</v>
      </c>
      <c r="BK352" s="144">
        <f>ROUND(I352*H352,2)</f>
        <v>0</v>
      </c>
      <c r="BL352" s="16" t="s">
        <v>197</v>
      </c>
      <c r="BM352" s="143" t="s">
        <v>546</v>
      </c>
    </row>
    <row r="353" spans="2:65" s="1" customFormat="1" ht="19.5">
      <c r="B353" s="31"/>
      <c r="D353" s="145" t="s">
        <v>198</v>
      </c>
      <c r="F353" s="146" t="s">
        <v>593</v>
      </c>
      <c r="I353" s="147"/>
      <c r="L353" s="31"/>
      <c r="M353" s="148"/>
      <c r="T353" s="55"/>
      <c r="AT353" s="16" t="s">
        <v>198</v>
      </c>
      <c r="AU353" s="16" t="s">
        <v>89</v>
      </c>
    </row>
    <row r="354" spans="2:65" s="1" customFormat="1">
      <c r="B354" s="31"/>
      <c r="D354" s="149" t="s">
        <v>200</v>
      </c>
      <c r="F354" s="150" t="s">
        <v>594</v>
      </c>
      <c r="I354" s="147"/>
      <c r="L354" s="31"/>
      <c r="M354" s="148"/>
      <c r="T354" s="55"/>
      <c r="AT354" s="16" t="s">
        <v>200</v>
      </c>
      <c r="AU354" s="16" t="s">
        <v>89</v>
      </c>
    </row>
    <row r="355" spans="2:65" s="1" customFormat="1" ht="24.2" customHeight="1">
      <c r="B355" s="31"/>
      <c r="C355" s="152" t="s">
        <v>380</v>
      </c>
      <c r="D355" s="152" t="s">
        <v>426</v>
      </c>
      <c r="E355" s="153" t="s">
        <v>595</v>
      </c>
      <c r="F355" s="154" t="s">
        <v>596</v>
      </c>
      <c r="G355" s="155" t="s">
        <v>368</v>
      </c>
      <c r="H355" s="156">
        <v>270.69</v>
      </c>
      <c r="I355" s="157"/>
      <c r="J355" s="158">
        <f>ROUND(I355*H355,2)</f>
        <v>0</v>
      </c>
      <c r="K355" s="154" t="s">
        <v>1</v>
      </c>
      <c r="L355" s="159"/>
      <c r="M355" s="160" t="s">
        <v>1</v>
      </c>
      <c r="N355" s="161" t="s">
        <v>44</v>
      </c>
      <c r="P355" s="141">
        <f>O355*H355</f>
        <v>0</v>
      </c>
      <c r="Q355" s="141">
        <v>0</v>
      </c>
      <c r="R355" s="141">
        <f>Q355*H355</f>
        <v>0</v>
      </c>
      <c r="S355" s="141">
        <v>0</v>
      </c>
      <c r="T355" s="142">
        <f>S355*H355</f>
        <v>0</v>
      </c>
      <c r="AR355" s="143" t="s">
        <v>216</v>
      </c>
      <c r="AT355" s="143" t="s">
        <v>426</v>
      </c>
      <c r="AU355" s="143" t="s">
        <v>89</v>
      </c>
      <c r="AY355" s="16" t="s">
        <v>190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6" t="s">
        <v>87</v>
      </c>
      <c r="BK355" s="144">
        <f>ROUND(I355*H355,2)</f>
        <v>0</v>
      </c>
      <c r="BL355" s="16" t="s">
        <v>197</v>
      </c>
      <c r="BM355" s="143" t="s">
        <v>547</v>
      </c>
    </row>
    <row r="356" spans="2:65" s="1" customFormat="1">
      <c r="B356" s="31"/>
      <c r="D356" s="145" t="s">
        <v>198</v>
      </c>
      <c r="F356" s="146" t="s">
        <v>598</v>
      </c>
      <c r="I356" s="147"/>
      <c r="L356" s="31"/>
      <c r="M356" s="148"/>
      <c r="T356" s="55"/>
      <c r="AT356" s="16" t="s">
        <v>198</v>
      </c>
      <c r="AU356" s="16" t="s">
        <v>89</v>
      </c>
    </row>
    <row r="357" spans="2:65" s="1" customFormat="1" ht="24.2" customHeight="1">
      <c r="B357" s="31"/>
      <c r="C357" s="152" t="s">
        <v>548</v>
      </c>
      <c r="D357" s="152" t="s">
        <v>426</v>
      </c>
      <c r="E357" s="153" t="s">
        <v>600</v>
      </c>
      <c r="F357" s="154" t="s">
        <v>601</v>
      </c>
      <c r="G357" s="155" t="s">
        <v>368</v>
      </c>
      <c r="H357" s="156">
        <v>22.5</v>
      </c>
      <c r="I357" s="157"/>
      <c r="J357" s="158">
        <f>ROUND(I357*H357,2)</f>
        <v>0</v>
      </c>
      <c r="K357" s="154" t="s">
        <v>1</v>
      </c>
      <c r="L357" s="159"/>
      <c r="M357" s="160" t="s">
        <v>1</v>
      </c>
      <c r="N357" s="161" t="s">
        <v>44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216</v>
      </c>
      <c r="AT357" s="143" t="s">
        <v>426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551</v>
      </c>
    </row>
    <row r="358" spans="2:65" s="1" customFormat="1">
      <c r="B358" s="31"/>
      <c r="D358" s="145" t="s">
        <v>198</v>
      </c>
      <c r="F358" s="146" t="s">
        <v>598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 ht="24.2" customHeight="1">
      <c r="B359" s="31"/>
      <c r="C359" s="152" t="s">
        <v>387</v>
      </c>
      <c r="D359" s="152" t="s">
        <v>426</v>
      </c>
      <c r="E359" s="153" t="s">
        <v>603</v>
      </c>
      <c r="F359" s="154" t="s">
        <v>604</v>
      </c>
      <c r="G359" s="155" t="s">
        <v>368</v>
      </c>
      <c r="H359" s="156">
        <v>83.5</v>
      </c>
      <c r="I359" s="157"/>
      <c r="J359" s="158">
        <f>ROUND(I359*H359,2)</f>
        <v>0</v>
      </c>
      <c r="K359" s="154" t="s">
        <v>1</v>
      </c>
      <c r="L359" s="159"/>
      <c r="M359" s="160" t="s">
        <v>1</v>
      </c>
      <c r="N359" s="161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216</v>
      </c>
      <c r="AT359" s="143" t="s">
        <v>426</v>
      </c>
      <c r="AU359" s="143" t="s">
        <v>89</v>
      </c>
      <c r="AY359" s="16" t="s">
        <v>190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87</v>
      </c>
      <c r="BK359" s="144">
        <f>ROUND(I359*H359,2)</f>
        <v>0</v>
      </c>
      <c r="BL359" s="16" t="s">
        <v>197</v>
      </c>
      <c r="BM359" s="143" t="s">
        <v>555</v>
      </c>
    </row>
    <row r="360" spans="2:65" s="1" customFormat="1">
      <c r="B360" s="31"/>
      <c r="D360" s="145" t="s">
        <v>198</v>
      </c>
      <c r="F360" s="146" t="s">
        <v>598</v>
      </c>
      <c r="I360" s="147"/>
      <c r="L360" s="31"/>
      <c r="M360" s="148"/>
      <c r="T360" s="55"/>
      <c r="AT360" s="16" t="s">
        <v>198</v>
      </c>
      <c r="AU360" s="16" t="s">
        <v>89</v>
      </c>
    </row>
    <row r="361" spans="2:65" s="1" customFormat="1" ht="24.2" customHeight="1">
      <c r="B361" s="31"/>
      <c r="C361" s="152" t="s">
        <v>558</v>
      </c>
      <c r="D361" s="152" t="s">
        <v>426</v>
      </c>
      <c r="E361" s="153" t="s">
        <v>607</v>
      </c>
      <c r="F361" s="154" t="s">
        <v>608</v>
      </c>
      <c r="G361" s="155" t="s">
        <v>368</v>
      </c>
      <c r="H361" s="156">
        <v>83.5</v>
      </c>
      <c r="I361" s="157"/>
      <c r="J361" s="158">
        <f>ROUND(I361*H361,2)</f>
        <v>0</v>
      </c>
      <c r="K361" s="154" t="s">
        <v>1</v>
      </c>
      <c r="L361" s="159"/>
      <c r="M361" s="160" t="s">
        <v>1</v>
      </c>
      <c r="N361" s="161" t="s">
        <v>44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216</v>
      </c>
      <c r="AT361" s="143" t="s">
        <v>426</v>
      </c>
      <c r="AU361" s="143" t="s">
        <v>89</v>
      </c>
      <c r="AY361" s="16" t="s">
        <v>190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87</v>
      </c>
      <c r="BK361" s="144">
        <f>ROUND(I361*H361,2)</f>
        <v>0</v>
      </c>
      <c r="BL361" s="16" t="s">
        <v>197</v>
      </c>
      <c r="BM361" s="143" t="s">
        <v>561</v>
      </c>
    </row>
    <row r="362" spans="2:65" s="1" customFormat="1">
      <c r="B362" s="31"/>
      <c r="D362" s="145" t="s">
        <v>198</v>
      </c>
      <c r="F362" s="146" t="s">
        <v>598</v>
      </c>
      <c r="I362" s="147"/>
      <c r="L362" s="31"/>
      <c r="M362" s="148"/>
      <c r="T362" s="55"/>
      <c r="AT362" s="16" t="s">
        <v>198</v>
      </c>
      <c r="AU362" s="16" t="s">
        <v>89</v>
      </c>
    </row>
    <row r="363" spans="2:65" s="1" customFormat="1" ht="24.2" customHeight="1">
      <c r="B363" s="31"/>
      <c r="C363" s="152" t="s">
        <v>392</v>
      </c>
      <c r="D363" s="152" t="s">
        <v>426</v>
      </c>
      <c r="E363" s="153" t="s">
        <v>610</v>
      </c>
      <c r="F363" s="154" t="s">
        <v>611</v>
      </c>
      <c r="G363" s="155" t="s">
        <v>368</v>
      </c>
      <c r="H363" s="156">
        <v>54.6</v>
      </c>
      <c r="I363" s="157"/>
      <c r="J363" s="158">
        <f>ROUND(I363*H363,2)</f>
        <v>0</v>
      </c>
      <c r="K363" s="154" t="s">
        <v>1</v>
      </c>
      <c r="L363" s="159"/>
      <c r="M363" s="160" t="s">
        <v>1</v>
      </c>
      <c r="N363" s="161" t="s">
        <v>44</v>
      </c>
      <c r="P363" s="141">
        <f>O363*H363</f>
        <v>0</v>
      </c>
      <c r="Q363" s="141">
        <v>0</v>
      </c>
      <c r="R363" s="141">
        <f>Q363*H363</f>
        <v>0</v>
      </c>
      <c r="S363" s="141">
        <v>0</v>
      </c>
      <c r="T363" s="142">
        <f>S363*H363</f>
        <v>0</v>
      </c>
      <c r="AR363" s="143" t="s">
        <v>216</v>
      </c>
      <c r="AT363" s="143" t="s">
        <v>426</v>
      </c>
      <c r="AU363" s="143" t="s">
        <v>89</v>
      </c>
      <c r="AY363" s="16" t="s">
        <v>190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6" t="s">
        <v>87</v>
      </c>
      <c r="BK363" s="144">
        <f>ROUND(I363*H363,2)</f>
        <v>0</v>
      </c>
      <c r="BL363" s="16" t="s">
        <v>197</v>
      </c>
      <c r="BM363" s="143" t="s">
        <v>566</v>
      </c>
    </row>
    <row r="364" spans="2:65" s="1" customFormat="1">
      <c r="B364" s="31"/>
      <c r="D364" s="145" t="s">
        <v>198</v>
      </c>
      <c r="F364" s="146" t="s">
        <v>598</v>
      </c>
      <c r="I364" s="147"/>
      <c r="L364" s="31"/>
      <c r="M364" s="148"/>
      <c r="T364" s="55"/>
      <c r="AT364" s="16" t="s">
        <v>198</v>
      </c>
      <c r="AU364" s="16" t="s">
        <v>89</v>
      </c>
    </row>
    <row r="365" spans="2:65" s="11" customFormat="1" ht="22.9" customHeight="1">
      <c r="B365" s="121"/>
      <c r="D365" s="122" t="s">
        <v>78</v>
      </c>
      <c r="E365" s="130" t="s">
        <v>523</v>
      </c>
      <c r="F365" s="130" t="s">
        <v>613</v>
      </c>
      <c r="I365" s="124"/>
      <c r="J365" s="131">
        <f>BK365</f>
        <v>0</v>
      </c>
      <c r="L365" s="121"/>
      <c r="M365" s="125"/>
      <c r="P365" s="126">
        <f>SUM(P366:P400)</f>
        <v>0</v>
      </c>
      <c r="R365" s="126">
        <f>SUM(R366:R400)</f>
        <v>205.91465999102172</v>
      </c>
      <c r="T365" s="127">
        <f>SUM(T366:T400)</f>
        <v>0</v>
      </c>
      <c r="AR365" s="122" t="s">
        <v>87</v>
      </c>
      <c r="AT365" s="128" t="s">
        <v>78</v>
      </c>
      <c r="AU365" s="128" t="s">
        <v>87</v>
      </c>
      <c r="AY365" s="122" t="s">
        <v>190</v>
      </c>
      <c r="BK365" s="129">
        <f>SUM(BK366:BK400)</f>
        <v>0</v>
      </c>
    </row>
    <row r="366" spans="2:65" s="1" customFormat="1" ht="33" customHeight="1">
      <c r="B366" s="31"/>
      <c r="C366" s="132" t="s">
        <v>569</v>
      </c>
      <c r="D366" s="132" t="s">
        <v>192</v>
      </c>
      <c r="E366" s="133" t="s">
        <v>615</v>
      </c>
      <c r="F366" s="134" t="s">
        <v>616</v>
      </c>
      <c r="G366" s="135" t="s">
        <v>210</v>
      </c>
      <c r="H366" s="136">
        <v>65.396000000000001</v>
      </c>
      <c r="I366" s="137"/>
      <c r="J366" s="138">
        <f>ROUND(I366*H366,2)</f>
        <v>0</v>
      </c>
      <c r="K366" s="134" t="s">
        <v>196</v>
      </c>
      <c r="L366" s="31"/>
      <c r="M366" s="139" t="s">
        <v>1</v>
      </c>
      <c r="N366" s="140" t="s">
        <v>44</v>
      </c>
      <c r="P366" s="141">
        <f>O366*H366</f>
        <v>0</v>
      </c>
      <c r="Q366" s="141">
        <v>2.5018699999999998</v>
      </c>
      <c r="R366" s="141">
        <f>Q366*H366</f>
        <v>163.61229051999999</v>
      </c>
      <c r="S366" s="141">
        <v>0</v>
      </c>
      <c r="T366" s="142">
        <f>S366*H366</f>
        <v>0</v>
      </c>
      <c r="AR366" s="143" t="s">
        <v>197</v>
      </c>
      <c r="AT366" s="143" t="s">
        <v>192</v>
      </c>
      <c r="AU366" s="143" t="s">
        <v>89</v>
      </c>
      <c r="AY366" s="16" t="s">
        <v>190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87</v>
      </c>
      <c r="BK366" s="144">
        <f>ROUND(I366*H366,2)</f>
        <v>0</v>
      </c>
      <c r="BL366" s="16" t="s">
        <v>197</v>
      </c>
      <c r="BM366" s="143" t="s">
        <v>572</v>
      </c>
    </row>
    <row r="367" spans="2:65" s="1" customFormat="1" ht="19.5">
      <c r="B367" s="31"/>
      <c r="D367" s="145" t="s">
        <v>198</v>
      </c>
      <c r="F367" s="146" t="s">
        <v>618</v>
      </c>
      <c r="I367" s="147"/>
      <c r="L367" s="31"/>
      <c r="M367" s="148"/>
      <c r="T367" s="55"/>
      <c r="AT367" s="16" t="s">
        <v>198</v>
      </c>
      <c r="AU367" s="16" t="s">
        <v>89</v>
      </c>
    </row>
    <row r="368" spans="2:65" s="1" customFormat="1">
      <c r="B368" s="31"/>
      <c r="D368" s="149" t="s">
        <v>200</v>
      </c>
      <c r="F368" s="150" t="s">
        <v>619</v>
      </c>
      <c r="I368" s="147"/>
      <c r="L368" s="31"/>
      <c r="M368" s="148"/>
      <c r="T368" s="55"/>
      <c r="AT368" s="16" t="s">
        <v>200</v>
      </c>
      <c r="AU368" s="16" t="s">
        <v>89</v>
      </c>
    </row>
    <row r="369" spans="2:65" s="1" customFormat="1" ht="33" customHeight="1">
      <c r="B369" s="31"/>
      <c r="C369" s="132" t="s">
        <v>401</v>
      </c>
      <c r="D369" s="132" t="s">
        <v>192</v>
      </c>
      <c r="E369" s="133" t="s">
        <v>620</v>
      </c>
      <c r="F369" s="134" t="s">
        <v>621</v>
      </c>
      <c r="G369" s="135" t="s">
        <v>210</v>
      </c>
      <c r="H369" s="136">
        <v>65.396000000000001</v>
      </c>
      <c r="I369" s="137"/>
      <c r="J369" s="138">
        <f>ROUND(I369*H369,2)</f>
        <v>0</v>
      </c>
      <c r="K369" s="134" t="s">
        <v>196</v>
      </c>
      <c r="L369" s="31"/>
      <c r="M369" s="139" t="s">
        <v>1</v>
      </c>
      <c r="N369" s="140" t="s">
        <v>44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197</v>
      </c>
      <c r="AT369" s="143" t="s">
        <v>192</v>
      </c>
      <c r="AU369" s="143" t="s">
        <v>89</v>
      </c>
      <c r="AY369" s="16" t="s">
        <v>190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6" t="s">
        <v>87</v>
      </c>
      <c r="BK369" s="144">
        <f>ROUND(I369*H369,2)</f>
        <v>0</v>
      </c>
      <c r="BL369" s="16" t="s">
        <v>197</v>
      </c>
      <c r="BM369" s="143" t="s">
        <v>575</v>
      </c>
    </row>
    <row r="370" spans="2:65" s="1" customFormat="1" ht="29.25">
      <c r="B370" s="31"/>
      <c r="D370" s="145" t="s">
        <v>198</v>
      </c>
      <c r="F370" s="146" t="s">
        <v>623</v>
      </c>
      <c r="I370" s="147"/>
      <c r="L370" s="31"/>
      <c r="M370" s="148"/>
      <c r="T370" s="55"/>
      <c r="AT370" s="16" t="s">
        <v>198</v>
      </c>
      <c r="AU370" s="16" t="s">
        <v>89</v>
      </c>
    </row>
    <row r="371" spans="2:65" s="1" customFormat="1">
      <c r="B371" s="31"/>
      <c r="D371" s="149" t="s">
        <v>200</v>
      </c>
      <c r="F371" s="150" t="s">
        <v>624</v>
      </c>
      <c r="I371" s="147"/>
      <c r="L371" s="31"/>
      <c r="M371" s="148"/>
      <c r="T371" s="55"/>
      <c r="AT371" s="16" t="s">
        <v>200</v>
      </c>
      <c r="AU371" s="16" t="s">
        <v>89</v>
      </c>
    </row>
    <row r="372" spans="2:65" s="1" customFormat="1" ht="24.2" customHeight="1">
      <c r="B372" s="31"/>
      <c r="C372" s="132" t="s">
        <v>578</v>
      </c>
      <c r="D372" s="132" t="s">
        <v>192</v>
      </c>
      <c r="E372" s="133" t="s">
        <v>626</v>
      </c>
      <c r="F372" s="134" t="s">
        <v>627</v>
      </c>
      <c r="G372" s="135" t="s">
        <v>210</v>
      </c>
      <c r="H372" s="136">
        <v>65.396000000000001</v>
      </c>
      <c r="I372" s="137"/>
      <c r="J372" s="138">
        <f>ROUND(I372*H372,2)</f>
        <v>0</v>
      </c>
      <c r="K372" s="134" t="s">
        <v>196</v>
      </c>
      <c r="L372" s="31"/>
      <c r="M372" s="139" t="s">
        <v>1</v>
      </c>
      <c r="N372" s="140" t="s">
        <v>44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197</v>
      </c>
      <c r="AT372" s="143" t="s">
        <v>192</v>
      </c>
      <c r="AU372" s="143" t="s">
        <v>89</v>
      </c>
      <c r="AY372" s="16" t="s">
        <v>190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87</v>
      </c>
      <c r="BK372" s="144">
        <f>ROUND(I372*H372,2)</f>
        <v>0</v>
      </c>
      <c r="BL372" s="16" t="s">
        <v>197</v>
      </c>
      <c r="BM372" s="143" t="s">
        <v>581</v>
      </c>
    </row>
    <row r="373" spans="2:65" s="1" customFormat="1" ht="19.5">
      <c r="B373" s="31"/>
      <c r="D373" s="145" t="s">
        <v>198</v>
      </c>
      <c r="F373" s="146" t="s">
        <v>629</v>
      </c>
      <c r="I373" s="147"/>
      <c r="L373" s="31"/>
      <c r="M373" s="148"/>
      <c r="T373" s="55"/>
      <c r="AT373" s="16" t="s">
        <v>198</v>
      </c>
      <c r="AU373" s="16" t="s">
        <v>89</v>
      </c>
    </row>
    <row r="374" spans="2:65" s="1" customFormat="1">
      <c r="B374" s="31"/>
      <c r="D374" s="149" t="s">
        <v>200</v>
      </c>
      <c r="F374" s="150" t="s">
        <v>630</v>
      </c>
      <c r="I374" s="147"/>
      <c r="L374" s="31"/>
      <c r="M374" s="148"/>
      <c r="T374" s="55"/>
      <c r="AT374" s="16" t="s">
        <v>200</v>
      </c>
      <c r="AU374" s="16" t="s">
        <v>89</v>
      </c>
    </row>
    <row r="375" spans="2:65" s="1" customFormat="1" ht="16.5" customHeight="1">
      <c r="B375" s="31"/>
      <c r="C375" s="132" t="s">
        <v>407</v>
      </c>
      <c r="D375" s="132" t="s">
        <v>192</v>
      </c>
      <c r="E375" s="133" t="s">
        <v>631</v>
      </c>
      <c r="F375" s="134" t="s">
        <v>632</v>
      </c>
      <c r="G375" s="135" t="s">
        <v>265</v>
      </c>
      <c r="H375" s="136">
        <v>3.8610000000000002</v>
      </c>
      <c r="I375" s="137"/>
      <c r="J375" s="138">
        <f>ROUND(I375*H375,2)</f>
        <v>0</v>
      </c>
      <c r="K375" s="134" t="s">
        <v>196</v>
      </c>
      <c r="L375" s="31"/>
      <c r="M375" s="139" t="s">
        <v>1</v>
      </c>
      <c r="N375" s="140" t="s">
        <v>44</v>
      </c>
      <c r="P375" s="141">
        <f>O375*H375</f>
        <v>0</v>
      </c>
      <c r="Q375" s="141">
        <v>1.0627727796999999</v>
      </c>
      <c r="R375" s="141">
        <f>Q375*H375</f>
        <v>4.1033657024216996</v>
      </c>
      <c r="S375" s="141">
        <v>0</v>
      </c>
      <c r="T375" s="142">
        <f>S375*H375</f>
        <v>0</v>
      </c>
      <c r="AR375" s="143" t="s">
        <v>197</v>
      </c>
      <c r="AT375" s="143" t="s">
        <v>192</v>
      </c>
      <c r="AU375" s="143" t="s">
        <v>89</v>
      </c>
      <c r="AY375" s="16" t="s">
        <v>190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6" t="s">
        <v>87</v>
      </c>
      <c r="BK375" s="144">
        <f>ROUND(I375*H375,2)</f>
        <v>0</v>
      </c>
      <c r="BL375" s="16" t="s">
        <v>197</v>
      </c>
      <c r="BM375" s="143" t="s">
        <v>586</v>
      </c>
    </row>
    <row r="376" spans="2:65" s="1" customFormat="1">
      <c r="B376" s="31"/>
      <c r="D376" s="145" t="s">
        <v>198</v>
      </c>
      <c r="F376" s="146" t="s">
        <v>634</v>
      </c>
      <c r="I376" s="147"/>
      <c r="L376" s="31"/>
      <c r="M376" s="148"/>
      <c r="T376" s="55"/>
      <c r="AT376" s="16" t="s">
        <v>198</v>
      </c>
      <c r="AU376" s="16" t="s">
        <v>89</v>
      </c>
    </row>
    <row r="377" spans="2:65" s="1" customFormat="1">
      <c r="B377" s="31"/>
      <c r="D377" s="149" t="s">
        <v>200</v>
      </c>
      <c r="F377" s="150" t="s">
        <v>635</v>
      </c>
      <c r="I377" s="147"/>
      <c r="L377" s="31"/>
      <c r="M377" s="148"/>
      <c r="T377" s="55"/>
      <c r="AT377" s="16" t="s">
        <v>200</v>
      </c>
      <c r="AU377" s="16" t="s">
        <v>89</v>
      </c>
    </row>
    <row r="378" spans="2:65" s="1" customFormat="1" ht="24.2" customHeight="1">
      <c r="B378" s="31"/>
      <c r="C378" s="132" t="s">
        <v>589</v>
      </c>
      <c r="D378" s="132" t="s">
        <v>192</v>
      </c>
      <c r="E378" s="133" t="s">
        <v>637</v>
      </c>
      <c r="F378" s="134" t="s">
        <v>638</v>
      </c>
      <c r="G378" s="135" t="s">
        <v>368</v>
      </c>
      <c r="H378" s="136">
        <v>738.92</v>
      </c>
      <c r="I378" s="137"/>
      <c r="J378" s="138">
        <f>ROUND(I378*H378,2)</f>
        <v>0</v>
      </c>
      <c r="K378" s="134" t="s">
        <v>196</v>
      </c>
      <c r="L378" s="31"/>
      <c r="M378" s="139" t="s">
        <v>1</v>
      </c>
      <c r="N378" s="140" t="s">
        <v>44</v>
      </c>
      <c r="P378" s="141">
        <f>O378*H378</f>
        <v>0</v>
      </c>
      <c r="Q378" s="141">
        <v>1.84E-6</v>
      </c>
      <c r="R378" s="141">
        <f>Q378*H378</f>
        <v>1.3596127999999999E-3</v>
      </c>
      <c r="S378" s="141">
        <v>0</v>
      </c>
      <c r="T378" s="142">
        <f>S378*H378</f>
        <v>0</v>
      </c>
      <c r="AR378" s="143" t="s">
        <v>197</v>
      </c>
      <c r="AT378" s="143" t="s">
        <v>192</v>
      </c>
      <c r="AU378" s="143" t="s">
        <v>89</v>
      </c>
      <c r="AY378" s="16" t="s">
        <v>190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6" t="s">
        <v>87</v>
      </c>
      <c r="BK378" s="144">
        <f>ROUND(I378*H378,2)</f>
        <v>0</v>
      </c>
      <c r="BL378" s="16" t="s">
        <v>197</v>
      </c>
      <c r="BM378" s="143" t="s">
        <v>592</v>
      </c>
    </row>
    <row r="379" spans="2:65" s="1" customFormat="1" ht="19.5">
      <c r="B379" s="31"/>
      <c r="D379" s="145" t="s">
        <v>198</v>
      </c>
      <c r="F379" s="146" t="s">
        <v>640</v>
      </c>
      <c r="I379" s="147"/>
      <c r="L379" s="31"/>
      <c r="M379" s="148"/>
      <c r="T379" s="55"/>
      <c r="AT379" s="16" t="s">
        <v>198</v>
      </c>
      <c r="AU379" s="16" t="s">
        <v>89</v>
      </c>
    </row>
    <row r="380" spans="2:65" s="1" customFormat="1">
      <c r="B380" s="31"/>
      <c r="D380" s="149" t="s">
        <v>200</v>
      </c>
      <c r="F380" s="150" t="s">
        <v>641</v>
      </c>
      <c r="I380" s="147"/>
      <c r="L380" s="31"/>
      <c r="M380" s="148"/>
      <c r="T380" s="55"/>
      <c r="AT380" s="16" t="s">
        <v>200</v>
      </c>
      <c r="AU380" s="16" t="s">
        <v>89</v>
      </c>
    </row>
    <row r="381" spans="2:65" s="1" customFormat="1" ht="24.2" customHeight="1">
      <c r="B381" s="31"/>
      <c r="C381" s="132" t="s">
        <v>413</v>
      </c>
      <c r="D381" s="132" t="s">
        <v>192</v>
      </c>
      <c r="E381" s="133" t="s">
        <v>642</v>
      </c>
      <c r="F381" s="134" t="s">
        <v>643</v>
      </c>
      <c r="G381" s="135" t="s">
        <v>368</v>
      </c>
      <c r="H381" s="136">
        <v>738.92</v>
      </c>
      <c r="I381" s="137"/>
      <c r="J381" s="138">
        <f>ROUND(I381*H381,2)</f>
        <v>0</v>
      </c>
      <c r="K381" s="134" t="s">
        <v>196</v>
      </c>
      <c r="L381" s="31"/>
      <c r="M381" s="139" t="s">
        <v>1</v>
      </c>
      <c r="N381" s="140" t="s">
        <v>44</v>
      </c>
      <c r="P381" s="141">
        <f>O381*H381</f>
        <v>0</v>
      </c>
      <c r="Q381" s="141">
        <v>8.0140000000000002E-5</v>
      </c>
      <c r="R381" s="141">
        <f>Q381*H381</f>
        <v>5.9217048799999998E-2</v>
      </c>
      <c r="S381" s="141">
        <v>0</v>
      </c>
      <c r="T381" s="142">
        <f>S381*H381</f>
        <v>0</v>
      </c>
      <c r="AR381" s="143" t="s">
        <v>197</v>
      </c>
      <c r="AT381" s="143" t="s">
        <v>192</v>
      </c>
      <c r="AU381" s="143" t="s">
        <v>89</v>
      </c>
      <c r="AY381" s="16" t="s">
        <v>190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6" t="s">
        <v>87</v>
      </c>
      <c r="BK381" s="144">
        <f>ROUND(I381*H381,2)</f>
        <v>0</v>
      </c>
      <c r="BL381" s="16" t="s">
        <v>197</v>
      </c>
      <c r="BM381" s="143" t="s">
        <v>597</v>
      </c>
    </row>
    <row r="382" spans="2:65" s="1" customFormat="1" ht="19.5">
      <c r="B382" s="31"/>
      <c r="D382" s="145" t="s">
        <v>198</v>
      </c>
      <c r="F382" s="146" t="s">
        <v>645</v>
      </c>
      <c r="I382" s="147"/>
      <c r="L382" s="31"/>
      <c r="M382" s="148"/>
      <c r="T382" s="55"/>
      <c r="AT382" s="16" t="s">
        <v>198</v>
      </c>
      <c r="AU382" s="16" t="s">
        <v>89</v>
      </c>
    </row>
    <row r="383" spans="2:65" s="1" customFormat="1">
      <c r="B383" s="31"/>
      <c r="D383" s="149" t="s">
        <v>200</v>
      </c>
      <c r="F383" s="150" t="s">
        <v>646</v>
      </c>
      <c r="I383" s="147"/>
      <c r="L383" s="31"/>
      <c r="M383" s="148"/>
      <c r="T383" s="55"/>
      <c r="AT383" s="16" t="s">
        <v>200</v>
      </c>
      <c r="AU383" s="16" t="s">
        <v>89</v>
      </c>
    </row>
    <row r="384" spans="2:65" s="1" customFormat="1" ht="24.2" customHeight="1">
      <c r="B384" s="31"/>
      <c r="C384" s="132" t="s">
        <v>599</v>
      </c>
      <c r="D384" s="132" t="s">
        <v>192</v>
      </c>
      <c r="E384" s="133" t="s">
        <v>648</v>
      </c>
      <c r="F384" s="134" t="s">
        <v>649</v>
      </c>
      <c r="G384" s="135" t="s">
        <v>195</v>
      </c>
      <c r="H384" s="136">
        <v>42.3</v>
      </c>
      <c r="I384" s="137"/>
      <c r="J384" s="138">
        <f>ROUND(I384*H384,2)</f>
        <v>0</v>
      </c>
      <c r="K384" s="134" t="s">
        <v>196</v>
      </c>
      <c r="L384" s="31"/>
      <c r="M384" s="139" t="s">
        <v>1</v>
      </c>
      <c r="N384" s="140" t="s">
        <v>44</v>
      </c>
      <c r="P384" s="141">
        <f>O384*H384</f>
        <v>0</v>
      </c>
      <c r="Q384" s="141">
        <v>0.105</v>
      </c>
      <c r="R384" s="141">
        <f>Q384*H384</f>
        <v>4.4414999999999996</v>
      </c>
      <c r="S384" s="141">
        <v>0</v>
      </c>
      <c r="T384" s="142">
        <f>S384*H384</f>
        <v>0</v>
      </c>
      <c r="AR384" s="143" t="s">
        <v>197</v>
      </c>
      <c r="AT384" s="143" t="s">
        <v>192</v>
      </c>
      <c r="AU384" s="143" t="s">
        <v>89</v>
      </c>
      <c r="AY384" s="16" t="s">
        <v>190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87</v>
      </c>
      <c r="BK384" s="144">
        <f>ROUND(I384*H384,2)</f>
        <v>0</v>
      </c>
      <c r="BL384" s="16" t="s">
        <v>197</v>
      </c>
      <c r="BM384" s="143" t="s">
        <v>602</v>
      </c>
    </row>
    <row r="385" spans="2:65" s="1" customFormat="1" ht="19.5">
      <c r="B385" s="31"/>
      <c r="D385" s="145" t="s">
        <v>198</v>
      </c>
      <c r="F385" s="146" t="s">
        <v>651</v>
      </c>
      <c r="I385" s="147"/>
      <c r="L385" s="31"/>
      <c r="M385" s="148"/>
      <c r="T385" s="55"/>
      <c r="AT385" s="16" t="s">
        <v>198</v>
      </c>
      <c r="AU385" s="16" t="s">
        <v>89</v>
      </c>
    </row>
    <row r="386" spans="2:65" s="1" customFormat="1">
      <c r="B386" s="31"/>
      <c r="D386" s="149" t="s">
        <v>200</v>
      </c>
      <c r="F386" s="150" t="s">
        <v>652</v>
      </c>
      <c r="I386" s="147"/>
      <c r="L386" s="31"/>
      <c r="M386" s="148"/>
      <c r="T386" s="55"/>
      <c r="AT386" s="16" t="s">
        <v>200</v>
      </c>
      <c r="AU386" s="16" t="s">
        <v>89</v>
      </c>
    </row>
    <row r="387" spans="2:65" s="1" customFormat="1" ht="19.5">
      <c r="B387" s="31"/>
      <c r="D387" s="145" t="s">
        <v>403</v>
      </c>
      <c r="F387" s="151" t="s">
        <v>653</v>
      </c>
      <c r="I387" s="147"/>
      <c r="L387" s="31"/>
      <c r="M387" s="148"/>
      <c r="T387" s="55"/>
      <c r="AT387" s="16" t="s">
        <v>403</v>
      </c>
      <c r="AU387" s="16" t="s">
        <v>89</v>
      </c>
    </row>
    <row r="388" spans="2:65" s="1" customFormat="1" ht="24.2" customHeight="1">
      <c r="B388" s="31"/>
      <c r="C388" s="132" t="s">
        <v>418</v>
      </c>
      <c r="D388" s="132" t="s">
        <v>192</v>
      </c>
      <c r="E388" s="133" t="s">
        <v>654</v>
      </c>
      <c r="F388" s="134" t="s">
        <v>655</v>
      </c>
      <c r="G388" s="135" t="s">
        <v>195</v>
      </c>
      <c r="H388" s="136">
        <v>27.024999999999999</v>
      </c>
      <c r="I388" s="137"/>
      <c r="J388" s="138">
        <f>ROUND(I388*H388,2)</f>
        <v>0</v>
      </c>
      <c r="K388" s="134" t="s">
        <v>196</v>
      </c>
      <c r="L388" s="31"/>
      <c r="M388" s="139" t="s">
        <v>1</v>
      </c>
      <c r="N388" s="140" t="s">
        <v>44</v>
      </c>
      <c r="P388" s="141">
        <f>O388*H388</f>
        <v>0</v>
      </c>
      <c r="Q388" s="141">
        <v>0.28361500000000001</v>
      </c>
      <c r="R388" s="141">
        <f>Q388*H388</f>
        <v>7.664695375</v>
      </c>
      <c r="S388" s="141">
        <v>0</v>
      </c>
      <c r="T388" s="142">
        <f>S388*H388</f>
        <v>0</v>
      </c>
      <c r="AR388" s="143" t="s">
        <v>197</v>
      </c>
      <c r="AT388" s="143" t="s">
        <v>192</v>
      </c>
      <c r="AU388" s="143" t="s">
        <v>89</v>
      </c>
      <c r="AY388" s="16" t="s">
        <v>190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87</v>
      </c>
      <c r="BK388" s="144">
        <f>ROUND(I388*H388,2)</f>
        <v>0</v>
      </c>
      <c r="BL388" s="16" t="s">
        <v>197</v>
      </c>
      <c r="BM388" s="143" t="s">
        <v>605</v>
      </c>
    </row>
    <row r="389" spans="2:65" s="1" customFormat="1" ht="19.5">
      <c r="B389" s="31"/>
      <c r="D389" s="145" t="s">
        <v>198</v>
      </c>
      <c r="F389" s="146" t="s">
        <v>657</v>
      </c>
      <c r="I389" s="147"/>
      <c r="L389" s="31"/>
      <c r="M389" s="148"/>
      <c r="T389" s="55"/>
      <c r="AT389" s="16" t="s">
        <v>198</v>
      </c>
      <c r="AU389" s="16" t="s">
        <v>89</v>
      </c>
    </row>
    <row r="390" spans="2:65" s="1" customFormat="1">
      <c r="B390" s="31"/>
      <c r="D390" s="149" t="s">
        <v>200</v>
      </c>
      <c r="F390" s="150" t="s">
        <v>658</v>
      </c>
      <c r="I390" s="147"/>
      <c r="L390" s="31"/>
      <c r="M390" s="148"/>
      <c r="T390" s="55"/>
      <c r="AT390" s="16" t="s">
        <v>200</v>
      </c>
      <c r="AU390" s="16" t="s">
        <v>89</v>
      </c>
    </row>
    <row r="391" spans="2:65" s="1" customFormat="1" ht="19.5">
      <c r="B391" s="31"/>
      <c r="D391" s="145" t="s">
        <v>403</v>
      </c>
      <c r="F391" s="151" t="s">
        <v>659</v>
      </c>
      <c r="I391" s="147"/>
      <c r="L391" s="31"/>
      <c r="M391" s="148"/>
      <c r="T391" s="55"/>
      <c r="AT391" s="16" t="s">
        <v>403</v>
      </c>
      <c r="AU391" s="16" t="s">
        <v>89</v>
      </c>
    </row>
    <row r="392" spans="2:65" s="1" customFormat="1" ht="21.75" customHeight="1">
      <c r="B392" s="31"/>
      <c r="C392" s="132" t="s">
        <v>606</v>
      </c>
      <c r="D392" s="132" t="s">
        <v>192</v>
      </c>
      <c r="E392" s="133" t="s">
        <v>661</v>
      </c>
      <c r="F392" s="134" t="s">
        <v>662</v>
      </c>
      <c r="G392" s="135" t="s">
        <v>195</v>
      </c>
      <c r="H392" s="136">
        <v>27.024999999999999</v>
      </c>
      <c r="I392" s="137"/>
      <c r="J392" s="138">
        <f>ROUND(I392*H392,2)</f>
        <v>0</v>
      </c>
      <c r="K392" s="134" t="s">
        <v>196</v>
      </c>
      <c r="L392" s="31"/>
      <c r="M392" s="139" t="s">
        <v>1</v>
      </c>
      <c r="N392" s="140" t="s">
        <v>44</v>
      </c>
      <c r="P392" s="141">
        <f>O392*H392</f>
        <v>0</v>
      </c>
      <c r="Q392" s="141">
        <v>0.27560000000000001</v>
      </c>
      <c r="R392" s="141">
        <f>Q392*H392</f>
        <v>7.4480899999999997</v>
      </c>
      <c r="S392" s="141">
        <v>0</v>
      </c>
      <c r="T392" s="142">
        <f>S392*H392</f>
        <v>0</v>
      </c>
      <c r="AR392" s="143" t="s">
        <v>197</v>
      </c>
      <c r="AT392" s="143" t="s">
        <v>192</v>
      </c>
      <c r="AU392" s="143" t="s">
        <v>89</v>
      </c>
      <c r="AY392" s="16" t="s">
        <v>190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87</v>
      </c>
      <c r="BK392" s="144">
        <f>ROUND(I392*H392,2)</f>
        <v>0</v>
      </c>
      <c r="BL392" s="16" t="s">
        <v>197</v>
      </c>
      <c r="BM392" s="143" t="s">
        <v>609</v>
      </c>
    </row>
    <row r="393" spans="2:65" s="1" customFormat="1" ht="19.5">
      <c r="B393" s="31"/>
      <c r="D393" s="145" t="s">
        <v>198</v>
      </c>
      <c r="F393" s="146" t="s">
        <v>664</v>
      </c>
      <c r="I393" s="147"/>
      <c r="L393" s="31"/>
      <c r="M393" s="148"/>
      <c r="T393" s="55"/>
      <c r="AT393" s="16" t="s">
        <v>198</v>
      </c>
      <c r="AU393" s="16" t="s">
        <v>89</v>
      </c>
    </row>
    <row r="394" spans="2:65" s="1" customFormat="1">
      <c r="B394" s="31"/>
      <c r="D394" s="149" t="s">
        <v>200</v>
      </c>
      <c r="F394" s="150" t="s">
        <v>665</v>
      </c>
      <c r="I394" s="147"/>
      <c r="L394" s="31"/>
      <c r="M394" s="148"/>
      <c r="T394" s="55"/>
      <c r="AT394" s="16" t="s">
        <v>200</v>
      </c>
      <c r="AU394" s="16" t="s">
        <v>89</v>
      </c>
    </row>
    <row r="395" spans="2:65" s="1" customFormat="1" ht="24.2" customHeight="1">
      <c r="B395" s="31"/>
      <c r="C395" s="132" t="s">
        <v>423</v>
      </c>
      <c r="D395" s="132" t="s">
        <v>192</v>
      </c>
      <c r="E395" s="133" t="s">
        <v>1896</v>
      </c>
      <c r="F395" s="134" t="s">
        <v>1897</v>
      </c>
      <c r="G395" s="135" t="s">
        <v>368</v>
      </c>
      <c r="H395" s="136">
        <v>55.57</v>
      </c>
      <c r="I395" s="137"/>
      <c r="J395" s="138">
        <f>ROUND(I395*H395,2)</f>
        <v>0</v>
      </c>
      <c r="K395" s="134" t="s">
        <v>196</v>
      </c>
      <c r="L395" s="31"/>
      <c r="M395" s="139" t="s">
        <v>1</v>
      </c>
      <c r="N395" s="140" t="s">
        <v>44</v>
      </c>
      <c r="P395" s="141">
        <f>O395*H395</f>
        <v>0</v>
      </c>
      <c r="Q395" s="141">
        <v>0.19662760000000001</v>
      </c>
      <c r="R395" s="141">
        <f>Q395*H395</f>
        <v>10.926595732000001</v>
      </c>
      <c r="S395" s="141">
        <v>0</v>
      </c>
      <c r="T395" s="142">
        <f>S395*H395</f>
        <v>0</v>
      </c>
      <c r="AR395" s="143" t="s">
        <v>197</v>
      </c>
      <c r="AT395" s="143" t="s">
        <v>192</v>
      </c>
      <c r="AU395" s="143" t="s">
        <v>89</v>
      </c>
      <c r="AY395" s="16" t="s">
        <v>190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87</v>
      </c>
      <c r="BK395" s="144">
        <f>ROUND(I395*H395,2)</f>
        <v>0</v>
      </c>
      <c r="BL395" s="16" t="s">
        <v>197</v>
      </c>
      <c r="BM395" s="143" t="s">
        <v>612</v>
      </c>
    </row>
    <row r="396" spans="2:65" s="1" customFormat="1" ht="29.25">
      <c r="B396" s="31"/>
      <c r="D396" s="145" t="s">
        <v>198</v>
      </c>
      <c r="F396" s="146" t="s">
        <v>1898</v>
      </c>
      <c r="I396" s="147"/>
      <c r="L396" s="31"/>
      <c r="M396" s="148"/>
      <c r="T396" s="55"/>
      <c r="AT396" s="16" t="s">
        <v>198</v>
      </c>
      <c r="AU396" s="16" t="s">
        <v>89</v>
      </c>
    </row>
    <row r="397" spans="2:65" s="1" customFormat="1">
      <c r="B397" s="31"/>
      <c r="D397" s="149" t="s">
        <v>200</v>
      </c>
      <c r="F397" s="150" t="s">
        <v>1899</v>
      </c>
      <c r="I397" s="147"/>
      <c r="L397" s="31"/>
      <c r="M397" s="148"/>
      <c r="T397" s="55"/>
      <c r="AT397" s="16" t="s">
        <v>200</v>
      </c>
      <c r="AU397" s="16" t="s">
        <v>89</v>
      </c>
    </row>
    <row r="398" spans="2:65" s="1" customFormat="1" ht="21.75" customHeight="1">
      <c r="B398" s="31"/>
      <c r="C398" s="132" t="s">
        <v>614</v>
      </c>
      <c r="D398" s="132" t="s">
        <v>192</v>
      </c>
      <c r="E398" s="133" t="s">
        <v>1892</v>
      </c>
      <c r="F398" s="134" t="s">
        <v>1893</v>
      </c>
      <c r="G398" s="135" t="s">
        <v>195</v>
      </c>
      <c r="H398" s="136">
        <v>27.785</v>
      </c>
      <c r="I398" s="137"/>
      <c r="J398" s="138">
        <f>ROUND(I398*H398,2)</f>
        <v>0</v>
      </c>
      <c r="K398" s="134" t="s">
        <v>196</v>
      </c>
      <c r="L398" s="31"/>
      <c r="M398" s="139" t="s">
        <v>1</v>
      </c>
      <c r="N398" s="140" t="s">
        <v>44</v>
      </c>
      <c r="P398" s="141">
        <f>O398*H398</f>
        <v>0</v>
      </c>
      <c r="Q398" s="141">
        <v>0.27560000000000001</v>
      </c>
      <c r="R398" s="141">
        <f>Q398*H398</f>
        <v>7.657546</v>
      </c>
      <c r="S398" s="141">
        <v>0</v>
      </c>
      <c r="T398" s="142">
        <f>S398*H398</f>
        <v>0</v>
      </c>
      <c r="AR398" s="143" t="s">
        <v>197</v>
      </c>
      <c r="AT398" s="143" t="s">
        <v>192</v>
      </c>
      <c r="AU398" s="143" t="s">
        <v>89</v>
      </c>
      <c r="AY398" s="16" t="s">
        <v>190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87</v>
      </c>
      <c r="BK398" s="144">
        <f>ROUND(I398*H398,2)</f>
        <v>0</v>
      </c>
      <c r="BL398" s="16" t="s">
        <v>197</v>
      </c>
      <c r="BM398" s="143" t="s">
        <v>617</v>
      </c>
    </row>
    <row r="399" spans="2:65" s="1" customFormat="1" ht="19.5">
      <c r="B399" s="31"/>
      <c r="D399" s="145" t="s">
        <v>198</v>
      </c>
      <c r="F399" s="146" t="s">
        <v>1894</v>
      </c>
      <c r="I399" s="147"/>
      <c r="L399" s="31"/>
      <c r="M399" s="148"/>
      <c r="T399" s="55"/>
      <c r="AT399" s="16" t="s">
        <v>198</v>
      </c>
      <c r="AU399" s="16" t="s">
        <v>89</v>
      </c>
    </row>
    <row r="400" spans="2:65" s="1" customFormat="1">
      <c r="B400" s="31"/>
      <c r="D400" s="149" t="s">
        <v>200</v>
      </c>
      <c r="F400" s="150" t="s">
        <v>1895</v>
      </c>
      <c r="I400" s="147"/>
      <c r="L400" s="31"/>
      <c r="M400" s="148"/>
      <c r="T400" s="55"/>
      <c r="AT400" s="16" t="s">
        <v>200</v>
      </c>
      <c r="AU400" s="16" t="s">
        <v>89</v>
      </c>
    </row>
    <row r="401" spans="2:65" s="11" customFormat="1" ht="22.9" customHeight="1">
      <c r="B401" s="121"/>
      <c r="D401" s="122" t="s">
        <v>78</v>
      </c>
      <c r="E401" s="130" t="s">
        <v>369</v>
      </c>
      <c r="F401" s="130" t="s">
        <v>666</v>
      </c>
      <c r="I401" s="124"/>
      <c r="J401" s="131">
        <f>BK401</f>
        <v>0</v>
      </c>
      <c r="L401" s="121"/>
      <c r="M401" s="125"/>
      <c r="P401" s="126">
        <f>SUM(P402:P434)</f>
        <v>0</v>
      </c>
      <c r="R401" s="126">
        <f>SUM(R402:R434)</f>
        <v>0.37993962000000003</v>
      </c>
      <c r="T401" s="127">
        <f>SUM(T402:T434)</f>
        <v>0</v>
      </c>
      <c r="AR401" s="122" t="s">
        <v>87</v>
      </c>
      <c r="AT401" s="128" t="s">
        <v>78</v>
      </c>
      <c r="AU401" s="128" t="s">
        <v>87</v>
      </c>
      <c r="AY401" s="122" t="s">
        <v>190</v>
      </c>
      <c r="BK401" s="129">
        <f>SUM(BK402:BK434)</f>
        <v>0</v>
      </c>
    </row>
    <row r="402" spans="2:65" s="1" customFormat="1" ht="24.2" customHeight="1">
      <c r="B402" s="31"/>
      <c r="C402" s="132" t="s">
        <v>429</v>
      </c>
      <c r="D402" s="132" t="s">
        <v>192</v>
      </c>
      <c r="E402" s="133" t="s">
        <v>689</v>
      </c>
      <c r="F402" s="134" t="s">
        <v>690</v>
      </c>
      <c r="G402" s="135" t="s">
        <v>195</v>
      </c>
      <c r="H402" s="136">
        <v>51.84</v>
      </c>
      <c r="I402" s="137"/>
      <c r="J402" s="138">
        <f>ROUND(I402*H402,2)</f>
        <v>0</v>
      </c>
      <c r="K402" s="134" t="s">
        <v>196</v>
      </c>
      <c r="L402" s="31"/>
      <c r="M402" s="139" t="s">
        <v>1</v>
      </c>
      <c r="N402" s="140" t="s">
        <v>44</v>
      </c>
      <c r="P402" s="141">
        <f>O402*H402</f>
        <v>0</v>
      </c>
      <c r="Q402" s="141">
        <v>2.6848749999999999E-4</v>
      </c>
      <c r="R402" s="141">
        <f>Q402*H402</f>
        <v>1.3918392E-2</v>
      </c>
      <c r="S402" s="141">
        <v>0</v>
      </c>
      <c r="T402" s="142">
        <f>S402*H402</f>
        <v>0</v>
      </c>
      <c r="AR402" s="143" t="s">
        <v>197</v>
      </c>
      <c r="AT402" s="143" t="s">
        <v>192</v>
      </c>
      <c r="AU402" s="143" t="s">
        <v>89</v>
      </c>
      <c r="AY402" s="16" t="s">
        <v>190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6" t="s">
        <v>87</v>
      </c>
      <c r="BK402" s="144">
        <f>ROUND(I402*H402,2)</f>
        <v>0</v>
      </c>
      <c r="BL402" s="16" t="s">
        <v>197</v>
      </c>
      <c r="BM402" s="143" t="s">
        <v>622</v>
      </c>
    </row>
    <row r="403" spans="2:65" s="1" customFormat="1" ht="19.5">
      <c r="B403" s="31"/>
      <c r="D403" s="145" t="s">
        <v>198</v>
      </c>
      <c r="F403" s="146" t="s">
        <v>692</v>
      </c>
      <c r="I403" s="147"/>
      <c r="L403" s="31"/>
      <c r="M403" s="148"/>
      <c r="T403" s="55"/>
      <c r="AT403" s="16" t="s">
        <v>198</v>
      </c>
      <c r="AU403" s="16" t="s">
        <v>89</v>
      </c>
    </row>
    <row r="404" spans="2:65" s="1" customFormat="1">
      <c r="B404" s="31"/>
      <c r="D404" s="149" t="s">
        <v>200</v>
      </c>
      <c r="F404" s="150" t="s">
        <v>693</v>
      </c>
      <c r="I404" s="147"/>
      <c r="L404" s="31"/>
      <c r="M404" s="148"/>
      <c r="T404" s="55"/>
      <c r="AT404" s="16" t="s">
        <v>200</v>
      </c>
      <c r="AU404" s="16" t="s">
        <v>89</v>
      </c>
    </row>
    <row r="405" spans="2:65" s="1" customFormat="1" ht="16.5" customHeight="1">
      <c r="B405" s="31"/>
      <c r="C405" s="152" t="s">
        <v>625</v>
      </c>
      <c r="D405" s="152" t="s">
        <v>426</v>
      </c>
      <c r="E405" s="153" t="s">
        <v>2324</v>
      </c>
      <c r="F405" s="154" t="s">
        <v>696</v>
      </c>
      <c r="G405" s="155" t="s">
        <v>204</v>
      </c>
      <c r="H405" s="156">
        <v>48</v>
      </c>
      <c r="I405" s="157"/>
      <c r="J405" s="158">
        <f>ROUND(I405*H405,2)</f>
        <v>0</v>
      </c>
      <c r="K405" s="154" t="s">
        <v>1</v>
      </c>
      <c r="L405" s="159"/>
      <c r="M405" s="160" t="s">
        <v>1</v>
      </c>
      <c r="N405" s="161" t="s">
        <v>44</v>
      </c>
      <c r="P405" s="141">
        <f>O405*H405</f>
        <v>0</v>
      </c>
      <c r="Q405" s="141">
        <v>0</v>
      </c>
      <c r="R405" s="141">
        <f>Q405*H405</f>
        <v>0</v>
      </c>
      <c r="S405" s="141">
        <v>0</v>
      </c>
      <c r="T405" s="142">
        <f>S405*H405</f>
        <v>0</v>
      </c>
      <c r="AR405" s="143" t="s">
        <v>216</v>
      </c>
      <c r="AT405" s="143" t="s">
        <v>426</v>
      </c>
      <c r="AU405" s="143" t="s">
        <v>89</v>
      </c>
      <c r="AY405" s="16" t="s">
        <v>190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6" t="s">
        <v>87</v>
      </c>
      <c r="BK405" s="144">
        <f>ROUND(I405*H405,2)</f>
        <v>0</v>
      </c>
      <c r="BL405" s="16" t="s">
        <v>197</v>
      </c>
      <c r="BM405" s="143" t="s">
        <v>628</v>
      </c>
    </row>
    <row r="406" spans="2:65" s="1" customFormat="1" ht="19.5">
      <c r="B406" s="31"/>
      <c r="D406" s="145" t="s">
        <v>198</v>
      </c>
      <c r="F406" s="146" t="s">
        <v>698</v>
      </c>
      <c r="I406" s="147"/>
      <c r="L406" s="31"/>
      <c r="M406" s="148"/>
      <c r="T406" s="55"/>
      <c r="AT406" s="16" t="s">
        <v>198</v>
      </c>
      <c r="AU406" s="16" t="s">
        <v>89</v>
      </c>
    </row>
    <row r="407" spans="2:65" s="1" customFormat="1" ht="39">
      <c r="B407" s="31"/>
      <c r="D407" s="145" t="s">
        <v>403</v>
      </c>
      <c r="F407" s="151" t="s">
        <v>2325</v>
      </c>
      <c r="I407" s="147"/>
      <c r="L407" s="31"/>
      <c r="M407" s="148"/>
      <c r="T407" s="55"/>
      <c r="AT407" s="16" t="s">
        <v>403</v>
      </c>
      <c r="AU407" s="16" t="s">
        <v>89</v>
      </c>
    </row>
    <row r="408" spans="2:65" s="1" customFormat="1" ht="33" customHeight="1">
      <c r="B408" s="31"/>
      <c r="C408" s="132" t="s">
        <v>434</v>
      </c>
      <c r="D408" s="132" t="s">
        <v>192</v>
      </c>
      <c r="E408" s="133" t="s">
        <v>717</v>
      </c>
      <c r="F408" s="134" t="s">
        <v>718</v>
      </c>
      <c r="G408" s="135" t="s">
        <v>195</v>
      </c>
      <c r="H408" s="136">
        <v>141.12</v>
      </c>
      <c r="I408" s="137"/>
      <c r="J408" s="138">
        <f>ROUND(I408*H408,2)</f>
        <v>0</v>
      </c>
      <c r="K408" s="134" t="s">
        <v>196</v>
      </c>
      <c r="L408" s="31"/>
      <c r="M408" s="139" t="s">
        <v>1</v>
      </c>
      <c r="N408" s="140" t="s">
        <v>44</v>
      </c>
      <c r="P408" s="141">
        <f>O408*H408</f>
        <v>0</v>
      </c>
      <c r="Q408" s="141">
        <v>2.6533749999999999E-4</v>
      </c>
      <c r="R408" s="141">
        <f>Q408*H408</f>
        <v>3.7444428000000002E-2</v>
      </c>
      <c r="S408" s="141">
        <v>0</v>
      </c>
      <c r="T408" s="142">
        <f>S408*H408</f>
        <v>0</v>
      </c>
      <c r="AR408" s="143" t="s">
        <v>197</v>
      </c>
      <c r="AT408" s="143" t="s">
        <v>192</v>
      </c>
      <c r="AU408" s="143" t="s">
        <v>89</v>
      </c>
      <c r="AY408" s="16" t="s">
        <v>190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6" t="s">
        <v>87</v>
      </c>
      <c r="BK408" s="144">
        <f>ROUND(I408*H408,2)</f>
        <v>0</v>
      </c>
      <c r="BL408" s="16" t="s">
        <v>197</v>
      </c>
      <c r="BM408" s="143" t="s">
        <v>633</v>
      </c>
    </row>
    <row r="409" spans="2:65" s="1" customFormat="1" ht="29.25">
      <c r="B409" s="31"/>
      <c r="D409" s="145" t="s">
        <v>198</v>
      </c>
      <c r="F409" s="146" t="s">
        <v>720</v>
      </c>
      <c r="I409" s="147"/>
      <c r="L409" s="31"/>
      <c r="M409" s="148"/>
      <c r="T409" s="55"/>
      <c r="AT409" s="16" t="s">
        <v>198</v>
      </c>
      <c r="AU409" s="16" t="s">
        <v>89</v>
      </c>
    </row>
    <row r="410" spans="2:65" s="1" customFormat="1">
      <c r="B410" s="31"/>
      <c r="D410" s="149" t="s">
        <v>200</v>
      </c>
      <c r="F410" s="150" t="s">
        <v>721</v>
      </c>
      <c r="I410" s="147"/>
      <c r="L410" s="31"/>
      <c r="M410" s="148"/>
      <c r="T410" s="55"/>
      <c r="AT410" s="16" t="s">
        <v>200</v>
      </c>
      <c r="AU410" s="16" t="s">
        <v>89</v>
      </c>
    </row>
    <row r="411" spans="2:65" s="1" customFormat="1" ht="24.2" customHeight="1">
      <c r="B411" s="31"/>
      <c r="C411" s="152" t="s">
        <v>636</v>
      </c>
      <c r="D411" s="152" t="s">
        <v>426</v>
      </c>
      <c r="E411" s="153" t="s">
        <v>728</v>
      </c>
      <c r="F411" s="154" t="s">
        <v>729</v>
      </c>
      <c r="G411" s="155" t="s">
        <v>204</v>
      </c>
      <c r="H411" s="156">
        <v>56</v>
      </c>
      <c r="I411" s="157"/>
      <c r="J411" s="158">
        <f>ROUND(I411*H411,2)</f>
        <v>0</v>
      </c>
      <c r="K411" s="154" t="s">
        <v>1</v>
      </c>
      <c r="L411" s="159"/>
      <c r="M411" s="160" t="s">
        <v>1</v>
      </c>
      <c r="N411" s="161" t="s">
        <v>44</v>
      </c>
      <c r="P411" s="141">
        <f>O411*H411</f>
        <v>0</v>
      </c>
      <c r="Q411" s="141">
        <v>0</v>
      </c>
      <c r="R411" s="141">
        <f>Q411*H411</f>
        <v>0</v>
      </c>
      <c r="S411" s="141">
        <v>0</v>
      </c>
      <c r="T411" s="142">
        <f>S411*H411</f>
        <v>0</v>
      </c>
      <c r="AR411" s="143" t="s">
        <v>216</v>
      </c>
      <c r="AT411" s="143" t="s">
        <v>426</v>
      </c>
      <c r="AU411" s="143" t="s">
        <v>89</v>
      </c>
      <c r="AY411" s="16" t="s">
        <v>190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6" t="s">
        <v>87</v>
      </c>
      <c r="BK411" s="144">
        <f>ROUND(I411*H411,2)</f>
        <v>0</v>
      </c>
      <c r="BL411" s="16" t="s">
        <v>197</v>
      </c>
      <c r="BM411" s="143" t="s">
        <v>639</v>
      </c>
    </row>
    <row r="412" spans="2:65" s="1" customFormat="1" ht="19.5">
      <c r="B412" s="31"/>
      <c r="D412" s="145" t="s">
        <v>198</v>
      </c>
      <c r="F412" s="146" t="s">
        <v>731</v>
      </c>
      <c r="I412" s="147"/>
      <c r="L412" s="31"/>
      <c r="M412" s="148"/>
      <c r="T412" s="55"/>
      <c r="AT412" s="16" t="s">
        <v>198</v>
      </c>
      <c r="AU412" s="16" t="s">
        <v>89</v>
      </c>
    </row>
    <row r="413" spans="2:65" s="1" customFormat="1" ht="39">
      <c r="B413" s="31"/>
      <c r="D413" s="145" t="s">
        <v>403</v>
      </c>
      <c r="F413" s="151" t="s">
        <v>732</v>
      </c>
      <c r="I413" s="147"/>
      <c r="L413" s="31"/>
      <c r="M413" s="148"/>
      <c r="T413" s="55"/>
      <c r="AT413" s="16" t="s">
        <v>403</v>
      </c>
      <c r="AU413" s="16" t="s">
        <v>89</v>
      </c>
    </row>
    <row r="414" spans="2:65" s="1" customFormat="1" ht="24.2" customHeight="1">
      <c r="B414" s="31"/>
      <c r="C414" s="132" t="s">
        <v>439</v>
      </c>
      <c r="D414" s="132" t="s">
        <v>192</v>
      </c>
      <c r="E414" s="133" t="s">
        <v>738</v>
      </c>
      <c r="F414" s="134" t="s">
        <v>739</v>
      </c>
      <c r="G414" s="135" t="s">
        <v>204</v>
      </c>
      <c r="H414" s="136">
        <v>4</v>
      </c>
      <c r="I414" s="137"/>
      <c r="J414" s="138">
        <f>ROUND(I414*H414,2)</f>
        <v>0</v>
      </c>
      <c r="K414" s="134" t="s">
        <v>1</v>
      </c>
      <c r="L414" s="31"/>
      <c r="M414" s="139" t="s">
        <v>1</v>
      </c>
      <c r="N414" s="140" t="s">
        <v>44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197</v>
      </c>
      <c r="AT414" s="143" t="s">
        <v>192</v>
      </c>
      <c r="AU414" s="143" t="s">
        <v>89</v>
      </c>
      <c r="AY414" s="16" t="s">
        <v>190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6" t="s">
        <v>87</v>
      </c>
      <c r="BK414" s="144">
        <f>ROUND(I414*H414,2)</f>
        <v>0</v>
      </c>
      <c r="BL414" s="16" t="s">
        <v>197</v>
      </c>
      <c r="BM414" s="143" t="s">
        <v>644</v>
      </c>
    </row>
    <row r="415" spans="2:65" s="1" customFormat="1" ht="29.25">
      <c r="B415" s="31"/>
      <c r="D415" s="145" t="s">
        <v>198</v>
      </c>
      <c r="F415" s="146" t="s">
        <v>741</v>
      </c>
      <c r="I415" s="147"/>
      <c r="L415" s="31"/>
      <c r="M415" s="148"/>
      <c r="T415" s="55"/>
      <c r="AT415" s="16" t="s">
        <v>198</v>
      </c>
      <c r="AU415" s="16" t="s">
        <v>89</v>
      </c>
    </row>
    <row r="416" spans="2:65" s="1" customFormat="1" ht="24.2" customHeight="1">
      <c r="B416" s="31"/>
      <c r="C416" s="132" t="s">
        <v>647</v>
      </c>
      <c r="D416" s="132" t="s">
        <v>192</v>
      </c>
      <c r="E416" s="133" t="s">
        <v>742</v>
      </c>
      <c r="F416" s="134" t="s">
        <v>743</v>
      </c>
      <c r="G416" s="135" t="s">
        <v>204</v>
      </c>
      <c r="H416" s="136">
        <v>22</v>
      </c>
      <c r="I416" s="137"/>
      <c r="J416" s="138">
        <f>ROUND(I416*H416,2)</f>
        <v>0</v>
      </c>
      <c r="K416" s="134" t="s">
        <v>1</v>
      </c>
      <c r="L416" s="31"/>
      <c r="M416" s="139" t="s">
        <v>1</v>
      </c>
      <c r="N416" s="140" t="s">
        <v>44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197</v>
      </c>
      <c r="AT416" s="143" t="s">
        <v>192</v>
      </c>
      <c r="AU416" s="143" t="s">
        <v>89</v>
      </c>
      <c r="AY416" s="16" t="s">
        <v>190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6" t="s">
        <v>87</v>
      </c>
      <c r="BK416" s="144">
        <f>ROUND(I416*H416,2)</f>
        <v>0</v>
      </c>
      <c r="BL416" s="16" t="s">
        <v>197</v>
      </c>
      <c r="BM416" s="143" t="s">
        <v>650</v>
      </c>
    </row>
    <row r="417" spans="2:65" s="1" customFormat="1" ht="29.25">
      <c r="B417" s="31"/>
      <c r="D417" s="145" t="s">
        <v>198</v>
      </c>
      <c r="F417" s="146" t="s">
        <v>745</v>
      </c>
      <c r="I417" s="147"/>
      <c r="L417" s="31"/>
      <c r="M417" s="148"/>
      <c r="T417" s="55"/>
      <c r="AT417" s="16" t="s">
        <v>198</v>
      </c>
      <c r="AU417" s="16" t="s">
        <v>89</v>
      </c>
    </row>
    <row r="418" spans="2:65" s="1" customFormat="1" ht="24.2" customHeight="1">
      <c r="B418" s="31"/>
      <c r="C418" s="152" t="s">
        <v>445</v>
      </c>
      <c r="D418" s="152" t="s">
        <v>426</v>
      </c>
      <c r="E418" s="153" t="s">
        <v>747</v>
      </c>
      <c r="F418" s="154" t="s">
        <v>748</v>
      </c>
      <c r="G418" s="155" t="s">
        <v>368</v>
      </c>
      <c r="H418" s="156">
        <v>63.36</v>
      </c>
      <c r="I418" s="157"/>
      <c r="J418" s="158">
        <f>ROUND(I418*H418,2)</f>
        <v>0</v>
      </c>
      <c r="K418" s="154" t="s">
        <v>196</v>
      </c>
      <c r="L418" s="159"/>
      <c r="M418" s="160" t="s">
        <v>1</v>
      </c>
      <c r="N418" s="161" t="s">
        <v>44</v>
      </c>
      <c r="P418" s="141">
        <f>O418*H418</f>
        <v>0</v>
      </c>
      <c r="Q418" s="141">
        <v>3.0000000000000001E-3</v>
      </c>
      <c r="R418" s="141">
        <f>Q418*H418</f>
        <v>0.19008</v>
      </c>
      <c r="S418" s="141">
        <v>0</v>
      </c>
      <c r="T418" s="142">
        <f>S418*H418</f>
        <v>0</v>
      </c>
      <c r="AR418" s="143" t="s">
        <v>216</v>
      </c>
      <c r="AT418" s="143" t="s">
        <v>426</v>
      </c>
      <c r="AU418" s="143" t="s">
        <v>89</v>
      </c>
      <c r="AY418" s="16" t="s">
        <v>190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6" t="s">
        <v>87</v>
      </c>
      <c r="BK418" s="144">
        <f>ROUND(I418*H418,2)</f>
        <v>0</v>
      </c>
      <c r="BL418" s="16" t="s">
        <v>197</v>
      </c>
      <c r="BM418" s="143" t="s">
        <v>656</v>
      </c>
    </row>
    <row r="419" spans="2:65" s="1" customFormat="1">
      <c r="B419" s="31"/>
      <c r="D419" s="145" t="s">
        <v>198</v>
      </c>
      <c r="F419" s="146" t="s">
        <v>748</v>
      </c>
      <c r="I419" s="147"/>
      <c r="L419" s="31"/>
      <c r="M419" s="148"/>
      <c r="T419" s="55"/>
      <c r="AT419" s="16" t="s">
        <v>198</v>
      </c>
      <c r="AU419" s="16" t="s">
        <v>89</v>
      </c>
    </row>
    <row r="420" spans="2:65" s="1" customFormat="1" ht="24.2" customHeight="1">
      <c r="B420" s="31"/>
      <c r="C420" s="152" t="s">
        <v>660</v>
      </c>
      <c r="D420" s="152" t="s">
        <v>426</v>
      </c>
      <c r="E420" s="153" t="s">
        <v>750</v>
      </c>
      <c r="F420" s="154" t="s">
        <v>751</v>
      </c>
      <c r="G420" s="155" t="s">
        <v>204</v>
      </c>
      <c r="H420" s="156">
        <v>26</v>
      </c>
      <c r="I420" s="157"/>
      <c r="J420" s="158">
        <f>ROUND(I420*H420,2)</f>
        <v>0</v>
      </c>
      <c r="K420" s="154" t="s">
        <v>196</v>
      </c>
      <c r="L420" s="159"/>
      <c r="M420" s="160" t="s">
        <v>1</v>
      </c>
      <c r="N420" s="161" t="s">
        <v>44</v>
      </c>
      <c r="P420" s="141">
        <f>O420*H420</f>
        <v>0</v>
      </c>
      <c r="Q420" s="141">
        <v>6.0000000000000002E-5</v>
      </c>
      <c r="R420" s="141">
        <f>Q420*H420</f>
        <v>1.56E-3</v>
      </c>
      <c r="S420" s="141">
        <v>0</v>
      </c>
      <c r="T420" s="142">
        <f>S420*H420</f>
        <v>0</v>
      </c>
      <c r="AR420" s="143" t="s">
        <v>216</v>
      </c>
      <c r="AT420" s="143" t="s">
        <v>426</v>
      </c>
      <c r="AU420" s="143" t="s">
        <v>89</v>
      </c>
      <c r="AY420" s="16" t="s">
        <v>190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6" t="s">
        <v>87</v>
      </c>
      <c r="BK420" s="144">
        <f>ROUND(I420*H420,2)</f>
        <v>0</v>
      </c>
      <c r="BL420" s="16" t="s">
        <v>197</v>
      </c>
      <c r="BM420" s="143" t="s">
        <v>663</v>
      </c>
    </row>
    <row r="421" spans="2:65" s="1" customFormat="1">
      <c r="B421" s="31"/>
      <c r="D421" s="145" t="s">
        <v>198</v>
      </c>
      <c r="F421" s="146" t="s">
        <v>751</v>
      </c>
      <c r="I421" s="147"/>
      <c r="L421" s="31"/>
      <c r="M421" s="148"/>
      <c r="T421" s="55"/>
      <c r="AT421" s="16" t="s">
        <v>198</v>
      </c>
      <c r="AU421" s="16" t="s">
        <v>89</v>
      </c>
    </row>
    <row r="422" spans="2:65" s="1" customFormat="1" ht="19.5">
      <c r="B422" s="31"/>
      <c r="D422" s="145" t="s">
        <v>403</v>
      </c>
      <c r="F422" s="151" t="s">
        <v>1910</v>
      </c>
      <c r="I422" s="147"/>
      <c r="L422" s="31"/>
      <c r="M422" s="148"/>
      <c r="T422" s="55"/>
      <c r="AT422" s="16" t="s">
        <v>403</v>
      </c>
      <c r="AU422" s="16" t="s">
        <v>89</v>
      </c>
    </row>
    <row r="423" spans="2:65" s="1" customFormat="1" ht="24.2" customHeight="1">
      <c r="B423" s="31"/>
      <c r="C423" s="132" t="s">
        <v>448</v>
      </c>
      <c r="D423" s="132" t="s">
        <v>192</v>
      </c>
      <c r="E423" s="133" t="s">
        <v>755</v>
      </c>
      <c r="F423" s="134" t="s">
        <v>756</v>
      </c>
      <c r="G423" s="135" t="s">
        <v>195</v>
      </c>
      <c r="H423" s="136">
        <v>95.76</v>
      </c>
      <c r="I423" s="137"/>
      <c r="J423" s="138">
        <f>ROUND(I423*H423,2)</f>
        <v>0</v>
      </c>
      <c r="K423" s="134" t="s">
        <v>196</v>
      </c>
      <c r="L423" s="31"/>
      <c r="M423" s="139" t="s">
        <v>1</v>
      </c>
      <c r="N423" s="140" t="s">
        <v>44</v>
      </c>
      <c r="P423" s="141">
        <f>O423*H423</f>
        <v>0</v>
      </c>
      <c r="Q423" s="141">
        <v>0</v>
      </c>
      <c r="R423" s="141">
        <f>Q423*H423</f>
        <v>0</v>
      </c>
      <c r="S423" s="141">
        <v>0</v>
      </c>
      <c r="T423" s="142">
        <f>S423*H423</f>
        <v>0</v>
      </c>
      <c r="AR423" s="143" t="s">
        <v>197</v>
      </c>
      <c r="AT423" s="143" t="s">
        <v>192</v>
      </c>
      <c r="AU423" s="143" t="s">
        <v>89</v>
      </c>
      <c r="AY423" s="16" t="s">
        <v>190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87</v>
      </c>
      <c r="BK423" s="144">
        <f>ROUND(I423*H423,2)</f>
        <v>0</v>
      </c>
      <c r="BL423" s="16" t="s">
        <v>197</v>
      </c>
      <c r="BM423" s="143" t="s">
        <v>669</v>
      </c>
    </row>
    <row r="424" spans="2:65" s="1" customFormat="1" ht="19.5">
      <c r="B424" s="31"/>
      <c r="D424" s="145" t="s">
        <v>198</v>
      </c>
      <c r="F424" s="146" t="s">
        <v>758</v>
      </c>
      <c r="I424" s="147"/>
      <c r="L424" s="31"/>
      <c r="M424" s="148"/>
      <c r="T424" s="55"/>
      <c r="AT424" s="16" t="s">
        <v>198</v>
      </c>
      <c r="AU424" s="16" t="s">
        <v>89</v>
      </c>
    </row>
    <row r="425" spans="2:65" s="1" customFormat="1">
      <c r="B425" s="31"/>
      <c r="D425" s="149" t="s">
        <v>200</v>
      </c>
      <c r="F425" s="150" t="s">
        <v>759</v>
      </c>
      <c r="I425" s="147"/>
      <c r="L425" s="31"/>
      <c r="M425" s="148"/>
      <c r="T425" s="55"/>
      <c r="AT425" s="16" t="s">
        <v>200</v>
      </c>
      <c r="AU425" s="16" t="s">
        <v>89</v>
      </c>
    </row>
    <row r="426" spans="2:65" s="1" customFormat="1" ht="16.5" customHeight="1">
      <c r="B426" s="31"/>
      <c r="C426" s="152" t="s">
        <v>672</v>
      </c>
      <c r="D426" s="152" t="s">
        <v>426</v>
      </c>
      <c r="E426" s="153" t="s">
        <v>760</v>
      </c>
      <c r="F426" s="154" t="s">
        <v>761</v>
      </c>
      <c r="G426" s="155" t="s">
        <v>195</v>
      </c>
      <c r="H426" s="156">
        <v>105.336</v>
      </c>
      <c r="I426" s="157"/>
      <c r="J426" s="158">
        <f>ROUND(I426*H426,2)</f>
        <v>0</v>
      </c>
      <c r="K426" s="154" t="s">
        <v>196</v>
      </c>
      <c r="L426" s="159"/>
      <c r="M426" s="160" t="s">
        <v>1</v>
      </c>
      <c r="N426" s="161" t="s">
        <v>44</v>
      </c>
      <c r="P426" s="141">
        <f>O426*H426</f>
        <v>0</v>
      </c>
      <c r="Q426" s="141">
        <v>1.2999999999999999E-3</v>
      </c>
      <c r="R426" s="141">
        <f>Q426*H426</f>
        <v>0.1369368</v>
      </c>
      <c r="S426" s="141">
        <v>0</v>
      </c>
      <c r="T426" s="142">
        <f>S426*H426</f>
        <v>0</v>
      </c>
      <c r="AR426" s="143" t="s">
        <v>216</v>
      </c>
      <c r="AT426" s="143" t="s">
        <v>426</v>
      </c>
      <c r="AU426" s="143" t="s">
        <v>89</v>
      </c>
      <c r="AY426" s="16" t="s">
        <v>190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6" t="s">
        <v>87</v>
      </c>
      <c r="BK426" s="144">
        <f>ROUND(I426*H426,2)</f>
        <v>0</v>
      </c>
      <c r="BL426" s="16" t="s">
        <v>197</v>
      </c>
      <c r="BM426" s="143" t="s">
        <v>675</v>
      </c>
    </row>
    <row r="427" spans="2:65" s="1" customFormat="1">
      <c r="B427" s="31"/>
      <c r="D427" s="145" t="s">
        <v>198</v>
      </c>
      <c r="F427" s="146" t="s">
        <v>761</v>
      </c>
      <c r="I427" s="147"/>
      <c r="L427" s="31"/>
      <c r="M427" s="148"/>
      <c r="T427" s="55"/>
      <c r="AT427" s="16" t="s">
        <v>198</v>
      </c>
      <c r="AU427" s="16" t="s">
        <v>89</v>
      </c>
    </row>
    <row r="428" spans="2:65" s="1" customFormat="1" ht="29.25">
      <c r="B428" s="31"/>
      <c r="D428" s="145" t="s">
        <v>403</v>
      </c>
      <c r="F428" s="151" t="s">
        <v>763</v>
      </c>
      <c r="I428" s="147"/>
      <c r="L428" s="31"/>
      <c r="M428" s="148"/>
      <c r="T428" s="55"/>
      <c r="AT428" s="16" t="s">
        <v>403</v>
      </c>
      <c r="AU428" s="16" t="s">
        <v>89</v>
      </c>
    </row>
    <row r="429" spans="2:65" s="1" customFormat="1" ht="24.2" customHeight="1">
      <c r="B429" s="31"/>
      <c r="C429" s="132" t="s">
        <v>454</v>
      </c>
      <c r="D429" s="132" t="s">
        <v>192</v>
      </c>
      <c r="E429" s="133" t="s">
        <v>801</v>
      </c>
      <c r="F429" s="134" t="s">
        <v>802</v>
      </c>
      <c r="G429" s="135" t="s">
        <v>204</v>
      </c>
      <c r="H429" s="136">
        <v>2</v>
      </c>
      <c r="I429" s="137"/>
      <c r="J429" s="138">
        <f>ROUND(I429*H429,2)</f>
        <v>0</v>
      </c>
      <c r="K429" s="134" t="s">
        <v>196</v>
      </c>
      <c r="L429" s="31"/>
      <c r="M429" s="139" t="s">
        <v>1</v>
      </c>
      <c r="N429" s="140" t="s">
        <v>44</v>
      </c>
      <c r="P429" s="141">
        <f>O429*H429</f>
        <v>0</v>
      </c>
      <c r="Q429" s="141">
        <v>0</v>
      </c>
      <c r="R429" s="141">
        <f>Q429*H429</f>
        <v>0</v>
      </c>
      <c r="S429" s="141">
        <v>0</v>
      </c>
      <c r="T429" s="142">
        <f>S429*H429</f>
        <v>0</v>
      </c>
      <c r="AR429" s="143" t="s">
        <v>197</v>
      </c>
      <c r="AT429" s="143" t="s">
        <v>192</v>
      </c>
      <c r="AU429" s="143" t="s">
        <v>89</v>
      </c>
      <c r="AY429" s="16" t="s">
        <v>190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87</v>
      </c>
      <c r="BK429" s="144">
        <f>ROUND(I429*H429,2)</f>
        <v>0</v>
      </c>
      <c r="BL429" s="16" t="s">
        <v>197</v>
      </c>
      <c r="BM429" s="143" t="s">
        <v>680</v>
      </c>
    </row>
    <row r="430" spans="2:65" s="1" customFormat="1" ht="19.5">
      <c r="B430" s="31"/>
      <c r="D430" s="145" t="s">
        <v>198</v>
      </c>
      <c r="F430" s="146" t="s">
        <v>804</v>
      </c>
      <c r="I430" s="147"/>
      <c r="L430" s="31"/>
      <c r="M430" s="148"/>
      <c r="T430" s="55"/>
      <c r="AT430" s="16" t="s">
        <v>198</v>
      </c>
      <c r="AU430" s="16" t="s">
        <v>89</v>
      </c>
    </row>
    <row r="431" spans="2:65" s="1" customFormat="1">
      <c r="B431" s="31"/>
      <c r="D431" s="149" t="s">
        <v>200</v>
      </c>
      <c r="F431" s="150" t="s">
        <v>805</v>
      </c>
      <c r="I431" s="147"/>
      <c r="L431" s="31"/>
      <c r="M431" s="148"/>
      <c r="T431" s="55"/>
      <c r="AT431" s="16" t="s">
        <v>200</v>
      </c>
      <c r="AU431" s="16" t="s">
        <v>89</v>
      </c>
    </row>
    <row r="432" spans="2:65" s="1" customFormat="1" ht="24.2" customHeight="1">
      <c r="B432" s="31"/>
      <c r="C432" s="152" t="s">
        <v>683</v>
      </c>
      <c r="D432" s="152" t="s">
        <v>426</v>
      </c>
      <c r="E432" s="153" t="s">
        <v>807</v>
      </c>
      <c r="F432" s="154" t="s">
        <v>808</v>
      </c>
      <c r="G432" s="155" t="s">
        <v>204</v>
      </c>
      <c r="H432" s="156">
        <v>2</v>
      </c>
      <c r="I432" s="157"/>
      <c r="J432" s="158">
        <f>ROUND(I432*H432,2)</f>
        <v>0</v>
      </c>
      <c r="K432" s="154" t="s">
        <v>1</v>
      </c>
      <c r="L432" s="159"/>
      <c r="M432" s="160" t="s">
        <v>1</v>
      </c>
      <c r="N432" s="161" t="s">
        <v>44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216</v>
      </c>
      <c r="AT432" s="143" t="s">
        <v>426</v>
      </c>
      <c r="AU432" s="143" t="s">
        <v>89</v>
      </c>
      <c r="AY432" s="16" t="s">
        <v>190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6" t="s">
        <v>87</v>
      </c>
      <c r="BK432" s="144">
        <f>ROUND(I432*H432,2)</f>
        <v>0</v>
      </c>
      <c r="BL432" s="16" t="s">
        <v>197</v>
      </c>
      <c r="BM432" s="143" t="s">
        <v>686</v>
      </c>
    </row>
    <row r="433" spans="2:65" s="1" customFormat="1" ht="19.5">
      <c r="B433" s="31"/>
      <c r="D433" s="145" t="s">
        <v>198</v>
      </c>
      <c r="F433" s="146" t="s">
        <v>810</v>
      </c>
      <c r="I433" s="147"/>
      <c r="L433" s="31"/>
      <c r="M433" s="148"/>
      <c r="T433" s="55"/>
      <c r="AT433" s="16" t="s">
        <v>198</v>
      </c>
      <c r="AU433" s="16" t="s">
        <v>89</v>
      </c>
    </row>
    <row r="434" spans="2:65" s="1" customFormat="1" ht="48.75">
      <c r="B434" s="31"/>
      <c r="D434" s="145" t="s">
        <v>403</v>
      </c>
      <c r="F434" s="151" t="s">
        <v>2326</v>
      </c>
      <c r="I434" s="147"/>
      <c r="L434" s="31"/>
      <c r="M434" s="148"/>
      <c r="T434" s="55"/>
      <c r="AT434" s="16" t="s">
        <v>403</v>
      </c>
      <c r="AU434" s="16" t="s">
        <v>89</v>
      </c>
    </row>
    <row r="435" spans="2:65" s="11" customFormat="1" ht="22.9" customHeight="1">
      <c r="B435" s="121"/>
      <c r="D435" s="122" t="s">
        <v>78</v>
      </c>
      <c r="E435" s="130" t="s">
        <v>240</v>
      </c>
      <c r="F435" s="130" t="s">
        <v>817</v>
      </c>
      <c r="I435" s="124"/>
      <c r="J435" s="131">
        <f>BK435</f>
        <v>0</v>
      </c>
      <c r="L435" s="121"/>
      <c r="M435" s="125"/>
      <c r="P435" s="126">
        <v>0</v>
      </c>
      <c r="R435" s="126">
        <v>0</v>
      </c>
      <c r="T435" s="127">
        <v>0</v>
      </c>
      <c r="AR435" s="122" t="s">
        <v>87</v>
      </c>
      <c r="AT435" s="128" t="s">
        <v>78</v>
      </c>
      <c r="AU435" s="128" t="s">
        <v>87</v>
      </c>
      <c r="AY435" s="122" t="s">
        <v>190</v>
      </c>
      <c r="BK435" s="129">
        <v>0</v>
      </c>
    </row>
    <row r="436" spans="2:65" s="11" customFormat="1" ht="22.9" customHeight="1">
      <c r="B436" s="121"/>
      <c r="D436" s="122" t="s">
        <v>78</v>
      </c>
      <c r="E436" s="130" t="s">
        <v>454</v>
      </c>
      <c r="F436" s="130" t="s">
        <v>830</v>
      </c>
      <c r="I436" s="124"/>
      <c r="J436" s="131">
        <f>BK436</f>
        <v>0</v>
      </c>
      <c r="L436" s="121"/>
      <c r="M436" s="125"/>
      <c r="P436" s="126">
        <f>SUM(P437:P457)</f>
        <v>0</v>
      </c>
      <c r="R436" s="126">
        <f>SUM(R437:R457)</f>
        <v>3.8212980000000001E-2</v>
      </c>
      <c r="T436" s="127">
        <f>SUM(T437:T457)</f>
        <v>0</v>
      </c>
      <c r="AR436" s="122" t="s">
        <v>87</v>
      </c>
      <c r="AT436" s="128" t="s">
        <v>78</v>
      </c>
      <c r="AU436" s="128" t="s">
        <v>87</v>
      </c>
      <c r="AY436" s="122" t="s">
        <v>190</v>
      </c>
      <c r="BK436" s="129">
        <f>SUM(BK437:BK457)</f>
        <v>0</v>
      </c>
    </row>
    <row r="437" spans="2:65" s="1" customFormat="1" ht="37.9" customHeight="1">
      <c r="B437" s="31"/>
      <c r="C437" s="132" t="s">
        <v>458</v>
      </c>
      <c r="D437" s="132" t="s">
        <v>192</v>
      </c>
      <c r="E437" s="133" t="s">
        <v>832</v>
      </c>
      <c r="F437" s="134" t="s">
        <v>833</v>
      </c>
      <c r="G437" s="135" t="s">
        <v>195</v>
      </c>
      <c r="H437" s="136">
        <v>988.32</v>
      </c>
      <c r="I437" s="137"/>
      <c r="J437" s="138">
        <f>ROUND(I437*H437,2)</f>
        <v>0</v>
      </c>
      <c r="K437" s="134" t="s">
        <v>196</v>
      </c>
      <c r="L437" s="31"/>
      <c r="M437" s="139" t="s">
        <v>1</v>
      </c>
      <c r="N437" s="140" t="s">
        <v>44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197</v>
      </c>
      <c r="AT437" s="143" t="s">
        <v>192</v>
      </c>
      <c r="AU437" s="143" t="s">
        <v>89</v>
      </c>
      <c r="AY437" s="16" t="s">
        <v>190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6" t="s">
        <v>87</v>
      </c>
      <c r="BK437" s="144">
        <f>ROUND(I437*H437,2)</f>
        <v>0</v>
      </c>
      <c r="BL437" s="16" t="s">
        <v>197</v>
      </c>
      <c r="BM437" s="143" t="s">
        <v>691</v>
      </c>
    </row>
    <row r="438" spans="2:65" s="1" customFormat="1" ht="29.25">
      <c r="B438" s="31"/>
      <c r="D438" s="145" t="s">
        <v>198</v>
      </c>
      <c r="F438" s="146" t="s">
        <v>835</v>
      </c>
      <c r="I438" s="147"/>
      <c r="L438" s="31"/>
      <c r="M438" s="148"/>
      <c r="T438" s="55"/>
      <c r="AT438" s="16" t="s">
        <v>198</v>
      </c>
      <c r="AU438" s="16" t="s">
        <v>89</v>
      </c>
    </row>
    <row r="439" spans="2:65" s="1" customFormat="1">
      <c r="B439" s="31"/>
      <c r="D439" s="149" t="s">
        <v>200</v>
      </c>
      <c r="F439" s="150" t="s">
        <v>836</v>
      </c>
      <c r="I439" s="147"/>
      <c r="L439" s="31"/>
      <c r="M439" s="148"/>
      <c r="T439" s="55"/>
      <c r="AT439" s="16" t="s">
        <v>200</v>
      </c>
      <c r="AU439" s="16" t="s">
        <v>89</v>
      </c>
    </row>
    <row r="440" spans="2:65" s="1" customFormat="1" ht="33" customHeight="1">
      <c r="B440" s="31"/>
      <c r="C440" s="132" t="s">
        <v>694</v>
      </c>
      <c r="D440" s="132" t="s">
        <v>192</v>
      </c>
      <c r="E440" s="133" t="s">
        <v>843</v>
      </c>
      <c r="F440" s="134" t="s">
        <v>844</v>
      </c>
      <c r="G440" s="135" t="s">
        <v>195</v>
      </c>
      <c r="H440" s="136">
        <v>88948.800000000003</v>
      </c>
      <c r="I440" s="137"/>
      <c r="J440" s="138">
        <f>ROUND(I440*H440,2)</f>
        <v>0</v>
      </c>
      <c r="K440" s="134" t="s">
        <v>196</v>
      </c>
      <c r="L440" s="31"/>
      <c r="M440" s="139" t="s">
        <v>1</v>
      </c>
      <c r="N440" s="140" t="s">
        <v>44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197</v>
      </c>
      <c r="AT440" s="143" t="s">
        <v>192</v>
      </c>
      <c r="AU440" s="143" t="s">
        <v>89</v>
      </c>
      <c r="AY440" s="16" t="s">
        <v>190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6" t="s">
        <v>87</v>
      </c>
      <c r="BK440" s="144">
        <f>ROUND(I440*H440,2)</f>
        <v>0</v>
      </c>
      <c r="BL440" s="16" t="s">
        <v>197</v>
      </c>
      <c r="BM440" s="143" t="s">
        <v>697</v>
      </c>
    </row>
    <row r="441" spans="2:65" s="1" customFormat="1" ht="29.25">
      <c r="B441" s="31"/>
      <c r="D441" s="145" t="s">
        <v>198</v>
      </c>
      <c r="F441" s="146" t="s">
        <v>846</v>
      </c>
      <c r="I441" s="147"/>
      <c r="L441" s="31"/>
      <c r="M441" s="148"/>
      <c r="T441" s="55"/>
      <c r="AT441" s="16" t="s">
        <v>198</v>
      </c>
      <c r="AU441" s="16" t="s">
        <v>89</v>
      </c>
    </row>
    <row r="442" spans="2:65" s="1" customFormat="1">
      <c r="B442" s="31"/>
      <c r="D442" s="149" t="s">
        <v>200</v>
      </c>
      <c r="F442" s="150" t="s">
        <v>847</v>
      </c>
      <c r="I442" s="147"/>
      <c r="L442" s="31"/>
      <c r="M442" s="148"/>
      <c r="T442" s="55"/>
      <c r="AT442" s="16" t="s">
        <v>200</v>
      </c>
      <c r="AU442" s="16" t="s">
        <v>89</v>
      </c>
    </row>
    <row r="443" spans="2:65" s="1" customFormat="1" ht="37.9" customHeight="1">
      <c r="B443" s="31"/>
      <c r="C443" s="132" t="s">
        <v>465</v>
      </c>
      <c r="D443" s="132" t="s">
        <v>192</v>
      </c>
      <c r="E443" s="133" t="s">
        <v>854</v>
      </c>
      <c r="F443" s="134" t="s">
        <v>855</v>
      </c>
      <c r="G443" s="135" t="s">
        <v>195</v>
      </c>
      <c r="H443" s="136">
        <v>988.32</v>
      </c>
      <c r="I443" s="137"/>
      <c r="J443" s="138">
        <f>ROUND(I443*H443,2)</f>
        <v>0</v>
      </c>
      <c r="K443" s="134" t="s">
        <v>196</v>
      </c>
      <c r="L443" s="31"/>
      <c r="M443" s="139" t="s">
        <v>1</v>
      </c>
      <c r="N443" s="140" t="s">
        <v>44</v>
      </c>
      <c r="P443" s="141">
        <f>O443*H443</f>
        <v>0</v>
      </c>
      <c r="Q443" s="141">
        <v>0</v>
      </c>
      <c r="R443" s="141">
        <f>Q443*H443</f>
        <v>0</v>
      </c>
      <c r="S443" s="141">
        <v>0</v>
      </c>
      <c r="T443" s="142">
        <f>S443*H443</f>
        <v>0</v>
      </c>
      <c r="AR443" s="143" t="s">
        <v>197</v>
      </c>
      <c r="AT443" s="143" t="s">
        <v>192</v>
      </c>
      <c r="AU443" s="143" t="s">
        <v>89</v>
      </c>
      <c r="AY443" s="16" t="s">
        <v>190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87</v>
      </c>
      <c r="BK443" s="144">
        <f>ROUND(I443*H443,2)</f>
        <v>0</v>
      </c>
      <c r="BL443" s="16" t="s">
        <v>197</v>
      </c>
      <c r="BM443" s="143" t="s">
        <v>702</v>
      </c>
    </row>
    <row r="444" spans="2:65" s="1" customFormat="1" ht="29.25">
      <c r="B444" s="31"/>
      <c r="D444" s="145" t="s">
        <v>198</v>
      </c>
      <c r="F444" s="146" t="s">
        <v>857</v>
      </c>
      <c r="I444" s="147"/>
      <c r="L444" s="31"/>
      <c r="M444" s="148"/>
      <c r="T444" s="55"/>
      <c r="AT444" s="16" t="s">
        <v>198</v>
      </c>
      <c r="AU444" s="16" t="s">
        <v>89</v>
      </c>
    </row>
    <row r="445" spans="2:65" s="1" customFormat="1">
      <c r="B445" s="31"/>
      <c r="D445" s="149" t="s">
        <v>200</v>
      </c>
      <c r="F445" s="150" t="s">
        <v>858</v>
      </c>
      <c r="I445" s="147"/>
      <c r="L445" s="31"/>
      <c r="M445" s="148"/>
      <c r="T445" s="55"/>
      <c r="AT445" s="16" t="s">
        <v>200</v>
      </c>
      <c r="AU445" s="16" t="s">
        <v>89</v>
      </c>
    </row>
    <row r="446" spans="2:65" s="1" customFormat="1" ht="16.5" customHeight="1">
      <c r="B446" s="31"/>
      <c r="C446" s="132" t="s">
        <v>705</v>
      </c>
      <c r="D446" s="132" t="s">
        <v>192</v>
      </c>
      <c r="E446" s="133" t="s">
        <v>865</v>
      </c>
      <c r="F446" s="134" t="s">
        <v>866</v>
      </c>
      <c r="G446" s="135" t="s">
        <v>195</v>
      </c>
      <c r="H446" s="136">
        <v>988.32</v>
      </c>
      <c r="I446" s="137"/>
      <c r="J446" s="138">
        <f>ROUND(I446*H446,2)</f>
        <v>0</v>
      </c>
      <c r="K446" s="134" t="s">
        <v>196</v>
      </c>
      <c r="L446" s="31"/>
      <c r="M446" s="139" t="s">
        <v>1</v>
      </c>
      <c r="N446" s="140" t="s">
        <v>44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197</v>
      </c>
      <c r="AT446" s="143" t="s">
        <v>192</v>
      </c>
      <c r="AU446" s="143" t="s">
        <v>89</v>
      </c>
      <c r="AY446" s="16" t="s">
        <v>190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6" t="s">
        <v>87</v>
      </c>
      <c r="BK446" s="144">
        <f>ROUND(I446*H446,2)</f>
        <v>0</v>
      </c>
      <c r="BL446" s="16" t="s">
        <v>197</v>
      </c>
      <c r="BM446" s="143" t="s">
        <v>708</v>
      </c>
    </row>
    <row r="447" spans="2:65" s="1" customFormat="1" ht="19.5">
      <c r="B447" s="31"/>
      <c r="D447" s="145" t="s">
        <v>198</v>
      </c>
      <c r="F447" s="146" t="s">
        <v>868</v>
      </c>
      <c r="I447" s="147"/>
      <c r="L447" s="31"/>
      <c r="M447" s="148"/>
      <c r="T447" s="55"/>
      <c r="AT447" s="16" t="s">
        <v>198</v>
      </c>
      <c r="AU447" s="16" t="s">
        <v>89</v>
      </c>
    </row>
    <row r="448" spans="2:65" s="1" customFormat="1">
      <c r="B448" s="31"/>
      <c r="D448" s="149" t="s">
        <v>200</v>
      </c>
      <c r="F448" s="150" t="s">
        <v>869</v>
      </c>
      <c r="I448" s="147"/>
      <c r="L448" s="31"/>
      <c r="M448" s="148"/>
      <c r="T448" s="55"/>
      <c r="AT448" s="16" t="s">
        <v>200</v>
      </c>
      <c r="AU448" s="16" t="s">
        <v>89</v>
      </c>
    </row>
    <row r="449" spans="2:65" s="1" customFormat="1" ht="21.75" customHeight="1">
      <c r="B449" s="31"/>
      <c r="C449" s="132" t="s">
        <v>466</v>
      </c>
      <c r="D449" s="132" t="s">
        <v>192</v>
      </c>
      <c r="E449" s="133" t="s">
        <v>870</v>
      </c>
      <c r="F449" s="134" t="s">
        <v>871</v>
      </c>
      <c r="G449" s="135" t="s">
        <v>195</v>
      </c>
      <c r="H449" s="136">
        <v>88948.800000000003</v>
      </c>
      <c r="I449" s="137"/>
      <c r="J449" s="138">
        <f>ROUND(I449*H449,2)</f>
        <v>0</v>
      </c>
      <c r="K449" s="134" t="s">
        <v>196</v>
      </c>
      <c r="L449" s="31"/>
      <c r="M449" s="139" t="s">
        <v>1</v>
      </c>
      <c r="N449" s="140" t="s">
        <v>44</v>
      </c>
      <c r="P449" s="141">
        <f>O449*H449</f>
        <v>0</v>
      </c>
      <c r="Q449" s="141">
        <v>0</v>
      </c>
      <c r="R449" s="141">
        <f>Q449*H449</f>
        <v>0</v>
      </c>
      <c r="S449" s="141">
        <v>0</v>
      </c>
      <c r="T449" s="142">
        <f>S449*H449</f>
        <v>0</v>
      </c>
      <c r="AR449" s="143" t="s">
        <v>197</v>
      </c>
      <c r="AT449" s="143" t="s">
        <v>192</v>
      </c>
      <c r="AU449" s="143" t="s">
        <v>89</v>
      </c>
      <c r="AY449" s="16" t="s">
        <v>190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87</v>
      </c>
      <c r="BK449" s="144">
        <f>ROUND(I449*H449,2)</f>
        <v>0</v>
      </c>
      <c r="BL449" s="16" t="s">
        <v>197</v>
      </c>
      <c r="BM449" s="143" t="s">
        <v>713</v>
      </c>
    </row>
    <row r="450" spans="2:65" s="1" customFormat="1" ht="19.5">
      <c r="B450" s="31"/>
      <c r="D450" s="145" t="s">
        <v>198</v>
      </c>
      <c r="F450" s="146" t="s">
        <v>873</v>
      </c>
      <c r="I450" s="147"/>
      <c r="L450" s="31"/>
      <c r="M450" s="148"/>
      <c r="T450" s="55"/>
      <c r="AT450" s="16" t="s">
        <v>198</v>
      </c>
      <c r="AU450" s="16" t="s">
        <v>89</v>
      </c>
    </row>
    <row r="451" spans="2:65" s="1" customFormat="1">
      <c r="B451" s="31"/>
      <c r="D451" s="149" t="s">
        <v>200</v>
      </c>
      <c r="F451" s="150" t="s">
        <v>874</v>
      </c>
      <c r="I451" s="147"/>
      <c r="L451" s="31"/>
      <c r="M451" s="148"/>
      <c r="T451" s="55"/>
      <c r="AT451" s="16" t="s">
        <v>200</v>
      </c>
      <c r="AU451" s="16" t="s">
        <v>89</v>
      </c>
    </row>
    <row r="452" spans="2:65" s="1" customFormat="1" ht="21.75" customHeight="1">
      <c r="B452" s="31"/>
      <c r="C452" s="132" t="s">
        <v>716</v>
      </c>
      <c r="D452" s="132" t="s">
        <v>192</v>
      </c>
      <c r="E452" s="133" t="s">
        <v>876</v>
      </c>
      <c r="F452" s="134" t="s">
        <v>877</v>
      </c>
      <c r="G452" s="135" t="s">
        <v>195</v>
      </c>
      <c r="H452" s="136">
        <v>988.32</v>
      </c>
      <c r="I452" s="137"/>
      <c r="J452" s="138">
        <f>ROUND(I452*H452,2)</f>
        <v>0</v>
      </c>
      <c r="K452" s="134" t="s">
        <v>196</v>
      </c>
      <c r="L452" s="31"/>
      <c r="M452" s="139" t="s">
        <v>1</v>
      </c>
      <c r="N452" s="140" t="s">
        <v>44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197</v>
      </c>
      <c r="AT452" s="143" t="s">
        <v>192</v>
      </c>
      <c r="AU452" s="143" t="s">
        <v>89</v>
      </c>
      <c r="AY452" s="16" t="s">
        <v>190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87</v>
      </c>
      <c r="BK452" s="144">
        <f>ROUND(I452*H452,2)</f>
        <v>0</v>
      </c>
      <c r="BL452" s="16" t="s">
        <v>197</v>
      </c>
      <c r="BM452" s="143" t="s">
        <v>719</v>
      </c>
    </row>
    <row r="453" spans="2:65" s="1" customFormat="1" ht="19.5">
      <c r="B453" s="31"/>
      <c r="D453" s="145" t="s">
        <v>198</v>
      </c>
      <c r="F453" s="146" t="s">
        <v>879</v>
      </c>
      <c r="I453" s="147"/>
      <c r="L453" s="31"/>
      <c r="M453" s="148"/>
      <c r="T453" s="55"/>
      <c r="AT453" s="16" t="s">
        <v>198</v>
      </c>
      <c r="AU453" s="16" t="s">
        <v>89</v>
      </c>
    </row>
    <row r="454" spans="2:65" s="1" customFormat="1">
      <c r="B454" s="31"/>
      <c r="D454" s="149" t="s">
        <v>200</v>
      </c>
      <c r="F454" s="150" t="s">
        <v>880</v>
      </c>
      <c r="I454" s="147"/>
      <c r="L454" s="31"/>
      <c r="M454" s="148"/>
      <c r="T454" s="55"/>
      <c r="AT454" s="16" t="s">
        <v>200</v>
      </c>
      <c r="AU454" s="16" t="s">
        <v>89</v>
      </c>
    </row>
    <row r="455" spans="2:65" s="1" customFormat="1" ht="33" customHeight="1">
      <c r="B455" s="31"/>
      <c r="C455" s="132" t="s">
        <v>470</v>
      </c>
      <c r="D455" s="132" t="s">
        <v>192</v>
      </c>
      <c r="E455" s="133" t="s">
        <v>881</v>
      </c>
      <c r="F455" s="134" t="s">
        <v>882</v>
      </c>
      <c r="G455" s="135" t="s">
        <v>195</v>
      </c>
      <c r="H455" s="136">
        <v>293.94600000000003</v>
      </c>
      <c r="I455" s="137"/>
      <c r="J455" s="138">
        <f>ROUND(I455*H455,2)</f>
        <v>0</v>
      </c>
      <c r="K455" s="134" t="s">
        <v>196</v>
      </c>
      <c r="L455" s="31"/>
      <c r="M455" s="139" t="s">
        <v>1</v>
      </c>
      <c r="N455" s="140" t="s">
        <v>44</v>
      </c>
      <c r="P455" s="141">
        <f>O455*H455</f>
        <v>0</v>
      </c>
      <c r="Q455" s="141">
        <v>1.2999999999999999E-4</v>
      </c>
      <c r="R455" s="141">
        <f>Q455*H455</f>
        <v>3.8212980000000001E-2</v>
      </c>
      <c r="S455" s="141">
        <v>0</v>
      </c>
      <c r="T455" s="142">
        <f>S455*H455</f>
        <v>0</v>
      </c>
      <c r="AR455" s="143" t="s">
        <v>197</v>
      </c>
      <c r="AT455" s="143" t="s">
        <v>192</v>
      </c>
      <c r="AU455" s="143" t="s">
        <v>89</v>
      </c>
      <c r="AY455" s="16" t="s">
        <v>190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6" t="s">
        <v>87</v>
      </c>
      <c r="BK455" s="144">
        <f>ROUND(I455*H455,2)</f>
        <v>0</v>
      </c>
      <c r="BL455" s="16" t="s">
        <v>197</v>
      </c>
      <c r="BM455" s="143" t="s">
        <v>724</v>
      </c>
    </row>
    <row r="456" spans="2:65" s="1" customFormat="1" ht="19.5">
      <c r="B456" s="31"/>
      <c r="D456" s="145" t="s">
        <v>198</v>
      </c>
      <c r="F456" s="146" t="s">
        <v>884</v>
      </c>
      <c r="I456" s="147"/>
      <c r="L456" s="31"/>
      <c r="M456" s="148"/>
      <c r="T456" s="55"/>
      <c r="AT456" s="16" t="s">
        <v>198</v>
      </c>
      <c r="AU456" s="16" t="s">
        <v>89</v>
      </c>
    </row>
    <row r="457" spans="2:65" s="1" customFormat="1">
      <c r="B457" s="31"/>
      <c r="D457" s="149" t="s">
        <v>200</v>
      </c>
      <c r="F457" s="150" t="s">
        <v>885</v>
      </c>
      <c r="I457" s="147"/>
      <c r="L457" s="31"/>
      <c r="M457" s="148"/>
      <c r="T457" s="55"/>
      <c r="AT457" s="16" t="s">
        <v>200</v>
      </c>
      <c r="AU457" s="16" t="s">
        <v>89</v>
      </c>
    </row>
    <row r="458" spans="2:65" s="11" customFormat="1" ht="22.9" customHeight="1">
      <c r="B458" s="121"/>
      <c r="D458" s="122" t="s">
        <v>78</v>
      </c>
      <c r="E458" s="130" t="s">
        <v>683</v>
      </c>
      <c r="F458" s="130" t="s">
        <v>892</v>
      </c>
      <c r="I458" s="124"/>
      <c r="J458" s="131">
        <f>BK458</f>
        <v>0</v>
      </c>
      <c r="L458" s="121"/>
      <c r="M458" s="125"/>
      <c r="P458" s="126">
        <f>SUM(P459:P481)</f>
        <v>0</v>
      </c>
      <c r="R458" s="126">
        <f>SUM(R459:R481)</f>
        <v>7.5719419999999982E-2</v>
      </c>
      <c r="T458" s="127">
        <f>SUM(T459:T481)</f>
        <v>0</v>
      </c>
      <c r="AR458" s="122" t="s">
        <v>87</v>
      </c>
      <c r="AT458" s="128" t="s">
        <v>78</v>
      </c>
      <c r="AU458" s="128" t="s">
        <v>87</v>
      </c>
      <c r="AY458" s="122" t="s">
        <v>190</v>
      </c>
      <c r="BK458" s="129">
        <f>SUM(BK459:BK481)</f>
        <v>0</v>
      </c>
    </row>
    <row r="459" spans="2:65" s="1" customFormat="1" ht="24.2" customHeight="1">
      <c r="B459" s="31"/>
      <c r="C459" s="132" t="s">
        <v>727</v>
      </c>
      <c r="D459" s="132" t="s">
        <v>192</v>
      </c>
      <c r="E459" s="133" t="s">
        <v>893</v>
      </c>
      <c r="F459" s="134" t="s">
        <v>894</v>
      </c>
      <c r="G459" s="135" t="s">
        <v>195</v>
      </c>
      <c r="H459" s="136">
        <v>2163.4119999999998</v>
      </c>
      <c r="I459" s="137"/>
      <c r="J459" s="138">
        <f>ROUND(I459*H459,2)</f>
        <v>0</v>
      </c>
      <c r="K459" s="134" t="s">
        <v>196</v>
      </c>
      <c r="L459" s="31"/>
      <c r="M459" s="139" t="s">
        <v>1</v>
      </c>
      <c r="N459" s="140" t="s">
        <v>44</v>
      </c>
      <c r="P459" s="141">
        <f>O459*H459</f>
        <v>0</v>
      </c>
      <c r="Q459" s="141">
        <v>3.4999999999999997E-5</v>
      </c>
      <c r="R459" s="141">
        <f>Q459*H459</f>
        <v>7.5719419999999982E-2</v>
      </c>
      <c r="S459" s="141">
        <v>0</v>
      </c>
      <c r="T459" s="142">
        <f>S459*H459</f>
        <v>0</v>
      </c>
      <c r="AR459" s="143" t="s">
        <v>197</v>
      </c>
      <c r="AT459" s="143" t="s">
        <v>192</v>
      </c>
      <c r="AU459" s="143" t="s">
        <v>89</v>
      </c>
      <c r="AY459" s="16" t="s">
        <v>190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87</v>
      </c>
      <c r="BK459" s="144">
        <f>ROUND(I459*H459,2)</f>
        <v>0</v>
      </c>
      <c r="BL459" s="16" t="s">
        <v>197</v>
      </c>
      <c r="BM459" s="143" t="s">
        <v>730</v>
      </c>
    </row>
    <row r="460" spans="2:65" s="1" customFormat="1" ht="19.5">
      <c r="B460" s="31"/>
      <c r="D460" s="145" t="s">
        <v>198</v>
      </c>
      <c r="F460" s="146" t="s">
        <v>896</v>
      </c>
      <c r="I460" s="147"/>
      <c r="L460" s="31"/>
      <c r="M460" s="148"/>
      <c r="T460" s="55"/>
      <c r="AT460" s="16" t="s">
        <v>198</v>
      </c>
      <c r="AU460" s="16" t="s">
        <v>89</v>
      </c>
    </row>
    <row r="461" spans="2:65" s="1" customFormat="1">
      <c r="B461" s="31"/>
      <c r="D461" s="149" t="s">
        <v>200</v>
      </c>
      <c r="F461" s="150" t="s">
        <v>897</v>
      </c>
      <c r="I461" s="147"/>
      <c r="L461" s="31"/>
      <c r="M461" s="148"/>
      <c r="T461" s="55"/>
      <c r="AT461" s="16" t="s">
        <v>200</v>
      </c>
      <c r="AU461" s="16" t="s">
        <v>89</v>
      </c>
    </row>
    <row r="462" spans="2:65" s="1" customFormat="1" ht="16.5" customHeight="1">
      <c r="B462" s="31"/>
      <c r="C462" s="132" t="s">
        <v>473</v>
      </c>
      <c r="D462" s="132" t="s">
        <v>192</v>
      </c>
      <c r="E462" s="133" t="s">
        <v>904</v>
      </c>
      <c r="F462" s="134" t="s">
        <v>905</v>
      </c>
      <c r="G462" s="135" t="s">
        <v>195</v>
      </c>
      <c r="H462" s="136">
        <v>3269.82</v>
      </c>
      <c r="I462" s="137"/>
      <c r="J462" s="138">
        <f>ROUND(I462*H462,2)</f>
        <v>0</v>
      </c>
      <c r="K462" s="134" t="s">
        <v>196</v>
      </c>
      <c r="L462" s="31"/>
      <c r="M462" s="139" t="s">
        <v>1</v>
      </c>
      <c r="N462" s="140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197</v>
      </c>
      <c r="AT462" s="143" t="s">
        <v>192</v>
      </c>
      <c r="AU462" s="143" t="s">
        <v>89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735</v>
      </c>
    </row>
    <row r="463" spans="2:65" s="1" customFormat="1" ht="19.5">
      <c r="B463" s="31"/>
      <c r="D463" s="145" t="s">
        <v>198</v>
      </c>
      <c r="F463" s="146" t="s">
        <v>907</v>
      </c>
      <c r="I463" s="147"/>
      <c r="L463" s="31"/>
      <c r="M463" s="148"/>
      <c r="T463" s="55"/>
      <c r="AT463" s="16" t="s">
        <v>198</v>
      </c>
      <c r="AU463" s="16" t="s">
        <v>89</v>
      </c>
    </row>
    <row r="464" spans="2:65" s="1" customFormat="1">
      <c r="B464" s="31"/>
      <c r="D464" s="149" t="s">
        <v>200</v>
      </c>
      <c r="F464" s="150" t="s">
        <v>908</v>
      </c>
      <c r="I464" s="147"/>
      <c r="L464" s="31"/>
      <c r="M464" s="148"/>
      <c r="T464" s="55"/>
      <c r="AT464" s="16" t="s">
        <v>200</v>
      </c>
      <c r="AU464" s="16" t="s">
        <v>89</v>
      </c>
    </row>
    <row r="465" spans="2:65" s="1" customFormat="1" ht="16.5" customHeight="1">
      <c r="B465" s="31"/>
      <c r="C465" s="132" t="s">
        <v>737</v>
      </c>
      <c r="D465" s="132" t="s">
        <v>192</v>
      </c>
      <c r="E465" s="133" t="s">
        <v>899</v>
      </c>
      <c r="F465" s="134" t="s">
        <v>900</v>
      </c>
      <c r="G465" s="135" t="s">
        <v>195</v>
      </c>
      <c r="H465" s="136">
        <v>231.70099999999999</v>
      </c>
      <c r="I465" s="137"/>
      <c r="J465" s="138">
        <f>ROUND(I465*H465,2)</f>
        <v>0</v>
      </c>
      <c r="K465" s="134" t="s">
        <v>196</v>
      </c>
      <c r="L465" s="31"/>
      <c r="M465" s="139" t="s">
        <v>1</v>
      </c>
      <c r="N465" s="140" t="s">
        <v>44</v>
      </c>
      <c r="P465" s="141">
        <f>O465*H465</f>
        <v>0</v>
      </c>
      <c r="Q465" s="141">
        <v>0</v>
      </c>
      <c r="R465" s="141">
        <f>Q465*H465</f>
        <v>0</v>
      </c>
      <c r="S465" s="141">
        <v>0</v>
      </c>
      <c r="T465" s="142">
        <f>S465*H465</f>
        <v>0</v>
      </c>
      <c r="AR465" s="143" t="s">
        <v>197</v>
      </c>
      <c r="AT465" s="143" t="s">
        <v>192</v>
      </c>
      <c r="AU465" s="143" t="s">
        <v>89</v>
      </c>
      <c r="AY465" s="16" t="s">
        <v>190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87</v>
      </c>
      <c r="BK465" s="144">
        <f>ROUND(I465*H465,2)</f>
        <v>0</v>
      </c>
      <c r="BL465" s="16" t="s">
        <v>197</v>
      </c>
      <c r="BM465" s="143" t="s">
        <v>740</v>
      </c>
    </row>
    <row r="466" spans="2:65" s="1" customFormat="1" ht="19.5">
      <c r="B466" s="31"/>
      <c r="D466" s="145" t="s">
        <v>198</v>
      </c>
      <c r="F466" s="146" t="s">
        <v>902</v>
      </c>
      <c r="I466" s="147"/>
      <c r="L466" s="31"/>
      <c r="M466" s="148"/>
      <c r="T466" s="55"/>
      <c r="AT466" s="16" t="s">
        <v>198</v>
      </c>
      <c r="AU466" s="16" t="s">
        <v>89</v>
      </c>
    </row>
    <row r="467" spans="2:65" s="1" customFormat="1">
      <c r="B467" s="31"/>
      <c r="D467" s="149" t="s">
        <v>200</v>
      </c>
      <c r="F467" s="150" t="s">
        <v>903</v>
      </c>
      <c r="I467" s="147"/>
      <c r="L467" s="31"/>
      <c r="M467" s="148"/>
      <c r="T467" s="55"/>
      <c r="AT467" s="16" t="s">
        <v>200</v>
      </c>
      <c r="AU467" s="16" t="s">
        <v>89</v>
      </c>
    </row>
    <row r="468" spans="2:65" s="1" customFormat="1" ht="33" customHeight="1">
      <c r="B468" s="31"/>
      <c r="C468" s="132" t="s">
        <v>479</v>
      </c>
      <c r="D468" s="132" t="s">
        <v>192</v>
      </c>
      <c r="E468" s="133" t="s">
        <v>939</v>
      </c>
      <c r="F468" s="134" t="s">
        <v>2327</v>
      </c>
      <c r="G468" s="135" t="s">
        <v>936</v>
      </c>
      <c r="H468" s="136">
        <v>1</v>
      </c>
      <c r="I468" s="137"/>
      <c r="J468" s="138">
        <f>ROUND(I468*H468,2)</f>
        <v>0</v>
      </c>
      <c r="K468" s="134" t="s">
        <v>1</v>
      </c>
      <c r="L468" s="31"/>
      <c r="M468" s="139" t="s">
        <v>1</v>
      </c>
      <c r="N468" s="140" t="s">
        <v>44</v>
      </c>
      <c r="P468" s="141">
        <f>O468*H468</f>
        <v>0</v>
      </c>
      <c r="Q468" s="141">
        <v>0</v>
      </c>
      <c r="R468" s="141">
        <f>Q468*H468</f>
        <v>0</v>
      </c>
      <c r="S468" s="141">
        <v>0</v>
      </c>
      <c r="T468" s="142">
        <f>S468*H468</f>
        <v>0</v>
      </c>
      <c r="AR468" s="143" t="s">
        <v>197</v>
      </c>
      <c r="AT468" s="143" t="s">
        <v>192</v>
      </c>
      <c r="AU468" s="143" t="s">
        <v>89</v>
      </c>
      <c r="AY468" s="16" t="s">
        <v>190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6" t="s">
        <v>87</v>
      </c>
      <c r="BK468" s="144">
        <f>ROUND(I468*H468,2)</f>
        <v>0</v>
      </c>
      <c r="BL468" s="16" t="s">
        <v>197</v>
      </c>
      <c r="BM468" s="143" t="s">
        <v>744</v>
      </c>
    </row>
    <row r="469" spans="2:65" s="1" customFormat="1" ht="19.5">
      <c r="B469" s="31"/>
      <c r="D469" s="145" t="s">
        <v>198</v>
      </c>
      <c r="F469" s="146" t="s">
        <v>940</v>
      </c>
      <c r="I469" s="147"/>
      <c r="L469" s="31"/>
      <c r="M469" s="148"/>
      <c r="T469" s="55"/>
      <c r="AT469" s="16" t="s">
        <v>198</v>
      </c>
      <c r="AU469" s="16" t="s">
        <v>89</v>
      </c>
    </row>
    <row r="470" spans="2:65" s="1" customFormat="1" ht="16.5" customHeight="1">
      <c r="B470" s="31"/>
      <c r="C470" s="132" t="s">
        <v>746</v>
      </c>
      <c r="D470" s="132" t="s">
        <v>192</v>
      </c>
      <c r="E470" s="133" t="s">
        <v>930</v>
      </c>
      <c r="F470" s="134" t="s">
        <v>931</v>
      </c>
      <c r="G470" s="135" t="s">
        <v>932</v>
      </c>
      <c r="H470" s="136">
        <v>1</v>
      </c>
      <c r="I470" s="137"/>
      <c r="J470" s="138">
        <f>ROUND(I470*H470,2)</f>
        <v>0</v>
      </c>
      <c r="K470" s="134" t="s">
        <v>1</v>
      </c>
      <c r="L470" s="31"/>
      <c r="M470" s="139" t="s">
        <v>1</v>
      </c>
      <c r="N470" s="140" t="s">
        <v>44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197</v>
      </c>
      <c r="AT470" s="143" t="s">
        <v>192</v>
      </c>
      <c r="AU470" s="143" t="s">
        <v>89</v>
      </c>
      <c r="AY470" s="16" t="s">
        <v>190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6" t="s">
        <v>87</v>
      </c>
      <c r="BK470" s="144">
        <f>ROUND(I470*H470,2)</f>
        <v>0</v>
      </c>
      <c r="BL470" s="16" t="s">
        <v>197</v>
      </c>
      <c r="BM470" s="143" t="s">
        <v>749</v>
      </c>
    </row>
    <row r="471" spans="2:65" s="1" customFormat="1">
      <c r="B471" s="31"/>
      <c r="D471" s="145" t="s">
        <v>198</v>
      </c>
      <c r="F471" s="146" t="s">
        <v>931</v>
      </c>
      <c r="I471" s="147"/>
      <c r="L471" s="31"/>
      <c r="M471" s="148"/>
      <c r="T471" s="55"/>
      <c r="AT471" s="16" t="s">
        <v>198</v>
      </c>
      <c r="AU471" s="16" t="s">
        <v>89</v>
      </c>
    </row>
    <row r="472" spans="2:65" s="1" customFormat="1" ht="16.5" customHeight="1">
      <c r="B472" s="31"/>
      <c r="C472" s="132" t="s">
        <v>480</v>
      </c>
      <c r="D472" s="132" t="s">
        <v>192</v>
      </c>
      <c r="E472" s="133" t="s">
        <v>942</v>
      </c>
      <c r="F472" s="134" t="s">
        <v>943</v>
      </c>
      <c r="G472" s="135" t="s">
        <v>936</v>
      </c>
      <c r="H472" s="136">
        <v>1</v>
      </c>
      <c r="I472" s="137"/>
      <c r="J472" s="138">
        <f>ROUND(I472*H472,2)</f>
        <v>0</v>
      </c>
      <c r="K472" s="134" t="s">
        <v>1</v>
      </c>
      <c r="L472" s="31"/>
      <c r="M472" s="139" t="s">
        <v>1</v>
      </c>
      <c r="N472" s="140" t="s">
        <v>44</v>
      </c>
      <c r="P472" s="141">
        <f>O472*H472</f>
        <v>0</v>
      </c>
      <c r="Q472" s="141">
        <v>0</v>
      </c>
      <c r="R472" s="141">
        <f>Q472*H472</f>
        <v>0</v>
      </c>
      <c r="S472" s="141">
        <v>0</v>
      </c>
      <c r="T472" s="142">
        <f>S472*H472</f>
        <v>0</v>
      </c>
      <c r="AR472" s="143" t="s">
        <v>197</v>
      </c>
      <c r="AT472" s="143" t="s">
        <v>192</v>
      </c>
      <c r="AU472" s="143" t="s">
        <v>89</v>
      </c>
      <c r="AY472" s="16" t="s">
        <v>190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6" t="s">
        <v>87</v>
      </c>
      <c r="BK472" s="144">
        <f>ROUND(I472*H472,2)</f>
        <v>0</v>
      </c>
      <c r="BL472" s="16" t="s">
        <v>197</v>
      </c>
      <c r="BM472" s="143" t="s">
        <v>752</v>
      </c>
    </row>
    <row r="473" spans="2:65" s="1" customFormat="1">
      <c r="B473" s="31"/>
      <c r="D473" s="145" t="s">
        <v>198</v>
      </c>
      <c r="F473" s="146" t="s">
        <v>943</v>
      </c>
      <c r="I473" s="147"/>
      <c r="L473" s="31"/>
      <c r="M473" s="148"/>
      <c r="T473" s="55"/>
      <c r="AT473" s="16" t="s">
        <v>198</v>
      </c>
      <c r="AU473" s="16" t="s">
        <v>89</v>
      </c>
    </row>
    <row r="474" spans="2:65" s="1" customFormat="1" ht="16.5" customHeight="1">
      <c r="B474" s="31"/>
      <c r="C474" s="132" t="s">
        <v>754</v>
      </c>
      <c r="D474" s="132" t="s">
        <v>192</v>
      </c>
      <c r="E474" s="133" t="s">
        <v>2328</v>
      </c>
      <c r="F474" s="134" t="s">
        <v>2329</v>
      </c>
      <c r="G474" s="135" t="s">
        <v>936</v>
      </c>
      <c r="H474" s="136">
        <v>2</v>
      </c>
      <c r="I474" s="137"/>
      <c r="J474" s="138">
        <f>ROUND(I474*H474,2)</f>
        <v>0</v>
      </c>
      <c r="K474" s="134" t="s">
        <v>1</v>
      </c>
      <c r="L474" s="31"/>
      <c r="M474" s="139" t="s">
        <v>1</v>
      </c>
      <c r="N474" s="140" t="s">
        <v>44</v>
      </c>
      <c r="P474" s="141">
        <f>O474*H474</f>
        <v>0</v>
      </c>
      <c r="Q474" s="141">
        <v>0</v>
      </c>
      <c r="R474" s="141">
        <f>Q474*H474</f>
        <v>0</v>
      </c>
      <c r="S474" s="141">
        <v>0</v>
      </c>
      <c r="T474" s="142">
        <f>S474*H474</f>
        <v>0</v>
      </c>
      <c r="AR474" s="143" t="s">
        <v>197</v>
      </c>
      <c r="AT474" s="143" t="s">
        <v>192</v>
      </c>
      <c r="AU474" s="143" t="s">
        <v>89</v>
      </c>
      <c r="AY474" s="16" t="s">
        <v>190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6" t="s">
        <v>87</v>
      </c>
      <c r="BK474" s="144">
        <f>ROUND(I474*H474,2)</f>
        <v>0</v>
      </c>
      <c r="BL474" s="16" t="s">
        <v>197</v>
      </c>
      <c r="BM474" s="143" t="s">
        <v>757</v>
      </c>
    </row>
    <row r="475" spans="2:65" s="1" customFormat="1">
      <c r="B475" s="31"/>
      <c r="D475" s="145" t="s">
        <v>198</v>
      </c>
      <c r="F475" s="146" t="s">
        <v>2329</v>
      </c>
      <c r="I475" s="147"/>
      <c r="L475" s="31"/>
      <c r="M475" s="148"/>
      <c r="T475" s="55"/>
      <c r="AT475" s="16" t="s">
        <v>198</v>
      </c>
      <c r="AU475" s="16" t="s">
        <v>89</v>
      </c>
    </row>
    <row r="476" spans="2:65" s="1" customFormat="1" ht="16.5" customHeight="1">
      <c r="B476" s="31"/>
      <c r="C476" s="132" t="s">
        <v>484</v>
      </c>
      <c r="D476" s="132" t="s">
        <v>192</v>
      </c>
      <c r="E476" s="133" t="s">
        <v>2330</v>
      </c>
      <c r="F476" s="134" t="s">
        <v>2331</v>
      </c>
      <c r="G476" s="135" t="s">
        <v>936</v>
      </c>
      <c r="H476" s="136">
        <v>2</v>
      </c>
      <c r="I476" s="137"/>
      <c r="J476" s="138">
        <f>ROUND(I476*H476,2)</f>
        <v>0</v>
      </c>
      <c r="K476" s="134" t="s">
        <v>1</v>
      </c>
      <c r="L476" s="31"/>
      <c r="M476" s="139" t="s">
        <v>1</v>
      </c>
      <c r="N476" s="140" t="s">
        <v>44</v>
      </c>
      <c r="P476" s="141">
        <f>O476*H476</f>
        <v>0</v>
      </c>
      <c r="Q476" s="141">
        <v>0</v>
      </c>
      <c r="R476" s="141">
        <f>Q476*H476</f>
        <v>0</v>
      </c>
      <c r="S476" s="141">
        <v>0</v>
      </c>
      <c r="T476" s="142">
        <f>S476*H476</f>
        <v>0</v>
      </c>
      <c r="AR476" s="143" t="s">
        <v>197</v>
      </c>
      <c r="AT476" s="143" t="s">
        <v>192</v>
      </c>
      <c r="AU476" s="143" t="s">
        <v>89</v>
      </c>
      <c r="AY476" s="16" t="s">
        <v>190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6" t="s">
        <v>87</v>
      </c>
      <c r="BK476" s="144">
        <f>ROUND(I476*H476,2)</f>
        <v>0</v>
      </c>
      <c r="BL476" s="16" t="s">
        <v>197</v>
      </c>
      <c r="BM476" s="143" t="s">
        <v>762</v>
      </c>
    </row>
    <row r="477" spans="2:65" s="1" customFormat="1">
      <c r="B477" s="31"/>
      <c r="D477" s="145" t="s">
        <v>198</v>
      </c>
      <c r="F477" s="146" t="s">
        <v>2331</v>
      </c>
      <c r="I477" s="147"/>
      <c r="L477" s="31"/>
      <c r="M477" s="148"/>
      <c r="T477" s="55"/>
      <c r="AT477" s="16" t="s">
        <v>198</v>
      </c>
      <c r="AU477" s="16" t="s">
        <v>89</v>
      </c>
    </row>
    <row r="478" spans="2:65" s="1" customFormat="1" ht="24.2" customHeight="1">
      <c r="B478" s="31"/>
      <c r="C478" s="132" t="s">
        <v>764</v>
      </c>
      <c r="D478" s="132" t="s">
        <v>192</v>
      </c>
      <c r="E478" s="133" t="s">
        <v>946</v>
      </c>
      <c r="F478" s="134" t="s">
        <v>2332</v>
      </c>
      <c r="G478" s="135" t="s">
        <v>936</v>
      </c>
      <c r="H478" s="136">
        <v>4</v>
      </c>
      <c r="I478" s="137"/>
      <c r="J478" s="138">
        <f>ROUND(I478*H478,2)</f>
        <v>0</v>
      </c>
      <c r="K478" s="134" t="s">
        <v>1</v>
      </c>
      <c r="L478" s="31"/>
      <c r="M478" s="139" t="s">
        <v>1</v>
      </c>
      <c r="N478" s="140" t="s">
        <v>44</v>
      </c>
      <c r="P478" s="141">
        <f>O478*H478</f>
        <v>0</v>
      </c>
      <c r="Q478" s="141">
        <v>0</v>
      </c>
      <c r="R478" s="141">
        <f>Q478*H478</f>
        <v>0</v>
      </c>
      <c r="S478" s="141">
        <v>0</v>
      </c>
      <c r="T478" s="142">
        <f>S478*H478</f>
        <v>0</v>
      </c>
      <c r="AR478" s="143" t="s">
        <v>197</v>
      </c>
      <c r="AT478" s="143" t="s">
        <v>192</v>
      </c>
      <c r="AU478" s="143" t="s">
        <v>89</v>
      </c>
      <c r="AY478" s="16" t="s">
        <v>190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6" t="s">
        <v>87</v>
      </c>
      <c r="BK478" s="144">
        <f>ROUND(I478*H478,2)</f>
        <v>0</v>
      </c>
      <c r="BL478" s="16" t="s">
        <v>197</v>
      </c>
      <c r="BM478" s="143" t="s">
        <v>767</v>
      </c>
    </row>
    <row r="479" spans="2:65" s="1" customFormat="1">
      <c r="B479" s="31"/>
      <c r="D479" s="145" t="s">
        <v>198</v>
      </c>
      <c r="F479" s="146" t="s">
        <v>2332</v>
      </c>
      <c r="I479" s="147"/>
      <c r="L479" s="31"/>
      <c r="M479" s="148"/>
      <c r="T479" s="55"/>
      <c r="AT479" s="16" t="s">
        <v>198</v>
      </c>
      <c r="AU479" s="16" t="s">
        <v>89</v>
      </c>
    </row>
    <row r="480" spans="2:65" s="1" customFormat="1" ht="21.75" customHeight="1">
      <c r="B480" s="31"/>
      <c r="C480" s="132" t="s">
        <v>487</v>
      </c>
      <c r="D480" s="132" t="s">
        <v>192</v>
      </c>
      <c r="E480" s="133" t="s">
        <v>1934</v>
      </c>
      <c r="F480" s="134" t="s">
        <v>2208</v>
      </c>
      <c r="G480" s="135" t="s">
        <v>936</v>
      </c>
      <c r="H480" s="136">
        <v>1</v>
      </c>
      <c r="I480" s="137"/>
      <c r="J480" s="138">
        <f>ROUND(I480*H480,2)</f>
        <v>0</v>
      </c>
      <c r="K480" s="134" t="s">
        <v>1</v>
      </c>
      <c r="L480" s="31"/>
      <c r="M480" s="139" t="s">
        <v>1</v>
      </c>
      <c r="N480" s="140" t="s">
        <v>44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197</v>
      </c>
      <c r="AT480" s="143" t="s">
        <v>192</v>
      </c>
      <c r="AU480" s="143" t="s">
        <v>89</v>
      </c>
      <c r="AY480" s="16" t="s">
        <v>190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87</v>
      </c>
      <c r="BK480" s="144">
        <f>ROUND(I480*H480,2)</f>
        <v>0</v>
      </c>
      <c r="BL480" s="16" t="s">
        <v>197</v>
      </c>
      <c r="BM480" s="143" t="s">
        <v>771</v>
      </c>
    </row>
    <row r="481" spans="2:65" s="1" customFormat="1">
      <c r="B481" s="31"/>
      <c r="D481" s="145" t="s">
        <v>198</v>
      </c>
      <c r="F481" s="146" t="s">
        <v>2208</v>
      </c>
      <c r="I481" s="147"/>
      <c r="L481" s="31"/>
      <c r="M481" s="148"/>
      <c r="T481" s="55"/>
      <c r="AT481" s="16" t="s">
        <v>198</v>
      </c>
      <c r="AU481" s="16" t="s">
        <v>89</v>
      </c>
    </row>
    <row r="482" spans="2:65" s="11" customFormat="1" ht="22.9" customHeight="1">
      <c r="B482" s="121"/>
      <c r="D482" s="122" t="s">
        <v>78</v>
      </c>
      <c r="E482" s="130" t="s">
        <v>458</v>
      </c>
      <c r="F482" s="130" t="s">
        <v>952</v>
      </c>
      <c r="I482" s="124"/>
      <c r="J482" s="131">
        <f>BK482</f>
        <v>0</v>
      </c>
      <c r="L482" s="121"/>
      <c r="M482" s="125"/>
      <c r="P482" s="126">
        <f>SUM(P483:P553)</f>
        <v>0</v>
      </c>
      <c r="R482" s="126">
        <f>SUM(R483:R553)</f>
        <v>1.4564549999999999E-3</v>
      </c>
      <c r="T482" s="127">
        <f>SUM(T483:T553)</f>
        <v>55.709780250000001</v>
      </c>
      <c r="AR482" s="122" t="s">
        <v>87</v>
      </c>
      <c r="AT482" s="128" t="s">
        <v>78</v>
      </c>
      <c r="AU482" s="128" t="s">
        <v>87</v>
      </c>
      <c r="AY482" s="122" t="s">
        <v>190</v>
      </c>
      <c r="BK482" s="129">
        <f>SUM(BK483:BK553)</f>
        <v>0</v>
      </c>
    </row>
    <row r="483" spans="2:65" s="1" customFormat="1" ht="24.2" customHeight="1">
      <c r="B483" s="31"/>
      <c r="C483" s="132" t="s">
        <v>773</v>
      </c>
      <c r="D483" s="132" t="s">
        <v>192</v>
      </c>
      <c r="E483" s="133" t="s">
        <v>954</v>
      </c>
      <c r="F483" s="134" t="s">
        <v>955</v>
      </c>
      <c r="G483" s="135" t="s">
        <v>210</v>
      </c>
      <c r="H483" s="136">
        <v>5.94</v>
      </c>
      <c r="I483" s="137"/>
      <c r="J483" s="138">
        <f>ROUND(I483*H483,2)</f>
        <v>0</v>
      </c>
      <c r="K483" s="134" t="s">
        <v>196</v>
      </c>
      <c r="L483" s="31"/>
      <c r="M483" s="139" t="s">
        <v>1</v>
      </c>
      <c r="N483" s="140" t="s">
        <v>44</v>
      </c>
      <c r="P483" s="141">
        <f>O483*H483</f>
        <v>0</v>
      </c>
      <c r="Q483" s="141">
        <v>0</v>
      </c>
      <c r="R483" s="141">
        <f>Q483*H483</f>
        <v>0</v>
      </c>
      <c r="S483" s="141">
        <v>1.6</v>
      </c>
      <c r="T483" s="142">
        <f>S483*H483</f>
        <v>9.5040000000000013</v>
      </c>
      <c r="AR483" s="143" t="s">
        <v>197</v>
      </c>
      <c r="AT483" s="143" t="s">
        <v>192</v>
      </c>
      <c r="AU483" s="143" t="s">
        <v>89</v>
      </c>
      <c r="AY483" s="16" t="s">
        <v>190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87</v>
      </c>
      <c r="BK483" s="144">
        <f>ROUND(I483*H483,2)</f>
        <v>0</v>
      </c>
      <c r="BL483" s="16" t="s">
        <v>197</v>
      </c>
      <c r="BM483" s="143" t="s">
        <v>776</v>
      </c>
    </row>
    <row r="484" spans="2:65" s="1" customFormat="1" ht="29.25">
      <c r="B484" s="31"/>
      <c r="D484" s="145" t="s">
        <v>198</v>
      </c>
      <c r="F484" s="146" t="s">
        <v>957</v>
      </c>
      <c r="I484" s="147"/>
      <c r="L484" s="31"/>
      <c r="M484" s="148"/>
      <c r="T484" s="55"/>
      <c r="AT484" s="16" t="s">
        <v>198</v>
      </c>
      <c r="AU484" s="16" t="s">
        <v>89</v>
      </c>
    </row>
    <row r="485" spans="2:65" s="1" customFormat="1">
      <c r="B485" s="31"/>
      <c r="D485" s="149" t="s">
        <v>200</v>
      </c>
      <c r="F485" s="150" t="s">
        <v>958</v>
      </c>
      <c r="I485" s="147"/>
      <c r="L485" s="31"/>
      <c r="M485" s="148"/>
      <c r="T485" s="55"/>
      <c r="AT485" s="16" t="s">
        <v>200</v>
      </c>
      <c r="AU485" s="16" t="s">
        <v>89</v>
      </c>
    </row>
    <row r="486" spans="2:65" s="1" customFormat="1" ht="16.5" customHeight="1">
      <c r="B486" s="31"/>
      <c r="C486" s="132" t="s">
        <v>493</v>
      </c>
      <c r="D486" s="132" t="s">
        <v>192</v>
      </c>
      <c r="E486" s="133" t="s">
        <v>1099</v>
      </c>
      <c r="F486" s="134" t="s">
        <v>1100</v>
      </c>
      <c r="G486" s="135" t="s">
        <v>368</v>
      </c>
      <c r="H486" s="136">
        <v>169.8</v>
      </c>
      <c r="I486" s="137"/>
      <c r="J486" s="138">
        <f>ROUND(I486*H486,2)</f>
        <v>0</v>
      </c>
      <c r="K486" s="134" t="s">
        <v>196</v>
      </c>
      <c r="L486" s="31"/>
      <c r="M486" s="139" t="s">
        <v>1</v>
      </c>
      <c r="N486" s="140" t="s">
        <v>44</v>
      </c>
      <c r="P486" s="141">
        <f>O486*H486</f>
        <v>0</v>
      </c>
      <c r="Q486" s="141">
        <v>0</v>
      </c>
      <c r="R486" s="141">
        <f>Q486*H486</f>
        <v>0</v>
      </c>
      <c r="S486" s="141">
        <v>1.67E-3</v>
      </c>
      <c r="T486" s="142">
        <f>S486*H486</f>
        <v>0.28356600000000004</v>
      </c>
      <c r="AR486" s="143" t="s">
        <v>197</v>
      </c>
      <c r="AT486" s="143" t="s">
        <v>192</v>
      </c>
      <c r="AU486" s="143" t="s">
        <v>89</v>
      </c>
      <c r="AY486" s="16" t="s">
        <v>190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6" t="s">
        <v>87</v>
      </c>
      <c r="BK486" s="144">
        <f>ROUND(I486*H486,2)</f>
        <v>0</v>
      </c>
      <c r="BL486" s="16" t="s">
        <v>197</v>
      </c>
      <c r="BM486" s="143" t="s">
        <v>781</v>
      </c>
    </row>
    <row r="487" spans="2:65" s="1" customFormat="1">
      <c r="B487" s="31"/>
      <c r="D487" s="145" t="s">
        <v>198</v>
      </c>
      <c r="F487" s="146" t="s">
        <v>1102</v>
      </c>
      <c r="I487" s="147"/>
      <c r="L487" s="31"/>
      <c r="M487" s="148"/>
      <c r="T487" s="55"/>
      <c r="AT487" s="16" t="s">
        <v>198</v>
      </c>
      <c r="AU487" s="16" t="s">
        <v>89</v>
      </c>
    </row>
    <row r="488" spans="2:65" s="1" customFormat="1">
      <c r="B488" s="31"/>
      <c r="D488" s="149" t="s">
        <v>200</v>
      </c>
      <c r="F488" s="150" t="s">
        <v>1103</v>
      </c>
      <c r="I488" s="147"/>
      <c r="L488" s="31"/>
      <c r="M488" s="148"/>
      <c r="T488" s="55"/>
      <c r="AT488" s="16" t="s">
        <v>200</v>
      </c>
      <c r="AU488" s="16" t="s">
        <v>89</v>
      </c>
    </row>
    <row r="489" spans="2:65" s="1" customFormat="1" ht="33" customHeight="1">
      <c r="B489" s="31"/>
      <c r="C489" s="132" t="s">
        <v>784</v>
      </c>
      <c r="D489" s="132" t="s">
        <v>192</v>
      </c>
      <c r="E489" s="133" t="s">
        <v>1003</v>
      </c>
      <c r="F489" s="134" t="s">
        <v>1004</v>
      </c>
      <c r="G489" s="135" t="s">
        <v>195</v>
      </c>
      <c r="H489" s="136">
        <v>171.63</v>
      </c>
      <c r="I489" s="137"/>
      <c r="J489" s="138">
        <f>ROUND(I489*H489,2)</f>
        <v>0</v>
      </c>
      <c r="K489" s="134" t="s">
        <v>196</v>
      </c>
      <c r="L489" s="31"/>
      <c r="M489" s="139" t="s">
        <v>1</v>
      </c>
      <c r="N489" s="140" t="s">
        <v>44</v>
      </c>
      <c r="P489" s="141">
        <f>O489*H489</f>
        <v>0</v>
      </c>
      <c r="Q489" s="141">
        <v>0</v>
      </c>
      <c r="R489" s="141">
        <f>Q489*H489</f>
        <v>0</v>
      </c>
      <c r="S489" s="141">
        <v>2E-3</v>
      </c>
      <c r="T489" s="142">
        <f>S489*H489</f>
        <v>0.34326000000000001</v>
      </c>
      <c r="AR489" s="143" t="s">
        <v>197</v>
      </c>
      <c r="AT489" s="143" t="s">
        <v>192</v>
      </c>
      <c r="AU489" s="143" t="s">
        <v>89</v>
      </c>
      <c r="AY489" s="16" t="s">
        <v>190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87</v>
      </c>
      <c r="BK489" s="144">
        <f>ROUND(I489*H489,2)</f>
        <v>0</v>
      </c>
      <c r="BL489" s="16" t="s">
        <v>197</v>
      </c>
      <c r="BM489" s="143" t="s">
        <v>787</v>
      </c>
    </row>
    <row r="490" spans="2:65" s="1" customFormat="1" ht="19.5">
      <c r="B490" s="31"/>
      <c r="D490" s="145" t="s">
        <v>198</v>
      </c>
      <c r="F490" s="146" t="s">
        <v>1006</v>
      </c>
      <c r="I490" s="147"/>
      <c r="L490" s="31"/>
      <c r="M490" s="148"/>
      <c r="T490" s="55"/>
      <c r="AT490" s="16" t="s">
        <v>198</v>
      </c>
      <c r="AU490" s="16" t="s">
        <v>89</v>
      </c>
    </row>
    <row r="491" spans="2:65" s="1" customFormat="1">
      <c r="B491" s="31"/>
      <c r="D491" s="149" t="s">
        <v>200</v>
      </c>
      <c r="F491" s="150" t="s">
        <v>1007</v>
      </c>
      <c r="I491" s="147"/>
      <c r="L491" s="31"/>
      <c r="M491" s="148"/>
      <c r="T491" s="55"/>
      <c r="AT491" s="16" t="s">
        <v>200</v>
      </c>
      <c r="AU491" s="16" t="s">
        <v>89</v>
      </c>
    </row>
    <row r="492" spans="2:65" s="1" customFormat="1" ht="19.5">
      <c r="B492" s="31"/>
      <c r="D492" s="145" t="s">
        <v>403</v>
      </c>
      <c r="F492" s="151" t="s">
        <v>1008</v>
      </c>
      <c r="I492" s="147"/>
      <c r="L492" s="31"/>
      <c r="M492" s="148"/>
      <c r="T492" s="55"/>
      <c r="AT492" s="16" t="s">
        <v>403</v>
      </c>
      <c r="AU492" s="16" t="s">
        <v>89</v>
      </c>
    </row>
    <row r="493" spans="2:65" s="1" customFormat="1" ht="24.2" customHeight="1">
      <c r="B493" s="31"/>
      <c r="C493" s="132" t="s">
        <v>498</v>
      </c>
      <c r="D493" s="132" t="s">
        <v>192</v>
      </c>
      <c r="E493" s="133" t="s">
        <v>1015</v>
      </c>
      <c r="F493" s="134" t="s">
        <v>1016</v>
      </c>
      <c r="G493" s="135" t="s">
        <v>195</v>
      </c>
      <c r="H493" s="136">
        <v>171.63</v>
      </c>
      <c r="I493" s="137"/>
      <c r="J493" s="138">
        <f>ROUND(I493*H493,2)</f>
        <v>0</v>
      </c>
      <c r="K493" s="134" t="s">
        <v>196</v>
      </c>
      <c r="L493" s="31"/>
      <c r="M493" s="139" t="s">
        <v>1</v>
      </c>
      <c r="N493" s="140" t="s">
        <v>44</v>
      </c>
      <c r="P493" s="141">
        <f>O493*H493</f>
        <v>0</v>
      </c>
      <c r="Q493" s="141">
        <v>0</v>
      </c>
      <c r="R493" s="141">
        <f>Q493*H493</f>
        <v>0</v>
      </c>
      <c r="S493" s="141">
        <v>1.75E-3</v>
      </c>
      <c r="T493" s="142">
        <f>S493*H493</f>
        <v>0.30035250000000002</v>
      </c>
      <c r="AR493" s="143" t="s">
        <v>197</v>
      </c>
      <c r="AT493" s="143" t="s">
        <v>192</v>
      </c>
      <c r="AU493" s="143" t="s">
        <v>89</v>
      </c>
      <c r="AY493" s="16" t="s">
        <v>190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6" t="s">
        <v>87</v>
      </c>
      <c r="BK493" s="144">
        <f>ROUND(I493*H493,2)</f>
        <v>0</v>
      </c>
      <c r="BL493" s="16" t="s">
        <v>197</v>
      </c>
      <c r="BM493" s="143" t="s">
        <v>792</v>
      </c>
    </row>
    <row r="494" spans="2:65" s="1" customFormat="1" ht="29.25">
      <c r="B494" s="31"/>
      <c r="D494" s="145" t="s">
        <v>198</v>
      </c>
      <c r="F494" s="146" t="s">
        <v>1018</v>
      </c>
      <c r="I494" s="147"/>
      <c r="L494" s="31"/>
      <c r="M494" s="148"/>
      <c r="T494" s="55"/>
      <c r="AT494" s="16" t="s">
        <v>198</v>
      </c>
      <c r="AU494" s="16" t="s">
        <v>89</v>
      </c>
    </row>
    <row r="495" spans="2:65" s="1" customFormat="1">
      <c r="B495" s="31"/>
      <c r="D495" s="149" t="s">
        <v>200</v>
      </c>
      <c r="F495" s="150" t="s">
        <v>1019</v>
      </c>
      <c r="I495" s="147"/>
      <c r="L495" s="31"/>
      <c r="M495" s="148"/>
      <c r="T495" s="55"/>
      <c r="AT495" s="16" t="s">
        <v>200</v>
      </c>
      <c r="AU495" s="16" t="s">
        <v>89</v>
      </c>
    </row>
    <row r="496" spans="2:65" s="1" customFormat="1" ht="24.2" customHeight="1">
      <c r="B496" s="31"/>
      <c r="C496" s="132" t="s">
        <v>795</v>
      </c>
      <c r="D496" s="132" t="s">
        <v>192</v>
      </c>
      <c r="E496" s="133" t="s">
        <v>1010</v>
      </c>
      <c r="F496" s="134" t="s">
        <v>1011</v>
      </c>
      <c r="G496" s="135" t="s">
        <v>926</v>
      </c>
      <c r="H496" s="136">
        <v>4290.75</v>
      </c>
      <c r="I496" s="137"/>
      <c r="J496" s="138">
        <f>ROUND(I496*H496,2)</f>
        <v>0</v>
      </c>
      <c r="K496" s="134" t="s">
        <v>196</v>
      </c>
      <c r="L496" s="31"/>
      <c r="M496" s="139" t="s">
        <v>1</v>
      </c>
      <c r="N496" s="140" t="s">
        <v>44</v>
      </c>
      <c r="P496" s="141">
        <f>O496*H496</f>
        <v>0</v>
      </c>
      <c r="Q496" s="141">
        <v>0</v>
      </c>
      <c r="R496" s="141">
        <f>Q496*H496</f>
        <v>0</v>
      </c>
      <c r="S496" s="141">
        <v>1E-3</v>
      </c>
      <c r="T496" s="142">
        <f>S496*H496</f>
        <v>4.2907500000000001</v>
      </c>
      <c r="AR496" s="143" t="s">
        <v>197</v>
      </c>
      <c r="AT496" s="143" t="s">
        <v>192</v>
      </c>
      <c r="AU496" s="143" t="s">
        <v>89</v>
      </c>
      <c r="AY496" s="16" t="s">
        <v>190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6" t="s">
        <v>87</v>
      </c>
      <c r="BK496" s="144">
        <f>ROUND(I496*H496,2)</f>
        <v>0</v>
      </c>
      <c r="BL496" s="16" t="s">
        <v>197</v>
      </c>
      <c r="BM496" s="143" t="s">
        <v>798</v>
      </c>
    </row>
    <row r="497" spans="2:65" s="1" customFormat="1" ht="19.5">
      <c r="B497" s="31"/>
      <c r="D497" s="145" t="s">
        <v>198</v>
      </c>
      <c r="F497" s="146" t="s">
        <v>1013</v>
      </c>
      <c r="I497" s="147"/>
      <c r="L497" s="31"/>
      <c r="M497" s="148"/>
      <c r="T497" s="55"/>
      <c r="AT497" s="16" t="s">
        <v>198</v>
      </c>
      <c r="AU497" s="16" t="s">
        <v>89</v>
      </c>
    </row>
    <row r="498" spans="2:65" s="1" customFormat="1">
      <c r="B498" s="31"/>
      <c r="D498" s="149" t="s">
        <v>200</v>
      </c>
      <c r="F498" s="150" t="s">
        <v>1014</v>
      </c>
      <c r="I498" s="147"/>
      <c r="L498" s="31"/>
      <c r="M498" s="148"/>
      <c r="T498" s="55"/>
      <c r="AT498" s="16" t="s">
        <v>200</v>
      </c>
      <c r="AU498" s="16" t="s">
        <v>89</v>
      </c>
    </row>
    <row r="499" spans="2:65" s="1" customFormat="1" ht="33" customHeight="1">
      <c r="B499" s="31"/>
      <c r="C499" s="132" t="s">
        <v>504</v>
      </c>
      <c r="D499" s="132" t="s">
        <v>192</v>
      </c>
      <c r="E499" s="133" t="s">
        <v>1095</v>
      </c>
      <c r="F499" s="134" t="s">
        <v>1096</v>
      </c>
      <c r="G499" s="135" t="s">
        <v>204</v>
      </c>
      <c r="H499" s="136">
        <v>48</v>
      </c>
      <c r="I499" s="137"/>
      <c r="J499" s="138">
        <f>ROUND(I499*H499,2)</f>
        <v>0</v>
      </c>
      <c r="K499" s="134" t="s">
        <v>1</v>
      </c>
      <c r="L499" s="31"/>
      <c r="M499" s="139" t="s">
        <v>1</v>
      </c>
      <c r="N499" s="140" t="s">
        <v>44</v>
      </c>
      <c r="P499" s="141">
        <f>O499*H499</f>
        <v>0</v>
      </c>
      <c r="Q499" s="141">
        <v>0</v>
      </c>
      <c r="R499" s="141">
        <f>Q499*H499</f>
        <v>0</v>
      </c>
      <c r="S499" s="141">
        <v>0</v>
      </c>
      <c r="T499" s="142">
        <f>S499*H499</f>
        <v>0</v>
      </c>
      <c r="AR499" s="143" t="s">
        <v>197</v>
      </c>
      <c r="AT499" s="143" t="s">
        <v>192</v>
      </c>
      <c r="AU499" s="143" t="s">
        <v>89</v>
      </c>
      <c r="AY499" s="16" t="s">
        <v>190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6" t="s">
        <v>87</v>
      </c>
      <c r="BK499" s="144">
        <f>ROUND(I499*H499,2)</f>
        <v>0</v>
      </c>
      <c r="BL499" s="16" t="s">
        <v>197</v>
      </c>
      <c r="BM499" s="143" t="s">
        <v>803</v>
      </c>
    </row>
    <row r="500" spans="2:65" s="1" customFormat="1" ht="19.5">
      <c r="B500" s="31"/>
      <c r="D500" s="145" t="s">
        <v>198</v>
      </c>
      <c r="F500" s="146" t="s">
        <v>1098</v>
      </c>
      <c r="I500" s="147"/>
      <c r="L500" s="31"/>
      <c r="M500" s="148"/>
      <c r="T500" s="55"/>
      <c r="AT500" s="16" t="s">
        <v>198</v>
      </c>
      <c r="AU500" s="16" t="s">
        <v>89</v>
      </c>
    </row>
    <row r="501" spans="2:65" s="1" customFormat="1" ht="24.2" customHeight="1">
      <c r="B501" s="31"/>
      <c r="C501" s="132" t="s">
        <v>806</v>
      </c>
      <c r="D501" s="132" t="s">
        <v>192</v>
      </c>
      <c r="E501" s="133" t="s">
        <v>1068</v>
      </c>
      <c r="F501" s="134" t="s">
        <v>1069</v>
      </c>
      <c r="G501" s="135" t="s">
        <v>195</v>
      </c>
      <c r="H501" s="136">
        <v>51.84</v>
      </c>
      <c r="I501" s="137"/>
      <c r="J501" s="138">
        <f>ROUND(I501*H501,2)</f>
        <v>0</v>
      </c>
      <c r="K501" s="134" t="s">
        <v>196</v>
      </c>
      <c r="L501" s="31"/>
      <c r="M501" s="139" t="s">
        <v>1</v>
      </c>
      <c r="N501" s="140" t="s">
        <v>44</v>
      </c>
      <c r="P501" s="141">
        <f>O501*H501</f>
        <v>0</v>
      </c>
      <c r="Q501" s="141">
        <v>0</v>
      </c>
      <c r="R501" s="141">
        <f>Q501*H501</f>
        <v>0</v>
      </c>
      <c r="S501" s="141">
        <v>3.7999999999999999E-2</v>
      </c>
      <c r="T501" s="142">
        <f>S501*H501</f>
        <v>1.9699200000000001</v>
      </c>
      <c r="AR501" s="143" t="s">
        <v>197</v>
      </c>
      <c r="AT501" s="143" t="s">
        <v>192</v>
      </c>
      <c r="AU501" s="143" t="s">
        <v>89</v>
      </c>
      <c r="AY501" s="16" t="s">
        <v>190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87</v>
      </c>
      <c r="BK501" s="144">
        <f>ROUND(I501*H501,2)</f>
        <v>0</v>
      </c>
      <c r="BL501" s="16" t="s">
        <v>197</v>
      </c>
      <c r="BM501" s="143" t="s">
        <v>809</v>
      </c>
    </row>
    <row r="502" spans="2:65" s="1" customFormat="1" ht="29.25">
      <c r="B502" s="31"/>
      <c r="D502" s="145" t="s">
        <v>198</v>
      </c>
      <c r="F502" s="146" t="s">
        <v>1071</v>
      </c>
      <c r="I502" s="147"/>
      <c r="L502" s="31"/>
      <c r="M502" s="148"/>
      <c r="T502" s="55"/>
      <c r="AT502" s="16" t="s">
        <v>198</v>
      </c>
      <c r="AU502" s="16" t="s">
        <v>89</v>
      </c>
    </row>
    <row r="503" spans="2:65" s="1" customFormat="1">
      <c r="B503" s="31"/>
      <c r="D503" s="149" t="s">
        <v>200</v>
      </c>
      <c r="F503" s="150" t="s">
        <v>1072</v>
      </c>
      <c r="I503" s="147"/>
      <c r="L503" s="31"/>
      <c r="M503" s="148"/>
      <c r="T503" s="55"/>
      <c r="AT503" s="16" t="s">
        <v>200</v>
      </c>
      <c r="AU503" s="16" t="s">
        <v>89</v>
      </c>
    </row>
    <row r="504" spans="2:65" s="1" customFormat="1" ht="24.2" customHeight="1">
      <c r="B504" s="31"/>
      <c r="C504" s="132" t="s">
        <v>509</v>
      </c>
      <c r="D504" s="132" t="s">
        <v>192</v>
      </c>
      <c r="E504" s="133" t="s">
        <v>1074</v>
      </c>
      <c r="F504" s="134" t="s">
        <v>1075</v>
      </c>
      <c r="G504" s="135" t="s">
        <v>195</v>
      </c>
      <c r="H504" s="136">
        <v>141.12</v>
      </c>
      <c r="I504" s="137"/>
      <c r="J504" s="138">
        <f>ROUND(I504*H504,2)</f>
        <v>0</v>
      </c>
      <c r="K504" s="134" t="s">
        <v>196</v>
      </c>
      <c r="L504" s="31"/>
      <c r="M504" s="139" t="s">
        <v>1</v>
      </c>
      <c r="N504" s="140" t="s">
        <v>44</v>
      </c>
      <c r="P504" s="141">
        <f>O504*H504</f>
        <v>0</v>
      </c>
      <c r="Q504" s="141">
        <v>0</v>
      </c>
      <c r="R504" s="141">
        <f>Q504*H504</f>
        <v>0</v>
      </c>
      <c r="S504" s="141">
        <v>3.4000000000000002E-2</v>
      </c>
      <c r="T504" s="142">
        <f>S504*H504</f>
        <v>4.7980800000000006</v>
      </c>
      <c r="AR504" s="143" t="s">
        <v>197</v>
      </c>
      <c r="AT504" s="143" t="s">
        <v>192</v>
      </c>
      <c r="AU504" s="143" t="s">
        <v>89</v>
      </c>
      <c r="AY504" s="16" t="s">
        <v>190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87</v>
      </c>
      <c r="BK504" s="144">
        <f>ROUND(I504*H504,2)</f>
        <v>0</v>
      </c>
      <c r="BL504" s="16" t="s">
        <v>197</v>
      </c>
      <c r="BM504" s="143" t="s">
        <v>814</v>
      </c>
    </row>
    <row r="505" spans="2:65" s="1" customFormat="1" ht="29.25">
      <c r="B505" s="31"/>
      <c r="D505" s="145" t="s">
        <v>198</v>
      </c>
      <c r="F505" s="146" t="s">
        <v>1077</v>
      </c>
      <c r="I505" s="147"/>
      <c r="L505" s="31"/>
      <c r="M505" s="148"/>
      <c r="T505" s="55"/>
      <c r="AT505" s="16" t="s">
        <v>198</v>
      </c>
      <c r="AU505" s="16" t="s">
        <v>89</v>
      </c>
    </row>
    <row r="506" spans="2:65" s="1" customFormat="1">
      <c r="B506" s="31"/>
      <c r="D506" s="149" t="s">
        <v>200</v>
      </c>
      <c r="F506" s="150" t="s">
        <v>1078</v>
      </c>
      <c r="I506" s="147"/>
      <c r="L506" s="31"/>
      <c r="M506" s="148"/>
      <c r="T506" s="55"/>
      <c r="AT506" s="16" t="s">
        <v>200</v>
      </c>
      <c r="AU506" s="16" t="s">
        <v>89</v>
      </c>
    </row>
    <row r="507" spans="2:65" s="1" customFormat="1" ht="21.75" customHeight="1">
      <c r="B507" s="31"/>
      <c r="C507" s="132" t="s">
        <v>819</v>
      </c>
      <c r="D507" s="132" t="s">
        <v>192</v>
      </c>
      <c r="E507" s="133" t="s">
        <v>1079</v>
      </c>
      <c r="F507" s="134" t="s">
        <v>1080</v>
      </c>
      <c r="G507" s="135" t="s">
        <v>195</v>
      </c>
      <c r="H507" s="136">
        <v>10.8</v>
      </c>
      <c r="I507" s="137"/>
      <c r="J507" s="138">
        <f>ROUND(I507*H507,2)</f>
        <v>0</v>
      </c>
      <c r="K507" s="134" t="s">
        <v>196</v>
      </c>
      <c r="L507" s="31"/>
      <c r="M507" s="139" t="s">
        <v>1</v>
      </c>
      <c r="N507" s="140" t="s">
        <v>44</v>
      </c>
      <c r="P507" s="141">
        <f>O507*H507</f>
        <v>0</v>
      </c>
      <c r="Q507" s="141">
        <v>0</v>
      </c>
      <c r="R507" s="141">
        <f>Q507*H507</f>
        <v>0</v>
      </c>
      <c r="S507" s="141">
        <v>6.3E-2</v>
      </c>
      <c r="T507" s="142">
        <f>S507*H507</f>
        <v>0.6804</v>
      </c>
      <c r="AR507" s="143" t="s">
        <v>197</v>
      </c>
      <c r="AT507" s="143" t="s">
        <v>192</v>
      </c>
      <c r="AU507" s="143" t="s">
        <v>89</v>
      </c>
      <c r="AY507" s="16" t="s">
        <v>190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87</v>
      </c>
      <c r="BK507" s="144">
        <f>ROUND(I507*H507,2)</f>
        <v>0</v>
      </c>
      <c r="BL507" s="16" t="s">
        <v>197</v>
      </c>
      <c r="BM507" s="143" t="s">
        <v>822</v>
      </c>
    </row>
    <row r="508" spans="2:65" s="1" customFormat="1" ht="19.5">
      <c r="B508" s="31"/>
      <c r="D508" s="145" t="s">
        <v>198</v>
      </c>
      <c r="F508" s="146" t="s">
        <v>1082</v>
      </c>
      <c r="I508" s="147"/>
      <c r="L508" s="31"/>
      <c r="M508" s="148"/>
      <c r="T508" s="55"/>
      <c r="AT508" s="16" t="s">
        <v>198</v>
      </c>
      <c r="AU508" s="16" t="s">
        <v>89</v>
      </c>
    </row>
    <row r="509" spans="2:65" s="1" customFormat="1">
      <c r="B509" s="31"/>
      <c r="D509" s="149" t="s">
        <v>200</v>
      </c>
      <c r="F509" s="150" t="s">
        <v>1083</v>
      </c>
      <c r="I509" s="147"/>
      <c r="L509" s="31"/>
      <c r="M509" s="148"/>
      <c r="T509" s="55"/>
      <c r="AT509" s="16" t="s">
        <v>200</v>
      </c>
      <c r="AU509" s="16" t="s">
        <v>89</v>
      </c>
    </row>
    <row r="510" spans="2:65" s="1" customFormat="1" ht="16.5" customHeight="1">
      <c r="B510" s="31"/>
      <c r="C510" s="132" t="s">
        <v>515</v>
      </c>
      <c r="D510" s="132" t="s">
        <v>192</v>
      </c>
      <c r="E510" s="133" t="s">
        <v>998</v>
      </c>
      <c r="F510" s="134" t="s">
        <v>999</v>
      </c>
      <c r="G510" s="135" t="s">
        <v>195</v>
      </c>
      <c r="H510" s="136">
        <v>601.79100000000005</v>
      </c>
      <c r="I510" s="137"/>
      <c r="J510" s="138">
        <f>ROUND(I510*H510,2)</f>
        <v>0</v>
      </c>
      <c r="K510" s="134" t="s">
        <v>196</v>
      </c>
      <c r="L510" s="31"/>
      <c r="M510" s="139" t="s">
        <v>1</v>
      </c>
      <c r="N510" s="140" t="s">
        <v>44</v>
      </c>
      <c r="P510" s="141">
        <f>O510*H510</f>
        <v>0</v>
      </c>
      <c r="Q510" s="141">
        <v>0</v>
      </c>
      <c r="R510" s="141">
        <f>Q510*H510</f>
        <v>0</v>
      </c>
      <c r="S510" s="141">
        <v>2.1000000000000001E-2</v>
      </c>
      <c r="T510" s="142">
        <f>S510*H510</f>
        <v>12.637611000000001</v>
      </c>
      <c r="AR510" s="143" t="s">
        <v>197</v>
      </c>
      <c r="AT510" s="143" t="s">
        <v>192</v>
      </c>
      <c r="AU510" s="143" t="s">
        <v>89</v>
      </c>
      <c r="AY510" s="16" t="s">
        <v>190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6" t="s">
        <v>87</v>
      </c>
      <c r="BK510" s="144">
        <f>ROUND(I510*H510,2)</f>
        <v>0</v>
      </c>
      <c r="BL510" s="16" t="s">
        <v>197</v>
      </c>
      <c r="BM510" s="143" t="s">
        <v>827</v>
      </c>
    </row>
    <row r="511" spans="2:65" s="1" customFormat="1" ht="29.25">
      <c r="B511" s="31"/>
      <c r="D511" s="145" t="s">
        <v>198</v>
      </c>
      <c r="F511" s="146" t="s">
        <v>1001</v>
      </c>
      <c r="I511" s="147"/>
      <c r="L511" s="31"/>
      <c r="M511" s="148"/>
      <c r="T511" s="55"/>
      <c r="AT511" s="16" t="s">
        <v>198</v>
      </c>
      <c r="AU511" s="16" t="s">
        <v>89</v>
      </c>
    </row>
    <row r="512" spans="2:65" s="1" customFormat="1">
      <c r="B512" s="31"/>
      <c r="D512" s="149" t="s">
        <v>200</v>
      </c>
      <c r="F512" s="150" t="s">
        <v>1002</v>
      </c>
      <c r="I512" s="147"/>
      <c r="L512" s="31"/>
      <c r="M512" s="148"/>
      <c r="T512" s="55"/>
      <c r="AT512" s="16" t="s">
        <v>200</v>
      </c>
      <c r="AU512" s="16" t="s">
        <v>89</v>
      </c>
    </row>
    <row r="513" spans="2:65" s="1" customFormat="1" ht="24.2" customHeight="1">
      <c r="B513" s="31"/>
      <c r="C513" s="132" t="s">
        <v>831</v>
      </c>
      <c r="D513" s="132" t="s">
        <v>192</v>
      </c>
      <c r="E513" s="133" t="s">
        <v>2333</v>
      </c>
      <c r="F513" s="134" t="s">
        <v>2334</v>
      </c>
      <c r="G513" s="135" t="s">
        <v>368</v>
      </c>
      <c r="H513" s="136">
        <v>16.399999999999999</v>
      </c>
      <c r="I513" s="137"/>
      <c r="J513" s="138">
        <f>ROUND(I513*H513,2)</f>
        <v>0</v>
      </c>
      <c r="K513" s="134" t="s">
        <v>196</v>
      </c>
      <c r="L513" s="31"/>
      <c r="M513" s="139" t="s">
        <v>1</v>
      </c>
      <c r="N513" s="140" t="s">
        <v>44</v>
      </c>
      <c r="P513" s="141">
        <f>O513*H513</f>
        <v>0</v>
      </c>
      <c r="Q513" s="141">
        <v>0</v>
      </c>
      <c r="R513" s="141">
        <f>Q513*H513</f>
        <v>0</v>
      </c>
      <c r="S513" s="141">
        <v>0.112</v>
      </c>
      <c r="T513" s="142">
        <f>S513*H513</f>
        <v>1.8368</v>
      </c>
      <c r="AR513" s="143" t="s">
        <v>197</v>
      </c>
      <c r="AT513" s="143" t="s">
        <v>192</v>
      </c>
      <c r="AU513" s="143" t="s">
        <v>89</v>
      </c>
      <c r="AY513" s="16" t="s">
        <v>190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87</v>
      </c>
      <c r="BK513" s="144">
        <f>ROUND(I513*H513,2)</f>
        <v>0</v>
      </c>
      <c r="BL513" s="16" t="s">
        <v>197</v>
      </c>
      <c r="BM513" s="143" t="s">
        <v>834</v>
      </c>
    </row>
    <row r="514" spans="2:65" s="1" customFormat="1" ht="19.5">
      <c r="B514" s="31"/>
      <c r="D514" s="145" t="s">
        <v>198</v>
      </c>
      <c r="F514" s="146" t="s">
        <v>2335</v>
      </c>
      <c r="I514" s="147"/>
      <c r="L514" s="31"/>
      <c r="M514" s="148"/>
      <c r="T514" s="55"/>
      <c r="AT514" s="16" t="s">
        <v>198</v>
      </c>
      <c r="AU514" s="16" t="s">
        <v>89</v>
      </c>
    </row>
    <row r="515" spans="2:65" s="1" customFormat="1">
      <c r="B515" s="31"/>
      <c r="D515" s="149" t="s">
        <v>200</v>
      </c>
      <c r="F515" s="150" t="s">
        <v>2336</v>
      </c>
      <c r="I515" s="147"/>
      <c r="L515" s="31"/>
      <c r="M515" s="148"/>
      <c r="T515" s="55"/>
      <c r="AT515" s="16" t="s">
        <v>200</v>
      </c>
      <c r="AU515" s="16" t="s">
        <v>89</v>
      </c>
    </row>
    <row r="516" spans="2:65" s="1" customFormat="1" ht="24.2" customHeight="1">
      <c r="B516" s="31"/>
      <c r="C516" s="132" t="s">
        <v>520</v>
      </c>
      <c r="D516" s="132" t="s">
        <v>192</v>
      </c>
      <c r="E516" s="133" t="s">
        <v>1035</v>
      </c>
      <c r="F516" s="134" t="s">
        <v>1036</v>
      </c>
      <c r="G516" s="135" t="s">
        <v>204</v>
      </c>
      <c r="H516" s="136">
        <v>30</v>
      </c>
      <c r="I516" s="137"/>
      <c r="J516" s="138">
        <f>ROUND(I516*H516,2)</f>
        <v>0</v>
      </c>
      <c r="K516" s="134" t="s">
        <v>196</v>
      </c>
      <c r="L516" s="31"/>
      <c r="M516" s="139" t="s">
        <v>1</v>
      </c>
      <c r="N516" s="140" t="s">
        <v>44</v>
      </c>
      <c r="P516" s="141">
        <f>O516*H516</f>
        <v>0</v>
      </c>
      <c r="Q516" s="141">
        <v>0</v>
      </c>
      <c r="R516" s="141">
        <f>Q516*H516</f>
        <v>0</v>
      </c>
      <c r="S516" s="141">
        <v>2.9999999999999997E-4</v>
      </c>
      <c r="T516" s="142">
        <f>S516*H516</f>
        <v>8.9999999999999993E-3</v>
      </c>
      <c r="AR516" s="143" t="s">
        <v>197</v>
      </c>
      <c r="AT516" s="143" t="s">
        <v>192</v>
      </c>
      <c r="AU516" s="143" t="s">
        <v>89</v>
      </c>
      <c r="AY516" s="16" t="s">
        <v>190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6" t="s">
        <v>87</v>
      </c>
      <c r="BK516" s="144">
        <f>ROUND(I516*H516,2)</f>
        <v>0</v>
      </c>
      <c r="BL516" s="16" t="s">
        <v>197</v>
      </c>
      <c r="BM516" s="143" t="s">
        <v>839</v>
      </c>
    </row>
    <row r="517" spans="2:65" s="1" customFormat="1" ht="19.5">
      <c r="B517" s="31"/>
      <c r="D517" s="145" t="s">
        <v>198</v>
      </c>
      <c r="F517" s="146" t="s">
        <v>1038</v>
      </c>
      <c r="I517" s="147"/>
      <c r="L517" s="31"/>
      <c r="M517" s="148"/>
      <c r="T517" s="55"/>
      <c r="AT517" s="16" t="s">
        <v>198</v>
      </c>
      <c r="AU517" s="16" t="s">
        <v>89</v>
      </c>
    </row>
    <row r="518" spans="2:65" s="1" customFormat="1">
      <c r="B518" s="31"/>
      <c r="D518" s="149" t="s">
        <v>200</v>
      </c>
      <c r="F518" s="150" t="s">
        <v>1039</v>
      </c>
      <c r="I518" s="147"/>
      <c r="L518" s="31"/>
      <c r="M518" s="148"/>
      <c r="T518" s="55"/>
      <c r="AT518" s="16" t="s">
        <v>200</v>
      </c>
      <c r="AU518" s="16" t="s">
        <v>89</v>
      </c>
    </row>
    <row r="519" spans="2:65" s="1" customFormat="1" ht="16.5" customHeight="1">
      <c r="B519" s="31"/>
      <c r="C519" s="132" t="s">
        <v>842</v>
      </c>
      <c r="D519" s="132" t="s">
        <v>192</v>
      </c>
      <c r="E519" s="133" t="s">
        <v>1041</v>
      </c>
      <c r="F519" s="134" t="s">
        <v>1042</v>
      </c>
      <c r="G519" s="135" t="s">
        <v>204</v>
      </c>
      <c r="H519" s="136">
        <v>4</v>
      </c>
      <c r="I519" s="137"/>
      <c r="J519" s="138">
        <f>ROUND(I519*H519,2)</f>
        <v>0</v>
      </c>
      <c r="K519" s="134" t="s">
        <v>196</v>
      </c>
      <c r="L519" s="31"/>
      <c r="M519" s="139" t="s">
        <v>1</v>
      </c>
      <c r="N519" s="140" t="s">
        <v>44</v>
      </c>
      <c r="P519" s="141">
        <f>O519*H519</f>
        <v>0</v>
      </c>
      <c r="Q519" s="141">
        <v>0</v>
      </c>
      <c r="R519" s="141">
        <f>Q519*H519</f>
        <v>0</v>
      </c>
      <c r="S519" s="141">
        <v>2.0109999999999999E-2</v>
      </c>
      <c r="T519" s="142">
        <f>S519*H519</f>
        <v>8.0439999999999998E-2</v>
      </c>
      <c r="AR519" s="143" t="s">
        <v>197</v>
      </c>
      <c r="AT519" s="143" t="s">
        <v>192</v>
      </c>
      <c r="AU519" s="143" t="s">
        <v>89</v>
      </c>
      <c r="AY519" s="16" t="s">
        <v>190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6" t="s">
        <v>87</v>
      </c>
      <c r="BK519" s="144">
        <f>ROUND(I519*H519,2)</f>
        <v>0</v>
      </c>
      <c r="BL519" s="16" t="s">
        <v>197</v>
      </c>
      <c r="BM519" s="143" t="s">
        <v>845</v>
      </c>
    </row>
    <row r="520" spans="2:65" s="1" customFormat="1">
      <c r="B520" s="31"/>
      <c r="D520" s="145" t="s">
        <v>198</v>
      </c>
      <c r="F520" s="146" t="s">
        <v>1044</v>
      </c>
      <c r="I520" s="147"/>
      <c r="L520" s="31"/>
      <c r="M520" s="148"/>
      <c r="T520" s="55"/>
      <c r="AT520" s="16" t="s">
        <v>198</v>
      </c>
      <c r="AU520" s="16" t="s">
        <v>89</v>
      </c>
    </row>
    <row r="521" spans="2:65" s="1" customFormat="1">
      <c r="B521" s="31"/>
      <c r="D521" s="149" t="s">
        <v>200</v>
      </c>
      <c r="F521" s="150" t="s">
        <v>1045</v>
      </c>
      <c r="I521" s="147"/>
      <c r="L521" s="31"/>
      <c r="M521" s="148"/>
      <c r="T521" s="55"/>
      <c r="AT521" s="16" t="s">
        <v>200</v>
      </c>
      <c r="AU521" s="16" t="s">
        <v>89</v>
      </c>
    </row>
    <row r="522" spans="2:65" s="1" customFormat="1" ht="16.5" customHeight="1">
      <c r="B522" s="31"/>
      <c r="C522" s="132" t="s">
        <v>526</v>
      </c>
      <c r="D522" s="132" t="s">
        <v>192</v>
      </c>
      <c r="E522" s="133" t="s">
        <v>1046</v>
      </c>
      <c r="F522" s="134" t="s">
        <v>1047</v>
      </c>
      <c r="G522" s="135" t="s">
        <v>204</v>
      </c>
      <c r="H522" s="136">
        <v>1</v>
      </c>
      <c r="I522" s="137"/>
      <c r="J522" s="138">
        <f>ROUND(I522*H522,2)</f>
        <v>0</v>
      </c>
      <c r="K522" s="134" t="s">
        <v>196</v>
      </c>
      <c r="L522" s="31"/>
      <c r="M522" s="139" t="s">
        <v>1</v>
      </c>
      <c r="N522" s="140" t="s">
        <v>44</v>
      </c>
      <c r="P522" s="141">
        <f>O522*H522</f>
        <v>0</v>
      </c>
      <c r="Q522" s="141">
        <v>0</v>
      </c>
      <c r="R522" s="141">
        <f>Q522*H522</f>
        <v>0</v>
      </c>
      <c r="S522" s="141">
        <v>1.4999999999999999E-2</v>
      </c>
      <c r="T522" s="142">
        <f>S522*H522</f>
        <v>1.4999999999999999E-2</v>
      </c>
      <c r="AR522" s="143" t="s">
        <v>197</v>
      </c>
      <c r="AT522" s="143" t="s">
        <v>192</v>
      </c>
      <c r="AU522" s="143" t="s">
        <v>89</v>
      </c>
      <c r="AY522" s="16" t="s">
        <v>190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6" t="s">
        <v>87</v>
      </c>
      <c r="BK522" s="144">
        <f>ROUND(I522*H522,2)</f>
        <v>0</v>
      </c>
      <c r="BL522" s="16" t="s">
        <v>197</v>
      </c>
      <c r="BM522" s="143" t="s">
        <v>850</v>
      </c>
    </row>
    <row r="523" spans="2:65" s="1" customFormat="1">
      <c r="B523" s="31"/>
      <c r="D523" s="145" t="s">
        <v>198</v>
      </c>
      <c r="F523" s="146" t="s">
        <v>1049</v>
      </c>
      <c r="I523" s="147"/>
      <c r="L523" s="31"/>
      <c r="M523" s="148"/>
      <c r="T523" s="55"/>
      <c r="AT523" s="16" t="s">
        <v>198</v>
      </c>
      <c r="AU523" s="16" t="s">
        <v>89</v>
      </c>
    </row>
    <row r="524" spans="2:65" s="1" customFormat="1">
      <c r="B524" s="31"/>
      <c r="D524" s="149" t="s">
        <v>200</v>
      </c>
      <c r="F524" s="150" t="s">
        <v>1050</v>
      </c>
      <c r="I524" s="147"/>
      <c r="L524" s="31"/>
      <c r="M524" s="148"/>
      <c r="T524" s="55"/>
      <c r="AT524" s="16" t="s">
        <v>200</v>
      </c>
      <c r="AU524" s="16" t="s">
        <v>89</v>
      </c>
    </row>
    <row r="525" spans="2:65" s="1" customFormat="1" ht="24.2" customHeight="1">
      <c r="B525" s="31"/>
      <c r="C525" s="132" t="s">
        <v>853</v>
      </c>
      <c r="D525" s="132" t="s">
        <v>192</v>
      </c>
      <c r="E525" s="133" t="s">
        <v>1026</v>
      </c>
      <c r="F525" s="134" t="s">
        <v>1027</v>
      </c>
      <c r="G525" s="135" t="s">
        <v>368</v>
      </c>
      <c r="H525" s="136">
        <v>123.6</v>
      </c>
      <c r="I525" s="137"/>
      <c r="J525" s="138">
        <f>ROUND(I525*H525,2)</f>
        <v>0</v>
      </c>
      <c r="K525" s="134" t="s">
        <v>196</v>
      </c>
      <c r="L525" s="31"/>
      <c r="M525" s="139" t="s">
        <v>1</v>
      </c>
      <c r="N525" s="140" t="s">
        <v>44</v>
      </c>
      <c r="P525" s="141">
        <f>O525*H525</f>
        <v>0</v>
      </c>
      <c r="Q525" s="141">
        <v>0</v>
      </c>
      <c r="R525" s="141">
        <f>Q525*H525</f>
        <v>0</v>
      </c>
      <c r="S525" s="141">
        <v>1.91E-3</v>
      </c>
      <c r="T525" s="142">
        <f>S525*H525</f>
        <v>0.23607599999999998</v>
      </c>
      <c r="AR525" s="143" t="s">
        <v>197</v>
      </c>
      <c r="AT525" s="143" t="s">
        <v>192</v>
      </c>
      <c r="AU525" s="143" t="s">
        <v>89</v>
      </c>
      <c r="AY525" s="16" t="s">
        <v>190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6" t="s">
        <v>87</v>
      </c>
      <c r="BK525" s="144">
        <f>ROUND(I525*H525,2)</f>
        <v>0</v>
      </c>
      <c r="BL525" s="16" t="s">
        <v>197</v>
      </c>
      <c r="BM525" s="143" t="s">
        <v>856</v>
      </c>
    </row>
    <row r="526" spans="2:65" s="1" customFormat="1" ht="19.5">
      <c r="B526" s="31"/>
      <c r="D526" s="145" t="s">
        <v>198</v>
      </c>
      <c r="F526" s="146" t="s">
        <v>1029</v>
      </c>
      <c r="I526" s="147"/>
      <c r="L526" s="31"/>
      <c r="M526" s="148"/>
      <c r="T526" s="55"/>
      <c r="AT526" s="16" t="s">
        <v>198</v>
      </c>
      <c r="AU526" s="16" t="s">
        <v>89</v>
      </c>
    </row>
    <row r="527" spans="2:65" s="1" customFormat="1">
      <c r="B527" s="31"/>
      <c r="D527" s="149" t="s">
        <v>200</v>
      </c>
      <c r="F527" s="150" t="s">
        <v>1030</v>
      </c>
      <c r="I527" s="147"/>
      <c r="L527" s="31"/>
      <c r="M527" s="148"/>
      <c r="T527" s="55"/>
      <c r="AT527" s="16" t="s">
        <v>200</v>
      </c>
      <c r="AU527" s="16" t="s">
        <v>89</v>
      </c>
    </row>
    <row r="528" spans="2:65" s="1" customFormat="1" ht="33" customHeight="1">
      <c r="B528" s="31"/>
      <c r="C528" s="132" t="s">
        <v>531</v>
      </c>
      <c r="D528" s="132" t="s">
        <v>192</v>
      </c>
      <c r="E528" s="133" t="s">
        <v>1021</v>
      </c>
      <c r="F528" s="134" t="s">
        <v>1022</v>
      </c>
      <c r="G528" s="135" t="s">
        <v>204</v>
      </c>
      <c r="H528" s="136">
        <v>30</v>
      </c>
      <c r="I528" s="137"/>
      <c r="J528" s="138">
        <f>ROUND(I528*H528,2)</f>
        <v>0</v>
      </c>
      <c r="K528" s="134" t="s">
        <v>196</v>
      </c>
      <c r="L528" s="31"/>
      <c r="M528" s="139" t="s">
        <v>1</v>
      </c>
      <c r="N528" s="140" t="s">
        <v>44</v>
      </c>
      <c r="P528" s="141">
        <f>O528*H528</f>
        <v>0</v>
      </c>
      <c r="Q528" s="141">
        <v>0</v>
      </c>
      <c r="R528" s="141">
        <f>Q528*H528</f>
        <v>0</v>
      </c>
      <c r="S528" s="141">
        <v>1.8799999999999999E-3</v>
      </c>
      <c r="T528" s="142">
        <f>S528*H528</f>
        <v>5.6399999999999999E-2</v>
      </c>
      <c r="AR528" s="143" t="s">
        <v>197</v>
      </c>
      <c r="AT528" s="143" t="s">
        <v>192</v>
      </c>
      <c r="AU528" s="143" t="s">
        <v>89</v>
      </c>
      <c r="AY528" s="16" t="s">
        <v>190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6" t="s">
        <v>87</v>
      </c>
      <c r="BK528" s="144">
        <f>ROUND(I528*H528,2)</f>
        <v>0</v>
      </c>
      <c r="BL528" s="16" t="s">
        <v>197</v>
      </c>
      <c r="BM528" s="143" t="s">
        <v>861</v>
      </c>
    </row>
    <row r="529" spans="2:65" s="1" customFormat="1" ht="19.5">
      <c r="B529" s="31"/>
      <c r="D529" s="145" t="s">
        <v>198</v>
      </c>
      <c r="F529" s="146" t="s">
        <v>1024</v>
      </c>
      <c r="I529" s="147"/>
      <c r="L529" s="31"/>
      <c r="M529" s="148"/>
      <c r="T529" s="55"/>
      <c r="AT529" s="16" t="s">
        <v>198</v>
      </c>
      <c r="AU529" s="16" t="s">
        <v>89</v>
      </c>
    </row>
    <row r="530" spans="2:65" s="1" customFormat="1">
      <c r="B530" s="31"/>
      <c r="D530" s="149" t="s">
        <v>200</v>
      </c>
      <c r="F530" s="150" t="s">
        <v>1025</v>
      </c>
      <c r="I530" s="147"/>
      <c r="L530" s="31"/>
      <c r="M530" s="148"/>
      <c r="T530" s="55"/>
      <c r="AT530" s="16" t="s">
        <v>200</v>
      </c>
      <c r="AU530" s="16" t="s">
        <v>89</v>
      </c>
    </row>
    <row r="531" spans="2:65" s="1" customFormat="1" ht="21.75" customHeight="1">
      <c r="B531" s="31"/>
      <c r="C531" s="132" t="s">
        <v>864</v>
      </c>
      <c r="D531" s="132" t="s">
        <v>192</v>
      </c>
      <c r="E531" s="133" t="s">
        <v>1052</v>
      </c>
      <c r="F531" s="134" t="s">
        <v>1053</v>
      </c>
      <c r="G531" s="135" t="s">
        <v>210</v>
      </c>
      <c r="H531" s="136">
        <v>0.16200000000000001</v>
      </c>
      <c r="I531" s="137"/>
      <c r="J531" s="138">
        <f>ROUND(I531*H531,2)</f>
        <v>0</v>
      </c>
      <c r="K531" s="134" t="s">
        <v>196</v>
      </c>
      <c r="L531" s="31"/>
      <c r="M531" s="139" t="s">
        <v>1</v>
      </c>
      <c r="N531" s="140" t="s">
        <v>44</v>
      </c>
      <c r="P531" s="141">
        <f>O531*H531</f>
        <v>0</v>
      </c>
      <c r="Q531" s="141">
        <v>0</v>
      </c>
      <c r="R531" s="141">
        <f>Q531*H531</f>
        <v>0</v>
      </c>
      <c r="S531" s="141">
        <v>1.671</v>
      </c>
      <c r="T531" s="142">
        <f>S531*H531</f>
        <v>0.270702</v>
      </c>
      <c r="AR531" s="143" t="s">
        <v>197</v>
      </c>
      <c r="AT531" s="143" t="s">
        <v>192</v>
      </c>
      <c r="AU531" s="143" t="s">
        <v>89</v>
      </c>
      <c r="AY531" s="16" t="s">
        <v>190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6" t="s">
        <v>87</v>
      </c>
      <c r="BK531" s="144">
        <f>ROUND(I531*H531,2)</f>
        <v>0</v>
      </c>
      <c r="BL531" s="16" t="s">
        <v>197</v>
      </c>
      <c r="BM531" s="143" t="s">
        <v>867</v>
      </c>
    </row>
    <row r="532" spans="2:65" s="1" customFormat="1" ht="29.25">
      <c r="B532" s="31"/>
      <c r="D532" s="145" t="s">
        <v>198</v>
      </c>
      <c r="F532" s="146" t="s">
        <v>1055</v>
      </c>
      <c r="I532" s="147"/>
      <c r="L532" s="31"/>
      <c r="M532" s="148"/>
      <c r="T532" s="55"/>
      <c r="AT532" s="16" t="s">
        <v>198</v>
      </c>
      <c r="AU532" s="16" t="s">
        <v>89</v>
      </c>
    </row>
    <row r="533" spans="2:65" s="1" customFormat="1">
      <c r="B533" s="31"/>
      <c r="D533" s="149" t="s">
        <v>200</v>
      </c>
      <c r="F533" s="150" t="s">
        <v>1056</v>
      </c>
      <c r="I533" s="147"/>
      <c r="L533" s="31"/>
      <c r="M533" s="148"/>
      <c r="T533" s="55"/>
      <c r="AT533" s="16" t="s">
        <v>200</v>
      </c>
      <c r="AU533" s="16" t="s">
        <v>89</v>
      </c>
    </row>
    <row r="534" spans="2:65" s="1" customFormat="1" ht="24.2" customHeight="1">
      <c r="B534" s="31"/>
      <c r="C534" s="132" t="s">
        <v>537</v>
      </c>
      <c r="D534" s="132" t="s">
        <v>192</v>
      </c>
      <c r="E534" s="133" t="s">
        <v>1057</v>
      </c>
      <c r="F534" s="134" t="s">
        <v>1058</v>
      </c>
      <c r="G534" s="135" t="s">
        <v>195</v>
      </c>
      <c r="H534" s="136">
        <v>0.63</v>
      </c>
      <c r="I534" s="137"/>
      <c r="J534" s="138">
        <f>ROUND(I534*H534,2)</f>
        <v>0</v>
      </c>
      <c r="K534" s="134" t="s">
        <v>196</v>
      </c>
      <c r="L534" s="31"/>
      <c r="M534" s="139" t="s">
        <v>1</v>
      </c>
      <c r="N534" s="140" t="s">
        <v>44</v>
      </c>
      <c r="P534" s="141">
        <f>O534*H534</f>
        <v>0</v>
      </c>
      <c r="Q534" s="141">
        <v>0</v>
      </c>
      <c r="R534" s="141">
        <f>Q534*H534</f>
        <v>0</v>
      </c>
      <c r="S534" s="141">
        <v>3.7999999999999999E-2</v>
      </c>
      <c r="T534" s="142">
        <f>S534*H534</f>
        <v>2.3939999999999999E-2</v>
      </c>
      <c r="AR534" s="143" t="s">
        <v>197</v>
      </c>
      <c r="AT534" s="143" t="s">
        <v>192</v>
      </c>
      <c r="AU534" s="143" t="s">
        <v>89</v>
      </c>
      <c r="AY534" s="16" t="s">
        <v>190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6" t="s">
        <v>87</v>
      </c>
      <c r="BK534" s="144">
        <f>ROUND(I534*H534,2)</f>
        <v>0</v>
      </c>
      <c r="BL534" s="16" t="s">
        <v>197</v>
      </c>
      <c r="BM534" s="143" t="s">
        <v>872</v>
      </c>
    </row>
    <row r="535" spans="2:65" s="1" customFormat="1" ht="19.5">
      <c r="B535" s="31"/>
      <c r="D535" s="145" t="s">
        <v>198</v>
      </c>
      <c r="F535" s="146" t="s">
        <v>1060</v>
      </c>
      <c r="I535" s="147"/>
      <c r="L535" s="31"/>
      <c r="M535" s="148"/>
      <c r="T535" s="55"/>
      <c r="AT535" s="16" t="s">
        <v>198</v>
      </c>
      <c r="AU535" s="16" t="s">
        <v>89</v>
      </c>
    </row>
    <row r="536" spans="2:65" s="1" customFormat="1">
      <c r="B536" s="31"/>
      <c r="D536" s="149" t="s">
        <v>200</v>
      </c>
      <c r="F536" s="150" t="s">
        <v>1061</v>
      </c>
      <c r="I536" s="147"/>
      <c r="L536" s="31"/>
      <c r="M536" s="148"/>
      <c r="T536" s="55"/>
      <c r="AT536" s="16" t="s">
        <v>200</v>
      </c>
      <c r="AU536" s="16" t="s">
        <v>89</v>
      </c>
    </row>
    <row r="537" spans="2:65" s="1" customFormat="1" ht="16.5" customHeight="1">
      <c r="B537" s="31"/>
      <c r="C537" s="132" t="s">
        <v>875</v>
      </c>
      <c r="D537" s="132" t="s">
        <v>192</v>
      </c>
      <c r="E537" s="133" t="s">
        <v>1032</v>
      </c>
      <c r="F537" s="134" t="s">
        <v>1033</v>
      </c>
      <c r="G537" s="135" t="s">
        <v>936</v>
      </c>
      <c r="H537" s="136">
        <v>3</v>
      </c>
      <c r="I537" s="137"/>
      <c r="J537" s="138">
        <f>ROUND(I537*H537,2)</f>
        <v>0</v>
      </c>
      <c r="K537" s="134" t="s">
        <v>1</v>
      </c>
      <c r="L537" s="31"/>
      <c r="M537" s="139" t="s">
        <v>1</v>
      </c>
      <c r="N537" s="140" t="s">
        <v>44</v>
      </c>
      <c r="P537" s="141">
        <f>O537*H537</f>
        <v>0</v>
      </c>
      <c r="Q537" s="141">
        <v>0</v>
      </c>
      <c r="R537" s="141">
        <f>Q537*H537</f>
        <v>0</v>
      </c>
      <c r="S537" s="141">
        <v>0</v>
      </c>
      <c r="T537" s="142">
        <f>S537*H537</f>
        <v>0</v>
      </c>
      <c r="AR537" s="143" t="s">
        <v>197</v>
      </c>
      <c r="AT537" s="143" t="s">
        <v>192</v>
      </c>
      <c r="AU537" s="143" t="s">
        <v>89</v>
      </c>
      <c r="AY537" s="16" t="s">
        <v>190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6" t="s">
        <v>87</v>
      </c>
      <c r="BK537" s="144">
        <f>ROUND(I537*H537,2)</f>
        <v>0</v>
      </c>
      <c r="BL537" s="16" t="s">
        <v>197</v>
      </c>
      <c r="BM537" s="143" t="s">
        <v>878</v>
      </c>
    </row>
    <row r="538" spans="2:65" s="1" customFormat="1">
      <c r="B538" s="31"/>
      <c r="D538" s="145" t="s">
        <v>198</v>
      </c>
      <c r="F538" s="146" t="s">
        <v>1033</v>
      </c>
      <c r="I538" s="147"/>
      <c r="L538" s="31"/>
      <c r="M538" s="148"/>
      <c r="T538" s="55"/>
      <c r="AT538" s="16" t="s">
        <v>198</v>
      </c>
      <c r="AU538" s="16" t="s">
        <v>89</v>
      </c>
    </row>
    <row r="539" spans="2:65" s="1" customFormat="1" ht="37.9" customHeight="1">
      <c r="B539" s="31"/>
      <c r="C539" s="132" t="s">
        <v>540</v>
      </c>
      <c r="D539" s="132" t="s">
        <v>192</v>
      </c>
      <c r="E539" s="133" t="s">
        <v>981</v>
      </c>
      <c r="F539" s="134" t="s">
        <v>982</v>
      </c>
      <c r="G539" s="135" t="s">
        <v>210</v>
      </c>
      <c r="H539" s="136">
        <v>2.7029999999999998</v>
      </c>
      <c r="I539" s="137"/>
      <c r="J539" s="138">
        <f>ROUND(I539*H539,2)</f>
        <v>0</v>
      </c>
      <c r="K539" s="134" t="s">
        <v>196</v>
      </c>
      <c r="L539" s="31"/>
      <c r="M539" s="139" t="s">
        <v>1</v>
      </c>
      <c r="N539" s="140" t="s">
        <v>44</v>
      </c>
      <c r="P539" s="141">
        <f>O539*H539</f>
        <v>0</v>
      </c>
      <c r="Q539" s="141">
        <v>0</v>
      </c>
      <c r="R539" s="141">
        <f>Q539*H539</f>
        <v>0</v>
      </c>
      <c r="S539" s="141">
        <v>2.2000000000000002</v>
      </c>
      <c r="T539" s="142">
        <f>S539*H539</f>
        <v>5.9466000000000001</v>
      </c>
      <c r="AR539" s="143" t="s">
        <v>197</v>
      </c>
      <c r="AT539" s="143" t="s">
        <v>192</v>
      </c>
      <c r="AU539" s="143" t="s">
        <v>89</v>
      </c>
      <c r="AY539" s="16" t="s">
        <v>190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6" t="s">
        <v>87</v>
      </c>
      <c r="BK539" s="144">
        <f>ROUND(I539*H539,2)</f>
        <v>0</v>
      </c>
      <c r="BL539" s="16" t="s">
        <v>197</v>
      </c>
      <c r="BM539" s="143" t="s">
        <v>883</v>
      </c>
    </row>
    <row r="540" spans="2:65" s="1" customFormat="1" ht="19.5">
      <c r="B540" s="31"/>
      <c r="D540" s="145" t="s">
        <v>198</v>
      </c>
      <c r="F540" s="146" t="s">
        <v>984</v>
      </c>
      <c r="I540" s="147"/>
      <c r="L540" s="31"/>
      <c r="M540" s="148"/>
      <c r="T540" s="55"/>
      <c r="AT540" s="16" t="s">
        <v>198</v>
      </c>
      <c r="AU540" s="16" t="s">
        <v>89</v>
      </c>
    </row>
    <row r="541" spans="2:65" s="1" customFormat="1">
      <c r="B541" s="31"/>
      <c r="D541" s="149" t="s">
        <v>200</v>
      </c>
      <c r="F541" s="150" t="s">
        <v>985</v>
      </c>
      <c r="I541" s="147"/>
      <c r="L541" s="31"/>
      <c r="M541" s="148"/>
      <c r="T541" s="55"/>
      <c r="AT541" s="16" t="s">
        <v>200</v>
      </c>
      <c r="AU541" s="16" t="s">
        <v>89</v>
      </c>
    </row>
    <row r="542" spans="2:65" s="1" customFormat="1" ht="24.2" customHeight="1">
      <c r="B542" s="31"/>
      <c r="C542" s="132" t="s">
        <v>886</v>
      </c>
      <c r="D542" s="132" t="s">
        <v>192</v>
      </c>
      <c r="E542" s="133" t="s">
        <v>965</v>
      </c>
      <c r="F542" s="134" t="s">
        <v>966</v>
      </c>
      <c r="G542" s="135" t="s">
        <v>368</v>
      </c>
      <c r="H542" s="136">
        <v>63.05</v>
      </c>
      <c r="I542" s="137"/>
      <c r="J542" s="138">
        <f>ROUND(I542*H542,2)</f>
        <v>0</v>
      </c>
      <c r="K542" s="134" t="s">
        <v>196</v>
      </c>
      <c r="L542" s="31"/>
      <c r="M542" s="139" t="s">
        <v>1</v>
      </c>
      <c r="N542" s="140" t="s">
        <v>44</v>
      </c>
      <c r="P542" s="141">
        <f>O542*H542</f>
        <v>0</v>
      </c>
      <c r="Q542" s="141">
        <v>2.3099999999999999E-5</v>
      </c>
      <c r="R542" s="141">
        <f>Q542*H542</f>
        <v>1.4564549999999999E-3</v>
      </c>
      <c r="S542" s="141">
        <v>0</v>
      </c>
      <c r="T542" s="142">
        <f>S542*H542</f>
        <v>0</v>
      </c>
      <c r="AR542" s="143" t="s">
        <v>197</v>
      </c>
      <c r="AT542" s="143" t="s">
        <v>192</v>
      </c>
      <c r="AU542" s="143" t="s">
        <v>89</v>
      </c>
      <c r="AY542" s="16" t="s">
        <v>190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6" t="s">
        <v>87</v>
      </c>
      <c r="BK542" s="144">
        <f>ROUND(I542*H542,2)</f>
        <v>0</v>
      </c>
      <c r="BL542" s="16" t="s">
        <v>197</v>
      </c>
      <c r="BM542" s="143" t="s">
        <v>889</v>
      </c>
    </row>
    <row r="543" spans="2:65" s="1" customFormat="1" ht="19.5">
      <c r="B543" s="31"/>
      <c r="D543" s="145" t="s">
        <v>198</v>
      </c>
      <c r="F543" s="146" t="s">
        <v>968</v>
      </c>
      <c r="I543" s="147"/>
      <c r="L543" s="31"/>
      <c r="M543" s="148"/>
      <c r="T543" s="55"/>
      <c r="AT543" s="16" t="s">
        <v>198</v>
      </c>
      <c r="AU543" s="16" t="s">
        <v>89</v>
      </c>
    </row>
    <row r="544" spans="2:65" s="1" customFormat="1">
      <c r="B544" s="31"/>
      <c r="D544" s="149" t="s">
        <v>200</v>
      </c>
      <c r="F544" s="150" t="s">
        <v>969</v>
      </c>
      <c r="I544" s="147"/>
      <c r="L544" s="31"/>
      <c r="M544" s="148"/>
      <c r="T544" s="55"/>
      <c r="AT544" s="16" t="s">
        <v>200</v>
      </c>
      <c r="AU544" s="16" t="s">
        <v>89</v>
      </c>
    </row>
    <row r="545" spans="2:65" s="1" customFormat="1" ht="24.2" customHeight="1">
      <c r="B545" s="31"/>
      <c r="C545" s="132" t="s">
        <v>546</v>
      </c>
      <c r="D545" s="132" t="s">
        <v>192</v>
      </c>
      <c r="E545" s="133" t="s">
        <v>976</v>
      </c>
      <c r="F545" s="134" t="s">
        <v>977</v>
      </c>
      <c r="G545" s="135" t="s">
        <v>195</v>
      </c>
      <c r="H545" s="136">
        <v>27.885000000000002</v>
      </c>
      <c r="I545" s="137"/>
      <c r="J545" s="138">
        <f>ROUND(I545*H545,2)</f>
        <v>0</v>
      </c>
      <c r="K545" s="134" t="s">
        <v>196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0</v>
      </c>
      <c r="R545" s="141">
        <f>Q545*H545</f>
        <v>0</v>
      </c>
      <c r="S545" s="141">
        <v>0.24</v>
      </c>
      <c r="T545" s="142">
        <f>S545*H545</f>
        <v>6.6924000000000001</v>
      </c>
      <c r="AR545" s="143" t="s">
        <v>197</v>
      </c>
      <c r="AT545" s="143" t="s">
        <v>192</v>
      </c>
      <c r="AU545" s="143" t="s">
        <v>89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197</v>
      </c>
      <c r="BM545" s="143" t="s">
        <v>895</v>
      </c>
    </row>
    <row r="546" spans="2:65" s="1" customFormat="1" ht="39">
      <c r="B546" s="31"/>
      <c r="D546" s="145" t="s">
        <v>198</v>
      </c>
      <c r="F546" s="146" t="s">
        <v>979</v>
      </c>
      <c r="I546" s="147"/>
      <c r="L546" s="31"/>
      <c r="M546" s="148"/>
      <c r="T546" s="55"/>
      <c r="AT546" s="16" t="s">
        <v>198</v>
      </c>
      <c r="AU546" s="16" t="s">
        <v>89</v>
      </c>
    </row>
    <row r="547" spans="2:65" s="1" customFormat="1">
      <c r="B547" s="31"/>
      <c r="D547" s="149" t="s">
        <v>200</v>
      </c>
      <c r="F547" s="150" t="s">
        <v>980</v>
      </c>
      <c r="I547" s="147"/>
      <c r="L547" s="31"/>
      <c r="M547" s="148"/>
      <c r="T547" s="55"/>
      <c r="AT547" s="16" t="s">
        <v>200</v>
      </c>
      <c r="AU547" s="16" t="s">
        <v>89</v>
      </c>
    </row>
    <row r="548" spans="2:65" s="1" customFormat="1" ht="24.2" customHeight="1">
      <c r="B548" s="31"/>
      <c r="C548" s="132" t="s">
        <v>898</v>
      </c>
      <c r="D548" s="132" t="s">
        <v>192</v>
      </c>
      <c r="E548" s="133" t="s">
        <v>1185</v>
      </c>
      <c r="F548" s="134" t="s">
        <v>1186</v>
      </c>
      <c r="G548" s="135" t="s">
        <v>195</v>
      </c>
      <c r="H548" s="136">
        <v>175.63499999999999</v>
      </c>
      <c r="I548" s="137"/>
      <c r="J548" s="138">
        <f>ROUND(I548*H548,2)</f>
        <v>0</v>
      </c>
      <c r="K548" s="134" t="s">
        <v>196</v>
      </c>
      <c r="L548" s="31"/>
      <c r="M548" s="139" t="s">
        <v>1</v>
      </c>
      <c r="N548" s="140" t="s">
        <v>44</v>
      </c>
      <c r="P548" s="141">
        <f>O548*H548</f>
        <v>0</v>
      </c>
      <c r="Q548" s="141">
        <v>0</v>
      </c>
      <c r="R548" s="141">
        <f>Q548*H548</f>
        <v>0</v>
      </c>
      <c r="S548" s="141">
        <v>2.4649999999999998E-2</v>
      </c>
      <c r="T548" s="142">
        <f>S548*H548</f>
        <v>4.3294027499999999</v>
      </c>
      <c r="AR548" s="143" t="s">
        <v>197</v>
      </c>
      <c r="AT548" s="143" t="s">
        <v>192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197</v>
      </c>
      <c r="BM548" s="143" t="s">
        <v>901</v>
      </c>
    </row>
    <row r="549" spans="2:65" s="1" customFormat="1">
      <c r="B549" s="31"/>
      <c r="D549" s="145" t="s">
        <v>198</v>
      </c>
      <c r="F549" s="146" t="s">
        <v>1188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" customFormat="1">
      <c r="B550" s="31"/>
      <c r="D550" s="149" t="s">
        <v>200</v>
      </c>
      <c r="F550" s="150" t="s">
        <v>1189</v>
      </c>
      <c r="I550" s="147"/>
      <c r="L550" s="31"/>
      <c r="M550" s="148"/>
      <c r="T550" s="55"/>
      <c r="AT550" s="16" t="s">
        <v>200</v>
      </c>
      <c r="AU550" s="16" t="s">
        <v>89</v>
      </c>
    </row>
    <row r="551" spans="2:65" s="1" customFormat="1" ht="24.2" customHeight="1">
      <c r="B551" s="31"/>
      <c r="C551" s="132" t="s">
        <v>547</v>
      </c>
      <c r="D551" s="132" t="s">
        <v>192</v>
      </c>
      <c r="E551" s="133" t="s">
        <v>1190</v>
      </c>
      <c r="F551" s="134" t="s">
        <v>1191</v>
      </c>
      <c r="G551" s="135" t="s">
        <v>195</v>
      </c>
      <c r="H551" s="136">
        <v>175.63499999999999</v>
      </c>
      <c r="I551" s="137"/>
      <c r="J551" s="138">
        <f>ROUND(I551*H551,2)</f>
        <v>0</v>
      </c>
      <c r="K551" s="134" t="s">
        <v>196</v>
      </c>
      <c r="L551" s="31"/>
      <c r="M551" s="139" t="s">
        <v>1</v>
      </c>
      <c r="N551" s="140" t="s">
        <v>44</v>
      </c>
      <c r="P551" s="141">
        <f>O551*H551</f>
        <v>0</v>
      </c>
      <c r="Q551" s="141">
        <v>0</v>
      </c>
      <c r="R551" s="141">
        <f>Q551*H551</f>
        <v>0</v>
      </c>
      <c r="S551" s="141">
        <v>8.0000000000000002E-3</v>
      </c>
      <c r="T551" s="142">
        <f>S551*H551</f>
        <v>1.4050799999999999</v>
      </c>
      <c r="AR551" s="143" t="s">
        <v>197</v>
      </c>
      <c r="AT551" s="143" t="s">
        <v>192</v>
      </c>
      <c r="AU551" s="143" t="s">
        <v>89</v>
      </c>
      <c r="AY551" s="16" t="s">
        <v>190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6" t="s">
        <v>87</v>
      </c>
      <c r="BK551" s="144">
        <f>ROUND(I551*H551,2)</f>
        <v>0</v>
      </c>
      <c r="BL551" s="16" t="s">
        <v>197</v>
      </c>
      <c r="BM551" s="143" t="s">
        <v>906</v>
      </c>
    </row>
    <row r="552" spans="2:65" s="1" customFormat="1">
      <c r="B552" s="31"/>
      <c r="D552" s="145" t="s">
        <v>198</v>
      </c>
      <c r="F552" s="146" t="s">
        <v>1193</v>
      </c>
      <c r="I552" s="147"/>
      <c r="L552" s="31"/>
      <c r="M552" s="148"/>
      <c r="T552" s="55"/>
      <c r="AT552" s="16" t="s">
        <v>198</v>
      </c>
      <c r="AU552" s="16" t="s">
        <v>89</v>
      </c>
    </row>
    <row r="553" spans="2:65" s="1" customFormat="1">
      <c r="B553" s="31"/>
      <c r="D553" s="149" t="s">
        <v>200</v>
      </c>
      <c r="F553" s="150" t="s">
        <v>1194</v>
      </c>
      <c r="I553" s="147"/>
      <c r="L553" s="31"/>
      <c r="M553" s="148"/>
      <c r="T553" s="55"/>
      <c r="AT553" s="16" t="s">
        <v>200</v>
      </c>
      <c r="AU553" s="16" t="s">
        <v>89</v>
      </c>
    </row>
    <row r="554" spans="2:65" s="11" customFormat="1" ht="22.9" customHeight="1">
      <c r="B554" s="121"/>
      <c r="D554" s="122" t="s">
        <v>78</v>
      </c>
      <c r="E554" s="130" t="s">
        <v>1195</v>
      </c>
      <c r="F554" s="130" t="s">
        <v>1196</v>
      </c>
      <c r="I554" s="124"/>
      <c r="J554" s="131">
        <f>BK554</f>
        <v>0</v>
      </c>
      <c r="L554" s="121"/>
      <c r="M554" s="125"/>
      <c r="P554" s="126">
        <f>SUM(P555:P579)</f>
        <v>0</v>
      </c>
      <c r="R554" s="126">
        <f>SUM(R555:R579)</f>
        <v>0</v>
      </c>
      <c r="T554" s="127">
        <f>SUM(T555:T579)</f>
        <v>0</v>
      </c>
      <c r="AR554" s="122" t="s">
        <v>87</v>
      </c>
      <c r="AT554" s="128" t="s">
        <v>78</v>
      </c>
      <c r="AU554" s="128" t="s">
        <v>87</v>
      </c>
      <c r="AY554" s="122" t="s">
        <v>190</v>
      </c>
      <c r="BK554" s="129">
        <f>SUM(BK555:BK579)</f>
        <v>0</v>
      </c>
    </row>
    <row r="555" spans="2:65" s="1" customFormat="1" ht="33" customHeight="1">
      <c r="B555" s="31"/>
      <c r="C555" s="132" t="s">
        <v>909</v>
      </c>
      <c r="D555" s="132" t="s">
        <v>192</v>
      </c>
      <c r="E555" s="133" t="s">
        <v>1198</v>
      </c>
      <c r="F555" s="134" t="s">
        <v>1199</v>
      </c>
      <c r="G555" s="135" t="s">
        <v>265</v>
      </c>
      <c r="H555" s="136">
        <v>69.762</v>
      </c>
      <c r="I555" s="137"/>
      <c r="J555" s="138">
        <f>ROUND(I555*H555,2)</f>
        <v>0</v>
      </c>
      <c r="K555" s="134" t="s">
        <v>196</v>
      </c>
      <c r="L555" s="31"/>
      <c r="M555" s="139" t="s">
        <v>1</v>
      </c>
      <c r="N555" s="140" t="s">
        <v>44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197</v>
      </c>
      <c r="AT555" s="143" t="s">
        <v>192</v>
      </c>
      <c r="AU555" s="143" t="s">
        <v>89</v>
      </c>
      <c r="AY555" s="16" t="s">
        <v>190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6" t="s">
        <v>87</v>
      </c>
      <c r="BK555" s="144">
        <f>ROUND(I555*H555,2)</f>
        <v>0</v>
      </c>
      <c r="BL555" s="16" t="s">
        <v>197</v>
      </c>
      <c r="BM555" s="143" t="s">
        <v>912</v>
      </c>
    </row>
    <row r="556" spans="2:65" s="1" customFormat="1" ht="29.25">
      <c r="B556" s="31"/>
      <c r="D556" s="145" t="s">
        <v>198</v>
      </c>
      <c r="F556" s="146" t="s">
        <v>1201</v>
      </c>
      <c r="I556" s="147"/>
      <c r="L556" s="31"/>
      <c r="M556" s="148"/>
      <c r="T556" s="55"/>
      <c r="AT556" s="16" t="s">
        <v>198</v>
      </c>
      <c r="AU556" s="16" t="s">
        <v>89</v>
      </c>
    </row>
    <row r="557" spans="2:65" s="1" customFormat="1">
      <c r="B557" s="31"/>
      <c r="D557" s="149" t="s">
        <v>200</v>
      </c>
      <c r="F557" s="150" t="s">
        <v>1202</v>
      </c>
      <c r="I557" s="147"/>
      <c r="L557" s="31"/>
      <c r="M557" s="148"/>
      <c r="T557" s="55"/>
      <c r="AT557" s="16" t="s">
        <v>200</v>
      </c>
      <c r="AU557" s="16" t="s">
        <v>89</v>
      </c>
    </row>
    <row r="558" spans="2:65" s="1" customFormat="1" ht="24.2" customHeight="1">
      <c r="B558" s="31"/>
      <c r="C558" s="132" t="s">
        <v>551</v>
      </c>
      <c r="D558" s="132" t="s">
        <v>192</v>
      </c>
      <c r="E558" s="133" t="s">
        <v>1203</v>
      </c>
      <c r="F558" s="134" t="s">
        <v>1204</v>
      </c>
      <c r="G558" s="135" t="s">
        <v>265</v>
      </c>
      <c r="H558" s="136">
        <v>69.762</v>
      </c>
      <c r="I558" s="137"/>
      <c r="J558" s="138">
        <f>ROUND(I558*H558,2)</f>
        <v>0</v>
      </c>
      <c r="K558" s="134" t="s">
        <v>196</v>
      </c>
      <c r="L558" s="31"/>
      <c r="M558" s="139" t="s">
        <v>1</v>
      </c>
      <c r="N558" s="140" t="s">
        <v>44</v>
      </c>
      <c r="P558" s="141">
        <f>O558*H558</f>
        <v>0</v>
      </c>
      <c r="Q558" s="141">
        <v>0</v>
      </c>
      <c r="R558" s="141">
        <f>Q558*H558</f>
        <v>0</v>
      </c>
      <c r="S558" s="141">
        <v>0</v>
      </c>
      <c r="T558" s="142">
        <f>S558*H558</f>
        <v>0</v>
      </c>
      <c r="AR558" s="143" t="s">
        <v>197</v>
      </c>
      <c r="AT558" s="143" t="s">
        <v>192</v>
      </c>
      <c r="AU558" s="143" t="s">
        <v>89</v>
      </c>
      <c r="AY558" s="16" t="s">
        <v>190</v>
      </c>
      <c r="BE558" s="144">
        <f>IF(N558="základní",J558,0)</f>
        <v>0</v>
      </c>
      <c r="BF558" s="144">
        <f>IF(N558="snížená",J558,0)</f>
        <v>0</v>
      </c>
      <c r="BG558" s="144">
        <f>IF(N558="zákl. přenesená",J558,0)</f>
        <v>0</v>
      </c>
      <c r="BH558" s="144">
        <f>IF(N558="sníž. přenesená",J558,0)</f>
        <v>0</v>
      </c>
      <c r="BI558" s="144">
        <f>IF(N558="nulová",J558,0)</f>
        <v>0</v>
      </c>
      <c r="BJ558" s="16" t="s">
        <v>87</v>
      </c>
      <c r="BK558" s="144">
        <f>ROUND(I558*H558,2)</f>
        <v>0</v>
      </c>
      <c r="BL558" s="16" t="s">
        <v>197</v>
      </c>
      <c r="BM558" s="143" t="s">
        <v>917</v>
      </c>
    </row>
    <row r="559" spans="2:65" s="1" customFormat="1" ht="19.5">
      <c r="B559" s="31"/>
      <c r="D559" s="145" t="s">
        <v>198</v>
      </c>
      <c r="F559" s="146" t="s">
        <v>1206</v>
      </c>
      <c r="I559" s="147"/>
      <c r="L559" s="31"/>
      <c r="M559" s="148"/>
      <c r="T559" s="55"/>
      <c r="AT559" s="16" t="s">
        <v>198</v>
      </c>
      <c r="AU559" s="16" t="s">
        <v>89</v>
      </c>
    </row>
    <row r="560" spans="2:65" s="1" customFormat="1">
      <c r="B560" s="31"/>
      <c r="D560" s="149" t="s">
        <v>200</v>
      </c>
      <c r="F560" s="150" t="s">
        <v>1207</v>
      </c>
      <c r="I560" s="147"/>
      <c r="L560" s="31"/>
      <c r="M560" s="148"/>
      <c r="T560" s="55"/>
      <c r="AT560" s="16" t="s">
        <v>200</v>
      </c>
      <c r="AU560" s="16" t="s">
        <v>89</v>
      </c>
    </row>
    <row r="561" spans="2:65" s="1" customFormat="1" ht="24.2" customHeight="1">
      <c r="B561" s="31"/>
      <c r="C561" s="132" t="s">
        <v>918</v>
      </c>
      <c r="D561" s="132" t="s">
        <v>192</v>
      </c>
      <c r="E561" s="133" t="s">
        <v>1209</v>
      </c>
      <c r="F561" s="134" t="s">
        <v>1210</v>
      </c>
      <c r="G561" s="135" t="s">
        <v>265</v>
      </c>
      <c r="H561" s="136">
        <v>976.66800000000001</v>
      </c>
      <c r="I561" s="137"/>
      <c r="J561" s="138">
        <f>ROUND(I561*H561,2)</f>
        <v>0</v>
      </c>
      <c r="K561" s="134" t="s">
        <v>196</v>
      </c>
      <c r="L561" s="31"/>
      <c r="M561" s="139" t="s">
        <v>1</v>
      </c>
      <c r="N561" s="140" t="s">
        <v>44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197</v>
      </c>
      <c r="AT561" s="143" t="s">
        <v>192</v>
      </c>
      <c r="AU561" s="143" t="s">
        <v>89</v>
      </c>
      <c r="AY561" s="16" t="s">
        <v>190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6" t="s">
        <v>87</v>
      </c>
      <c r="BK561" s="144">
        <f>ROUND(I561*H561,2)</f>
        <v>0</v>
      </c>
      <c r="BL561" s="16" t="s">
        <v>197</v>
      </c>
      <c r="BM561" s="143" t="s">
        <v>921</v>
      </c>
    </row>
    <row r="562" spans="2:65" s="1" customFormat="1" ht="29.25">
      <c r="B562" s="31"/>
      <c r="D562" s="145" t="s">
        <v>198</v>
      </c>
      <c r="F562" s="146" t="s">
        <v>1212</v>
      </c>
      <c r="I562" s="147"/>
      <c r="L562" s="31"/>
      <c r="M562" s="148"/>
      <c r="T562" s="55"/>
      <c r="AT562" s="16" t="s">
        <v>198</v>
      </c>
      <c r="AU562" s="16" t="s">
        <v>89</v>
      </c>
    </row>
    <row r="563" spans="2:65" s="1" customFormat="1">
      <c r="B563" s="31"/>
      <c r="D563" s="149" t="s">
        <v>200</v>
      </c>
      <c r="F563" s="150" t="s">
        <v>1213</v>
      </c>
      <c r="I563" s="147"/>
      <c r="L563" s="31"/>
      <c r="M563" s="148"/>
      <c r="T563" s="55"/>
      <c r="AT563" s="16" t="s">
        <v>200</v>
      </c>
      <c r="AU563" s="16" t="s">
        <v>89</v>
      </c>
    </row>
    <row r="564" spans="2:65" s="1" customFormat="1" ht="19.5">
      <c r="B564" s="31"/>
      <c r="D564" s="145" t="s">
        <v>403</v>
      </c>
      <c r="F564" s="151" t="s">
        <v>1214</v>
      </c>
      <c r="I564" s="147"/>
      <c r="L564" s="31"/>
      <c r="M564" s="148"/>
      <c r="T564" s="55"/>
      <c r="AT564" s="16" t="s">
        <v>403</v>
      </c>
      <c r="AU564" s="16" t="s">
        <v>89</v>
      </c>
    </row>
    <row r="565" spans="2:65" s="1" customFormat="1" ht="33" customHeight="1">
      <c r="B565" s="31"/>
      <c r="C565" s="132" t="s">
        <v>555</v>
      </c>
      <c r="D565" s="132" t="s">
        <v>192</v>
      </c>
      <c r="E565" s="133" t="s">
        <v>1215</v>
      </c>
      <c r="F565" s="134" t="s">
        <v>1216</v>
      </c>
      <c r="G565" s="135" t="s">
        <v>265</v>
      </c>
      <c r="H565" s="136">
        <v>52.249000000000002</v>
      </c>
      <c r="I565" s="137"/>
      <c r="J565" s="138">
        <f>ROUND(I565*H565,2)</f>
        <v>0</v>
      </c>
      <c r="K565" s="134" t="s">
        <v>196</v>
      </c>
      <c r="L565" s="31"/>
      <c r="M565" s="139" t="s">
        <v>1</v>
      </c>
      <c r="N565" s="140" t="s">
        <v>44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197</v>
      </c>
      <c r="AT565" s="143" t="s">
        <v>192</v>
      </c>
      <c r="AU565" s="143" t="s">
        <v>89</v>
      </c>
      <c r="AY565" s="16" t="s">
        <v>190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6" t="s">
        <v>87</v>
      </c>
      <c r="BK565" s="144">
        <f>ROUND(I565*H565,2)</f>
        <v>0</v>
      </c>
      <c r="BL565" s="16" t="s">
        <v>197</v>
      </c>
      <c r="BM565" s="143" t="s">
        <v>927</v>
      </c>
    </row>
    <row r="566" spans="2:65" s="1" customFormat="1" ht="29.25">
      <c r="B566" s="31"/>
      <c r="D566" s="145" t="s">
        <v>198</v>
      </c>
      <c r="F566" s="146" t="s">
        <v>1218</v>
      </c>
      <c r="I566" s="147"/>
      <c r="L566" s="31"/>
      <c r="M566" s="148"/>
      <c r="T566" s="55"/>
      <c r="AT566" s="16" t="s">
        <v>198</v>
      </c>
      <c r="AU566" s="16" t="s">
        <v>89</v>
      </c>
    </row>
    <row r="567" spans="2:65" s="1" customFormat="1">
      <c r="B567" s="31"/>
      <c r="D567" s="149" t="s">
        <v>200</v>
      </c>
      <c r="F567" s="150" t="s">
        <v>1219</v>
      </c>
      <c r="I567" s="147"/>
      <c r="L567" s="31"/>
      <c r="M567" s="148"/>
      <c r="T567" s="55"/>
      <c r="AT567" s="16" t="s">
        <v>200</v>
      </c>
      <c r="AU567" s="16" t="s">
        <v>89</v>
      </c>
    </row>
    <row r="568" spans="2:65" s="1" customFormat="1" ht="33" customHeight="1">
      <c r="B568" s="31"/>
      <c r="C568" s="132" t="s">
        <v>929</v>
      </c>
      <c r="D568" s="132" t="s">
        <v>192</v>
      </c>
      <c r="E568" s="133" t="s">
        <v>1221</v>
      </c>
      <c r="F568" s="134" t="s">
        <v>1222</v>
      </c>
      <c r="G568" s="135" t="s">
        <v>265</v>
      </c>
      <c r="H568" s="136">
        <v>12.59</v>
      </c>
      <c r="I568" s="137"/>
      <c r="J568" s="138">
        <f>ROUND(I568*H568,2)</f>
        <v>0</v>
      </c>
      <c r="K568" s="134" t="s">
        <v>196</v>
      </c>
      <c r="L568" s="31"/>
      <c r="M568" s="139" t="s">
        <v>1</v>
      </c>
      <c r="N568" s="140" t="s">
        <v>44</v>
      </c>
      <c r="P568" s="141">
        <f>O568*H568</f>
        <v>0</v>
      </c>
      <c r="Q568" s="141">
        <v>0</v>
      </c>
      <c r="R568" s="141">
        <f>Q568*H568</f>
        <v>0</v>
      </c>
      <c r="S568" s="141">
        <v>0</v>
      </c>
      <c r="T568" s="142">
        <f>S568*H568</f>
        <v>0</v>
      </c>
      <c r="AR568" s="143" t="s">
        <v>197</v>
      </c>
      <c r="AT568" s="143" t="s">
        <v>192</v>
      </c>
      <c r="AU568" s="143" t="s">
        <v>89</v>
      </c>
      <c r="AY568" s="16" t="s">
        <v>190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6" t="s">
        <v>87</v>
      </c>
      <c r="BK568" s="144">
        <f>ROUND(I568*H568,2)</f>
        <v>0</v>
      </c>
      <c r="BL568" s="16" t="s">
        <v>197</v>
      </c>
      <c r="BM568" s="143" t="s">
        <v>933</v>
      </c>
    </row>
    <row r="569" spans="2:65" s="1" customFormat="1" ht="29.25">
      <c r="B569" s="31"/>
      <c r="D569" s="145" t="s">
        <v>198</v>
      </c>
      <c r="F569" s="146" t="s">
        <v>1224</v>
      </c>
      <c r="I569" s="147"/>
      <c r="L569" s="31"/>
      <c r="M569" s="148"/>
      <c r="T569" s="55"/>
      <c r="AT569" s="16" t="s">
        <v>198</v>
      </c>
      <c r="AU569" s="16" t="s">
        <v>89</v>
      </c>
    </row>
    <row r="570" spans="2:65" s="1" customFormat="1">
      <c r="B570" s="31"/>
      <c r="D570" s="149" t="s">
        <v>200</v>
      </c>
      <c r="F570" s="150" t="s">
        <v>1225</v>
      </c>
      <c r="I570" s="147"/>
      <c r="L570" s="31"/>
      <c r="M570" s="148"/>
      <c r="T570" s="55"/>
      <c r="AT570" s="16" t="s">
        <v>200</v>
      </c>
      <c r="AU570" s="16" t="s">
        <v>89</v>
      </c>
    </row>
    <row r="571" spans="2:65" s="1" customFormat="1" ht="37.9" customHeight="1">
      <c r="B571" s="31"/>
      <c r="C571" s="132" t="s">
        <v>561</v>
      </c>
      <c r="D571" s="132" t="s">
        <v>192</v>
      </c>
      <c r="E571" s="133" t="s">
        <v>1232</v>
      </c>
      <c r="F571" s="134" t="s">
        <v>1233</v>
      </c>
      <c r="G571" s="135" t="s">
        <v>265</v>
      </c>
      <c r="H571" s="136">
        <v>1</v>
      </c>
      <c r="I571" s="137"/>
      <c r="J571" s="138">
        <f>ROUND(I571*H571,2)</f>
        <v>0</v>
      </c>
      <c r="K571" s="134" t="s">
        <v>196</v>
      </c>
      <c r="L571" s="31"/>
      <c r="M571" s="139" t="s">
        <v>1</v>
      </c>
      <c r="N571" s="140" t="s">
        <v>44</v>
      </c>
      <c r="P571" s="141">
        <f>O571*H571</f>
        <v>0</v>
      </c>
      <c r="Q571" s="141">
        <v>0</v>
      </c>
      <c r="R571" s="141">
        <f>Q571*H571</f>
        <v>0</v>
      </c>
      <c r="S571" s="141">
        <v>0</v>
      </c>
      <c r="T571" s="142">
        <f>S571*H571</f>
        <v>0</v>
      </c>
      <c r="AR571" s="143" t="s">
        <v>197</v>
      </c>
      <c r="AT571" s="143" t="s">
        <v>192</v>
      </c>
      <c r="AU571" s="143" t="s">
        <v>89</v>
      </c>
      <c r="AY571" s="16" t="s">
        <v>190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6" t="s">
        <v>87</v>
      </c>
      <c r="BK571" s="144">
        <f>ROUND(I571*H571,2)</f>
        <v>0</v>
      </c>
      <c r="BL571" s="16" t="s">
        <v>197</v>
      </c>
      <c r="BM571" s="143" t="s">
        <v>937</v>
      </c>
    </row>
    <row r="572" spans="2:65" s="1" customFormat="1" ht="29.25">
      <c r="B572" s="31"/>
      <c r="D572" s="145" t="s">
        <v>198</v>
      </c>
      <c r="F572" s="146" t="s">
        <v>1235</v>
      </c>
      <c r="I572" s="147"/>
      <c r="L572" s="31"/>
      <c r="M572" s="148"/>
      <c r="T572" s="55"/>
      <c r="AT572" s="16" t="s">
        <v>198</v>
      </c>
      <c r="AU572" s="16" t="s">
        <v>89</v>
      </c>
    </row>
    <row r="573" spans="2:65" s="1" customFormat="1">
      <c r="B573" s="31"/>
      <c r="D573" s="149" t="s">
        <v>200</v>
      </c>
      <c r="F573" s="150" t="s">
        <v>1236</v>
      </c>
      <c r="I573" s="147"/>
      <c r="L573" s="31"/>
      <c r="M573" s="148"/>
      <c r="T573" s="55"/>
      <c r="AT573" s="16" t="s">
        <v>200</v>
      </c>
      <c r="AU573" s="16" t="s">
        <v>89</v>
      </c>
    </row>
    <row r="574" spans="2:65" s="1" customFormat="1" ht="24.2" customHeight="1">
      <c r="B574" s="31"/>
      <c r="C574" s="132" t="s">
        <v>938</v>
      </c>
      <c r="D574" s="132" t="s">
        <v>192</v>
      </c>
      <c r="E574" s="133" t="s">
        <v>1237</v>
      </c>
      <c r="F574" s="134" t="s">
        <v>1238</v>
      </c>
      <c r="G574" s="135" t="s">
        <v>265</v>
      </c>
      <c r="H574" s="136">
        <v>4.923</v>
      </c>
      <c r="I574" s="137"/>
      <c r="J574" s="138">
        <f>ROUND(I574*H574,2)</f>
        <v>0</v>
      </c>
      <c r="K574" s="134" t="s">
        <v>1</v>
      </c>
      <c r="L574" s="31"/>
      <c r="M574" s="139" t="s">
        <v>1</v>
      </c>
      <c r="N574" s="140" t="s">
        <v>44</v>
      </c>
      <c r="P574" s="141">
        <f>O574*H574</f>
        <v>0</v>
      </c>
      <c r="Q574" s="141">
        <v>0</v>
      </c>
      <c r="R574" s="141">
        <f>Q574*H574</f>
        <v>0</v>
      </c>
      <c r="S574" s="141">
        <v>0</v>
      </c>
      <c r="T574" s="142">
        <f>S574*H574</f>
        <v>0</v>
      </c>
      <c r="AR574" s="143" t="s">
        <v>197</v>
      </c>
      <c r="AT574" s="143" t="s">
        <v>192</v>
      </c>
      <c r="AU574" s="143" t="s">
        <v>89</v>
      </c>
      <c r="AY574" s="16" t="s">
        <v>190</v>
      </c>
      <c r="BE574" s="144">
        <f>IF(N574="základní",J574,0)</f>
        <v>0</v>
      </c>
      <c r="BF574" s="144">
        <f>IF(N574="snížená",J574,0)</f>
        <v>0</v>
      </c>
      <c r="BG574" s="144">
        <f>IF(N574="zákl. přenesená",J574,0)</f>
        <v>0</v>
      </c>
      <c r="BH574" s="144">
        <f>IF(N574="sníž. přenesená",J574,0)</f>
        <v>0</v>
      </c>
      <c r="BI574" s="144">
        <f>IF(N574="nulová",J574,0)</f>
        <v>0</v>
      </c>
      <c r="BJ574" s="16" t="s">
        <v>87</v>
      </c>
      <c r="BK574" s="144">
        <f>ROUND(I574*H574,2)</f>
        <v>0</v>
      </c>
      <c r="BL574" s="16" t="s">
        <v>197</v>
      </c>
      <c r="BM574" s="143" t="s">
        <v>941</v>
      </c>
    </row>
    <row r="575" spans="2:65" s="1" customFormat="1" ht="19.5">
      <c r="B575" s="31"/>
      <c r="D575" s="145" t="s">
        <v>198</v>
      </c>
      <c r="F575" s="146" t="s">
        <v>1240</v>
      </c>
      <c r="I575" s="147"/>
      <c r="L575" s="31"/>
      <c r="M575" s="148"/>
      <c r="T575" s="55"/>
      <c r="AT575" s="16" t="s">
        <v>198</v>
      </c>
      <c r="AU575" s="16" t="s">
        <v>89</v>
      </c>
    </row>
    <row r="576" spans="2:65" s="1" customFormat="1" ht="16.5" customHeight="1">
      <c r="B576" s="31"/>
      <c r="C576" s="132" t="s">
        <v>566</v>
      </c>
      <c r="D576" s="132" t="s">
        <v>192</v>
      </c>
      <c r="E576" s="133" t="s">
        <v>1242</v>
      </c>
      <c r="F576" s="134" t="s">
        <v>1243</v>
      </c>
      <c r="G576" s="135" t="s">
        <v>936</v>
      </c>
      <c r="H576" s="136">
        <v>1</v>
      </c>
      <c r="I576" s="137"/>
      <c r="J576" s="138">
        <f>ROUND(I576*H576,2)</f>
        <v>0</v>
      </c>
      <c r="K576" s="134" t="s">
        <v>1</v>
      </c>
      <c r="L576" s="31"/>
      <c r="M576" s="139" t="s">
        <v>1</v>
      </c>
      <c r="N576" s="140" t="s">
        <v>44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197</v>
      </c>
      <c r="AT576" s="143" t="s">
        <v>192</v>
      </c>
      <c r="AU576" s="143" t="s">
        <v>89</v>
      </c>
      <c r="AY576" s="16" t="s">
        <v>190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6" t="s">
        <v>87</v>
      </c>
      <c r="BK576" s="144">
        <f>ROUND(I576*H576,2)</f>
        <v>0</v>
      </c>
      <c r="BL576" s="16" t="s">
        <v>197</v>
      </c>
      <c r="BM576" s="143" t="s">
        <v>944</v>
      </c>
    </row>
    <row r="577" spans="2:65" s="1" customFormat="1">
      <c r="B577" s="31"/>
      <c r="D577" s="145" t="s">
        <v>198</v>
      </c>
      <c r="F577" s="146" t="s">
        <v>1243</v>
      </c>
      <c r="I577" s="147"/>
      <c r="L577" s="31"/>
      <c r="M577" s="148"/>
      <c r="T577" s="55"/>
      <c r="AT577" s="16" t="s">
        <v>198</v>
      </c>
      <c r="AU577" s="16" t="s">
        <v>89</v>
      </c>
    </row>
    <row r="578" spans="2:65" s="1" customFormat="1" ht="21.75" customHeight="1">
      <c r="B578" s="31"/>
      <c r="C578" s="132" t="s">
        <v>945</v>
      </c>
      <c r="D578" s="132" t="s">
        <v>192</v>
      </c>
      <c r="E578" s="133" t="s">
        <v>1245</v>
      </c>
      <c r="F578" s="134" t="s">
        <v>1246</v>
      </c>
      <c r="G578" s="135" t="s">
        <v>265</v>
      </c>
      <c r="H578" s="136">
        <v>1</v>
      </c>
      <c r="I578" s="137"/>
      <c r="J578" s="138">
        <f>ROUND(I578*H578,2)</f>
        <v>0</v>
      </c>
      <c r="K578" s="134" t="s">
        <v>1</v>
      </c>
      <c r="L578" s="31"/>
      <c r="M578" s="139" t="s">
        <v>1</v>
      </c>
      <c r="N578" s="140" t="s">
        <v>44</v>
      </c>
      <c r="P578" s="141">
        <f>O578*H578</f>
        <v>0</v>
      </c>
      <c r="Q578" s="141">
        <v>0</v>
      </c>
      <c r="R578" s="141">
        <f>Q578*H578</f>
        <v>0</v>
      </c>
      <c r="S578" s="141">
        <v>0</v>
      </c>
      <c r="T578" s="142">
        <f>S578*H578</f>
        <v>0</v>
      </c>
      <c r="AR578" s="143" t="s">
        <v>197</v>
      </c>
      <c r="AT578" s="143" t="s">
        <v>192</v>
      </c>
      <c r="AU578" s="143" t="s">
        <v>89</v>
      </c>
      <c r="AY578" s="16" t="s">
        <v>190</v>
      </c>
      <c r="BE578" s="144">
        <f>IF(N578="základní",J578,0)</f>
        <v>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6" t="s">
        <v>87</v>
      </c>
      <c r="BK578" s="144">
        <f>ROUND(I578*H578,2)</f>
        <v>0</v>
      </c>
      <c r="BL578" s="16" t="s">
        <v>197</v>
      </c>
      <c r="BM578" s="143" t="s">
        <v>948</v>
      </c>
    </row>
    <row r="579" spans="2:65" s="1" customFormat="1">
      <c r="B579" s="31"/>
      <c r="D579" s="145" t="s">
        <v>198</v>
      </c>
      <c r="F579" s="146" t="s">
        <v>1246</v>
      </c>
      <c r="I579" s="147"/>
      <c r="L579" s="31"/>
      <c r="M579" s="148"/>
      <c r="T579" s="55"/>
      <c r="AT579" s="16" t="s">
        <v>198</v>
      </c>
      <c r="AU579" s="16" t="s">
        <v>89</v>
      </c>
    </row>
    <row r="580" spans="2:65" s="11" customFormat="1" ht="22.9" customHeight="1">
      <c r="B580" s="121"/>
      <c r="D580" s="122" t="s">
        <v>78</v>
      </c>
      <c r="E580" s="130" t="s">
        <v>1248</v>
      </c>
      <c r="F580" s="130" t="s">
        <v>1249</v>
      </c>
      <c r="I580" s="124"/>
      <c r="J580" s="131">
        <f>BK580</f>
        <v>0</v>
      </c>
      <c r="L580" s="121"/>
      <c r="M580" s="125"/>
      <c r="P580" s="126">
        <f>SUM(P581:P586)</f>
        <v>0</v>
      </c>
      <c r="R580" s="126">
        <f>SUM(R581:R586)</f>
        <v>0</v>
      </c>
      <c r="T580" s="127">
        <f>SUM(T581:T586)</f>
        <v>0</v>
      </c>
      <c r="AR580" s="122" t="s">
        <v>87</v>
      </c>
      <c r="AT580" s="128" t="s">
        <v>78</v>
      </c>
      <c r="AU580" s="128" t="s">
        <v>87</v>
      </c>
      <c r="AY580" s="122" t="s">
        <v>190</v>
      </c>
      <c r="BK580" s="129">
        <f>SUM(BK581:BK586)</f>
        <v>0</v>
      </c>
    </row>
    <row r="581" spans="2:65" s="1" customFormat="1" ht="24.2" customHeight="1">
      <c r="B581" s="31"/>
      <c r="C581" s="132" t="s">
        <v>572</v>
      </c>
      <c r="D581" s="132" t="s">
        <v>192</v>
      </c>
      <c r="E581" s="133" t="s">
        <v>1251</v>
      </c>
      <c r="F581" s="134" t="s">
        <v>1252</v>
      </c>
      <c r="G581" s="135" t="s">
        <v>265</v>
      </c>
      <c r="H581" s="136">
        <v>333.89699999999999</v>
      </c>
      <c r="I581" s="137"/>
      <c r="J581" s="138">
        <f>ROUND(I581*H581,2)</f>
        <v>0</v>
      </c>
      <c r="K581" s="134" t="s">
        <v>196</v>
      </c>
      <c r="L581" s="31"/>
      <c r="M581" s="139" t="s">
        <v>1</v>
      </c>
      <c r="N581" s="140" t="s">
        <v>44</v>
      </c>
      <c r="P581" s="141">
        <f>O581*H581</f>
        <v>0</v>
      </c>
      <c r="Q581" s="141">
        <v>0</v>
      </c>
      <c r="R581" s="141">
        <f>Q581*H581</f>
        <v>0</v>
      </c>
      <c r="S581" s="141">
        <v>0</v>
      </c>
      <c r="T581" s="142">
        <f>S581*H581</f>
        <v>0</v>
      </c>
      <c r="AR581" s="143" t="s">
        <v>197</v>
      </c>
      <c r="AT581" s="143" t="s">
        <v>192</v>
      </c>
      <c r="AU581" s="143" t="s">
        <v>89</v>
      </c>
      <c r="AY581" s="16" t="s">
        <v>190</v>
      </c>
      <c r="BE581" s="144">
        <f>IF(N581="základní",J581,0)</f>
        <v>0</v>
      </c>
      <c r="BF581" s="144">
        <f>IF(N581="snížená",J581,0)</f>
        <v>0</v>
      </c>
      <c r="BG581" s="144">
        <f>IF(N581="zákl. přenesená",J581,0)</f>
        <v>0</v>
      </c>
      <c r="BH581" s="144">
        <f>IF(N581="sníž. přenesená",J581,0)</f>
        <v>0</v>
      </c>
      <c r="BI581" s="144">
        <f>IF(N581="nulová",J581,0)</f>
        <v>0</v>
      </c>
      <c r="BJ581" s="16" t="s">
        <v>87</v>
      </c>
      <c r="BK581" s="144">
        <f>ROUND(I581*H581,2)</f>
        <v>0</v>
      </c>
      <c r="BL581" s="16" t="s">
        <v>197</v>
      </c>
      <c r="BM581" s="143" t="s">
        <v>951</v>
      </c>
    </row>
    <row r="582" spans="2:65" s="1" customFormat="1" ht="58.5">
      <c r="B582" s="31"/>
      <c r="D582" s="145" t="s">
        <v>198</v>
      </c>
      <c r="F582" s="146" t="s">
        <v>1254</v>
      </c>
      <c r="I582" s="147"/>
      <c r="L582" s="31"/>
      <c r="M582" s="148"/>
      <c r="T582" s="55"/>
      <c r="AT582" s="16" t="s">
        <v>198</v>
      </c>
      <c r="AU582" s="16" t="s">
        <v>89</v>
      </c>
    </row>
    <row r="583" spans="2:65" s="1" customFormat="1">
      <c r="B583" s="31"/>
      <c r="D583" s="149" t="s">
        <v>200</v>
      </c>
      <c r="F583" s="150" t="s">
        <v>1255</v>
      </c>
      <c r="I583" s="147"/>
      <c r="L583" s="31"/>
      <c r="M583" s="148"/>
      <c r="T583" s="55"/>
      <c r="AT583" s="16" t="s">
        <v>200</v>
      </c>
      <c r="AU583" s="16" t="s">
        <v>89</v>
      </c>
    </row>
    <row r="584" spans="2:65" s="1" customFormat="1" ht="33" customHeight="1">
      <c r="B584" s="31"/>
      <c r="C584" s="132" t="s">
        <v>953</v>
      </c>
      <c r="D584" s="132" t="s">
        <v>192</v>
      </c>
      <c r="E584" s="133" t="s">
        <v>1256</v>
      </c>
      <c r="F584" s="134" t="s">
        <v>1257</v>
      </c>
      <c r="G584" s="135" t="s">
        <v>265</v>
      </c>
      <c r="H584" s="136">
        <v>333.89699999999999</v>
      </c>
      <c r="I584" s="137"/>
      <c r="J584" s="138">
        <f>ROUND(I584*H584,2)</f>
        <v>0</v>
      </c>
      <c r="K584" s="134" t="s">
        <v>196</v>
      </c>
      <c r="L584" s="31"/>
      <c r="M584" s="139" t="s">
        <v>1</v>
      </c>
      <c r="N584" s="140" t="s">
        <v>44</v>
      </c>
      <c r="P584" s="141">
        <f>O584*H584</f>
        <v>0</v>
      </c>
      <c r="Q584" s="141">
        <v>0</v>
      </c>
      <c r="R584" s="141">
        <f>Q584*H584</f>
        <v>0</v>
      </c>
      <c r="S584" s="141">
        <v>0</v>
      </c>
      <c r="T584" s="142">
        <f>S584*H584</f>
        <v>0</v>
      </c>
      <c r="AR584" s="143" t="s">
        <v>197</v>
      </c>
      <c r="AT584" s="143" t="s">
        <v>192</v>
      </c>
      <c r="AU584" s="143" t="s">
        <v>89</v>
      </c>
      <c r="AY584" s="16" t="s">
        <v>190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6" t="s">
        <v>87</v>
      </c>
      <c r="BK584" s="144">
        <f>ROUND(I584*H584,2)</f>
        <v>0</v>
      </c>
      <c r="BL584" s="16" t="s">
        <v>197</v>
      </c>
      <c r="BM584" s="143" t="s">
        <v>956</v>
      </c>
    </row>
    <row r="585" spans="2:65" s="1" customFormat="1" ht="58.5">
      <c r="B585" s="31"/>
      <c r="D585" s="145" t="s">
        <v>198</v>
      </c>
      <c r="F585" s="146" t="s">
        <v>1259</v>
      </c>
      <c r="I585" s="147"/>
      <c r="L585" s="31"/>
      <c r="M585" s="148"/>
      <c r="T585" s="55"/>
      <c r="AT585" s="16" t="s">
        <v>198</v>
      </c>
      <c r="AU585" s="16" t="s">
        <v>89</v>
      </c>
    </row>
    <row r="586" spans="2:65" s="1" customFormat="1">
      <c r="B586" s="31"/>
      <c r="D586" s="149" t="s">
        <v>200</v>
      </c>
      <c r="F586" s="150" t="s">
        <v>1260</v>
      </c>
      <c r="I586" s="147"/>
      <c r="L586" s="31"/>
      <c r="M586" s="148"/>
      <c r="T586" s="55"/>
      <c r="AT586" s="16" t="s">
        <v>200</v>
      </c>
      <c r="AU586" s="16" t="s">
        <v>89</v>
      </c>
    </row>
    <row r="587" spans="2:65" s="11" customFormat="1" ht="25.9" customHeight="1">
      <c r="B587" s="121"/>
      <c r="D587" s="122" t="s">
        <v>78</v>
      </c>
      <c r="E587" s="123" t="s">
        <v>1261</v>
      </c>
      <c r="F587" s="123" t="s">
        <v>1262</v>
      </c>
      <c r="I587" s="124"/>
      <c r="J587" s="112">
        <f>BK587</f>
        <v>0</v>
      </c>
      <c r="L587" s="121"/>
      <c r="M587" s="125"/>
      <c r="P587" s="126">
        <f>P588+P598+P632+P664+P673+P691+P710+P714+P729+P751+P767+P774+P829+P851+P856</f>
        <v>0</v>
      </c>
      <c r="R587" s="126">
        <f>R588+R598+R632+R664+R673+R691+R710+R714+R729+R751+R767+R774+R829+R851+R856</f>
        <v>42.542874272233703</v>
      </c>
      <c r="T587" s="127">
        <f>T588+T598+T632+T664+T673+T691+T710+T714+T729+T751+T767+T774+T829+T851+T856</f>
        <v>13.8180531</v>
      </c>
      <c r="AR587" s="122" t="s">
        <v>89</v>
      </c>
      <c r="AT587" s="128" t="s">
        <v>78</v>
      </c>
      <c r="AU587" s="128" t="s">
        <v>79</v>
      </c>
      <c r="AY587" s="122" t="s">
        <v>190</v>
      </c>
      <c r="BK587" s="129">
        <f>BK588+BK598+BK632+BK664+BK673+BK691+BK710+BK714+BK729+BK751+BK767+BK774+BK829+BK851+BK856</f>
        <v>0</v>
      </c>
    </row>
    <row r="588" spans="2:65" s="11" customFormat="1" ht="22.9" customHeight="1">
      <c r="B588" s="121"/>
      <c r="D588" s="122" t="s">
        <v>78</v>
      </c>
      <c r="E588" s="130" t="s">
        <v>1263</v>
      </c>
      <c r="F588" s="130" t="s">
        <v>1264</v>
      </c>
      <c r="I588" s="124"/>
      <c r="J588" s="131">
        <f>BK588</f>
        <v>0</v>
      </c>
      <c r="L588" s="121"/>
      <c r="M588" s="125"/>
      <c r="P588" s="126">
        <f>SUM(P589:P597)</f>
        <v>0</v>
      </c>
      <c r="R588" s="126">
        <f>SUM(R589:R597)</f>
        <v>4.1492115000000003E-2</v>
      </c>
      <c r="T588" s="127">
        <f>SUM(T589:T597)</f>
        <v>0</v>
      </c>
      <c r="AR588" s="122" t="s">
        <v>89</v>
      </c>
      <c r="AT588" s="128" t="s">
        <v>78</v>
      </c>
      <c r="AU588" s="128" t="s">
        <v>87</v>
      </c>
      <c r="AY588" s="122" t="s">
        <v>190</v>
      </c>
      <c r="BK588" s="129">
        <f>SUM(BK589:BK597)</f>
        <v>0</v>
      </c>
    </row>
    <row r="589" spans="2:65" s="1" customFormat="1" ht="24.2" customHeight="1">
      <c r="B589" s="31"/>
      <c r="C589" s="132" t="s">
        <v>575</v>
      </c>
      <c r="D589" s="132" t="s">
        <v>192</v>
      </c>
      <c r="E589" s="133" t="s">
        <v>1289</v>
      </c>
      <c r="F589" s="134" t="s">
        <v>1290</v>
      </c>
      <c r="G589" s="135" t="s">
        <v>195</v>
      </c>
      <c r="H589" s="136">
        <v>57.27</v>
      </c>
      <c r="I589" s="137"/>
      <c r="J589" s="138">
        <f>ROUND(I589*H589,2)</f>
        <v>0</v>
      </c>
      <c r="K589" s="134" t="s">
        <v>196</v>
      </c>
      <c r="L589" s="31"/>
      <c r="M589" s="139" t="s">
        <v>1</v>
      </c>
      <c r="N589" s="140" t="s">
        <v>44</v>
      </c>
      <c r="P589" s="141">
        <f>O589*H589</f>
        <v>0</v>
      </c>
      <c r="Q589" s="141">
        <v>7.2449999999999999E-4</v>
      </c>
      <c r="R589" s="141">
        <f>Q589*H589</f>
        <v>4.1492115000000003E-2</v>
      </c>
      <c r="S589" s="141">
        <v>0</v>
      </c>
      <c r="T589" s="142">
        <f>S589*H589</f>
        <v>0</v>
      </c>
      <c r="AR589" s="143" t="s">
        <v>237</v>
      </c>
      <c r="AT589" s="143" t="s">
        <v>192</v>
      </c>
      <c r="AU589" s="143" t="s">
        <v>89</v>
      </c>
      <c r="AY589" s="16" t="s">
        <v>190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87</v>
      </c>
      <c r="BK589" s="144">
        <f>ROUND(I589*H589,2)</f>
        <v>0</v>
      </c>
      <c r="BL589" s="16" t="s">
        <v>237</v>
      </c>
      <c r="BM589" s="143" t="s">
        <v>961</v>
      </c>
    </row>
    <row r="590" spans="2:65" s="1" customFormat="1" ht="39">
      <c r="B590" s="31"/>
      <c r="D590" s="145" t="s">
        <v>198</v>
      </c>
      <c r="F590" s="146" t="s">
        <v>1292</v>
      </c>
      <c r="I590" s="147"/>
      <c r="L590" s="31"/>
      <c r="M590" s="148"/>
      <c r="T590" s="55"/>
      <c r="AT590" s="16" t="s">
        <v>198</v>
      </c>
      <c r="AU590" s="16" t="s">
        <v>89</v>
      </c>
    </row>
    <row r="591" spans="2:65" s="1" customFormat="1">
      <c r="B591" s="31"/>
      <c r="D591" s="149" t="s">
        <v>200</v>
      </c>
      <c r="F591" s="150" t="s">
        <v>1293</v>
      </c>
      <c r="I591" s="147"/>
      <c r="L591" s="31"/>
      <c r="M591" s="148"/>
      <c r="T591" s="55"/>
      <c r="AT591" s="16" t="s">
        <v>200</v>
      </c>
      <c r="AU591" s="16" t="s">
        <v>89</v>
      </c>
    </row>
    <row r="592" spans="2:65" s="1" customFormat="1" ht="16.5" customHeight="1">
      <c r="B592" s="31"/>
      <c r="C592" s="132" t="s">
        <v>964</v>
      </c>
      <c r="D592" s="132" t="s">
        <v>192</v>
      </c>
      <c r="E592" s="133" t="s">
        <v>1285</v>
      </c>
      <c r="F592" s="134" t="s">
        <v>1286</v>
      </c>
      <c r="G592" s="135" t="s">
        <v>368</v>
      </c>
      <c r="H592" s="136">
        <v>114.54</v>
      </c>
      <c r="I592" s="137"/>
      <c r="J592" s="138">
        <f>ROUND(I592*H592,2)</f>
        <v>0</v>
      </c>
      <c r="K592" s="134" t="s">
        <v>1</v>
      </c>
      <c r="L592" s="31"/>
      <c r="M592" s="139" t="s">
        <v>1</v>
      </c>
      <c r="N592" s="140" t="s">
        <v>44</v>
      </c>
      <c r="P592" s="141">
        <f>O592*H592</f>
        <v>0</v>
      </c>
      <c r="Q592" s="141">
        <v>0</v>
      </c>
      <c r="R592" s="141">
        <f>Q592*H592</f>
        <v>0</v>
      </c>
      <c r="S592" s="141">
        <v>0</v>
      </c>
      <c r="T592" s="142">
        <f>S592*H592</f>
        <v>0</v>
      </c>
      <c r="AR592" s="143" t="s">
        <v>237</v>
      </c>
      <c r="AT592" s="143" t="s">
        <v>192</v>
      </c>
      <c r="AU592" s="143" t="s">
        <v>89</v>
      </c>
      <c r="AY592" s="16" t="s">
        <v>190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6" t="s">
        <v>87</v>
      </c>
      <c r="BK592" s="144">
        <f>ROUND(I592*H592,2)</f>
        <v>0</v>
      </c>
      <c r="BL592" s="16" t="s">
        <v>237</v>
      </c>
      <c r="BM592" s="143" t="s">
        <v>967</v>
      </c>
    </row>
    <row r="593" spans="2:65" s="1" customFormat="1">
      <c r="B593" s="31"/>
      <c r="D593" s="145" t="s">
        <v>198</v>
      </c>
      <c r="F593" s="146" t="s">
        <v>1286</v>
      </c>
      <c r="I593" s="147"/>
      <c r="L593" s="31"/>
      <c r="M593" s="148"/>
      <c r="T593" s="55"/>
      <c r="AT593" s="16" t="s">
        <v>198</v>
      </c>
      <c r="AU593" s="16" t="s">
        <v>89</v>
      </c>
    </row>
    <row r="594" spans="2:65" s="1" customFormat="1" ht="19.5">
      <c r="B594" s="31"/>
      <c r="D594" s="145" t="s">
        <v>403</v>
      </c>
      <c r="F594" s="151" t="s">
        <v>1288</v>
      </c>
      <c r="I594" s="147"/>
      <c r="L594" s="31"/>
      <c r="M594" s="148"/>
      <c r="T594" s="55"/>
      <c r="AT594" s="16" t="s">
        <v>403</v>
      </c>
      <c r="AU594" s="16" t="s">
        <v>89</v>
      </c>
    </row>
    <row r="595" spans="2:65" s="1" customFormat="1" ht="33" customHeight="1">
      <c r="B595" s="31"/>
      <c r="C595" s="132" t="s">
        <v>581</v>
      </c>
      <c r="D595" s="132" t="s">
        <v>192</v>
      </c>
      <c r="E595" s="133" t="s">
        <v>1295</v>
      </c>
      <c r="F595" s="134" t="s">
        <v>1296</v>
      </c>
      <c r="G595" s="135" t="s">
        <v>265</v>
      </c>
      <c r="H595" s="136">
        <v>2.5999999999999999E-2</v>
      </c>
      <c r="I595" s="137"/>
      <c r="J595" s="138">
        <f>ROUND(I595*H595,2)</f>
        <v>0</v>
      </c>
      <c r="K595" s="134" t="s">
        <v>196</v>
      </c>
      <c r="L595" s="31"/>
      <c r="M595" s="139" t="s">
        <v>1</v>
      </c>
      <c r="N595" s="140" t="s">
        <v>44</v>
      </c>
      <c r="P595" s="141">
        <f>O595*H595</f>
        <v>0</v>
      </c>
      <c r="Q595" s="141">
        <v>0</v>
      </c>
      <c r="R595" s="141">
        <f>Q595*H595</f>
        <v>0</v>
      </c>
      <c r="S595" s="141">
        <v>0</v>
      </c>
      <c r="T595" s="142">
        <f>S595*H595</f>
        <v>0</v>
      </c>
      <c r="AR595" s="143" t="s">
        <v>237</v>
      </c>
      <c r="AT595" s="143" t="s">
        <v>192</v>
      </c>
      <c r="AU595" s="143" t="s">
        <v>89</v>
      </c>
      <c r="AY595" s="16" t="s">
        <v>190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6" t="s">
        <v>87</v>
      </c>
      <c r="BK595" s="144">
        <f>ROUND(I595*H595,2)</f>
        <v>0</v>
      </c>
      <c r="BL595" s="16" t="s">
        <v>237</v>
      </c>
      <c r="BM595" s="143" t="s">
        <v>972</v>
      </c>
    </row>
    <row r="596" spans="2:65" s="1" customFormat="1" ht="29.25">
      <c r="B596" s="31"/>
      <c r="D596" s="145" t="s">
        <v>198</v>
      </c>
      <c r="F596" s="146" t="s">
        <v>1298</v>
      </c>
      <c r="I596" s="147"/>
      <c r="L596" s="31"/>
      <c r="M596" s="148"/>
      <c r="T596" s="55"/>
      <c r="AT596" s="16" t="s">
        <v>198</v>
      </c>
      <c r="AU596" s="16" t="s">
        <v>89</v>
      </c>
    </row>
    <row r="597" spans="2:65" s="1" customFormat="1">
      <c r="B597" s="31"/>
      <c r="D597" s="149" t="s">
        <v>200</v>
      </c>
      <c r="F597" s="150" t="s">
        <v>1299</v>
      </c>
      <c r="I597" s="147"/>
      <c r="L597" s="31"/>
      <c r="M597" s="148"/>
      <c r="T597" s="55"/>
      <c r="AT597" s="16" t="s">
        <v>200</v>
      </c>
      <c r="AU597" s="16" t="s">
        <v>89</v>
      </c>
    </row>
    <row r="598" spans="2:65" s="11" customFormat="1" ht="22.9" customHeight="1">
      <c r="B598" s="121"/>
      <c r="D598" s="122" t="s">
        <v>78</v>
      </c>
      <c r="E598" s="130" t="s">
        <v>1300</v>
      </c>
      <c r="F598" s="130" t="s">
        <v>1301</v>
      </c>
      <c r="I598" s="124"/>
      <c r="J598" s="131">
        <f>BK598</f>
        <v>0</v>
      </c>
      <c r="L598" s="121"/>
      <c r="M598" s="125"/>
      <c r="P598" s="126">
        <f>SUM(P599:P631)</f>
        <v>0</v>
      </c>
      <c r="R598" s="126">
        <f>SUM(R599:R631)</f>
        <v>17.91214047755</v>
      </c>
      <c r="T598" s="127">
        <f>SUM(T599:T631)</f>
        <v>13.526479999999999</v>
      </c>
      <c r="AR598" s="122" t="s">
        <v>89</v>
      </c>
      <c r="AT598" s="128" t="s">
        <v>78</v>
      </c>
      <c r="AU598" s="128" t="s">
        <v>87</v>
      </c>
      <c r="AY598" s="122" t="s">
        <v>190</v>
      </c>
      <c r="BK598" s="129">
        <f>SUM(BK599:BK631)</f>
        <v>0</v>
      </c>
    </row>
    <row r="599" spans="2:65" s="1" customFormat="1" ht="24.2" customHeight="1">
      <c r="B599" s="31"/>
      <c r="C599" s="132" t="s">
        <v>975</v>
      </c>
      <c r="D599" s="132" t="s">
        <v>192</v>
      </c>
      <c r="E599" s="133" t="s">
        <v>1302</v>
      </c>
      <c r="F599" s="134" t="s">
        <v>1303</v>
      </c>
      <c r="G599" s="135" t="s">
        <v>195</v>
      </c>
      <c r="H599" s="136">
        <v>1229.68</v>
      </c>
      <c r="I599" s="137"/>
      <c r="J599" s="138">
        <f>ROUND(I599*H599,2)</f>
        <v>0</v>
      </c>
      <c r="K599" s="134" t="s">
        <v>196</v>
      </c>
      <c r="L599" s="31"/>
      <c r="M599" s="139" t="s">
        <v>1</v>
      </c>
      <c r="N599" s="140" t="s">
        <v>44</v>
      </c>
      <c r="P599" s="141">
        <f>O599*H599</f>
        <v>0</v>
      </c>
      <c r="Q599" s="141">
        <v>0</v>
      </c>
      <c r="R599" s="141">
        <f>Q599*H599</f>
        <v>0</v>
      </c>
      <c r="S599" s="141">
        <v>1.0999999999999999E-2</v>
      </c>
      <c r="T599" s="142">
        <f>S599*H599</f>
        <v>13.526479999999999</v>
      </c>
      <c r="AR599" s="143" t="s">
        <v>237</v>
      </c>
      <c r="AT599" s="143" t="s">
        <v>192</v>
      </c>
      <c r="AU599" s="143" t="s">
        <v>89</v>
      </c>
      <c r="AY599" s="16" t="s">
        <v>190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6" t="s">
        <v>87</v>
      </c>
      <c r="BK599" s="144">
        <f>ROUND(I599*H599,2)</f>
        <v>0</v>
      </c>
      <c r="BL599" s="16" t="s">
        <v>237</v>
      </c>
      <c r="BM599" s="143" t="s">
        <v>978</v>
      </c>
    </row>
    <row r="600" spans="2:65" s="1" customFormat="1" ht="19.5">
      <c r="B600" s="31"/>
      <c r="D600" s="145" t="s">
        <v>198</v>
      </c>
      <c r="F600" s="146" t="s">
        <v>1305</v>
      </c>
      <c r="I600" s="147"/>
      <c r="L600" s="31"/>
      <c r="M600" s="148"/>
      <c r="T600" s="55"/>
      <c r="AT600" s="16" t="s">
        <v>198</v>
      </c>
      <c r="AU600" s="16" t="s">
        <v>89</v>
      </c>
    </row>
    <row r="601" spans="2:65" s="1" customFormat="1">
      <c r="B601" s="31"/>
      <c r="D601" s="149" t="s">
        <v>200</v>
      </c>
      <c r="F601" s="150" t="s">
        <v>1306</v>
      </c>
      <c r="I601" s="147"/>
      <c r="L601" s="31"/>
      <c r="M601" s="148"/>
      <c r="T601" s="55"/>
      <c r="AT601" s="16" t="s">
        <v>200</v>
      </c>
      <c r="AU601" s="16" t="s">
        <v>89</v>
      </c>
    </row>
    <row r="602" spans="2:65" s="1" customFormat="1" ht="24.2" customHeight="1">
      <c r="B602" s="31"/>
      <c r="C602" s="132" t="s">
        <v>586</v>
      </c>
      <c r="D602" s="132" t="s">
        <v>192</v>
      </c>
      <c r="E602" s="133" t="s">
        <v>1308</v>
      </c>
      <c r="F602" s="134" t="s">
        <v>1309</v>
      </c>
      <c r="G602" s="135" t="s">
        <v>195</v>
      </c>
      <c r="H602" s="136">
        <v>1229.68</v>
      </c>
      <c r="I602" s="137"/>
      <c r="J602" s="138">
        <f>ROUND(I602*H602,2)</f>
        <v>0</v>
      </c>
      <c r="K602" s="134" t="s">
        <v>196</v>
      </c>
      <c r="L602" s="31"/>
      <c r="M602" s="139" t="s">
        <v>1</v>
      </c>
      <c r="N602" s="140" t="s">
        <v>44</v>
      </c>
      <c r="P602" s="141">
        <f>O602*H602</f>
        <v>0</v>
      </c>
      <c r="Q602" s="141">
        <v>0</v>
      </c>
      <c r="R602" s="141">
        <f>Q602*H602</f>
        <v>0</v>
      </c>
      <c r="S602" s="141">
        <v>0</v>
      </c>
      <c r="T602" s="142">
        <f>S602*H602</f>
        <v>0</v>
      </c>
      <c r="AR602" s="143" t="s">
        <v>237</v>
      </c>
      <c r="AT602" s="143" t="s">
        <v>192</v>
      </c>
      <c r="AU602" s="143" t="s">
        <v>89</v>
      </c>
      <c r="AY602" s="16" t="s">
        <v>190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6" t="s">
        <v>87</v>
      </c>
      <c r="BK602" s="144">
        <f>ROUND(I602*H602,2)</f>
        <v>0</v>
      </c>
      <c r="BL602" s="16" t="s">
        <v>237</v>
      </c>
      <c r="BM602" s="143" t="s">
        <v>983</v>
      </c>
    </row>
    <row r="603" spans="2:65" s="1" customFormat="1" ht="19.5">
      <c r="B603" s="31"/>
      <c r="D603" s="145" t="s">
        <v>198</v>
      </c>
      <c r="F603" s="146" t="s">
        <v>1311</v>
      </c>
      <c r="I603" s="147"/>
      <c r="L603" s="31"/>
      <c r="M603" s="148"/>
      <c r="T603" s="55"/>
      <c r="AT603" s="16" t="s">
        <v>198</v>
      </c>
      <c r="AU603" s="16" t="s">
        <v>89</v>
      </c>
    </row>
    <row r="604" spans="2:65" s="1" customFormat="1">
      <c r="B604" s="31"/>
      <c r="D604" s="149" t="s">
        <v>200</v>
      </c>
      <c r="F604" s="150" t="s">
        <v>1312</v>
      </c>
      <c r="I604" s="147"/>
      <c r="L604" s="31"/>
      <c r="M604" s="148"/>
      <c r="T604" s="55"/>
      <c r="AT604" s="16" t="s">
        <v>200</v>
      </c>
      <c r="AU604" s="16" t="s">
        <v>89</v>
      </c>
    </row>
    <row r="605" spans="2:65" s="1" customFormat="1" ht="16.5" customHeight="1">
      <c r="B605" s="31"/>
      <c r="C605" s="152" t="s">
        <v>986</v>
      </c>
      <c r="D605" s="152" t="s">
        <v>426</v>
      </c>
      <c r="E605" s="153" t="s">
        <v>1271</v>
      </c>
      <c r="F605" s="154" t="s">
        <v>1272</v>
      </c>
      <c r="G605" s="155" t="s">
        <v>265</v>
      </c>
      <c r="H605" s="156">
        <v>0.36899999999999999</v>
      </c>
      <c r="I605" s="157"/>
      <c r="J605" s="158">
        <f>ROUND(I605*H605,2)</f>
        <v>0</v>
      </c>
      <c r="K605" s="154" t="s">
        <v>196</v>
      </c>
      <c r="L605" s="159"/>
      <c r="M605" s="160" t="s">
        <v>1</v>
      </c>
      <c r="N605" s="161" t="s">
        <v>44</v>
      </c>
      <c r="P605" s="141">
        <f>O605*H605</f>
        <v>0</v>
      </c>
      <c r="Q605" s="141">
        <v>1</v>
      </c>
      <c r="R605" s="141">
        <f>Q605*H605</f>
        <v>0.36899999999999999</v>
      </c>
      <c r="S605" s="141">
        <v>0</v>
      </c>
      <c r="T605" s="142">
        <f>S605*H605</f>
        <v>0</v>
      </c>
      <c r="AR605" s="143" t="s">
        <v>281</v>
      </c>
      <c r="AT605" s="143" t="s">
        <v>426</v>
      </c>
      <c r="AU605" s="143" t="s">
        <v>89</v>
      </c>
      <c r="AY605" s="16" t="s">
        <v>190</v>
      </c>
      <c r="BE605" s="144">
        <f>IF(N605="základní",J605,0)</f>
        <v>0</v>
      </c>
      <c r="BF605" s="144">
        <f>IF(N605="snížená",J605,0)</f>
        <v>0</v>
      </c>
      <c r="BG605" s="144">
        <f>IF(N605="zákl. přenesená",J605,0)</f>
        <v>0</v>
      </c>
      <c r="BH605" s="144">
        <f>IF(N605="sníž. přenesená",J605,0)</f>
        <v>0</v>
      </c>
      <c r="BI605" s="144">
        <f>IF(N605="nulová",J605,0)</f>
        <v>0</v>
      </c>
      <c r="BJ605" s="16" t="s">
        <v>87</v>
      </c>
      <c r="BK605" s="144">
        <f>ROUND(I605*H605,2)</f>
        <v>0</v>
      </c>
      <c r="BL605" s="16" t="s">
        <v>237</v>
      </c>
      <c r="BM605" s="143" t="s">
        <v>989</v>
      </c>
    </row>
    <row r="606" spans="2:65" s="1" customFormat="1">
      <c r="B606" s="31"/>
      <c r="D606" s="145" t="s">
        <v>198</v>
      </c>
      <c r="F606" s="146" t="s">
        <v>1272</v>
      </c>
      <c r="I606" s="147"/>
      <c r="L606" s="31"/>
      <c r="M606" s="148"/>
      <c r="T606" s="55"/>
      <c r="AT606" s="16" t="s">
        <v>198</v>
      </c>
      <c r="AU606" s="16" t="s">
        <v>89</v>
      </c>
    </row>
    <row r="607" spans="2:65" s="1" customFormat="1" ht="24.2" customHeight="1">
      <c r="B607" s="31"/>
      <c r="C607" s="132" t="s">
        <v>592</v>
      </c>
      <c r="D607" s="132" t="s">
        <v>192</v>
      </c>
      <c r="E607" s="133" t="s">
        <v>1315</v>
      </c>
      <c r="F607" s="134" t="s">
        <v>1316</v>
      </c>
      <c r="G607" s="135" t="s">
        <v>195</v>
      </c>
      <c r="H607" s="136">
        <v>1089.94</v>
      </c>
      <c r="I607" s="137"/>
      <c r="J607" s="138">
        <f>ROUND(I607*H607,2)</f>
        <v>0</v>
      </c>
      <c r="K607" s="134" t="s">
        <v>196</v>
      </c>
      <c r="L607" s="31"/>
      <c r="M607" s="139" t="s">
        <v>1</v>
      </c>
      <c r="N607" s="140" t="s">
        <v>44</v>
      </c>
      <c r="P607" s="141">
        <f>O607*H607</f>
        <v>0</v>
      </c>
      <c r="Q607" s="141">
        <v>3.0000000000000001E-5</v>
      </c>
      <c r="R607" s="141">
        <f>Q607*H607</f>
        <v>3.2698200000000004E-2</v>
      </c>
      <c r="S607" s="141">
        <v>0</v>
      </c>
      <c r="T607" s="142">
        <f>S607*H607</f>
        <v>0</v>
      </c>
      <c r="AR607" s="143" t="s">
        <v>237</v>
      </c>
      <c r="AT607" s="143" t="s">
        <v>192</v>
      </c>
      <c r="AU607" s="143" t="s">
        <v>89</v>
      </c>
      <c r="AY607" s="16" t="s">
        <v>190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6" t="s">
        <v>87</v>
      </c>
      <c r="BK607" s="144">
        <f>ROUND(I607*H607,2)</f>
        <v>0</v>
      </c>
      <c r="BL607" s="16" t="s">
        <v>237</v>
      </c>
      <c r="BM607" s="143" t="s">
        <v>994</v>
      </c>
    </row>
    <row r="608" spans="2:65" s="1" customFormat="1" ht="19.5">
      <c r="B608" s="31"/>
      <c r="D608" s="145" t="s">
        <v>198</v>
      </c>
      <c r="F608" s="146" t="s">
        <v>1318</v>
      </c>
      <c r="I608" s="147"/>
      <c r="L608" s="31"/>
      <c r="M608" s="148"/>
      <c r="T608" s="55"/>
      <c r="AT608" s="16" t="s">
        <v>198</v>
      </c>
      <c r="AU608" s="16" t="s">
        <v>89</v>
      </c>
    </row>
    <row r="609" spans="2:65" s="1" customFormat="1">
      <c r="B609" s="31"/>
      <c r="D609" s="149" t="s">
        <v>200</v>
      </c>
      <c r="F609" s="150" t="s">
        <v>1319</v>
      </c>
      <c r="I609" s="147"/>
      <c r="L609" s="31"/>
      <c r="M609" s="148"/>
      <c r="T609" s="55"/>
      <c r="AT609" s="16" t="s">
        <v>200</v>
      </c>
      <c r="AU609" s="16" t="s">
        <v>89</v>
      </c>
    </row>
    <row r="610" spans="2:65" s="1" customFormat="1" ht="16.5" customHeight="1">
      <c r="B610" s="31"/>
      <c r="C610" s="152" t="s">
        <v>997</v>
      </c>
      <c r="D610" s="152" t="s">
        <v>426</v>
      </c>
      <c r="E610" s="153" t="s">
        <v>1320</v>
      </c>
      <c r="F610" s="154" t="s">
        <v>1321</v>
      </c>
      <c r="G610" s="155" t="s">
        <v>265</v>
      </c>
      <c r="H610" s="156">
        <v>2.1800000000000002</v>
      </c>
      <c r="I610" s="157"/>
      <c r="J610" s="158">
        <f>ROUND(I610*H610,2)</f>
        <v>0</v>
      </c>
      <c r="K610" s="154" t="s">
        <v>196</v>
      </c>
      <c r="L610" s="159"/>
      <c r="M610" s="160" t="s">
        <v>1</v>
      </c>
      <c r="N610" s="161" t="s">
        <v>44</v>
      </c>
      <c r="P610" s="141">
        <f>O610*H610</f>
        <v>0</v>
      </c>
      <c r="Q610" s="141">
        <v>1</v>
      </c>
      <c r="R610" s="141">
        <f>Q610*H610</f>
        <v>2.1800000000000002</v>
      </c>
      <c r="S610" s="141">
        <v>0</v>
      </c>
      <c r="T610" s="142">
        <f>S610*H610</f>
        <v>0</v>
      </c>
      <c r="AR610" s="143" t="s">
        <v>281</v>
      </c>
      <c r="AT610" s="143" t="s">
        <v>426</v>
      </c>
      <c r="AU610" s="143" t="s">
        <v>89</v>
      </c>
      <c r="AY610" s="16" t="s">
        <v>190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6" t="s">
        <v>87</v>
      </c>
      <c r="BK610" s="144">
        <f>ROUND(I610*H610,2)</f>
        <v>0</v>
      </c>
      <c r="BL610" s="16" t="s">
        <v>237</v>
      </c>
      <c r="BM610" s="143" t="s">
        <v>1000</v>
      </c>
    </row>
    <row r="611" spans="2:65" s="1" customFormat="1">
      <c r="B611" s="31"/>
      <c r="D611" s="145" t="s">
        <v>198</v>
      </c>
      <c r="F611" s="146" t="s">
        <v>1321</v>
      </c>
      <c r="I611" s="147"/>
      <c r="L611" s="31"/>
      <c r="M611" s="148"/>
      <c r="T611" s="55"/>
      <c r="AT611" s="16" t="s">
        <v>198</v>
      </c>
      <c r="AU611" s="16" t="s">
        <v>89</v>
      </c>
    </row>
    <row r="612" spans="2:65" s="1" customFormat="1" ht="24.2" customHeight="1">
      <c r="B612" s="31"/>
      <c r="C612" s="132" t="s">
        <v>597</v>
      </c>
      <c r="D612" s="132" t="s">
        <v>192</v>
      </c>
      <c r="E612" s="133" t="s">
        <v>1324</v>
      </c>
      <c r="F612" s="134" t="s">
        <v>1325</v>
      </c>
      <c r="G612" s="135" t="s">
        <v>195</v>
      </c>
      <c r="H612" s="136">
        <v>1089.94</v>
      </c>
      <c r="I612" s="137"/>
      <c r="J612" s="138">
        <f>ROUND(I612*H612,2)</f>
        <v>0</v>
      </c>
      <c r="K612" s="134" t="s">
        <v>196</v>
      </c>
      <c r="L612" s="31"/>
      <c r="M612" s="139" t="s">
        <v>1</v>
      </c>
      <c r="N612" s="140" t="s">
        <v>44</v>
      </c>
      <c r="P612" s="141">
        <f>O612*H612</f>
        <v>0</v>
      </c>
      <c r="Q612" s="141">
        <v>0</v>
      </c>
      <c r="R612" s="141">
        <f>Q612*H612</f>
        <v>0</v>
      </c>
      <c r="S612" s="141">
        <v>0</v>
      </c>
      <c r="T612" s="142">
        <f>S612*H612</f>
        <v>0</v>
      </c>
      <c r="AR612" s="143" t="s">
        <v>237</v>
      </c>
      <c r="AT612" s="143" t="s">
        <v>192</v>
      </c>
      <c r="AU612" s="143" t="s">
        <v>89</v>
      </c>
      <c r="AY612" s="16" t="s">
        <v>190</v>
      </c>
      <c r="BE612" s="144">
        <f>IF(N612="základní",J612,0)</f>
        <v>0</v>
      </c>
      <c r="BF612" s="144">
        <f>IF(N612="snížená",J612,0)</f>
        <v>0</v>
      </c>
      <c r="BG612" s="144">
        <f>IF(N612="zákl. přenesená",J612,0)</f>
        <v>0</v>
      </c>
      <c r="BH612" s="144">
        <f>IF(N612="sníž. přenesená",J612,0)</f>
        <v>0</v>
      </c>
      <c r="BI612" s="144">
        <f>IF(N612="nulová",J612,0)</f>
        <v>0</v>
      </c>
      <c r="BJ612" s="16" t="s">
        <v>87</v>
      </c>
      <c r="BK612" s="144">
        <f>ROUND(I612*H612,2)</f>
        <v>0</v>
      </c>
      <c r="BL612" s="16" t="s">
        <v>237</v>
      </c>
      <c r="BM612" s="143" t="s">
        <v>1005</v>
      </c>
    </row>
    <row r="613" spans="2:65" s="1" customFormat="1" ht="19.5">
      <c r="B613" s="31"/>
      <c r="D613" s="145" t="s">
        <v>198</v>
      </c>
      <c r="F613" s="146" t="s">
        <v>1327</v>
      </c>
      <c r="I613" s="147"/>
      <c r="L613" s="31"/>
      <c r="M613" s="148"/>
      <c r="T613" s="55"/>
      <c r="AT613" s="16" t="s">
        <v>198</v>
      </c>
      <c r="AU613" s="16" t="s">
        <v>89</v>
      </c>
    </row>
    <row r="614" spans="2:65" s="1" customFormat="1">
      <c r="B614" s="31"/>
      <c r="D614" s="149" t="s">
        <v>200</v>
      </c>
      <c r="F614" s="150" t="s">
        <v>1328</v>
      </c>
      <c r="I614" s="147"/>
      <c r="L614" s="31"/>
      <c r="M614" s="148"/>
      <c r="T614" s="55"/>
      <c r="AT614" s="16" t="s">
        <v>200</v>
      </c>
      <c r="AU614" s="16" t="s">
        <v>89</v>
      </c>
    </row>
    <row r="615" spans="2:65" s="1" customFormat="1" ht="24.2" customHeight="1">
      <c r="B615" s="31"/>
      <c r="C615" s="132" t="s">
        <v>1009</v>
      </c>
      <c r="D615" s="132" t="s">
        <v>192</v>
      </c>
      <c r="E615" s="133" t="s">
        <v>1329</v>
      </c>
      <c r="F615" s="134" t="s">
        <v>1330</v>
      </c>
      <c r="G615" s="135" t="s">
        <v>195</v>
      </c>
      <c r="H615" s="136">
        <v>189.79400000000001</v>
      </c>
      <c r="I615" s="137"/>
      <c r="J615" s="138">
        <f>ROUND(I615*H615,2)</f>
        <v>0</v>
      </c>
      <c r="K615" s="134" t="s">
        <v>1</v>
      </c>
      <c r="L615" s="31"/>
      <c r="M615" s="139" t="s">
        <v>1</v>
      </c>
      <c r="N615" s="140" t="s">
        <v>44</v>
      </c>
      <c r="P615" s="141">
        <f>O615*H615</f>
        <v>0</v>
      </c>
      <c r="Q615" s="141">
        <v>0</v>
      </c>
      <c r="R615" s="141">
        <f>Q615*H615</f>
        <v>0</v>
      </c>
      <c r="S615" s="141">
        <v>0</v>
      </c>
      <c r="T615" s="142">
        <f>S615*H615</f>
        <v>0</v>
      </c>
      <c r="AR615" s="143" t="s">
        <v>237</v>
      </c>
      <c r="AT615" s="143" t="s">
        <v>192</v>
      </c>
      <c r="AU615" s="143" t="s">
        <v>89</v>
      </c>
      <c r="AY615" s="16" t="s">
        <v>190</v>
      </c>
      <c r="BE615" s="144">
        <f>IF(N615="základní",J615,0)</f>
        <v>0</v>
      </c>
      <c r="BF615" s="144">
        <f>IF(N615="snížená",J615,0)</f>
        <v>0</v>
      </c>
      <c r="BG615" s="144">
        <f>IF(N615="zákl. přenesená",J615,0)</f>
        <v>0</v>
      </c>
      <c r="BH615" s="144">
        <f>IF(N615="sníž. přenesená",J615,0)</f>
        <v>0</v>
      </c>
      <c r="BI615" s="144">
        <f>IF(N615="nulová",J615,0)</f>
        <v>0</v>
      </c>
      <c r="BJ615" s="16" t="s">
        <v>87</v>
      </c>
      <c r="BK615" s="144">
        <f>ROUND(I615*H615,2)</f>
        <v>0</v>
      </c>
      <c r="BL615" s="16" t="s">
        <v>237</v>
      </c>
      <c r="BM615" s="143" t="s">
        <v>1012</v>
      </c>
    </row>
    <row r="616" spans="2:65" s="1" customFormat="1" ht="29.25">
      <c r="B616" s="31"/>
      <c r="D616" s="145" t="s">
        <v>198</v>
      </c>
      <c r="F616" s="146" t="s">
        <v>1332</v>
      </c>
      <c r="I616" s="147"/>
      <c r="L616" s="31"/>
      <c r="M616" s="148"/>
      <c r="T616" s="55"/>
      <c r="AT616" s="16" t="s">
        <v>198</v>
      </c>
      <c r="AU616" s="16" t="s">
        <v>89</v>
      </c>
    </row>
    <row r="617" spans="2:65" s="1" customFormat="1" ht="49.15" customHeight="1">
      <c r="B617" s="31"/>
      <c r="C617" s="152" t="s">
        <v>602</v>
      </c>
      <c r="D617" s="152" t="s">
        <v>426</v>
      </c>
      <c r="E617" s="153" t="s">
        <v>1973</v>
      </c>
      <c r="F617" s="154" t="s">
        <v>1974</v>
      </c>
      <c r="G617" s="155" t="s">
        <v>195</v>
      </c>
      <c r="H617" s="156">
        <v>1481.183</v>
      </c>
      <c r="I617" s="157"/>
      <c r="J617" s="158">
        <f>ROUND(I617*H617,2)</f>
        <v>0</v>
      </c>
      <c r="K617" s="154" t="s">
        <v>196</v>
      </c>
      <c r="L617" s="159"/>
      <c r="M617" s="160" t="s">
        <v>1</v>
      </c>
      <c r="N617" s="161" t="s">
        <v>44</v>
      </c>
      <c r="P617" s="141">
        <f>O617*H617</f>
        <v>0</v>
      </c>
      <c r="Q617" s="141">
        <v>4.0000000000000001E-3</v>
      </c>
      <c r="R617" s="141">
        <f>Q617*H617</f>
        <v>5.9247319999999997</v>
      </c>
      <c r="S617" s="141">
        <v>0</v>
      </c>
      <c r="T617" s="142">
        <f>S617*H617</f>
        <v>0</v>
      </c>
      <c r="AR617" s="143" t="s">
        <v>281</v>
      </c>
      <c r="AT617" s="143" t="s">
        <v>426</v>
      </c>
      <c r="AU617" s="143" t="s">
        <v>89</v>
      </c>
      <c r="AY617" s="16" t="s">
        <v>190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6" t="s">
        <v>87</v>
      </c>
      <c r="BK617" s="144">
        <f>ROUND(I617*H617,2)</f>
        <v>0</v>
      </c>
      <c r="BL617" s="16" t="s">
        <v>237</v>
      </c>
      <c r="BM617" s="143" t="s">
        <v>1017</v>
      </c>
    </row>
    <row r="618" spans="2:65" s="1" customFormat="1" ht="29.25">
      <c r="B618" s="31"/>
      <c r="D618" s="145" t="s">
        <v>198</v>
      </c>
      <c r="F618" s="146" t="s">
        <v>1974</v>
      </c>
      <c r="I618" s="147"/>
      <c r="L618" s="31"/>
      <c r="M618" s="148"/>
      <c r="T618" s="55"/>
      <c r="AT618" s="16" t="s">
        <v>198</v>
      </c>
      <c r="AU618" s="16" t="s">
        <v>89</v>
      </c>
    </row>
    <row r="619" spans="2:65" s="1" customFormat="1" ht="29.25">
      <c r="B619" s="31"/>
      <c r="D619" s="145" t="s">
        <v>403</v>
      </c>
      <c r="F619" s="151" t="s">
        <v>1337</v>
      </c>
      <c r="I619" s="147"/>
      <c r="L619" s="31"/>
      <c r="M619" s="148"/>
      <c r="T619" s="55"/>
      <c r="AT619" s="16" t="s">
        <v>403</v>
      </c>
      <c r="AU619" s="16" t="s">
        <v>89</v>
      </c>
    </row>
    <row r="620" spans="2:65" s="1" customFormat="1" ht="24.2" customHeight="1">
      <c r="B620" s="31"/>
      <c r="C620" s="132" t="s">
        <v>1020</v>
      </c>
      <c r="D620" s="132" t="s">
        <v>192</v>
      </c>
      <c r="E620" s="133" t="s">
        <v>1338</v>
      </c>
      <c r="F620" s="134" t="s">
        <v>1339</v>
      </c>
      <c r="G620" s="135" t="s">
        <v>195</v>
      </c>
      <c r="H620" s="136">
        <v>1089.94</v>
      </c>
      <c r="I620" s="137"/>
      <c r="J620" s="138">
        <f>ROUND(I620*H620,2)</f>
        <v>0</v>
      </c>
      <c r="K620" s="134" t="s">
        <v>196</v>
      </c>
      <c r="L620" s="31"/>
      <c r="M620" s="139" t="s">
        <v>1</v>
      </c>
      <c r="N620" s="140" t="s">
        <v>44</v>
      </c>
      <c r="P620" s="141">
        <f>O620*H620</f>
        <v>0</v>
      </c>
      <c r="Q620" s="141">
        <v>8.8312999999999998E-4</v>
      </c>
      <c r="R620" s="141">
        <f>Q620*H620</f>
        <v>0.9625587122</v>
      </c>
      <c r="S620" s="141">
        <v>0</v>
      </c>
      <c r="T620" s="142">
        <f>S620*H620</f>
        <v>0</v>
      </c>
      <c r="AR620" s="143" t="s">
        <v>237</v>
      </c>
      <c r="AT620" s="143" t="s">
        <v>192</v>
      </c>
      <c r="AU620" s="143" t="s">
        <v>89</v>
      </c>
      <c r="AY620" s="16" t="s">
        <v>190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6" t="s">
        <v>87</v>
      </c>
      <c r="BK620" s="144">
        <f>ROUND(I620*H620,2)</f>
        <v>0</v>
      </c>
      <c r="BL620" s="16" t="s">
        <v>237</v>
      </c>
      <c r="BM620" s="143" t="s">
        <v>1023</v>
      </c>
    </row>
    <row r="621" spans="2:65" s="1" customFormat="1" ht="19.5">
      <c r="B621" s="31"/>
      <c r="D621" s="145" t="s">
        <v>198</v>
      </c>
      <c r="F621" s="146" t="s">
        <v>1341</v>
      </c>
      <c r="I621" s="147"/>
      <c r="L621" s="31"/>
      <c r="M621" s="148"/>
      <c r="T621" s="55"/>
      <c r="AT621" s="16" t="s">
        <v>198</v>
      </c>
      <c r="AU621" s="16" t="s">
        <v>89</v>
      </c>
    </row>
    <row r="622" spans="2:65" s="1" customFormat="1">
      <c r="B622" s="31"/>
      <c r="D622" s="149" t="s">
        <v>200</v>
      </c>
      <c r="F622" s="150" t="s">
        <v>1342</v>
      </c>
      <c r="I622" s="147"/>
      <c r="L622" s="31"/>
      <c r="M622" s="148"/>
      <c r="T622" s="55"/>
      <c r="AT622" s="16" t="s">
        <v>200</v>
      </c>
      <c r="AU622" s="16" t="s">
        <v>89</v>
      </c>
    </row>
    <row r="623" spans="2:65" s="1" customFormat="1" ht="24.2" customHeight="1">
      <c r="B623" s="31"/>
      <c r="C623" s="132" t="s">
        <v>605</v>
      </c>
      <c r="D623" s="132" t="s">
        <v>192</v>
      </c>
      <c r="E623" s="133" t="s">
        <v>1344</v>
      </c>
      <c r="F623" s="134" t="s">
        <v>1345</v>
      </c>
      <c r="G623" s="135" t="s">
        <v>195</v>
      </c>
      <c r="H623" s="136">
        <v>313.48500000000001</v>
      </c>
      <c r="I623" s="137"/>
      <c r="J623" s="138">
        <f>ROUND(I623*H623,2)</f>
        <v>0</v>
      </c>
      <c r="K623" s="134" t="s">
        <v>196</v>
      </c>
      <c r="L623" s="31"/>
      <c r="M623" s="139" t="s">
        <v>1</v>
      </c>
      <c r="N623" s="140" t="s">
        <v>44</v>
      </c>
      <c r="P623" s="141">
        <f>O623*H623</f>
        <v>0</v>
      </c>
      <c r="Q623" s="141">
        <v>9.4131E-4</v>
      </c>
      <c r="R623" s="141">
        <f>Q623*H623</f>
        <v>0.29508656535</v>
      </c>
      <c r="S623" s="141">
        <v>0</v>
      </c>
      <c r="T623" s="142">
        <f>S623*H623</f>
        <v>0</v>
      </c>
      <c r="AR623" s="143" t="s">
        <v>237</v>
      </c>
      <c r="AT623" s="143" t="s">
        <v>192</v>
      </c>
      <c r="AU623" s="143" t="s">
        <v>89</v>
      </c>
      <c r="AY623" s="16" t="s">
        <v>190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6" t="s">
        <v>87</v>
      </c>
      <c r="BK623" s="144">
        <f>ROUND(I623*H623,2)</f>
        <v>0</v>
      </c>
      <c r="BL623" s="16" t="s">
        <v>237</v>
      </c>
      <c r="BM623" s="143" t="s">
        <v>1028</v>
      </c>
    </row>
    <row r="624" spans="2:65" s="1" customFormat="1" ht="29.25">
      <c r="B624" s="31"/>
      <c r="D624" s="145" t="s">
        <v>198</v>
      </c>
      <c r="F624" s="146" t="s">
        <v>1347</v>
      </c>
      <c r="I624" s="147"/>
      <c r="L624" s="31"/>
      <c r="M624" s="148"/>
      <c r="T624" s="55"/>
      <c r="AT624" s="16" t="s">
        <v>198</v>
      </c>
      <c r="AU624" s="16" t="s">
        <v>89</v>
      </c>
    </row>
    <row r="625" spans="2:65" s="1" customFormat="1">
      <c r="B625" s="31"/>
      <c r="D625" s="149" t="s">
        <v>200</v>
      </c>
      <c r="F625" s="150" t="s">
        <v>1348</v>
      </c>
      <c r="I625" s="147"/>
      <c r="L625" s="31"/>
      <c r="M625" s="148"/>
      <c r="T625" s="55"/>
      <c r="AT625" s="16" t="s">
        <v>200</v>
      </c>
      <c r="AU625" s="16" t="s">
        <v>89</v>
      </c>
    </row>
    <row r="626" spans="2:65" s="1" customFormat="1" ht="49.15" customHeight="1">
      <c r="B626" s="31"/>
      <c r="C626" s="152" t="s">
        <v>1031</v>
      </c>
      <c r="D626" s="152" t="s">
        <v>426</v>
      </c>
      <c r="E626" s="153" t="s">
        <v>1349</v>
      </c>
      <c r="F626" s="154" t="s">
        <v>1350</v>
      </c>
      <c r="G626" s="155" t="s">
        <v>195</v>
      </c>
      <c r="H626" s="156">
        <v>1629.6130000000001</v>
      </c>
      <c r="I626" s="157"/>
      <c r="J626" s="158">
        <f>ROUND(I626*H626,2)</f>
        <v>0</v>
      </c>
      <c r="K626" s="154" t="s">
        <v>196</v>
      </c>
      <c r="L626" s="159"/>
      <c r="M626" s="160" t="s">
        <v>1</v>
      </c>
      <c r="N626" s="161" t="s">
        <v>44</v>
      </c>
      <c r="P626" s="141">
        <f>O626*H626</f>
        <v>0</v>
      </c>
      <c r="Q626" s="141">
        <v>5.0000000000000001E-3</v>
      </c>
      <c r="R626" s="141">
        <f>Q626*H626</f>
        <v>8.1480650000000008</v>
      </c>
      <c r="S626" s="141">
        <v>0</v>
      </c>
      <c r="T626" s="142">
        <f>S626*H626</f>
        <v>0</v>
      </c>
      <c r="AR626" s="143" t="s">
        <v>281</v>
      </c>
      <c r="AT626" s="143" t="s">
        <v>426</v>
      </c>
      <c r="AU626" s="143" t="s">
        <v>89</v>
      </c>
      <c r="AY626" s="16" t="s">
        <v>190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6" t="s">
        <v>87</v>
      </c>
      <c r="BK626" s="144">
        <f>ROUND(I626*H626,2)</f>
        <v>0</v>
      </c>
      <c r="BL626" s="16" t="s">
        <v>237</v>
      </c>
      <c r="BM626" s="143" t="s">
        <v>1034</v>
      </c>
    </row>
    <row r="627" spans="2:65" s="1" customFormat="1" ht="29.25">
      <c r="B627" s="31"/>
      <c r="D627" s="145" t="s">
        <v>198</v>
      </c>
      <c r="F627" s="146" t="s">
        <v>1350</v>
      </c>
      <c r="I627" s="147"/>
      <c r="L627" s="31"/>
      <c r="M627" s="148"/>
      <c r="T627" s="55"/>
      <c r="AT627" s="16" t="s">
        <v>198</v>
      </c>
      <c r="AU627" s="16" t="s">
        <v>89</v>
      </c>
    </row>
    <row r="628" spans="2:65" s="1" customFormat="1" ht="48.75">
      <c r="B628" s="31"/>
      <c r="D628" s="145" t="s">
        <v>403</v>
      </c>
      <c r="F628" s="151" t="s">
        <v>1352</v>
      </c>
      <c r="I628" s="147"/>
      <c r="L628" s="31"/>
      <c r="M628" s="148"/>
      <c r="T628" s="55"/>
      <c r="AT628" s="16" t="s">
        <v>403</v>
      </c>
      <c r="AU628" s="16" t="s">
        <v>89</v>
      </c>
    </row>
    <row r="629" spans="2:65" s="1" customFormat="1" ht="24.2" customHeight="1">
      <c r="B629" s="31"/>
      <c r="C629" s="132" t="s">
        <v>609</v>
      </c>
      <c r="D629" s="132" t="s">
        <v>192</v>
      </c>
      <c r="E629" s="133" t="s">
        <v>1363</v>
      </c>
      <c r="F629" s="134" t="s">
        <v>1364</v>
      </c>
      <c r="G629" s="135" t="s">
        <v>265</v>
      </c>
      <c r="H629" s="136">
        <v>18.091000000000001</v>
      </c>
      <c r="I629" s="137"/>
      <c r="J629" s="138">
        <f>ROUND(I629*H629,2)</f>
        <v>0</v>
      </c>
      <c r="K629" s="134" t="s">
        <v>196</v>
      </c>
      <c r="L629" s="31"/>
      <c r="M629" s="139" t="s">
        <v>1</v>
      </c>
      <c r="N629" s="140" t="s">
        <v>44</v>
      </c>
      <c r="P629" s="141">
        <f>O629*H629</f>
        <v>0</v>
      </c>
      <c r="Q629" s="141">
        <v>0</v>
      </c>
      <c r="R629" s="141">
        <f>Q629*H629</f>
        <v>0</v>
      </c>
      <c r="S629" s="141">
        <v>0</v>
      </c>
      <c r="T629" s="142">
        <f>S629*H629</f>
        <v>0</v>
      </c>
      <c r="AR629" s="143" t="s">
        <v>237</v>
      </c>
      <c r="AT629" s="143" t="s">
        <v>192</v>
      </c>
      <c r="AU629" s="143" t="s">
        <v>89</v>
      </c>
      <c r="AY629" s="16" t="s">
        <v>190</v>
      </c>
      <c r="BE629" s="144">
        <f>IF(N629="základní",J629,0)</f>
        <v>0</v>
      </c>
      <c r="BF629" s="144">
        <f>IF(N629="snížená",J629,0)</f>
        <v>0</v>
      </c>
      <c r="BG629" s="144">
        <f>IF(N629="zákl. přenesená",J629,0)</f>
        <v>0</v>
      </c>
      <c r="BH629" s="144">
        <f>IF(N629="sníž. přenesená",J629,0)</f>
        <v>0</v>
      </c>
      <c r="BI629" s="144">
        <f>IF(N629="nulová",J629,0)</f>
        <v>0</v>
      </c>
      <c r="BJ629" s="16" t="s">
        <v>87</v>
      </c>
      <c r="BK629" s="144">
        <f>ROUND(I629*H629,2)</f>
        <v>0</v>
      </c>
      <c r="BL629" s="16" t="s">
        <v>237</v>
      </c>
      <c r="BM629" s="143" t="s">
        <v>1037</v>
      </c>
    </row>
    <row r="630" spans="2:65" s="1" customFormat="1" ht="29.25">
      <c r="B630" s="31"/>
      <c r="D630" s="145" t="s">
        <v>198</v>
      </c>
      <c r="F630" s="146" t="s">
        <v>1366</v>
      </c>
      <c r="I630" s="147"/>
      <c r="L630" s="31"/>
      <c r="M630" s="148"/>
      <c r="T630" s="55"/>
      <c r="AT630" s="16" t="s">
        <v>198</v>
      </c>
      <c r="AU630" s="16" t="s">
        <v>89</v>
      </c>
    </row>
    <row r="631" spans="2:65" s="1" customFormat="1">
      <c r="B631" s="31"/>
      <c r="D631" s="149" t="s">
        <v>200</v>
      </c>
      <c r="F631" s="150" t="s">
        <v>1367</v>
      </c>
      <c r="I631" s="147"/>
      <c r="L631" s="31"/>
      <c r="M631" s="148"/>
      <c r="T631" s="55"/>
      <c r="AT631" s="16" t="s">
        <v>200</v>
      </c>
      <c r="AU631" s="16" t="s">
        <v>89</v>
      </c>
    </row>
    <row r="632" spans="2:65" s="11" customFormat="1" ht="22.9" customHeight="1">
      <c r="B632" s="121"/>
      <c r="D632" s="122" t="s">
        <v>78</v>
      </c>
      <c r="E632" s="130" t="s">
        <v>1369</v>
      </c>
      <c r="F632" s="130" t="s">
        <v>1370</v>
      </c>
      <c r="I632" s="124"/>
      <c r="J632" s="131">
        <f>BK632</f>
        <v>0</v>
      </c>
      <c r="L632" s="121"/>
      <c r="M632" s="125"/>
      <c r="P632" s="126">
        <f>SUM(P633:P663)</f>
        <v>0</v>
      </c>
      <c r="R632" s="126">
        <f>SUM(R633:R663)</f>
        <v>14.55561166</v>
      </c>
      <c r="T632" s="127">
        <f>SUM(T633:T663)</f>
        <v>0</v>
      </c>
      <c r="AR632" s="122" t="s">
        <v>89</v>
      </c>
      <c r="AT632" s="128" t="s">
        <v>78</v>
      </c>
      <c r="AU632" s="128" t="s">
        <v>87</v>
      </c>
      <c r="AY632" s="122" t="s">
        <v>190</v>
      </c>
      <c r="BK632" s="129">
        <f>SUM(BK633:BK663)</f>
        <v>0</v>
      </c>
    </row>
    <row r="633" spans="2:65" s="1" customFormat="1" ht="33" customHeight="1">
      <c r="B633" s="31"/>
      <c r="C633" s="132" t="s">
        <v>1040</v>
      </c>
      <c r="D633" s="132" t="s">
        <v>192</v>
      </c>
      <c r="E633" s="133" t="s">
        <v>1372</v>
      </c>
      <c r="F633" s="134" t="s">
        <v>1373</v>
      </c>
      <c r="G633" s="135" t="s">
        <v>195</v>
      </c>
      <c r="H633" s="136">
        <v>28.6</v>
      </c>
      <c r="I633" s="137"/>
      <c r="J633" s="138">
        <f>ROUND(I633*H633,2)</f>
        <v>0</v>
      </c>
      <c r="K633" s="134" t="s">
        <v>196</v>
      </c>
      <c r="L633" s="31"/>
      <c r="M633" s="139" t="s">
        <v>1</v>
      </c>
      <c r="N633" s="140" t="s">
        <v>44</v>
      </c>
      <c r="P633" s="141">
        <f>O633*H633</f>
        <v>0</v>
      </c>
      <c r="Q633" s="141">
        <v>5.7950000000000005E-4</v>
      </c>
      <c r="R633" s="141">
        <f>Q633*H633</f>
        <v>1.6573700000000004E-2</v>
      </c>
      <c r="S633" s="141">
        <v>0</v>
      </c>
      <c r="T633" s="142">
        <f>S633*H633</f>
        <v>0</v>
      </c>
      <c r="AR633" s="143" t="s">
        <v>237</v>
      </c>
      <c r="AT633" s="143" t="s">
        <v>192</v>
      </c>
      <c r="AU633" s="143" t="s">
        <v>89</v>
      </c>
      <c r="AY633" s="16" t="s">
        <v>190</v>
      </c>
      <c r="BE633" s="144">
        <f>IF(N633="základní",J633,0)</f>
        <v>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6" t="s">
        <v>87</v>
      </c>
      <c r="BK633" s="144">
        <f>ROUND(I633*H633,2)</f>
        <v>0</v>
      </c>
      <c r="BL633" s="16" t="s">
        <v>237</v>
      </c>
      <c r="BM633" s="143" t="s">
        <v>1043</v>
      </c>
    </row>
    <row r="634" spans="2:65" s="1" customFormat="1" ht="29.25">
      <c r="B634" s="31"/>
      <c r="D634" s="145" t="s">
        <v>198</v>
      </c>
      <c r="F634" s="146" t="s">
        <v>1375</v>
      </c>
      <c r="I634" s="147"/>
      <c r="L634" s="31"/>
      <c r="M634" s="148"/>
      <c r="T634" s="55"/>
      <c r="AT634" s="16" t="s">
        <v>198</v>
      </c>
      <c r="AU634" s="16" t="s">
        <v>89</v>
      </c>
    </row>
    <row r="635" spans="2:65" s="1" customFormat="1">
      <c r="B635" s="31"/>
      <c r="D635" s="149" t="s">
        <v>200</v>
      </c>
      <c r="F635" s="150" t="s">
        <v>1376</v>
      </c>
      <c r="I635" s="147"/>
      <c r="L635" s="31"/>
      <c r="M635" s="148"/>
      <c r="T635" s="55"/>
      <c r="AT635" s="16" t="s">
        <v>200</v>
      </c>
      <c r="AU635" s="16" t="s">
        <v>89</v>
      </c>
    </row>
    <row r="636" spans="2:65" s="1" customFormat="1" ht="24.2" customHeight="1">
      <c r="B636" s="31"/>
      <c r="C636" s="152" t="s">
        <v>612</v>
      </c>
      <c r="D636" s="152" t="s">
        <v>426</v>
      </c>
      <c r="E636" s="153" t="s">
        <v>1377</v>
      </c>
      <c r="F636" s="154" t="s">
        <v>1378</v>
      </c>
      <c r="G636" s="155" t="s">
        <v>195</v>
      </c>
      <c r="H636" s="156">
        <v>29.172000000000001</v>
      </c>
      <c r="I636" s="157"/>
      <c r="J636" s="158">
        <f>ROUND(I636*H636,2)</f>
        <v>0</v>
      </c>
      <c r="K636" s="154" t="s">
        <v>196</v>
      </c>
      <c r="L636" s="159"/>
      <c r="M636" s="160" t="s">
        <v>1</v>
      </c>
      <c r="N636" s="161" t="s">
        <v>44</v>
      </c>
      <c r="P636" s="141">
        <f>O636*H636</f>
        <v>0</v>
      </c>
      <c r="Q636" s="141">
        <v>1.75E-3</v>
      </c>
      <c r="R636" s="141">
        <f>Q636*H636</f>
        <v>5.1050999999999999E-2</v>
      </c>
      <c r="S636" s="141">
        <v>0</v>
      </c>
      <c r="T636" s="142">
        <f>S636*H636</f>
        <v>0</v>
      </c>
      <c r="AR636" s="143" t="s">
        <v>281</v>
      </c>
      <c r="AT636" s="143" t="s">
        <v>426</v>
      </c>
      <c r="AU636" s="143" t="s">
        <v>89</v>
      </c>
      <c r="AY636" s="16" t="s">
        <v>190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6" t="s">
        <v>87</v>
      </c>
      <c r="BK636" s="144">
        <f>ROUND(I636*H636,2)</f>
        <v>0</v>
      </c>
      <c r="BL636" s="16" t="s">
        <v>237</v>
      </c>
      <c r="BM636" s="143" t="s">
        <v>1048</v>
      </c>
    </row>
    <row r="637" spans="2:65" s="1" customFormat="1" ht="19.5">
      <c r="B637" s="31"/>
      <c r="D637" s="145" t="s">
        <v>198</v>
      </c>
      <c r="F637" s="146" t="s">
        <v>1378</v>
      </c>
      <c r="I637" s="147"/>
      <c r="L637" s="31"/>
      <c r="M637" s="148"/>
      <c r="T637" s="55"/>
      <c r="AT637" s="16" t="s">
        <v>198</v>
      </c>
      <c r="AU637" s="16" t="s">
        <v>89</v>
      </c>
    </row>
    <row r="638" spans="2:65" s="1" customFormat="1" ht="24.2" customHeight="1">
      <c r="B638" s="31"/>
      <c r="C638" s="132" t="s">
        <v>1051</v>
      </c>
      <c r="D638" s="132" t="s">
        <v>192</v>
      </c>
      <c r="E638" s="133" t="s">
        <v>1381</v>
      </c>
      <c r="F638" s="134" t="s">
        <v>1382</v>
      </c>
      <c r="G638" s="135" t="s">
        <v>195</v>
      </c>
      <c r="H638" s="136">
        <v>162.12</v>
      </c>
      <c r="I638" s="137"/>
      <c r="J638" s="138">
        <f>ROUND(I638*H638,2)</f>
        <v>0</v>
      </c>
      <c r="K638" s="134" t="s">
        <v>196</v>
      </c>
      <c r="L638" s="31"/>
      <c r="M638" s="139" t="s">
        <v>1</v>
      </c>
      <c r="N638" s="140" t="s">
        <v>44</v>
      </c>
      <c r="P638" s="141">
        <f>O638*H638</f>
        <v>0</v>
      </c>
      <c r="Q638" s="141">
        <v>6.0000000000000001E-3</v>
      </c>
      <c r="R638" s="141">
        <f>Q638*H638</f>
        <v>0.97272000000000003</v>
      </c>
      <c r="S638" s="141">
        <v>0</v>
      </c>
      <c r="T638" s="142">
        <f>S638*H638</f>
        <v>0</v>
      </c>
      <c r="AR638" s="143" t="s">
        <v>237</v>
      </c>
      <c r="AT638" s="143" t="s">
        <v>192</v>
      </c>
      <c r="AU638" s="143" t="s">
        <v>89</v>
      </c>
      <c r="AY638" s="16" t="s">
        <v>190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6" t="s">
        <v>87</v>
      </c>
      <c r="BK638" s="144">
        <f>ROUND(I638*H638,2)</f>
        <v>0</v>
      </c>
      <c r="BL638" s="16" t="s">
        <v>237</v>
      </c>
      <c r="BM638" s="143" t="s">
        <v>1054</v>
      </c>
    </row>
    <row r="639" spans="2:65" s="1" customFormat="1" ht="19.5">
      <c r="B639" s="31"/>
      <c r="D639" s="145" t="s">
        <v>198</v>
      </c>
      <c r="F639" s="146" t="s">
        <v>1384</v>
      </c>
      <c r="I639" s="147"/>
      <c r="L639" s="31"/>
      <c r="M639" s="148"/>
      <c r="T639" s="55"/>
      <c r="AT639" s="16" t="s">
        <v>198</v>
      </c>
      <c r="AU639" s="16" t="s">
        <v>89</v>
      </c>
    </row>
    <row r="640" spans="2:65" s="1" customFormat="1">
      <c r="B640" s="31"/>
      <c r="D640" s="149" t="s">
        <v>200</v>
      </c>
      <c r="F640" s="150" t="s">
        <v>1385</v>
      </c>
      <c r="I640" s="147"/>
      <c r="L640" s="31"/>
      <c r="M640" s="148"/>
      <c r="T640" s="55"/>
      <c r="AT640" s="16" t="s">
        <v>200</v>
      </c>
      <c r="AU640" s="16" t="s">
        <v>89</v>
      </c>
    </row>
    <row r="641" spans="2:65" s="1" customFormat="1" ht="24.2" customHeight="1">
      <c r="B641" s="31"/>
      <c r="C641" s="152" t="s">
        <v>617</v>
      </c>
      <c r="D641" s="152" t="s">
        <v>426</v>
      </c>
      <c r="E641" s="153" t="s">
        <v>1386</v>
      </c>
      <c r="F641" s="154" t="s">
        <v>1387</v>
      </c>
      <c r="G641" s="155" t="s">
        <v>195</v>
      </c>
      <c r="H641" s="156">
        <v>165.36199999999999</v>
      </c>
      <c r="I641" s="157"/>
      <c r="J641" s="158">
        <f>ROUND(I641*H641,2)</f>
        <v>0</v>
      </c>
      <c r="K641" s="154" t="s">
        <v>196</v>
      </c>
      <c r="L641" s="159"/>
      <c r="M641" s="160" t="s">
        <v>1</v>
      </c>
      <c r="N641" s="161" t="s">
        <v>44</v>
      </c>
      <c r="P641" s="141">
        <f>O641*H641</f>
        <v>0</v>
      </c>
      <c r="Q641" s="141">
        <v>3.5000000000000001E-3</v>
      </c>
      <c r="R641" s="141">
        <f>Q641*H641</f>
        <v>0.57876700000000003</v>
      </c>
      <c r="S641" s="141">
        <v>0</v>
      </c>
      <c r="T641" s="142">
        <f>S641*H641</f>
        <v>0</v>
      </c>
      <c r="AR641" s="143" t="s">
        <v>281</v>
      </c>
      <c r="AT641" s="143" t="s">
        <v>426</v>
      </c>
      <c r="AU641" s="143" t="s">
        <v>89</v>
      </c>
      <c r="AY641" s="16" t="s">
        <v>190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6" t="s">
        <v>87</v>
      </c>
      <c r="BK641" s="144">
        <f>ROUND(I641*H641,2)</f>
        <v>0</v>
      </c>
      <c r="BL641" s="16" t="s">
        <v>237</v>
      </c>
      <c r="BM641" s="143" t="s">
        <v>1059</v>
      </c>
    </row>
    <row r="642" spans="2:65" s="1" customFormat="1" ht="19.5">
      <c r="B642" s="31"/>
      <c r="D642" s="145" t="s">
        <v>198</v>
      </c>
      <c r="F642" s="146" t="s">
        <v>1387</v>
      </c>
      <c r="I642" s="147"/>
      <c r="L642" s="31"/>
      <c r="M642" s="148"/>
      <c r="T642" s="55"/>
      <c r="AT642" s="16" t="s">
        <v>198</v>
      </c>
      <c r="AU642" s="16" t="s">
        <v>89</v>
      </c>
    </row>
    <row r="643" spans="2:65" s="1" customFormat="1" ht="24.2" customHeight="1">
      <c r="B643" s="31"/>
      <c r="C643" s="132" t="s">
        <v>1062</v>
      </c>
      <c r="D643" s="132" t="s">
        <v>192</v>
      </c>
      <c r="E643" s="133" t="s">
        <v>1390</v>
      </c>
      <c r="F643" s="134" t="s">
        <v>1391</v>
      </c>
      <c r="G643" s="135" t="s">
        <v>195</v>
      </c>
      <c r="H643" s="136">
        <v>1089.94</v>
      </c>
      <c r="I643" s="137"/>
      <c r="J643" s="138">
        <f>ROUND(I643*H643,2)</f>
        <v>0</v>
      </c>
      <c r="K643" s="134" t="s">
        <v>1</v>
      </c>
      <c r="L643" s="31"/>
      <c r="M643" s="139" t="s">
        <v>1</v>
      </c>
      <c r="N643" s="140" t="s">
        <v>44</v>
      </c>
      <c r="P643" s="141">
        <f>O643*H643</f>
        <v>0</v>
      </c>
      <c r="Q643" s="141">
        <v>0</v>
      </c>
      <c r="R643" s="141">
        <f>Q643*H643</f>
        <v>0</v>
      </c>
      <c r="S643" s="141">
        <v>0</v>
      </c>
      <c r="T643" s="142">
        <f>S643*H643</f>
        <v>0</v>
      </c>
      <c r="AR643" s="143" t="s">
        <v>237</v>
      </c>
      <c r="AT643" s="143" t="s">
        <v>192</v>
      </c>
      <c r="AU643" s="143" t="s">
        <v>89</v>
      </c>
      <c r="AY643" s="16" t="s">
        <v>190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6" t="s">
        <v>87</v>
      </c>
      <c r="BK643" s="144">
        <f>ROUND(I643*H643,2)</f>
        <v>0</v>
      </c>
      <c r="BL643" s="16" t="s">
        <v>237</v>
      </c>
      <c r="BM643" s="143" t="s">
        <v>1065</v>
      </c>
    </row>
    <row r="644" spans="2:65" s="1" customFormat="1">
      <c r="B644" s="31"/>
      <c r="D644" s="145" t="s">
        <v>198</v>
      </c>
      <c r="F644" s="146" t="s">
        <v>1391</v>
      </c>
      <c r="I644" s="147"/>
      <c r="L644" s="31"/>
      <c r="M644" s="148"/>
      <c r="T644" s="55"/>
      <c r="AT644" s="16" t="s">
        <v>198</v>
      </c>
      <c r="AU644" s="16" t="s">
        <v>89</v>
      </c>
    </row>
    <row r="645" spans="2:65" s="1" customFormat="1" ht="19.5">
      <c r="B645" s="31"/>
      <c r="D645" s="145" t="s">
        <v>403</v>
      </c>
      <c r="F645" s="151" t="s">
        <v>1393</v>
      </c>
      <c r="I645" s="147"/>
      <c r="L645" s="31"/>
      <c r="M645" s="148"/>
      <c r="T645" s="55"/>
      <c r="AT645" s="16" t="s">
        <v>403</v>
      </c>
      <c r="AU645" s="16" t="s">
        <v>89</v>
      </c>
    </row>
    <row r="646" spans="2:65" s="1" customFormat="1" ht="33" customHeight="1">
      <c r="B646" s="31"/>
      <c r="C646" s="132" t="s">
        <v>622</v>
      </c>
      <c r="D646" s="132" t="s">
        <v>192</v>
      </c>
      <c r="E646" s="133" t="s">
        <v>1372</v>
      </c>
      <c r="F646" s="134" t="s">
        <v>1373</v>
      </c>
      <c r="G646" s="135" t="s">
        <v>195</v>
      </c>
      <c r="H646" s="136">
        <v>2179.88</v>
      </c>
      <c r="I646" s="137"/>
      <c r="J646" s="138">
        <f>ROUND(I646*H646,2)</f>
        <v>0</v>
      </c>
      <c r="K646" s="134" t="s">
        <v>196</v>
      </c>
      <c r="L646" s="31"/>
      <c r="M646" s="139" t="s">
        <v>1</v>
      </c>
      <c r="N646" s="140" t="s">
        <v>44</v>
      </c>
      <c r="P646" s="141">
        <f>O646*H646</f>
        <v>0</v>
      </c>
      <c r="Q646" s="141">
        <v>5.7950000000000005E-4</v>
      </c>
      <c r="R646" s="141">
        <f>Q646*H646</f>
        <v>1.2632404600000002</v>
      </c>
      <c r="S646" s="141">
        <v>0</v>
      </c>
      <c r="T646" s="142">
        <f>S646*H646</f>
        <v>0</v>
      </c>
      <c r="AR646" s="143" t="s">
        <v>237</v>
      </c>
      <c r="AT646" s="143" t="s">
        <v>192</v>
      </c>
      <c r="AU646" s="143" t="s">
        <v>89</v>
      </c>
      <c r="AY646" s="16" t="s">
        <v>190</v>
      </c>
      <c r="BE646" s="144">
        <f>IF(N646="základní",J646,0)</f>
        <v>0</v>
      </c>
      <c r="BF646" s="144">
        <f>IF(N646="snížená",J646,0)</f>
        <v>0</v>
      </c>
      <c r="BG646" s="144">
        <f>IF(N646="zákl. přenesená",J646,0)</f>
        <v>0</v>
      </c>
      <c r="BH646" s="144">
        <f>IF(N646="sníž. přenesená",J646,0)</f>
        <v>0</v>
      </c>
      <c r="BI646" s="144">
        <f>IF(N646="nulová",J646,0)</f>
        <v>0</v>
      </c>
      <c r="BJ646" s="16" t="s">
        <v>87</v>
      </c>
      <c r="BK646" s="144">
        <f>ROUND(I646*H646,2)</f>
        <v>0</v>
      </c>
      <c r="BL646" s="16" t="s">
        <v>237</v>
      </c>
      <c r="BM646" s="143" t="s">
        <v>1070</v>
      </c>
    </row>
    <row r="647" spans="2:65" s="1" customFormat="1" ht="29.25">
      <c r="B647" s="31"/>
      <c r="D647" s="145" t="s">
        <v>198</v>
      </c>
      <c r="F647" s="146" t="s">
        <v>1375</v>
      </c>
      <c r="I647" s="147"/>
      <c r="L647" s="31"/>
      <c r="M647" s="148"/>
      <c r="T647" s="55"/>
      <c r="AT647" s="16" t="s">
        <v>198</v>
      </c>
      <c r="AU647" s="16" t="s">
        <v>89</v>
      </c>
    </row>
    <row r="648" spans="2:65" s="1" customFormat="1">
      <c r="B648" s="31"/>
      <c r="D648" s="149" t="s">
        <v>200</v>
      </c>
      <c r="F648" s="150" t="s">
        <v>1376</v>
      </c>
      <c r="I648" s="147"/>
      <c r="L648" s="31"/>
      <c r="M648" s="148"/>
      <c r="T648" s="55"/>
      <c r="AT648" s="16" t="s">
        <v>200</v>
      </c>
      <c r="AU648" s="16" t="s">
        <v>89</v>
      </c>
    </row>
    <row r="649" spans="2:65" s="1" customFormat="1" ht="19.5">
      <c r="B649" s="31"/>
      <c r="D649" s="145" t="s">
        <v>403</v>
      </c>
      <c r="F649" s="151" t="s">
        <v>1395</v>
      </c>
      <c r="I649" s="147"/>
      <c r="L649" s="31"/>
      <c r="M649" s="148"/>
      <c r="T649" s="55"/>
      <c r="AT649" s="16" t="s">
        <v>403</v>
      </c>
      <c r="AU649" s="16" t="s">
        <v>89</v>
      </c>
    </row>
    <row r="650" spans="2:65" s="1" customFormat="1" ht="24.2" customHeight="1">
      <c r="B650" s="31"/>
      <c r="C650" s="152" t="s">
        <v>1073</v>
      </c>
      <c r="D650" s="152" t="s">
        <v>426</v>
      </c>
      <c r="E650" s="153" t="s">
        <v>1397</v>
      </c>
      <c r="F650" s="154" t="s">
        <v>1398</v>
      </c>
      <c r="G650" s="155" t="s">
        <v>195</v>
      </c>
      <c r="H650" s="156">
        <v>2223.4780000000001</v>
      </c>
      <c r="I650" s="157"/>
      <c r="J650" s="158">
        <f>ROUND(I650*H650,2)</f>
        <v>0</v>
      </c>
      <c r="K650" s="154" t="s">
        <v>196</v>
      </c>
      <c r="L650" s="159"/>
      <c r="M650" s="160" t="s">
        <v>1</v>
      </c>
      <c r="N650" s="161" t="s">
        <v>44</v>
      </c>
      <c r="P650" s="141">
        <f>O650*H650</f>
        <v>0</v>
      </c>
      <c r="Q650" s="141">
        <v>5.2500000000000003E-3</v>
      </c>
      <c r="R650" s="141">
        <f>Q650*H650</f>
        <v>11.6732595</v>
      </c>
      <c r="S650" s="141">
        <v>0</v>
      </c>
      <c r="T650" s="142">
        <f>S650*H650</f>
        <v>0</v>
      </c>
      <c r="AR650" s="143" t="s">
        <v>281</v>
      </c>
      <c r="AT650" s="143" t="s">
        <v>426</v>
      </c>
      <c r="AU650" s="143" t="s">
        <v>89</v>
      </c>
      <c r="AY650" s="16" t="s">
        <v>190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6" t="s">
        <v>87</v>
      </c>
      <c r="BK650" s="144">
        <f>ROUND(I650*H650,2)</f>
        <v>0</v>
      </c>
      <c r="BL650" s="16" t="s">
        <v>237</v>
      </c>
      <c r="BM650" s="143" t="s">
        <v>1076</v>
      </c>
    </row>
    <row r="651" spans="2:65" s="1" customFormat="1" ht="19.5">
      <c r="B651" s="31"/>
      <c r="D651" s="145" t="s">
        <v>198</v>
      </c>
      <c r="F651" s="146" t="s">
        <v>1398</v>
      </c>
      <c r="I651" s="147"/>
      <c r="L651" s="31"/>
      <c r="M651" s="148"/>
      <c r="T651" s="55"/>
      <c r="AT651" s="16" t="s">
        <v>198</v>
      </c>
      <c r="AU651" s="16" t="s">
        <v>89</v>
      </c>
    </row>
    <row r="652" spans="2:65" s="1" customFormat="1" ht="19.5">
      <c r="B652" s="31"/>
      <c r="D652" s="145" t="s">
        <v>403</v>
      </c>
      <c r="F652" s="151" t="s">
        <v>1395</v>
      </c>
      <c r="I652" s="147"/>
      <c r="L652" s="31"/>
      <c r="M652" s="148"/>
      <c r="T652" s="55"/>
      <c r="AT652" s="16" t="s">
        <v>403</v>
      </c>
      <c r="AU652" s="16" t="s">
        <v>89</v>
      </c>
    </row>
    <row r="653" spans="2:65" s="1" customFormat="1" ht="24.2" customHeight="1">
      <c r="B653" s="31"/>
      <c r="C653" s="132" t="s">
        <v>628</v>
      </c>
      <c r="D653" s="132" t="s">
        <v>192</v>
      </c>
      <c r="E653" s="133" t="s">
        <v>2157</v>
      </c>
      <c r="F653" s="134" t="s">
        <v>2158</v>
      </c>
      <c r="G653" s="135" t="s">
        <v>368</v>
      </c>
      <c r="H653" s="136">
        <v>185.45</v>
      </c>
      <c r="I653" s="137"/>
      <c r="J653" s="138">
        <f>ROUND(I653*H653,2)</f>
        <v>0</v>
      </c>
      <c r="K653" s="134" t="s">
        <v>196</v>
      </c>
      <c r="L653" s="31"/>
      <c r="M653" s="139" t="s">
        <v>1</v>
      </c>
      <c r="N653" s="140" t="s">
        <v>44</v>
      </c>
      <c r="P653" s="141">
        <f>O653*H653</f>
        <v>0</v>
      </c>
      <c r="Q653" s="141">
        <v>0</v>
      </c>
      <c r="R653" s="141">
        <f>Q653*H653</f>
        <v>0</v>
      </c>
      <c r="S653" s="141">
        <v>0</v>
      </c>
      <c r="T653" s="142">
        <f>S653*H653</f>
        <v>0</v>
      </c>
      <c r="AR653" s="143" t="s">
        <v>237</v>
      </c>
      <c r="AT653" s="143" t="s">
        <v>192</v>
      </c>
      <c r="AU653" s="143" t="s">
        <v>89</v>
      </c>
      <c r="AY653" s="16" t="s">
        <v>190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6" t="s">
        <v>87</v>
      </c>
      <c r="BK653" s="144">
        <f>ROUND(I653*H653,2)</f>
        <v>0</v>
      </c>
      <c r="BL653" s="16" t="s">
        <v>237</v>
      </c>
      <c r="BM653" s="143" t="s">
        <v>1081</v>
      </c>
    </row>
    <row r="654" spans="2:65" s="1" customFormat="1" ht="19.5">
      <c r="B654" s="31"/>
      <c r="D654" s="145" t="s">
        <v>198</v>
      </c>
      <c r="F654" s="146" t="s">
        <v>2159</v>
      </c>
      <c r="I654" s="147"/>
      <c r="L654" s="31"/>
      <c r="M654" s="148"/>
      <c r="T654" s="55"/>
      <c r="AT654" s="16" t="s">
        <v>198</v>
      </c>
      <c r="AU654" s="16" t="s">
        <v>89</v>
      </c>
    </row>
    <row r="655" spans="2:65" s="1" customFormat="1">
      <c r="B655" s="31"/>
      <c r="D655" s="149" t="s">
        <v>200</v>
      </c>
      <c r="F655" s="150" t="s">
        <v>2160</v>
      </c>
      <c r="I655" s="147"/>
      <c r="L655" s="31"/>
      <c r="M655" s="148"/>
      <c r="T655" s="55"/>
      <c r="AT655" s="16" t="s">
        <v>200</v>
      </c>
      <c r="AU655" s="16" t="s">
        <v>89</v>
      </c>
    </row>
    <row r="656" spans="2:65" s="1" customFormat="1" ht="16.5" customHeight="1">
      <c r="B656" s="31"/>
      <c r="C656" s="152" t="s">
        <v>1084</v>
      </c>
      <c r="D656" s="152" t="s">
        <v>426</v>
      </c>
      <c r="E656" s="153" t="s">
        <v>1406</v>
      </c>
      <c r="F656" s="154" t="s">
        <v>1407</v>
      </c>
      <c r="G656" s="155" t="s">
        <v>204</v>
      </c>
      <c r="H656" s="156">
        <v>203.995</v>
      </c>
      <c r="I656" s="157"/>
      <c r="J656" s="158">
        <f>ROUND(I656*H656,2)</f>
        <v>0</v>
      </c>
      <c r="K656" s="154" t="s">
        <v>1</v>
      </c>
      <c r="L656" s="159"/>
      <c r="M656" s="160" t="s">
        <v>1</v>
      </c>
      <c r="N656" s="161" t="s">
        <v>44</v>
      </c>
      <c r="P656" s="141">
        <f>O656*H656</f>
        <v>0</v>
      </c>
      <c r="Q656" s="141">
        <v>0</v>
      </c>
      <c r="R656" s="141">
        <f>Q656*H656</f>
        <v>0</v>
      </c>
      <c r="S656" s="141">
        <v>0</v>
      </c>
      <c r="T656" s="142">
        <f>S656*H656</f>
        <v>0</v>
      </c>
      <c r="AR656" s="143" t="s">
        <v>281</v>
      </c>
      <c r="AT656" s="143" t="s">
        <v>426</v>
      </c>
      <c r="AU656" s="143" t="s">
        <v>89</v>
      </c>
      <c r="AY656" s="16" t="s">
        <v>190</v>
      </c>
      <c r="BE656" s="144">
        <f>IF(N656="základní",J656,0)</f>
        <v>0</v>
      </c>
      <c r="BF656" s="144">
        <f>IF(N656="snížená",J656,0)</f>
        <v>0</v>
      </c>
      <c r="BG656" s="144">
        <f>IF(N656="zákl. přenesená",J656,0)</f>
        <v>0</v>
      </c>
      <c r="BH656" s="144">
        <f>IF(N656="sníž. přenesená",J656,0)</f>
        <v>0</v>
      </c>
      <c r="BI656" s="144">
        <f>IF(N656="nulová",J656,0)</f>
        <v>0</v>
      </c>
      <c r="BJ656" s="16" t="s">
        <v>87</v>
      </c>
      <c r="BK656" s="144">
        <f>ROUND(I656*H656,2)</f>
        <v>0</v>
      </c>
      <c r="BL656" s="16" t="s">
        <v>237</v>
      </c>
      <c r="BM656" s="143" t="s">
        <v>1087</v>
      </c>
    </row>
    <row r="657" spans="2:65" s="1" customFormat="1" ht="48.75">
      <c r="B657" s="31"/>
      <c r="D657" s="145" t="s">
        <v>198</v>
      </c>
      <c r="F657" s="146" t="s">
        <v>1409</v>
      </c>
      <c r="I657" s="147"/>
      <c r="L657" s="31"/>
      <c r="M657" s="148"/>
      <c r="T657" s="55"/>
      <c r="AT657" s="16" t="s">
        <v>198</v>
      </c>
      <c r="AU657" s="16" t="s">
        <v>89</v>
      </c>
    </row>
    <row r="658" spans="2:65" s="1" customFormat="1" ht="16.5" customHeight="1">
      <c r="B658" s="31"/>
      <c r="C658" s="132" t="s">
        <v>633</v>
      </c>
      <c r="D658" s="132" t="s">
        <v>192</v>
      </c>
      <c r="E658" s="133" t="s">
        <v>1410</v>
      </c>
      <c r="F658" s="134" t="s">
        <v>1411</v>
      </c>
      <c r="G658" s="135" t="s">
        <v>210</v>
      </c>
      <c r="H658" s="136">
        <v>0.193</v>
      </c>
      <c r="I658" s="137"/>
      <c r="J658" s="138">
        <f>ROUND(I658*H658,2)</f>
        <v>0</v>
      </c>
      <c r="K658" s="134" t="s">
        <v>1</v>
      </c>
      <c r="L658" s="31"/>
      <c r="M658" s="139" t="s">
        <v>1</v>
      </c>
      <c r="N658" s="140" t="s">
        <v>44</v>
      </c>
      <c r="P658" s="141">
        <f>O658*H658</f>
        <v>0</v>
      </c>
      <c r="Q658" s="141">
        <v>0</v>
      </c>
      <c r="R658" s="141">
        <f>Q658*H658</f>
        <v>0</v>
      </c>
      <c r="S658" s="141">
        <v>0</v>
      </c>
      <c r="T658" s="142">
        <f>S658*H658</f>
        <v>0</v>
      </c>
      <c r="AR658" s="143" t="s">
        <v>237</v>
      </c>
      <c r="AT658" s="143" t="s">
        <v>192</v>
      </c>
      <c r="AU658" s="143" t="s">
        <v>89</v>
      </c>
      <c r="AY658" s="16" t="s">
        <v>190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6" t="s">
        <v>87</v>
      </c>
      <c r="BK658" s="144">
        <f>ROUND(I658*H658,2)</f>
        <v>0</v>
      </c>
      <c r="BL658" s="16" t="s">
        <v>237</v>
      </c>
      <c r="BM658" s="143" t="s">
        <v>1092</v>
      </c>
    </row>
    <row r="659" spans="2:65" s="1" customFormat="1">
      <c r="B659" s="31"/>
      <c r="D659" s="145" t="s">
        <v>198</v>
      </c>
      <c r="F659" s="146" t="s">
        <v>1411</v>
      </c>
      <c r="I659" s="147"/>
      <c r="L659" s="31"/>
      <c r="M659" s="148"/>
      <c r="T659" s="55"/>
      <c r="AT659" s="16" t="s">
        <v>198</v>
      </c>
      <c r="AU659" s="16" t="s">
        <v>89</v>
      </c>
    </row>
    <row r="660" spans="2:65" s="1" customFormat="1" ht="19.5">
      <c r="B660" s="31"/>
      <c r="D660" s="145" t="s">
        <v>403</v>
      </c>
      <c r="F660" s="151" t="s">
        <v>2161</v>
      </c>
      <c r="I660" s="147"/>
      <c r="L660" s="31"/>
      <c r="M660" s="148"/>
      <c r="T660" s="55"/>
      <c r="AT660" s="16" t="s">
        <v>403</v>
      </c>
      <c r="AU660" s="16" t="s">
        <v>89</v>
      </c>
    </row>
    <row r="661" spans="2:65" s="1" customFormat="1" ht="24.2" customHeight="1">
      <c r="B661" s="31"/>
      <c r="C661" s="132" t="s">
        <v>1094</v>
      </c>
      <c r="D661" s="132" t="s">
        <v>192</v>
      </c>
      <c r="E661" s="133" t="s">
        <v>1414</v>
      </c>
      <c r="F661" s="134" t="s">
        <v>1415</v>
      </c>
      <c r="G661" s="135" t="s">
        <v>265</v>
      </c>
      <c r="H661" s="136">
        <v>15.287000000000001</v>
      </c>
      <c r="I661" s="137"/>
      <c r="J661" s="138">
        <f>ROUND(I661*H661,2)</f>
        <v>0</v>
      </c>
      <c r="K661" s="134" t="s">
        <v>196</v>
      </c>
      <c r="L661" s="31"/>
      <c r="M661" s="139" t="s">
        <v>1</v>
      </c>
      <c r="N661" s="140" t="s">
        <v>44</v>
      </c>
      <c r="P661" s="141">
        <f>O661*H661</f>
        <v>0</v>
      </c>
      <c r="Q661" s="141">
        <v>0</v>
      </c>
      <c r="R661" s="141">
        <f>Q661*H661</f>
        <v>0</v>
      </c>
      <c r="S661" s="141">
        <v>0</v>
      </c>
      <c r="T661" s="142">
        <f>S661*H661</f>
        <v>0</v>
      </c>
      <c r="AR661" s="143" t="s">
        <v>237</v>
      </c>
      <c r="AT661" s="143" t="s">
        <v>192</v>
      </c>
      <c r="AU661" s="143" t="s">
        <v>89</v>
      </c>
      <c r="AY661" s="16" t="s">
        <v>190</v>
      </c>
      <c r="BE661" s="144">
        <f>IF(N661="základní",J661,0)</f>
        <v>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6" t="s">
        <v>87</v>
      </c>
      <c r="BK661" s="144">
        <f>ROUND(I661*H661,2)</f>
        <v>0</v>
      </c>
      <c r="BL661" s="16" t="s">
        <v>237</v>
      </c>
      <c r="BM661" s="143" t="s">
        <v>1097</v>
      </c>
    </row>
    <row r="662" spans="2:65" s="1" customFormat="1" ht="29.25">
      <c r="B662" s="31"/>
      <c r="D662" s="145" t="s">
        <v>198</v>
      </c>
      <c r="F662" s="146" t="s">
        <v>1417</v>
      </c>
      <c r="I662" s="147"/>
      <c r="L662" s="31"/>
      <c r="M662" s="148"/>
      <c r="T662" s="55"/>
      <c r="AT662" s="16" t="s">
        <v>198</v>
      </c>
      <c r="AU662" s="16" t="s">
        <v>89</v>
      </c>
    </row>
    <row r="663" spans="2:65" s="1" customFormat="1">
      <c r="B663" s="31"/>
      <c r="D663" s="149" t="s">
        <v>200</v>
      </c>
      <c r="F663" s="150" t="s">
        <v>1418</v>
      </c>
      <c r="I663" s="147"/>
      <c r="L663" s="31"/>
      <c r="M663" s="148"/>
      <c r="T663" s="55"/>
      <c r="AT663" s="16" t="s">
        <v>200</v>
      </c>
      <c r="AU663" s="16" t="s">
        <v>89</v>
      </c>
    </row>
    <row r="664" spans="2:65" s="11" customFormat="1" ht="22.9" customHeight="1">
      <c r="B664" s="121"/>
      <c r="D664" s="122" t="s">
        <v>78</v>
      </c>
      <c r="E664" s="130" t="s">
        <v>1419</v>
      </c>
      <c r="F664" s="130" t="s">
        <v>1420</v>
      </c>
      <c r="I664" s="124"/>
      <c r="J664" s="131">
        <f>BK664</f>
        <v>0</v>
      </c>
      <c r="L664" s="121"/>
      <c r="M664" s="125"/>
      <c r="P664" s="126">
        <f>SUM(P665:P672)</f>
        <v>0</v>
      </c>
      <c r="R664" s="126">
        <f>SUM(R665:R672)</f>
        <v>0.42031872000000003</v>
      </c>
      <c r="T664" s="127">
        <f>SUM(T665:T672)</f>
        <v>0</v>
      </c>
      <c r="AR664" s="122" t="s">
        <v>89</v>
      </c>
      <c r="AT664" s="128" t="s">
        <v>78</v>
      </c>
      <c r="AU664" s="128" t="s">
        <v>87</v>
      </c>
      <c r="AY664" s="122" t="s">
        <v>190</v>
      </c>
      <c r="BK664" s="129">
        <f>SUM(BK665:BK672)</f>
        <v>0</v>
      </c>
    </row>
    <row r="665" spans="2:65" s="1" customFormat="1" ht="24.2" customHeight="1">
      <c r="B665" s="31"/>
      <c r="C665" s="132" t="s">
        <v>809</v>
      </c>
      <c r="D665" s="132" t="s">
        <v>192</v>
      </c>
      <c r="E665" s="133" t="s">
        <v>1422</v>
      </c>
      <c r="F665" s="134" t="s">
        <v>1423</v>
      </c>
      <c r="G665" s="135" t="s">
        <v>195</v>
      </c>
      <c r="H665" s="136">
        <v>51.84</v>
      </c>
      <c r="I665" s="137"/>
      <c r="J665" s="138">
        <f>ROUND(I665*H665,2)</f>
        <v>0</v>
      </c>
      <c r="K665" s="134" t="s">
        <v>196</v>
      </c>
      <c r="L665" s="31"/>
      <c r="M665" s="139" t="s">
        <v>1</v>
      </c>
      <c r="N665" s="140" t="s">
        <v>44</v>
      </c>
      <c r="P665" s="141">
        <f>O665*H665</f>
        <v>0</v>
      </c>
      <c r="Q665" s="141">
        <v>8.0800000000000002E-4</v>
      </c>
      <c r="R665" s="141">
        <f>Q665*H665</f>
        <v>4.1886720000000002E-2</v>
      </c>
      <c r="S665" s="141">
        <v>0</v>
      </c>
      <c r="T665" s="142">
        <f>S665*H665</f>
        <v>0</v>
      </c>
      <c r="AR665" s="143" t="s">
        <v>237</v>
      </c>
      <c r="AT665" s="143" t="s">
        <v>192</v>
      </c>
      <c r="AU665" s="143" t="s">
        <v>89</v>
      </c>
      <c r="AY665" s="16" t="s">
        <v>190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6" t="s">
        <v>87</v>
      </c>
      <c r="BK665" s="144">
        <f>ROUND(I665*H665,2)</f>
        <v>0</v>
      </c>
      <c r="BL665" s="16" t="s">
        <v>237</v>
      </c>
      <c r="BM665" s="143" t="s">
        <v>2337</v>
      </c>
    </row>
    <row r="666" spans="2:65" s="1" customFormat="1" ht="19.5">
      <c r="B666" s="31"/>
      <c r="D666" s="145" t="s">
        <v>198</v>
      </c>
      <c r="F666" s="146" t="s">
        <v>1425</v>
      </c>
      <c r="I666" s="147"/>
      <c r="L666" s="31"/>
      <c r="M666" s="148"/>
      <c r="T666" s="55"/>
      <c r="AT666" s="16" t="s">
        <v>198</v>
      </c>
      <c r="AU666" s="16" t="s">
        <v>89</v>
      </c>
    </row>
    <row r="667" spans="2:65" s="1" customFormat="1">
      <c r="B667" s="31"/>
      <c r="D667" s="149" t="s">
        <v>200</v>
      </c>
      <c r="F667" s="150" t="s">
        <v>1426</v>
      </c>
      <c r="I667" s="147"/>
      <c r="L667" s="31"/>
      <c r="M667" s="148"/>
      <c r="T667" s="55"/>
      <c r="AT667" s="16" t="s">
        <v>200</v>
      </c>
      <c r="AU667" s="16" t="s">
        <v>89</v>
      </c>
    </row>
    <row r="668" spans="2:65" s="12" customFormat="1">
      <c r="B668" s="162"/>
      <c r="D668" s="145" t="s">
        <v>1427</v>
      </c>
      <c r="E668" s="163" t="s">
        <v>1</v>
      </c>
      <c r="F668" s="164" t="s">
        <v>1428</v>
      </c>
      <c r="H668" s="163" t="s">
        <v>1</v>
      </c>
      <c r="I668" s="165"/>
      <c r="L668" s="162"/>
      <c r="M668" s="166"/>
      <c r="T668" s="167"/>
      <c r="AT668" s="163" t="s">
        <v>1427</v>
      </c>
      <c r="AU668" s="163" t="s">
        <v>89</v>
      </c>
      <c r="AV668" s="12" t="s">
        <v>87</v>
      </c>
      <c r="AW668" s="12" t="s">
        <v>34</v>
      </c>
      <c r="AX668" s="12" t="s">
        <v>79</v>
      </c>
      <c r="AY668" s="163" t="s">
        <v>190</v>
      </c>
    </row>
    <row r="669" spans="2:65" s="12" customFormat="1">
      <c r="B669" s="162"/>
      <c r="D669" s="145" t="s">
        <v>1427</v>
      </c>
      <c r="E669" s="163" t="s">
        <v>1</v>
      </c>
      <c r="F669" s="164" t="s">
        <v>1429</v>
      </c>
      <c r="H669" s="163" t="s">
        <v>1</v>
      </c>
      <c r="I669" s="165"/>
      <c r="L669" s="162"/>
      <c r="M669" s="166"/>
      <c r="T669" s="167"/>
      <c r="AT669" s="163" t="s">
        <v>1427</v>
      </c>
      <c r="AU669" s="163" t="s">
        <v>89</v>
      </c>
      <c r="AV669" s="12" t="s">
        <v>87</v>
      </c>
      <c r="AW669" s="12" t="s">
        <v>34</v>
      </c>
      <c r="AX669" s="12" t="s">
        <v>79</v>
      </c>
      <c r="AY669" s="163" t="s">
        <v>190</v>
      </c>
    </row>
    <row r="670" spans="2:65" s="13" customFormat="1">
      <c r="B670" s="168"/>
      <c r="D670" s="145" t="s">
        <v>1427</v>
      </c>
      <c r="E670" s="169" t="s">
        <v>1</v>
      </c>
      <c r="F670" s="170" t="s">
        <v>2338</v>
      </c>
      <c r="H670" s="171">
        <v>51.84</v>
      </c>
      <c r="I670" s="172"/>
      <c r="L670" s="168"/>
      <c r="M670" s="173"/>
      <c r="T670" s="174"/>
      <c r="AT670" s="169" t="s">
        <v>1427</v>
      </c>
      <c r="AU670" s="169" t="s">
        <v>89</v>
      </c>
      <c r="AV670" s="13" t="s">
        <v>89</v>
      </c>
      <c r="AW670" s="13" t="s">
        <v>34</v>
      </c>
      <c r="AX670" s="13" t="s">
        <v>87</v>
      </c>
      <c r="AY670" s="169" t="s">
        <v>190</v>
      </c>
    </row>
    <row r="671" spans="2:65" s="1" customFormat="1" ht="24.2" customHeight="1">
      <c r="B671" s="31"/>
      <c r="C671" s="152" t="s">
        <v>1443</v>
      </c>
      <c r="D671" s="152" t="s">
        <v>426</v>
      </c>
      <c r="E671" s="153" t="s">
        <v>1432</v>
      </c>
      <c r="F671" s="154" t="s">
        <v>1433</v>
      </c>
      <c r="G671" s="155" t="s">
        <v>195</v>
      </c>
      <c r="H671" s="156">
        <v>51.84</v>
      </c>
      <c r="I671" s="157"/>
      <c r="J671" s="158">
        <f>ROUND(I671*H671,2)</f>
        <v>0</v>
      </c>
      <c r="K671" s="154" t="s">
        <v>1</v>
      </c>
      <c r="L671" s="159"/>
      <c r="M671" s="160" t="s">
        <v>1</v>
      </c>
      <c r="N671" s="161" t="s">
        <v>44</v>
      </c>
      <c r="P671" s="141">
        <f>O671*H671</f>
        <v>0</v>
      </c>
      <c r="Q671" s="141">
        <v>7.3000000000000001E-3</v>
      </c>
      <c r="R671" s="141">
        <f>Q671*H671</f>
        <v>0.37843200000000005</v>
      </c>
      <c r="S671" s="141">
        <v>0</v>
      </c>
      <c r="T671" s="142">
        <f>S671*H671</f>
        <v>0</v>
      </c>
      <c r="AR671" s="143" t="s">
        <v>281</v>
      </c>
      <c r="AT671" s="143" t="s">
        <v>426</v>
      </c>
      <c r="AU671" s="143" t="s">
        <v>89</v>
      </c>
      <c r="AY671" s="16" t="s">
        <v>190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6" t="s">
        <v>87</v>
      </c>
      <c r="BK671" s="144">
        <f>ROUND(I671*H671,2)</f>
        <v>0</v>
      </c>
      <c r="BL671" s="16" t="s">
        <v>237</v>
      </c>
      <c r="BM671" s="143" t="s">
        <v>2339</v>
      </c>
    </row>
    <row r="672" spans="2:65" s="1" customFormat="1">
      <c r="B672" s="31"/>
      <c r="D672" s="145" t="s">
        <v>198</v>
      </c>
      <c r="F672" s="146" t="s">
        <v>1435</v>
      </c>
      <c r="I672" s="147"/>
      <c r="L672" s="31"/>
      <c r="M672" s="148"/>
      <c r="T672" s="55"/>
      <c r="AT672" s="16" t="s">
        <v>198</v>
      </c>
      <c r="AU672" s="16" t="s">
        <v>89</v>
      </c>
    </row>
    <row r="673" spans="2:65" s="11" customFormat="1" ht="22.9" customHeight="1">
      <c r="B673" s="121"/>
      <c r="D673" s="122" t="s">
        <v>78</v>
      </c>
      <c r="E673" s="130" t="s">
        <v>1436</v>
      </c>
      <c r="F673" s="130" t="s">
        <v>1437</v>
      </c>
      <c r="I673" s="124"/>
      <c r="J673" s="131">
        <f>BK673</f>
        <v>0</v>
      </c>
      <c r="L673" s="121"/>
      <c r="M673" s="125"/>
      <c r="P673" s="126">
        <f>SUM(P674:P690)</f>
        <v>0</v>
      </c>
      <c r="R673" s="126">
        <f>SUM(R674:R690)</f>
        <v>4.117096E-2</v>
      </c>
      <c r="T673" s="127">
        <f>SUM(T674:T690)</f>
        <v>0</v>
      </c>
      <c r="AR673" s="122" t="s">
        <v>89</v>
      </c>
      <c r="AT673" s="128" t="s">
        <v>78</v>
      </c>
      <c r="AU673" s="128" t="s">
        <v>87</v>
      </c>
      <c r="AY673" s="122" t="s">
        <v>190</v>
      </c>
      <c r="BK673" s="129">
        <f>SUM(BK674:BK690)</f>
        <v>0</v>
      </c>
    </row>
    <row r="674" spans="2:65" s="1" customFormat="1" ht="16.5" customHeight="1">
      <c r="B674" s="31"/>
      <c r="C674" s="132" t="s">
        <v>639</v>
      </c>
      <c r="D674" s="132" t="s">
        <v>192</v>
      </c>
      <c r="E674" s="133" t="s">
        <v>1438</v>
      </c>
      <c r="F674" s="134" t="s">
        <v>1439</v>
      </c>
      <c r="G674" s="135" t="s">
        <v>204</v>
      </c>
      <c r="H674" s="136">
        <v>16</v>
      </c>
      <c r="I674" s="137"/>
      <c r="J674" s="138">
        <f>ROUND(I674*H674,2)</f>
        <v>0</v>
      </c>
      <c r="K674" s="134" t="s">
        <v>196</v>
      </c>
      <c r="L674" s="31"/>
      <c r="M674" s="139" t="s">
        <v>1</v>
      </c>
      <c r="N674" s="140" t="s">
        <v>44</v>
      </c>
      <c r="P674" s="141">
        <f>O674*H674</f>
        <v>0</v>
      </c>
      <c r="Q674" s="141">
        <v>1.2906E-3</v>
      </c>
      <c r="R674" s="141">
        <f>Q674*H674</f>
        <v>2.0649600000000001E-2</v>
      </c>
      <c r="S674" s="141">
        <v>0</v>
      </c>
      <c r="T674" s="142">
        <f>S674*H674</f>
        <v>0</v>
      </c>
      <c r="AR674" s="143" t="s">
        <v>237</v>
      </c>
      <c r="AT674" s="143" t="s">
        <v>192</v>
      </c>
      <c r="AU674" s="143" t="s">
        <v>89</v>
      </c>
      <c r="AY674" s="16" t="s">
        <v>190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6" t="s">
        <v>87</v>
      </c>
      <c r="BK674" s="144">
        <f>ROUND(I674*H674,2)</f>
        <v>0</v>
      </c>
      <c r="BL674" s="16" t="s">
        <v>237</v>
      </c>
      <c r="BM674" s="143" t="s">
        <v>1101</v>
      </c>
    </row>
    <row r="675" spans="2:65" s="1" customFormat="1" ht="19.5">
      <c r="B675" s="31"/>
      <c r="D675" s="145" t="s">
        <v>198</v>
      </c>
      <c r="F675" s="146" t="s">
        <v>1441</v>
      </c>
      <c r="I675" s="147"/>
      <c r="L675" s="31"/>
      <c r="M675" s="148"/>
      <c r="T675" s="55"/>
      <c r="AT675" s="16" t="s">
        <v>198</v>
      </c>
      <c r="AU675" s="16" t="s">
        <v>89</v>
      </c>
    </row>
    <row r="676" spans="2:65" s="1" customFormat="1">
      <c r="B676" s="31"/>
      <c r="D676" s="149" t="s">
        <v>200</v>
      </c>
      <c r="F676" s="150" t="s">
        <v>1442</v>
      </c>
      <c r="I676" s="147"/>
      <c r="L676" s="31"/>
      <c r="M676" s="148"/>
      <c r="T676" s="55"/>
      <c r="AT676" s="16" t="s">
        <v>200</v>
      </c>
      <c r="AU676" s="16" t="s">
        <v>89</v>
      </c>
    </row>
    <row r="677" spans="2:65" s="1" customFormat="1" ht="21.75" customHeight="1">
      <c r="B677" s="31"/>
      <c r="C677" s="132" t="s">
        <v>1104</v>
      </c>
      <c r="D677" s="132" t="s">
        <v>192</v>
      </c>
      <c r="E677" s="133" t="s">
        <v>1444</v>
      </c>
      <c r="F677" s="134" t="s">
        <v>1445</v>
      </c>
      <c r="G677" s="135" t="s">
        <v>368</v>
      </c>
      <c r="H677" s="136">
        <v>2</v>
      </c>
      <c r="I677" s="137"/>
      <c r="J677" s="138">
        <f>ROUND(I677*H677,2)</f>
        <v>0</v>
      </c>
      <c r="K677" s="134" t="s">
        <v>196</v>
      </c>
      <c r="L677" s="31"/>
      <c r="M677" s="139" t="s">
        <v>1</v>
      </c>
      <c r="N677" s="140" t="s">
        <v>44</v>
      </c>
      <c r="P677" s="141">
        <f>O677*H677</f>
        <v>0</v>
      </c>
      <c r="Q677" s="141">
        <v>1.9056800000000001E-3</v>
      </c>
      <c r="R677" s="141">
        <f>Q677*H677</f>
        <v>3.8113600000000002E-3</v>
      </c>
      <c r="S677" s="141">
        <v>0</v>
      </c>
      <c r="T677" s="142">
        <f>S677*H677</f>
        <v>0</v>
      </c>
      <c r="AR677" s="143" t="s">
        <v>237</v>
      </c>
      <c r="AT677" s="143" t="s">
        <v>192</v>
      </c>
      <c r="AU677" s="143" t="s">
        <v>89</v>
      </c>
      <c r="AY677" s="16" t="s">
        <v>190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6" t="s">
        <v>87</v>
      </c>
      <c r="BK677" s="144">
        <f>ROUND(I677*H677,2)</f>
        <v>0</v>
      </c>
      <c r="BL677" s="16" t="s">
        <v>237</v>
      </c>
      <c r="BM677" s="143" t="s">
        <v>1107</v>
      </c>
    </row>
    <row r="678" spans="2:65" s="1" customFormat="1">
      <c r="B678" s="31"/>
      <c r="D678" s="145" t="s">
        <v>198</v>
      </c>
      <c r="F678" s="146" t="s">
        <v>1447</v>
      </c>
      <c r="I678" s="147"/>
      <c r="L678" s="31"/>
      <c r="M678" s="148"/>
      <c r="T678" s="55"/>
      <c r="AT678" s="16" t="s">
        <v>198</v>
      </c>
      <c r="AU678" s="16" t="s">
        <v>89</v>
      </c>
    </row>
    <row r="679" spans="2:65" s="1" customFormat="1">
      <c r="B679" s="31"/>
      <c r="D679" s="149" t="s">
        <v>200</v>
      </c>
      <c r="F679" s="150" t="s">
        <v>1448</v>
      </c>
      <c r="I679" s="147"/>
      <c r="L679" s="31"/>
      <c r="M679" s="148"/>
      <c r="T679" s="55"/>
      <c r="AT679" s="16" t="s">
        <v>200</v>
      </c>
      <c r="AU679" s="16" t="s">
        <v>89</v>
      </c>
    </row>
    <row r="680" spans="2:65" s="1" customFormat="1" ht="16.5" customHeight="1">
      <c r="B680" s="31"/>
      <c r="C680" s="132" t="s">
        <v>644</v>
      </c>
      <c r="D680" s="132" t="s">
        <v>192</v>
      </c>
      <c r="E680" s="133" t="s">
        <v>1449</v>
      </c>
      <c r="F680" s="134" t="s">
        <v>1450</v>
      </c>
      <c r="G680" s="135" t="s">
        <v>368</v>
      </c>
      <c r="H680" s="136">
        <v>6</v>
      </c>
      <c r="I680" s="137"/>
      <c r="J680" s="138">
        <f>ROUND(I680*H680,2)</f>
        <v>0</v>
      </c>
      <c r="K680" s="134" t="s">
        <v>196</v>
      </c>
      <c r="L680" s="31"/>
      <c r="M680" s="139" t="s">
        <v>1</v>
      </c>
      <c r="N680" s="140" t="s">
        <v>44</v>
      </c>
      <c r="P680" s="141">
        <f>O680*H680</f>
        <v>0</v>
      </c>
      <c r="Q680" s="141">
        <v>1.3649999999999999E-3</v>
      </c>
      <c r="R680" s="141">
        <f>Q680*H680</f>
        <v>8.1899999999999994E-3</v>
      </c>
      <c r="S680" s="141">
        <v>0</v>
      </c>
      <c r="T680" s="142">
        <f>S680*H680</f>
        <v>0</v>
      </c>
      <c r="AR680" s="143" t="s">
        <v>237</v>
      </c>
      <c r="AT680" s="143" t="s">
        <v>192</v>
      </c>
      <c r="AU680" s="143" t="s">
        <v>89</v>
      </c>
      <c r="AY680" s="16" t="s">
        <v>190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6" t="s">
        <v>87</v>
      </c>
      <c r="BK680" s="144">
        <f>ROUND(I680*H680,2)</f>
        <v>0</v>
      </c>
      <c r="BL680" s="16" t="s">
        <v>237</v>
      </c>
      <c r="BM680" s="143" t="s">
        <v>1112</v>
      </c>
    </row>
    <row r="681" spans="2:65" s="1" customFormat="1">
      <c r="B681" s="31"/>
      <c r="D681" s="145" t="s">
        <v>198</v>
      </c>
      <c r="F681" s="146" t="s">
        <v>1452</v>
      </c>
      <c r="I681" s="147"/>
      <c r="L681" s="31"/>
      <c r="M681" s="148"/>
      <c r="T681" s="55"/>
      <c r="AT681" s="16" t="s">
        <v>198</v>
      </c>
      <c r="AU681" s="16" t="s">
        <v>89</v>
      </c>
    </row>
    <row r="682" spans="2:65" s="1" customFormat="1">
      <c r="B682" s="31"/>
      <c r="D682" s="149" t="s">
        <v>200</v>
      </c>
      <c r="F682" s="150" t="s">
        <v>1453</v>
      </c>
      <c r="I682" s="147"/>
      <c r="L682" s="31"/>
      <c r="M682" s="148"/>
      <c r="T682" s="55"/>
      <c r="AT682" s="16" t="s">
        <v>200</v>
      </c>
      <c r="AU682" s="16" t="s">
        <v>89</v>
      </c>
    </row>
    <row r="683" spans="2:65" s="1" customFormat="1" ht="24.2" customHeight="1">
      <c r="B683" s="31"/>
      <c r="C683" s="132" t="s">
        <v>1115</v>
      </c>
      <c r="D683" s="132" t="s">
        <v>192</v>
      </c>
      <c r="E683" s="133" t="s">
        <v>1455</v>
      </c>
      <c r="F683" s="134" t="s">
        <v>1456</v>
      </c>
      <c r="G683" s="135" t="s">
        <v>204</v>
      </c>
      <c r="H683" s="136">
        <v>4</v>
      </c>
      <c r="I683" s="137"/>
      <c r="J683" s="138">
        <f>ROUND(I683*H683,2)</f>
        <v>0</v>
      </c>
      <c r="K683" s="134" t="s">
        <v>196</v>
      </c>
      <c r="L683" s="31"/>
      <c r="M683" s="139" t="s">
        <v>1</v>
      </c>
      <c r="N683" s="140" t="s">
        <v>44</v>
      </c>
      <c r="P683" s="141">
        <f>O683*H683</f>
        <v>0</v>
      </c>
      <c r="Q683" s="141">
        <v>2.1299999999999999E-3</v>
      </c>
      <c r="R683" s="141">
        <f>Q683*H683</f>
        <v>8.5199999999999998E-3</v>
      </c>
      <c r="S683" s="141">
        <v>0</v>
      </c>
      <c r="T683" s="142">
        <f>S683*H683</f>
        <v>0</v>
      </c>
      <c r="AR683" s="143" t="s">
        <v>237</v>
      </c>
      <c r="AT683" s="143" t="s">
        <v>192</v>
      </c>
      <c r="AU683" s="143" t="s">
        <v>89</v>
      </c>
      <c r="AY683" s="16" t="s">
        <v>190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6" t="s">
        <v>87</v>
      </c>
      <c r="BK683" s="144">
        <f>ROUND(I683*H683,2)</f>
        <v>0</v>
      </c>
      <c r="BL683" s="16" t="s">
        <v>237</v>
      </c>
      <c r="BM683" s="143" t="s">
        <v>1118</v>
      </c>
    </row>
    <row r="684" spans="2:65" s="1" customFormat="1" ht="19.5">
      <c r="B684" s="31"/>
      <c r="D684" s="145" t="s">
        <v>198</v>
      </c>
      <c r="F684" s="146" t="s">
        <v>1458</v>
      </c>
      <c r="I684" s="147"/>
      <c r="L684" s="31"/>
      <c r="M684" s="148"/>
      <c r="T684" s="55"/>
      <c r="AT684" s="16" t="s">
        <v>198</v>
      </c>
      <c r="AU684" s="16" t="s">
        <v>89</v>
      </c>
    </row>
    <row r="685" spans="2:65" s="1" customFormat="1">
      <c r="B685" s="31"/>
      <c r="D685" s="149" t="s">
        <v>200</v>
      </c>
      <c r="F685" s="150" t="s">
        <v>1459</v>
      </c>
      <c r="I685" s="147"/>
      <c r="L685" s="31"/>
      <c r="M685" s="148"/>
      <c r="T685" s="55"/>
      <c r="AT685" s="16" t="s">
        <v>200</v>
      </c>
      <c r="AU685" s="16" t="s">
        <v>89</v>
      </c>
    </row>
    <row r="686" spans="2:65" s="1" customFormat="1" ht="16.5" customHeight="1">
      <c r="B686" s="31"/>
      <c r="C686" s="132" t="s">
        <v>650</v>
      </c>
      <c r="D686" s="132" t="s">
        <v>192</v>
      </c>
      <c r="E686" s="133" t="s">
        <v>1460</v>
      </c>
      <c r="F686" s="134" t="s">
        <v>1461</v>
      </c>
      <c r="G686" s="135" t="s">
        <v>204</v>
      </c>
      <c r="H686" s="136">
        <v>12</v>
      </c>
      <c r="I686" s="137"/>
      <c r="J686" s="138">
        <f>ROUND(I686*H686,2)</f>
        <v>0</v>
      </c>
      <c r="K686" s="134" t="s">
        <v>1</v>
      </c>
      <c r="L686" s="31"/>
      <c r="M686" s="139" t="s">
        <v>1</v>
      </c>
      <c r="N686" s="140" t="s">
        <v>44</v>
      </c>
      <c r="P686" s="141">
        <f>O686*H686</f>
        <v>0</v>
      </c>
      <c r="Q686" s="141">
        <v>0</v>
      </c>
      <c r="R686" s="141">
        <f>Q686*H686</f>
        <v>0</v>
      </c>
      <c r="S686" s="141">
        <v>0</v>
      </c>
      <c r="T686" s="142">
        <f>S686*H686</f>
        <v>0</v>
      </c>
      <c r="AR686" s="143" t="s">
        <v>237</v>
      </c>
      <c r="AT686" s="143" t="s">
        <v>192</v>
      </c>
      <c r="AU686" s="143" t="s">
        <v>89</v>
      </c>
      <c r="AY686" s="16" t="s">
        <v>190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6" t="s">
        <v>87</v>
      </c>
      <c r="BK686" s="144">
        <f>ROUND(I686*H686,2)</f>
        <v>0</v>
      </c>
      <c r="BL686" s="16" t="s">
        <v>237</v>
      </c>
      <c r="BM686" s="143" t="s">
        <v>1123</v>
      </c>
    </row>
    <row r="687" spans="2:65" s="1" customFormat="1">
      <c r="B687" s="31"/>
      <c r="D687" s="145" t="s">
        <v>198</v>
      </c>
      <c r="F687" s="146" t="s">
        <v>1463</v>
      </c>
      <c r="I687" s="147"/>
      <c r="L687" s="31"/>
      <c r="M687" s="148"/>
      <c r="T687" s="55"/>
      <c r="AT687" s="16" t="s">
        <v>198</v>
      </c>
      <c r="AU687" s="16" t="s">
        <v>89</v>
      </c>
    </row>
    <row r="688" spans="2:65" s="1" customFormat="1" ht="24.2" customHeight="1">
      <c r="B688" s="31"/>
      <c r="C688" s="132" t="s">
        <v>1126</v>
      </c>
      <c r="D688" s="132" t="s">
        <v>192</v>
      </c>
      <c r="E688" s="133" t="s">
        <v>1465</v>
      </c>
      <c r="F688" s="134" t="s">
        <v>1466</v>
      </c>
      <c r="G688" s="135" t="s">
        <v>265</v>
      </c>
      <c r="H688" s="136">
        <v>5.0999999999999997E-2</v>
      </c>
      <c r="I688" s="137"/>
      <c r="J688" s="138">
        <f>ROUND(I688*H688,2)</f>
        <v>0</v>
      </c>
      <c r="K688" s="134" t="s">
        <v>196</v>
      </c>
      <c r="L688" s="31"/>
      <c r="M688" s="139" t="s">
        <v>1</v>
      </c>
      <c r="N688" s="140" t="s">
        <v>44</v>
      </c>
      <c r="P688" s="141">
        <f>O688*H688</f>
        <v>0</v>
      </c>
      <c r="Q688" s="141">
        <v>0</v>
      </c>
      <c r="R688" s="141">
        <f>Q688*H688</f>
        <v>0</v>
      </c>
      <c r="S688" s="141">
        <v>0</v>
      </c>
      <c r="T688" s="142">
        <f>S688*H688</f>
        <v>0</v>
      </c>
      <c r="AR688" s="143" t="s">
        <v>237</v>
      </c>
      <c r="AT688" s="143" t="s">
        <v>192</v>
      </c>
      <c r="AU688" s="143" t="s">
        <v>89</v>
      </c>
      <c r="AY688" s="16" t="s">
        <v>190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6" t="s">
        <v>87</v>
      </c>
      <c r="BK688" s="144">
        <f>ROUND(I688*H688,2)</f>
        <v>0</v>
      </c>
      <c r="BL688" s="16" t="s">
        <v>237</v>
      </c>
      <c r="BM688" s="143" t="s">
        <v>1129</v>
      </c>
    </row>
    <row r="689" spans="2:65" s="1" customFormat="1" ht="29.25">
      <c r="B689" s="31"/>
      <c r="D689" s="145" t="s">
        <v>198</v>
      </c>
      <c r="F689" s="146" t="s">
        <v>1468</v>
      </c>
      <c r="I689" s="147"/>
      <c r="L689" s="31"/>
      <c r="M689" s="148"/>
      <c r="T689" s="55"/>
      <c r="AT689" s="16" t="s">
        <v>198</v>
      </c>
      <c r="AU689" s="16" t="s">
        <v>89</v>
      </c>
    </row>
    <row r="690" spans="2:65" s="1" customFormat="1">
      <c r="B690" s="31"/>
      <c r="D690" s="149" t="s">
        <v>200</v>
      </c>
      <c r="F690" s="150" t="s">
        <v>1469</v>
      </c>
      <c r="I690" s="147"/>
      <c r="L690" s="31"/>
      <c r="M690" s="148"/>
      <c r="T690" s="55"/>
      <c r="AT690" s="16" t="s">
        <v>200</v>
      </c>
      <c r="AU690" s="16" t="s">
        <v>89</v>
      </c>
    </row>
    <row r="691" spans="2:65" s="11" customFormat="1" ht="22.9" customHeight="1">
      <c r="B691" s="121"/>
      <c r="D691" s="122" t="s">
        <v>78</v>
      </c>
      <c r="E691" s="130" t="s">
        <v>1470</v>
      </c>
      <c r="F691" s="130" t="s">
        <v>1471</v>
      </c>
      <c r="I691" s="124"/>
      <c r="J691" s="131">
        <f>BK691</f>
        <v>0</v>
      </c>
      <c r="L691" s="121"/>
      <c r="M691" s="125"/>
      <c r="P691" s="126">
        <f>SUM(P692:P709)</f>
        <v>0</v>
      </c>
      <c r="R691" s="126">
        <f>SUM(R692:R709)</f>
        <v>2.4383957000000001E-2</v>
      </c>
      <c r="T691" s="127">
        <f>SUM(T692:T709)</f>
        <v>2.7449999999999999E-2</v>
      </c>
      <c r="AR691" s="122" t="s">
        <v>89</v>
      </c>
      <c r="AT691" s="128" t="s">
        <v>78</v>
      </c>
      <c r="AU691" s="128" t="s">
        <v>87</v>
      </c>
      <c r="AY691" s="122" t="s">
        <v>190</v>
      </c>
      <c r="BK691" s="129">
        <f>SUM(BK692:BK709)</f>
        <v>0</v>
      </c>
    </row>
    <row r="692" spans="2:65" s="1" customFormat="1" ht="24.2" customHeight="1">
      <c r="B692" s="31"/>
      <c r="C692" s="132" t="s">
        <v>656</v>
      </c>
      <c r="D692" s="132" t="s">
        <v>192</v>
      </c>
      <c r="E692" s="133" t="s">
        <v>1472</v>
      </c>
      <c r="F692" s="134" t="s">
        <v>1473</v>
      </c>
      <c r="G692" s="135" t="s">
        <v>204</v>
      </c>
      <c r="H692" s="136">
        <v>61</v>
      </c>
      <c r="I692" s="137"/>
      <c r="J692" s="138">
        <f>ROUND(I692*H692,2)</f>
        <v>0</v>
      </c>
      <c r="K692" s="134" t="s">
        <v>196</v>
      </c>
      <c r="L692" s="31"/>
      <c r="M692" s="139" t="s">
        <v>1</v>
      </c>
      <c r="N692" s="140" t="s">
        <v>44</v>
      </c>
      <c r="P692" s="141">
        <f>O692*H692</f>
        <v>0</v>
      </c>
      <c r="Q692" s="141">
        <v>9.1199999999999994E-5</v>
      </c>
      <c r="R692" s="141">
        <f>Q692*H692</f>
        <v>5.5631999999999999E-3</v>
      </c>
      <c r="S692" s="141">
        <v>4.4999999999999999E-4</v>
      </c>
      <c r="T692" s="142">
        <f>S692*H692</f>
        <v>2.7449999999999999E-2</v>
      </c>
      <c r="AR692" s="143" t="s">
        <v>237</v>
      </c>
      <c r="AT692" s="143" t="s">
        <v>192</v>
      </c>
      <c r="AU692" s="143" t="s">
        <v>89</v>
      </c>
      <c r="AY692" s="16" t="s">
        <v>190</v>
      </c>
      <c r="BE692" s="144">
        <f>IF(N692="základní",J692,0)</f>
        <v>0</v>
      </c>
      <c r="BF692" s="144">
        <f>IF(N692="snížená",J692,0)</f>
        <v>0</v>
      </c>
      <c r="BG692" s="144">
        <f>IF(N692="zákl. přenesená",J692,0)</f>
        <v>0</v>
      </c>
      <c r="BH692" s="144">
        <f>IF(N692="sníž. přenesená",J692,0)</f>
        <v>0</v>
      </c>
      <c r="BI692" s="144">
        <f>IF(N692="nulová",J692,0)</f>
        <v>0</v>
      </c>
      <c r="BJ692" s="16" t="s">
        <v>87</v>
      </c>
      <c r="BK692" s="144">
        <f>ROUND(I692*H692,2)</f>
        <v>0</v>
      </c>
      <c r="BL692" s="16" t="s">
        <v>237</v>
      </c>
      <c r="BM692" s="143" t="s">
        <v>1134</v>
      </c>
    </row>
    <row r="693" spans="2:65" s="1" customFormat="1">
      <c r="B693" s="31"/>
      <c r="D693" s="145" t="s">
        <v>198</v>
      </c>
      <c r="F693" s="146" t="s">
        <v>1475</v>
      </c>
      <c r="I693" s="147"/>
      <c r="L693" s="31"/>
      <c r="M693" s="148"/>
      <c r="T693" s="55"/>
      <c r="AT693" s="16" t="s">
        <v>198</v>
      </c>
      <c r="AU693" s="16" t="s">
        <v>89</v>
      </c>
    </row>
    <row r="694" spans="2:65" s="1" customFormat="1">
      <c r="B694" s="31"/>
      <c r="D694" s="149" t="s">
        <v>200</v>
      </c>
      <c r="F694" s="150" t="s">
        <v>1476</v>
      </c>
      <c r="I694" s="147"/>
      <c r="L694" s="31"/>
      <c r="M694" s="148"/>
      <c r="T694" s="55"/>
      <c r="AT694" s="16" t="s">
        <v>200</v>
      </c>
      <c r="AU694" s="16" t="s">
        <v>89</v>
      </c>
    </row>
    <row r="695" spans="2:65" s="1" customFormat="1" ht="24.2" customHeight="1">
      <c r="B695" s="31"/>
      <c r="C695" s="132" t="s">
        <v>1136</v>
      </c>
      <c r="D695" s="132" t="s">
        <v>192</v>
      </c>
      <c r="E695" s="133" t="s">
        <v>1478</v>
      </c>
      <c r="F695" s="134" t="s">
        <v>1479</v>
      </c>
      <c r="G695" s="135" t="s">
        <v>265</v>
      </c>
      <c r="H695" s="136">
        <v>2.7E-2</v>
      </c>
      <c r="I695" s="137"/>
      <c r="J695" s="138">
        <f>ROUND(I695*H695,2)</f>
        <v>0</v>
      </c>
      <c r="K695" s="134" t="s">
        <v>1</v>
      </c>
      <c r="L695" s="31"/>
      <c r="M695" s="139" t="s">
        <v>1</v>
      </c>
      <c r="N695" s="140" t="s">
        <v>44</v>
      </c>
      <c r="P695" s="141">
        <f>O695*H695</f>
        <v>0</v>
      </c>
      <c r="Q695" s="141">
        <v>0</v>
      </c>
      <c r="R695" s="141">
        <f>Q695*H695</f>
        <v>0</v>
      </c>
      <c r="S695" s="141">
        <v>0</v>
      </c>
      <c r="T695" s="142">
        <f>S695*H695</f>
        <v>0</v>
      </c>
      <c r="AR695" s="143" t="s">
        <v>237</v>
      </c>
      <c r="AT695" s="143" t="s">
        <v>192</v>
      </c>
      <c r="AU695" s="143" t="s">
        <v>89</v>
      </c>
      <c r="AY695" s="16" t="s">
        <v>190</v>
      </c>
      <c r="BE695" s="144">
        <f>IF(N695="základní",J695,0)</f>
        <v>0</v>
      </c>
      <c r="BF695" s="144">
        <f>IF(N695="snížená",J695,0)</f>
        <v>0</v>
      </c>
      <c r="BG695" s="144">
        <f>IF(N695="zákl. přenesená",J695,0)</f>
        <v>0</v>
      </c>
      <c r="BH695" s="144">
        <f>IF(N695="sníž. přenesená",J695,0)</f>
        <v>0</v>
      </c>
      <c r="BI695" s="144">
        <f>IF(N695="nulová",J695,0)</f>
        <v>0</v>
      </c>
      <c r="BJ695" s="16" t="s">
        <v>87</v>
      </c>
      <c r="BK695" s="144">
        <f>ROUND(I695*H695,2)</f>
        <v>0</v>
      </c>
      <c r="BL695" s="16" t="s">
        <v>237</v>
      </c>
      <c r="BM695" s="143" t="s">
        <v>1139</v>
      </c>
    </row>
    <row r="696" spans="2:65" s="1" customFormat="1" ht="19.5">
      <c r="B696" s="31"/>
      <c r="D696" s="145" t="s">
        <v>198</v>
      </c>
      <c r="F696" s="146" t="s">
        <v>1481</v>
      </c>
      <c r="I696" s="147"/>
      <c r="L696" s="31"/>
      <c r="M696" s="148"/>
      <c r="T696" s="55"/>
      <c r="AT696" s="16" t="s">
        <v>198</v>
      </c>
      <c r="AU696" s="16" t="s">
        <v>89</v>
      </c>
    </row>
    <row r="697" spans="2:65" s="1" customFormat="1" ht="16.5" customHeight="1">
      <c r="B697" s="31"/>
      <c r="C697" s="132" t="s">
        <v>663</v>
      </c>
      <c r="D697" s="132" t="s">
        <v>192</v>
      </c>
      <c r="E697" s="133" t="s">
        <v>1482</v>
      </c>
      <c r="F697" s="134" t="s">
        <v>1483</v>
      </c>
      <c r="G697" s="135" t="s">
        <v>204</v>
      </c>
      <c r="H697" s="136">
        <v>61</v>
      </c>
      <c r="I697" s="137"/>
      <c r="J697" s="138">
        <f>ROUND(I697*H697,2)</f>
        <v>0</v>
      </c>
      <c r="K697" s="134" t="s">
        <v>196</v>
      </c>
      <c r="L697" s="31"/>
      <c r="M697" s="139" t="s">
        <v>1</v>
      </c>
      <c r="N697" s="140" t="s">
        <v>44</v>
      </c>
      <c r="P697" s="141">
        <f>O697*H697</f>
        <v>0</v>
      </c>
      <c r="Q697" s="141">
        <v>7.8536999999999997E-5</v>
      </c>
      <c r="R697" s="141">
        <f>Q697*H697</f>
        <v>4.7907569999999997E-3</v>
      </c>
      <c r="S697" s="141">
        <v>0</v>
      </c>
      <c r="T697" s="142">
        <f>S697*H697</f>
        <v>0</v>
      </c>
      <c r="AR697" s="143" t="s">
        <v>237</v>
      </c>
      <c r="AT697" s="143" t="s">
        <v>192</v>
      </c>
      <c r="AU697" s="143" t="s">
        <v>89</v>
      </c>
      <c r="AY697" s="16" t="s">
        <v>190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6" t="s">
        <v>87</v>
      </c>
      <c r="BK697" s="144">
        <f>ROUND(I697*H697,2)</f>
        <v>0</v>
      </c>
      <c r="BL697" s="16" t="s">
        <v>237</v>
      </c>
      <c r="BM697" s="143" t="s">
        <v>1143</v>
      </c>
    </row>
    <row r="698" spans="2:65" s="1" customFormat="1">
      <c r="B698" s="31"/>
      <c r="D698" s="145" t="s">
        <v>198</v>
      </c>
      <c r="F698" s="146" t="s">
        <v>1485</v>
      </c>
      <c r="I698" s="147"/>
      <c r="L698" s="31"/>
      <c r="M698" s="148"/>
      <c r="T698" s="55"/>
      <c r="AT698" s="16" t="s">
        <v>198</v>
      </c>
      <c r="AU698" s="16" t="s">
        <v>89</v>
      </c>
    </row>
    <row r="699" spans="2:65" s="1" customFormat="1">
      <c r="B699" s="31"/>
      <c r="D699" s="149" t="s">
        <v>200</v>
      </c>
      <c r="F699" s="150" t="s">
        <v>1486</v>
      </c>
      <c r="I699" s="147"/>
      <c r="L699" s="31"/>
      <c r="M699" s="148"/>
      <c r="T699" s="55"/>
      <c r="AT699" s="16" t="s">
        <v>200</v>
      </c>
      <c r="AU699" s="16" t="s">
        <v>89</v>
      </c>
    </row>
    <row r="700" spans="2:65" s="1" customFormat="1" ht="16.5" customHeight="1">
      <c r="B700" s="31"/>
      <c r="C700" s="152" t="s">
        <v>1144</v>
      </c>
      <c r="D700" s="152" t="s">
        <v>426</v>
      </c>
      <c r="E700" s="153" t="s">
        <v>2038</v>
      </c>
      <c r="F700" s="154" t="s">
        <v>2039</v>
      </c>
      <c r="G700" s="155" t="s">
        <v>204</v>
      </c>
      <c r="H700" s="156">
        <v>61</v>
      </c>
      <c r="I700" s="157"/>
      <c r="J700" s="158">
        <f>ROUND(I700*H700,2)</f>
        <v>0</v>
      </c>
      <c r="K700" s="154" t="s">
        <v>196</v>
      </c>
      <c r="L700" s="159"/>
      <c r="M700" s="160" t="s">
        <v>1</v>
      </c>
      <c r="N700" s="161" t="s">
        <v>44</v>
      </c>
      <c r="P700" s="141">
        <f>O700*H700</f>
        <v>0</v>
      </c>
      <c r="Q700" s="141">
        <v>2.3000000000000001E-4</v>
      </c>
      <c r="R700" s="141">
        <f>Q700*H700</f>
        <v>1.4030000000000001E-2</v>
      </c>
      <c r="S700" s="141">
        <v>0</v>
      </c>
      <c r="T700" s="142">
        <f>S700*H700</f>
        <v>0</v>
      </c>
      <c r="AR700" s="143" t="s">
        <v>281</v>
      </c>
      <c r="AT700" s="143" t="s">
        <v>426</v>
      </c>
      <c r="AU700" s="143" t="s">
        <v>89</v>
      </c>
      <c r="AY700" s="16" t="s">
        <v>190</v>
      </c>
      <c r="BE700" s="144">
        <f>IF(N700="základní",J700,0)</f>
        <v>0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6" t="s">
        <v>87</v>
      </c>
      <c r="BK700" s="144">
        <f>ROUND(I700*H700,2)</f>
        <v>0</v>
      </c>
      <c r="BL700" s="16" t="s">
        <v>237</v>
      </c>
      <c r="BM700" s="143" t="s">
        <v>1147</v>
      </c>
    </row>
    <row r="701" spans="2:65" s="1" customFormat="1">
      <c r="B701" s="31"/>
      <c r="D701" s="145" t="s">
        <v>198</v>
      </c>
      <c r="F701" s="146" t="s">
        <v>2039</v>
      </c>
      <c r="I701" s="147"/>
      <c r="L701" s="31"/>
      <c r="M701" s="148"/>
      <c r="T701" s="55"/>
      <c r="AT701" s="16" t="s">
        <v>198</v>
      </c>
      <c r="AU701" s="16" t="s">
        <v>89</v>
      </c>
    </row>
    <row r="702" spans="2:65" s="1" customFormat="1" ht="24.2" customHeight="1">
      <c r="B702" s="31"/>
      <c r="C702" s="132" t="s">
        <v>669</v>
      </c>
      <c r="D702" s="132" t="s">
        <v>192</v>
      </c>
      <c r="E702" s="133" t="s">
        <v>1492</v>
      </c>
      <c r="F702" s="134" t="s">
        <v>1493</v>
      </c>
      <c r="G702" s="135" t="s">
        <v>204</v>
      </c>
      <c r="H702" s="136">
        <v>61</v>
      </c>
      <c r="I702" s="137"/>
      <c r="J702" s="138">
        <f>ROUND(I702*H702,2)</f>
        <v>0</v>
      </c>
      <c r="K702" s="134" t="s">
        <v>196</v>
      </c>
      <c r="L702" s="31"/>
      <c r="M702" s="139" t="s">
        <v>1</v>
      </c>
      <c r="N702" s="140" t="s">
        <v>44</v>
      </c>
      <c r="P702" s="141">
        <f>O702*H702</f>
        <v>0</v>
      </c>
      <c r="Q702" s="141">
        <v>0</v>
      </c>
      <c r="R702" s="141">
        <f>Q702*H702</f>
        <v>0</v>
      </c>
      <c r="S702" s="141">
        <v>0</v>
      </c>
      <c r="T702" s="142">
        <f>S702*H702</f>
        <v>0</v>
      </c>
      <c r="AR702" s="143" t="s">
        <v>237</v>
      </c>
      <c r="AT702" s="143" t="s">
        <v>192</v>
      </c>
      <c r="AU702" s="143" t="s">
        <v>89</v>
      </c>
      <c r="AY702" s="16" t="s">
        <v>190</v>
      </c>
      <c r="BE702" s="144">
        <f>IF(N702="základní",J702,0)</f>
        <v>0</v>
      </c>
      <c r="BF702" s="144">
        <f>IF(N702="snížená",J702,0)</f>
        <v>0</v>
      </c>
      <c r="BG702" s="144">
        <f>IF(N702="zákl. přenesená",J702,0)</f>
        <v>0</v>
      </c>
      <c r="BH702" s="144">
        <f>IF(N702="sníž. přenesená",J702,0)</f>
        <v>0</v>
      </c>
      <c r="BI702" s="144">
        <f>IF(N702="nulová",J702,0)</f>
        <v>0</v>
      </c>
      <c r="BJ702" s="16" t="s">
        <v>87</v>
      </c>
      <c r="BK702" s="144">
        <f>ROUND(I702*H702,2)</f>
        <v>0</v>
      </c>
      <c r="BL702" s="16" t="s">
        <v>237</v>
      </c>
      <c r="BM702" s="143" t="s">
        <v>1150</v>
      </c>
    </row>
    <row r="703" spans="2:65" s="1" customFormat="1" ht="19.5">
      <c r="B703" s="31"/>
      <c r="D703" s="145" t="s">
        <v>198</v>
      </c>
      <c r="F703" s="146" t="s">
        <v>1495</v>
      </c>
      <c r="I703" s="147"/>
      <c r="L703" s="31"/>
      <c r="M703" s="148"/>
      <c r="T703" s="55"/>
      <c r="AT703" s="16" t="s">
        <v>198</v>
      </c>
      <c r="AU703" s="16" t="s">
        <v>89</v>
      </c>
    </row>
    <row r="704" spans="2:65" s="1" customFormat="1">
      <c r="B704" s="31"/>
      <c r="D704" s="149" t="s">
        <v>200</v>
      </c>
      <c r="F704" s="150" t="s">
        <v>1496</v>
      </c>
      <c r="I704" s="147"/>
      <c r="L704" s="31"/>
      <c r="M704" s="148"/>
      <c r="T704" s="55"/>
      <c r="AT704" s="16" t="s">
        <v>200</v>
      </c>
      <c r="AU704" s="16" t="s">
        <v>89</v>
      </c>
    </row>
    <row r="705" spans="2:65" s="1" customFormat="1" ht="16.5" customHeight="1">
      <c r="B705" s="31"/>
      <c r="C705" s="152" t="s">
        <v>1151</v>
      </c>
      <c r="D705" s="152" t="s">
        <v>426</v>
      </c>
      <c r="E705" s="153" t="s">
        <v>1498</v>
      </c>
      <c r="F705" s="154" t="s">
        <v>1499</v>
      </c>
      <c r="G705" s="155" t="s">
        <v>204</v>
      </c>
      <c r="H705" s="156">
        <v>61</v>
      </c>
      <c r="I705" s="157"/>
      <c r="J705" s="158">
        <f>ROUND(I705*H705,2)</f>
        <v>0</v>
      </c>
      <c r="K705" s="154" t="s">
        <v>1</v>
      </c>
      <c r="L705" s="159"/>
      <c r="M705" s="160" t="s">
        <v>1</v>
      </c>
      <c r="N705" s="161" t="s">
        <v>44</v>
      </c>
      <c r="P705" s="141">
        <f>O705*H705</f>
        <v>0</v>
      </c>
      <c r="Q705" s="141">
        <v>0</v>
      </c>
      <c r="R705" s="141">
        <f>Q705*H705</f>
        <v>0</v>
      </c>
      <c r="S705" s="141">
        <v>0</v>
      </c>
      <c r="T705" s="142">
        <f>S705*H705</f>
        <v>0</v>
      </c>
      <c r="AR705" s="143" t="s">
        <v>281</v>
      </c>
      <c r="AT705" s="143" t="s">
        <v>426</v>
      </c>
      <c r="AU705" s="143" t="s">
        <v>89</v>
      </c>
      <c r="AY705" s="16" t="s">
        <v>190</v>
      </c>
      <c r="BE705" s="144">
        <f>IF(N705="základní",J705,0)</f>
        <v>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6" t="s">
        <v>87</v>
      </c>
      <c r="BK705" s="144">
        <f>ROUND(I705*H705,2)</f>
        <v>0</v>
      </c>
      <c r="BL705" s="16" t="s">
        <v>237</v>
      </c>
      <c r="BM705" s="143" t="s">
        <v>1154</v>
      </c>
    </row>
    <row r="706" spans="2:65" s="1" customFormat="1">
      <c r="B706" s="31"/>
      <c r="D706" s="145" t="s">
        <v>198</v>
      </c>
      <c r="F706" s="146" t="s">
        <v>1501</v>
      </c>
      <c r="I706" s="147"/>
      <c r="L706" s="31"/>
      <c r="M706" s="148"/>
      <c r="T706" s="55"/>
      <c r="AT706" s="16" t="s">
        <v>198</v>
      </c>
      <c r="AU706" s="16" t="s">
        <v>89</v>
      </c>
    </row>
    <row r="707" spans="2:65" s="1" customFormat="1" ht="24.2" customHeight="1">
      <c r="B707" s="31"/>
      <c r="C707" s="132" t="s">
        <v>675</v>
      </c>
      <c r="D707" s="132" t="s">
        <v>192</v>
      </c>
      <c r="E707" s="133" t="s">
        <v>1502</v>
      </c>
      <c r="F707" s="134" t="s">
        <v>1503</v>
      </c>
      <c r="G707" s="135" t="s">
        <v>265</v>
      </c>
      <c r="H707" s="136">
        <v>3.2000000000000001E-2</v>
      </c>
      <c r="I707" s="137"/>
      <c r="J707" s="138">
        <f>ROUND(I707*H707,2)</f>
        <v>0</v>
      </c>
      <c r="K707" s="134" t="s">
        <v>196</v>
      </c>
      <c r="L707" s="31"/>
      <c r="M707" s="139" t="s">
        <v>1</v>
      </c>
      <c r="N707" s="140" t="s">
        <v>44</v>
      </c>
      <c r="P707" s="141">
        <f>O707*H707</f>
        <v>0</v>
      </c>
      <c r="Q707" s="141">
        <v>0</v>
      </c>
      <c r="R707" s="141">
        <f>Q707*H707</f>
        <v>0</v>
      </c>
      <c r="S707" s="141">
        <v>0</v>
      </c>
      <c r="T707" s="142">
        <f>S707*H707</f>
        <v>0</v>
      </c>
      <c r="AR707" s="143" t="s">
        <v>237</v>
      </c>
      <c r="AT707" s="143" t="s">
        <v>192</v>
      </c>
      <c r="AU707" s="143" t="s">
        <v>89</v>
      </c>
      <c r="AY707" s="16" t="s">
        <v>190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6" t="s">
        <v>87</v>
      </c>
      <c r="BK707" s="144">
        <f>ROUND(I707*H707,2)</f>
        <v>0</v>
      </c>
      <c r="BL707" s="16" t="s">
        <v>237</v>
      </c>
      <c r="BM707" s="143" t="s">
        <v>1159</v>
      </c>
    </row>
    <row r="708" spans="2:65" s="1" customFormat="1" ht="29.25">
      <c r="B708" s="31"/>
      <c r="D708" s="145" t="s">
        <v>198</v>
      </c>
      <c r="F708" s="146" t="s">
        <v>1505</v>
      </c>
      <c r="I708" s="147"/>
      <c r="L708" s="31"/>
      <c r="M708" s="148"/>
      <c r="T708" s="55"/>
      <c r="AT708" s="16" t="s">
        <v>198</v>
      </c>
      <c r="AU708" s="16" t="s">
        <v>89</v>
      </c>
    </row>
    <row r="709" spans="2:65" s="1" customFormat="1">
      <c r="B709" s="31"/>
      <c r="D709" s="149" t="s">
        <v>200</v>
      </c>
      <c r="F709" s="150" t="s">
        <v>1506</v>
      </c>
      <c r="I709" s="147"/>
      <c r="L709" s="31"/>
      <c r="M709" s="148"/>
      <c r="T709" s="55"/>
      <c r="AT709" s="16" t="s">
        <v>200</v>
      </c>
      <c r="AU709" s="16" t="s">
        <v>89</v>
      </c>
    </row>
    <row r="710" spans="2:65" s="11" customFormat="1" ht="22.9" customHeight="1">
      <c r="B710" s="121"/>
      <c r="D710" s="122" t="s">
        <v>78</v>
      </c>
      <c r="E710" s="130" t="s">
        <v>1507</v>
      </c>
      <c r="F710" s="130" t="s">
        <v>1508</v>
      </c>
      <c r="I710" s="124"/>
      <c r="J710" s="131">
        <f>BK710</f>
        <v>0</v>
      </c>
      <c r="L710" s="121"/>
      <c r="M710" s="125"/>
      <c r="P710" s="126">
        <f>SUM(P711:P713)</f>
        <v>0</v>
      </c>
      <c r="R710" s="126">
        <f>SUM(R711:R713)</f>
        <v>0</v>
      </c>
      <c r="T710" s="127">
        <f>SUM(T711:T713)</f>
        <v>0</v>
      </c>
      <c r="AR710" s="122" t="s">
        <v>89</v>
      </c>
      <c r="AT710" s="128" t="s">
        <v>78</v>
      </c>
      <c r="AU710" s="128" t="s">
        <v>87</v>
      </c>
      <c r="AY710" s="122" t="s">
        <v>190</v>
      </c>
      <c r="BK710" s="129">
        <f>SUM(BK711:BK713)</f>
        <v>0</v>
      </c>
    </row>
    <row r="711" spans="2:65" s="1" customFormat="1" ht="24.2" customHeight="1">
      <c r="B711" s="31"/>
      <c r="C711" s="132" t="s">
        <v>1162</v>
      </c>
      <c r="D711" s="132" t="s">
        <v>192</v>
      </c>
      <c r="E711" s="133" t="s">
        <v>1510</v>
      </c>
      <c r="F711" s="134" t="s">
        <v>1511</v>
      </c>
      <c r="G711" s="135" t="s">
        <v>204</v>
      </c>
      <c r="H711" s="136">
        <v>61</v>
      </c>
      <c r="I711" s="137"/>
      <c r="J711" s="138">
        <f>ROUND(I711*H711,2)</f>
        <v>0</v>
      </c>
      <c r="K711" s="134" t="s">
        <v>196</v>
      </c>
      <c r="L711" s="31"/>
      <c r="M711" s="139" t="s">
        <v>1</v>
      </c>
      <c r="N711" s="140" t="s">
        <v>44</v>
      </c>
      <c r="P711" s="141">
        <f>O711*H711</f>
        <v>0</v>
      </c>
      <c r="Q711" s="141">
        <v>0</v>
      </c>
      <c r="R711" s="141">
        <f>Q711*H711</f>
        <v>0</v>
      </c>
      <c r="S711" s="141">
        <v>0</v>
      </c>
      <c r="T711" s="142">
        <f>S711*H711</f>
        <v>0</v>
      </c>
      <c r="AR711" s="143" t="s">
        <v>237</v>
      </c>
      <c r="AT711" s="143" t="s">
        <v>192</v>
      </c>
      <c r="AU711" s="143" t="s">
        <v>89</v>
      </c>
      <c r="AY711" s="16" t="s">
        <v>190</v>
      </c>
      <c r="BE711" s="144">
        <f>IF(N711="základní",J711,0)</f>
        <v>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6" t="s">
        <v>87</v>
      </c>
      <c r="BK711" s="144">
        <f>ROUND(I711*H711,2)</f>
        <v>0</v>
      </c>
      <c r="BL711" s="16" t="s">
        <v>237</v>
      </c>
      <c r="BM711" s="143" t="s">
        <v>1165</v>
      </c>
    </row>
    <row r="712" spans="2:65" s="1" customFormat="1" ht="19.5">
      <c r="B712" s="31"/>
      <c r="D712" s="145" t="s">
        <v>198</v>
      </c>
      <c r="F712" s="146" t="s">
        <v>1513</v>
      </c>
      <c r="I712" s="147"/>
      <c r="L712" s="31"/>
      <c r="M712" s="148"/>
      <c r="T712" s="55"/>
      <c r="AT712" s="16" t="s">
        <v>198</v>
      </c>
      <c r="AU712" s="16" t="s">
        <v>89</v>
      </c>
    </row>
    <row r="713" spans="2:65" s="1" customFormat="1">
      <c r="B713" s="31"/>
      <c r="D713" s="149" t="s">
        <v>200</v>
      </c>
      <c r="F713" s="150" t="s">
        <v>1514</v>
      </c>
      <c r="I713" s="147"/>
      <c r="L713" s="31"/>
      <c r="M713" s="148"/>
      <c r="T713" s="55"/>
      <c r="AT713" s="16" t="s">
        <v>200</v>
      </c>
      <c r="AU713" s="16" t="s">
        <v>89</v>
      </c>
    </row>
    <row r="714" spans="2:65" s="11" customFormat="1" ht="22.9" customHeight="1">
      <c r="B714" s="121"/>
      <c r="D714" s="122" t="s">
        <v>78</v>
      </c>
      <c r="E714" s="130" t="s">
        <v>1562</v>
      </c>
      <c r="F714" s="130" t="s">
        <v>1563</v>
      </c>
      <c r="I714" s="124"/>
      <c r="J714" s="131">
        <f>BK714</f>
        <v>0</v>
      </c>
      <c r="L714" s="121"/>
      <c r="M714" s="125"/>
      <c r="P714" s="126">
        <f>SUM(P715:P728)</f>
        <v>0</v>
      </c>
      <c r="R714" s="126">
        <f>SUM(R715:R728)</f>
        <v>0.77617021284200005</v>
      </c>
      <c r="T714" s="127">
        <f>SUM(T715:T728)</f>
        <v>0</v>
      </c>
      <c r="AR714" s="122" t="s">
        <v>89</v>
      </c>
      <c r="AT714" s="128" t="s">
        <v>78</v>
      </c>
      <c r="AU714" s="128" t="s">
        <v>87</v>
      </c>
      <c r="AY714" s="122" t="s">
        <v>190</v>
      </c>
      <c r="BK714" s="129">
        <f>SUM(BK715:BK728)</f>
        <v>0</v>
      </c>
    </row>
    <row r="715" spans="2:65" s="1" customFormat="1" ht="24.2" customHeight="1">
      <c r="B715" s="31"/>
      <c r="C715" s="132" t="s">
        <v>680</v>
      </c>
      <c r="D715" s="132" t="s">
        <v>192</v>
      </c>
      <c r="E715" s="133" t="s">
        <v>1565</v>
      </c>
      <c r="F715" s="134" t="s">
        <v>1566</v>
      </c>
      <c r="G715" s="135" t="s">
        <v>195</v>
      </c>
      <c r="H715" s="136">
        <v>44.616</v>
      </c>
      <c r="I715" s="137"/>
      <c r="J715" s="138">
        <f>ROUND(I715*H715,2)</f>
        <v>0</v>
      </c>
      <c r="K715" s="134" t="s">
        <v>196</v>
      </c>
      <c r="L715" s="31"/>
      <c r="M715" s="139" t="s">
        <v>1</v>
      </c>
      <c r="N715" s="140" t="s">
        <v>44</v>
      </c>
      <c r="P715" s="141">
        <f>O715*H715</f>
        <v>0</v>
      </c>
      <c r="Q715" s="141">
        <v>1.6212600000000001E-2</v>
      </c>
      <c r="R715" s="141">
        <f>Q715*H715</f>
        <v>0.72334136160000007</v>
      </c>
      <c r="S715" s="141">
        <v>0</v>
      </c>
      <c r="T715" s="142">
        <f>S715*H715</f>
        <v>0</v>
      </c>
      <c r="AR715" s="143" t="s">
        <v>237</v>
      </c>
      <c r="AT715" s="143" t="s">
        <v>192</v>
      </c>
      <c r="AU715" s="143" t="s">
        <v>89</v>
      </c>
      <c r="AY715" s="16" t="s">
        <v>190</v>
      </c>
      <c r="BE715" s="144">
        <f>IF(N715="základní",J715,0)</f>
        <v>0</v>
      </c>
      <c r="BF715" s="144">
        <f>IF(N715="snížená",J715,0)</f>
        <v>0</v>
      </c>
      <c r="BG715" s="144">
        <f>IF(N715="zákl. přenesená",J715,0)</f>
        <v>0</v>
      </c>
      <c r="BH715" s="144">
        <f>IF(N715="sníž. přenesená",J715,0)</f>
        <v>0</v>
      </c>
      <c r="BI715" s="144">
        <f>IF(N715="nulová",J715,0)</f>
        <v>0</v>
      </c>
      <c r="BJ715" s="16" t="s">
        <v>87</v>
      </c>
      <c r="BK715" s="144">
        <f>ROUND(I715*H715,2)</f>
        <v>0</v>
      </c>
      <c r="BL715" s="16" t="s">
        <v>237</v>
      </c>
      <c r="BM715" s="143" t="s">
        <v>1170</v>
      </c>
    </row>
    <row r="716" spans="2:65" s="1" customFormat="1" ht="29.25">
      <c r="B716" s="31"/>
      <c r="D716" s="145" t="s">
        <v>198</v>
      </c>
      <c r="F716" s="146" t="s">
        <v>1568</v>
      </c>
      <c r="I716" s="147"/>
      <c r="L716" s="31"/>
      <c r="M716" s="148"/>
      <c r="T716" s="55"/>
      <c r="AT716" s="16" t="s">
        <v>198</v>
      </c>
      <c r="AU716" s="16" t="s">
        <v>89</v>
      </c>
    </row>
    <row r="717" spans="2:65" s="1" customFormat="1">
      <c r="B717" s="31"/>
      <c r="D717" s="149" t="s">
        <v>200</v>
      </c>
      <c r="F717" s="150" t="s">
        <v>1569</v>
      </c>
      <c r="I717" s="147"/>
      <c r="L717" s="31"/>
      <c r="M717" s="148"/>
      <c r="T717" s="55"/>
      <c r="AT717" s="16" t="s">
        <v>200</v>
      </c>
      <c r="AU717" s="16" t="s">
        <v>89</v>
      </c>
    </row>
    <row r="718" spans="2:65" s="1" customFormat="1" ht="24.2" customHeight="1">
      <c r="B718" s="31"/>
      <c r="C718" s="132" t="s">
        <v>1173</v>
      </c>
      <c r="D718" s="132" t="s">
        <v>192</v>
      </c>
      <c r="E718" s="133" t="s">
        <v>1570</v>
      </c>
      <c r="F718" s="134" t="s">
        <v>1571</v>
      </c>
      <c r="G718" s="135" t="s">
        <v>368</v>
      </c>
      <c r="H718" s="136">
        <v>28.6</v>
      </c>
      <c r="I718" s="137"/>
      <c r="J718" s="138">
        <f>ROUND(I718*H718,2)</f>
        <v>0</v>
      </c>
      <c r="K718" s="134" t="s">
        <v>196</v>
      </c>
      <c r="L718" s="31"/>
      <c r="M718" s="139" t="s">
        <v>1</v>
      </c>
      <c r="N718" s="140" t="s">
        <v>44</v>
      </c>
      <c r="P718" s="141">
        <f>O718*H718</f>
        <v>0</v>
      </c>
      <c r="Q718" s="141">
        <v>0</v>
      </c>
      <c r="R718" s="141">
        <f>Q718*H718</f>
        <v>0</v>
      </c>
      <c r="S718" s="141">
        <v>0</v>
      </c>
      <c r="T718" s="142">
        <f>S718*H718</f>
        <v>0</v>
      </c>
      <c r="AR718" s="143" t="s">
        <v>237</v>
      </c>
      <c r="AT718" s="143" t="s">
        <v>192</v>
      </c>
      <c r="AU718" s="143" t="s">
        <v>89</v>
      </c>
      <c r="AY718" s="16" t="s">
        <v>190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6" t="s">
        <v>87</v>
      </c>
      <c r="BK718" s="144">
        <f>ROUND(I718*H718,2)</f>
        <v>0</v>
      </c>
      <c r="BL718" s="16" t="s">
        <v>237</v>
      </c>
      <c r="BM718" s="143" t="s">
        <v>1176</v>
      </c>
    </row>
    <row r="719" spans="2:65" s="1" customFormat="1" ht="19.5">
      <c r="B719" s="31"/>
      <c r="D719" s="145" t="s">
        <v>198</v>
      </c>
      <c r="F719" s="146" t="s">
        <v>1573</v>
      </c>
      <c r="I719" s="147"/>
      <c r="L719" s="31"/>
      <c r="M719" s="148"/>
      <c r="T719" s="55"/>
      <c r="AT719" s="16" t="s">
        <v>198</v>
      </c>
      <c r="AU719" s="16" t="s">
        <v>89</v>
      </c>
    </row>
    <row r="720" spans="2:65" s="1" customFormat="1">
      <c r="B720" s="31"/>
      <c r="D720" s="149" t="s">
        <v>200</v>
      </c>
      <c r="F720" s="150" t="s">
        <v>1574</v>
      </c>
      <c r="I720" s="147"/>
      <c r="L720" s="31"/>
      <c r="M720" s="148"/>
      <c r="T720" s="55"/>
      <c r="AT720" s="16" t="s">
        <v>200</v>
      </c>
      <c r="AU720" s="16" t="s">
        <v>89</v>
      </c>
    </row>
    <row r="721" spans="2:65" s="1" customFormat="1" ht="16.5" customHeight="1">
      <c r="B721" s="31"/>
      <c r="C721" s="152" t="s">
        <v>686</v>
      </c>
      <c r="D721" s="152" t="s">
        <v>426</v>
      </c>
      <c r="E721" s="153" t="s">
        <v>1576</v>
      </c>
      <c r="F721" s="154" t="s">
        <v>1577</v>
      </c>
      <c r="G721" s="155" t="s">
        <v>210</v>
      </c>
      <c r="H721" s="156">
        <v>4.7E-2</v>
      </c>
      <c r="I721" s="157"/>
      <c r="J721" s="158">
        <f>ROUND(I721*H721,2)</f>
        <v>0</v>
      </c>
      <c r="K721" s="154" t="s">
        <v>196</v>
      </c>
      <c r="L721" s="159"/>
      <c r="M721" s="160" t="s">
        <v>1</v>
      </c>
      <c r="N721" s="161" t="s">
        <v>44</v>
      </c>
      <c r="P721" s="141">
        <f>O721*H721</f>
        <v>0</v>
      </c>
      <c r="Q721" s="141">
        <v>0.55000000000000004</v>
      </c>
      <c r="R721" s="141">
        <f>Q721*H721</f>
        <v>2.5850000000000001E-2</v>
      </c>
      <c r="S721" s="141">
        <v>0</v>
      </c>
      <c r="T721" s="142">
        <f>S721*H721</f>
        <v>0</v>
      </c>
      <c r="AR721" s="143" t="s">
        <v>281</v>
      </c>
      <c r="AT721" s="143" t="s">
        <v>426</v>
      </c>
      <c r="AU721" s="143" t="s">
        <v>89</v>
      </c>
      <c r="AY721" s="16" t="s">
        <v>190</v>
      </c>
      <c r="BE721" s="144">
        <f>IF(N721="základní",J721,0)</f>
        <v>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6" t="s">
        <v>87</v>
      </c>
      <c r="BK721" s="144">
        <f>ROUND(I721*H721,2)</f>
        <v>0</v>
      </c>
      <c r="BL721" s="16" t="s">
        <v>237</v>
      </c>
      <c r="BM721" s="143" t="s">
        <v>1181</v>
      </c>
    </row>
    <row r="722" spans="2:65" s="1" customFormat="1">
      <c r="B722" s="31"/>
      <c r="D722" s="145" t="s">
        <v>198</v>
      </c>
      <c r="F722" s="146" t="s">
        <v>1577</v>
      </c>
      <c r="I722" s="147"/>
      <c r="L722" s="31"/>
      <c r="M722" s="148"/>
      <c r="T722" s="55"/>
      <c r="AT722" s="16" t="s">
        <v>198</v>
      </c>
      <c r="AU722" s="16" t="s">
        <v>89</v>
      </c>
    </row>
    <row r="723" spans="2:65" s="1" customFormat="1" ht="24.2" customHeight="1">
      <c r="B723" s="31"/>
      <c r="C723" s="132" t="s">
        <v>1184</v>
      </c>
      <c r="D723" s="132" t="s">
        <v>192</v>
      </c>
      <c r="E723" s="133" t="s">
        <v>1579</v>
      </c>
      <c r="F723" s="134" t="s">
        <v>1580</v>
      </c>
      <c r="G723" s="135" t="s">
        <v>210</v>
      </c>
      <c r="H723" s="136">
        <v>1.1579999999999999</v>
      </c>
      <c r="I723" s="137"/>
      <c r="J723" s="138">
        <f>ROUND(I723*H723,2)</f>
        <v>0</v>
      </c>
      <c r="K723" s="134" t="s">
        <v>196</v>
      </c>
      <c r="L723" s="31"/>
      <c r="M723" s="139" t="s">
        <v>1</v>
      </c>
      <c r="N723" s="140" t="s">
        <v>44</v>
      </c>
      <c r="P723" s="141">
        <f>O723*H723</f>
        <v>0</v>
      </c>
      <c r="Q723" s="141">
        <v>2.3297799000000001E-2</v>
      </c>
      <c r="R723" s="141">
        <f>Q723*H723</f>
        <v>2.6978851241999998E-2</v>
      </c>
      <c r="S723" s="141">
        <v>0</v>
      </c>
      <c r="T723" s="142">
        <f>S723*H723</f>
        <v>0</v>
      </c>
      <c r="AR723" s="143" t="s">
        <v>237</v>
      </c>
      <c r="AT723" s="143" t="s">
        <v>192</v>
      </c>
      <c r="AU723" s="143" t="s">
        <v>89</v>
      </c>
      <c r="AY723" s="16" t="s">
        <v>190</v>
      </c>
      <c r="BE723" s="144">
        <f>IF(N723="základní",J723,0)</f>
        <v>0</v>
      </c>
      <c r="BF723" s="144">
        <f>IF(N723="snížená",J723,0)</f>
        <v>0</v>
      </c>
      <c r="BG723" s="144">
        <f>IF(N723="zákl. přenesená",J723,0)</f>
        <v>0</v>
      </c>
      <c r="BH723" s="144">
        <f>IF(N723="sníž. přenesená",J723,0)</f>
        <v>0</v>
      </c>
      <c r="BI723" s="144">
        <f>IF(N723="nulová",J723,0)</f>
        <v>0</v>
      </c>
      <c r="BJ723" s="16" t="s">
        <v>87</v>
      </c>
      <c r="BK723" s="144">
        <f>ROUND(I723*H723,2)</f>
        <v>0</v>
      </c>
      <c r="BL723" s="16" t="s">
        <v>237</v>
      </c>
      <c r="BM723" s="143" t="s">
        <v>1187</v>
      </c>
    </row>
    <row r="724" spans="2:65" s="1" customFormat="1" ht="19.5">
      <c r="B724" s="31"/>
      <c r="D724" s="145" t="s">
        <v>198</v>
      </c>
      <c r="F724" s="146" t="s">
        <v>1582</v>
      </c>
      <c r="I724" s="147"/>
      <c r="L724" s="31"/>
      <c r="M724" s="148"/>
      <c r="T724" s="55"/>
      <c r="AT724" s="16" t="s">
        <v>198</v>
      </c>
      <c r="AU724" s="16" t="s">
        <v>89</v>
      </c>
    </row>
    <row r="725" spans="2:65" s="1" customFormat="1">
      <c r="B725" s="31"/>
      <c r="D725" s="149" t="s">
        <v>200</v>
      </c>
      <c r="F725" s="150" t="s">
        <v>1583</v>
      </c>
      <c r="I725" s="147"/>
      <c r="L725" s="31"/>
      <c r="M725" s="148"/>
      <c r="T725" s="55"/>
      <c r="AT725" s="16" t="s">
        <v>200</v>
      </c>
      <c r="AU725" s="16" t="s">
        <v>89</v>
      </c>
    </row>
    <row r="726" spans="2:65" s="1" customFormat="1" ht="24.2" customHeight="1">
      <c r="B726" s="31"/>
      <c r="C726" s="132" t="s">
        <v>691</v>
      </c>
      <c r="D726" s="132" t="s">
        <v>192</v>
      </c>
      <c r="E726" s="133" t="s">
        <v>1585</v>
      </c>
      <c r="F726" s="134" t="s">
        <v>1586</v>
      </c>
      <c r="G726" s="135" t="s">
        <v>265</v>
      </c>
      <c r="H726" s="136">
        <v>0.77600000000000002</v>
      </c>
      <c r="I726" s="137"/>
      <c r="J726" s="138">
        <f>ROUND(I726*H726,2)</f>
        <v>0</v>
      </c>
      <c r="K726" s="134" t="s">
        <v>196</v>
      </c>
      <c r="L726" s="31"/>
      <c r="M726" s="139" t="s">
        <v>1</v>
      </c>
      <c r="N726" s="140" t="s">
        <v>44</v>
      </c>
      <c r="P726" s="141">
        <f>O726*H726</f>
        <v>0</v>
      </c>
      <c r="Q726" s="141">
        <v>0</v>
      </c>
      <c r="R726" s="141">
        <f>Q726*H726</f>
        <v>0</v>
      </c>
      <c r="S726" s="141">
        <v>0</v>
      </c>
      <c r="T726" s="142">
        <f>S726*H726</f>
        <v>0</v>
      </c>
      <c r="AR726" s="143" t="s">
        <v>237</v>
      </c>
      <c r="AT726" s="143" t="s">
        <v>192</v>
      </c>
      <c r="AU726" s="143" t="s">
        <v>89</v>
      </c>
      <c r="AY726" s="16" t="s">
        <v>190</v>
      </c>
      <c r="BE726" s="144">
        <f>IF(N726="základní",J726,0)</f>
        <v>0</v>
      </c>
      <c r="BF726" s="144">
        <f>IF(N726="snížená",J726,0)</f>
        <v>0</v>
      </c>
      <c r="BG726" s="144">
        <f>IF(N726="zákl. přenesená",J726,0)</f>
        <v>0</v>
      </c>
      <c r="BH726" s="144">
        <f>IF(N726="sníž. přenesená",J726,0)</f>
        <v>0</v>
      </c>
      <c r="BI726" s="144">
        <f>IF(N726="nulová",J726,0)</f>
        <v>0</v>
      </c>
      <c r="BJ726" s="16" t="s">
        <v>87</v>
      </c>
      <c r="BK726" s="144">
        <f>ROUND(I726*H726,2)</f>
        <v>0</v>
      </c>
      <c r="BL726" s="16" t="s">
        <v>237</v>
      </c>
      <c r="BM726" s="143" t="s">
        <v>1192</v>
      </c>
    </row>
    <row r="727" spans="2:65" s="1" customFormat="1" ht="29.25">
      <c r="B727" s="31"/>
      <c r="D727" s="145" t="s">
        <v>198</v>
      </c>
      <c r="F727" s="146" t="s">
        <v>1588</v>
      </c>
      <c r="I727" s="147"/>
      <c r="L727" s="31"/>
      <c r="M727" s="148"/>
      <c r="T727" s="55"/>
      <c r="AT727" s="16" t="s">
        <v>198</v>
      </c>
      <c r="AU727" s="16" t="s">
        <v>89</v>
      </c>
    </row>
    <row r="728" spans="2:65" s="1" customFormat="1">
      <c r="B728" s="31"/>
      <c r="D728" s="149" t="s">
        <v>200</v>
      </c>
      <c r="F728" s="150" t="s">
        <v>1589</v>
      </c>
      <c r="I728" s="147"/>
      <c r="L728" s="31"/>
      <c r="M728" s="148"/>
      <c r="T728" s="55"/>
      <c r="AT728" s="16" t="s">
        <v>200</v>
      </c>
      <c r="AU728" s="16" t="s">
        <v>89</v>
      </c>
    </row>
    <row r="729" spans="2:65" s="11" customFormat="1" ht="22.9" customHeight="1">
      <c r="B729" s="121"/>
      <c r="D729" s="122" t="s">
        <v>78</v>
      </c>
      <c r="E729" s="130" t="s">
        <v>1590</v>
      </c>
      <c r="F729" s="130" t="s">
        <v>1591</v>
      </c>
      <c r="I729" s="124"/>
      <c r="J729" s="131">
        <f>BK729</f>
        <v>0</v>
      </c>
      <c r="L729" s="121"/>
      <c r="M729" s="125"/>
      <c r="P729" s="126">
        <f>SUM(P730:P750)</f>
        <v>0</v>
      </c>
      <c r="R729" s="126">
        <f>SUM(R730:R750)</f>
        <v>2.5462203433766999</v>
      </c>
      <c r="T729" s="127">
        <f>SUM(T730:T750)</f>
        <v>0</v>
      </c>
      <c r="AR729" s="122" t="s">
        <v>89</v>
      </c>
      <c r="AT729" s="128" t="s">
        <v>78</v>
      </c>
      <c r="AU729" s="128" t="s">
        <v>87</v>
      </c>
      <c r="AY729" s="122" t="s">
        <v>190</v>
      </c>
      <c r="BK729" s="129">
        <f>SUM(BK730:BK750)</f>
        <v>0</v>
      </c>
    </row>
    <row r="730" spans="2:65" s="1" customFormat="1" ht="24.2" customHeight="1">
      <c r="B730" s="31"/>
      <c r="C730" s="132" t="s">
        <v>1197</v>
      </c>
      <c r="D730" s="132" t="s">
        <v>192</v>
      </c>
      <c r="E730" s="133" t="s">
        <v>1592</v>
      </c>
      <c r="F730" s="134" t="s">
        <v>1593</v>
      </c>
      <c r="G730" s="135" t="s">
        <v>195</v>
      </c>
      <c r="H730" s="136">
        <v>128.404</v>
      </c>
      <c r="I730" s="137"/>
      <c r="J730" s="138">
        <f>ROUND(I730*H730,2)</f>
        <v>0</v>
      </c>
      <c r="K730" s="134" t="s">
        <v>1</v>
      </c>
      <c r="L730" s="31"/>
      <c r="M730" s="139" t="s">
        <v>1</v>
      </c>
      <c r="N730" s="140" t="s">
        <v>44</v>
      </c>
      <c r="P730" s="141">
        <f>O730*H730</f>
        <v>0</v>
      </c>
      <c r="Q730" s="141">
        <v>1.451E-2</v>
      </c>
      <c r="R730" s="141">
        <f>Q730*H730</f>
        <v>1.8631420400000001</v>
      </c>
      <c r="S730" s="141">
        <v>0</v>
      </c>
      <c r="T730" s="142">
        <f>S730*H730</f>
        <v>0</v>
      </c>
      <c r="AR730" s="143" t="s">
        <v>237</v>
      </c>
      <c r="AT730" s="143" t="s">
        <v>192</v>
      </c>
      <c r="AU730" s="143" t="s">
        <v>89</v>
      </c>
      <c r="AY730" s="16" t="s">
        <v>190</v>
      </c>
      <c r="BE730" s="144">
        <f>IF(N730="základní",J730,0)</f>
        <v>0</v>
      </c>
      <c r="BF730" s="144">
        <f>IF(N730="snížená",J730,0)</f>
        <v>0</v>
      </c>
      <c r="BG730" s="144">
        <f>IF(N730="zákl. přenesená",J730,0)</f>
        <v>0</v>
      </c>
      <c r="BH730" s="144">
        <f>IF(N730="sníž. přenesená",J730,0)</f>
        <v>0</v>
      </c>
      <c r="BI730" s="144">
        <f>IF(N730="nulová",J730,0)</f>
        <v>0</v>
      </c>
      <c r="BJ730" s="16" t="s">
        <v>87</v>
      </c>
      <c r="BK730" s="144">
        <f>ROUND(I730*H730,2)</f>
        <v>0</v>
      </c>
      <c r="BL730" s="16" t="s">
        <v>237</v>
      </c>
      <c r="BM730" s="143" t="s">
        <v>1200</v>
      </c>
    </row>
    <row r="731" spans="2:65" s="1" customFormat="1">
      <c r="B731" s="31"/>
      <c r="D731" s="145" t="s">
        <v>198</v>
      </c>
      <c r="F731" s="146" t="s">
        <v>1593</v>
      </c>
      <c r="I731" s="147"/>
      <c r="L731" s="31"/>
      <c r="M731" s="148"/>
      <c r="T731" s="55"/>
      <c r="AT731" s="16" t="s">
        <v>198</v>
      </c>
      <c r="AU731" s="16" t="s">
        <v>89</v>
      </c>
    </row>
    <row r="732" spans="2:65" s="1" customFormat="1" ht="33" customHeight="1">
      <c r="B732" s="31"/>
      <c r="C732" s="132" t="s">
        <v>814</v>
      </c>
      <c r="D732" s="132" t="s">
        <v>192</v>
      </c>
      <c r="E732" s="133" t="s">
        <v>1596</v>
      </c>
      <c r="F732" s="134" t="s">
        <v>1597</v>
      </c>
      <c r="G732" s="135" t="s">
        <v>195</v>
      </c>
      <c r="H732" s="136">
        <v>257.60000000000002</v>
      </c>
      <c r="I732" s="137"/>
      <c r="J732" s="138">
        <f>ROUND(I732*H732,2)</f>
        <v>0</v>
      </c>
      <c r="K732" s="134" t="s">
        <v>196</v>
      </c>
      <c r="L732" s="31"/>
      <c r="M732" s="139" t="s">
        <v>1</v>
      </c>
      <c r="N732" s="140" t="s">
        <v>44</v>
      </c>
      <c r="P732" s="141">
        <f>O732*H732</f>
        <v>0</v>
      </c>
      <c r="Q732" s="141">
        <v>1.25314E-3</v>
      </c>
      <c r="R732" s="141">
        <f>Q732*H732</f>
        <v>0.32280886400000003</v>
      </c>
      <c r="S732" s="141">
        <v>0</v>
      </c>
      <c r="T732" s="142">
        <f>S732*H732</f>
        <v>0</v>
      </c>
      <c r="AR732" s="143" t="s">
        <v>197</v>
      </c>
      <c r="AT732" s="143" t="s">
        <v>192</v>
      </c>
      <c r="AU732" s="143" t="s">
        <v>89</v>
      </c>
      <c r="AY732" s="16" t="s">
        <v>190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6" t="s">
        <v>87</v>
      </c>
      <c r="BK732" s="144">
        <f>ROUND(I732*H732,2)</f>
        <v>0</v>
      </c>
      <c r="BL732" s="16" t="s">
        <v>197</v>
      </c>
      <c r="BM732" s="143" t="s">
        <v>2340</v>
      </c>
    </row>
    <row r="733" spans="2:65" s="1" customFormat="1" ht="29.25">
      <c r="B733" s="31"/>
      <c r="D733" s="145" t="s">
        <v>198</v>
      </c>
      <c r="F733" s="146" t="s">
        <v>1599</v>
      </c>
      <c r="I733" s="147"/>
      <c r="L733" s="31"/>
      <c r="M733" s="148"/>
      <c r="T733" s="55"/>
      <c r="AT733" s="16" t="s">
        <v>198</v>
      </c>
      <c r="AU733" s="16" t="s">
        <v>89</v>
      </c>
    </row>
    <row r="734" spans="2:65" s="1" customFormat="1">
      <c r="B734" s="31"/>
      <c r="D734" s="149" t="s">
        <v>200</v>
      </c>
      <c r="F734" s="150" t="s">
        <v>1600</v>
      </c>
      <c r="I734" s="147"/>
      <c r="L734" s="31"/>
      <c r="M734" s="148"/>
      <c r="T734" s="55"/>
      <c r="AT734" s="16" t="s">
        <v>200</v>
      </c>
      <c r="AU734" s="16" t="s">
        <v>89</v>
      </c>
    </row>
    <row r="735" spans="2:65" s="12" customFormat="1">
      <c r="B735" s="162"/>
      <c r="D735" s="145" t="s">
        <v>1427</v>
      </c>
      <c r="E735" s="163" t="s">
        <v>1</v>
      </c>
      <c r="F735" s="164" t="s">
        <v>1428</v>
      </c>
      <c r="H735" s="163" t="s">
        <v>1</v>
      </c>
      <c r="I735" s="165"/>
      <c r="L735" s="162"/>
      <c r="M735" s="166"/>
      <c r="T735" s="167"/>
      <c r="AT735" s="163" t="s">
        <v>1427</v>
      </c>
      <c r="AU735" s="163" t="s">
        <v>89</v>
      </c>
      <c r="AV735" s="12" t="s">
        <v>87</v>
      </c>
      <c r="AW735" s="12" t="s">
        <v>34</v>
      </c>
      <c r="AX735" s="12" t="s">
        <v>79</v>
      </c>
      <c r="AY735" s="163" t="s">
        <v>190</v>
      </c>
    </row>
    <row r="736" spans="2:65" s="12" customFormat="1">
      <c r="B736" s="162"/>
      <c r="D736" s="145" t="s">
        <v>1427</v>
      </c>
      <c r="E736" s="163" t="s">
        <v>1</v>
      </c>
      <c r="F736" s="164" t="s">
        <v>1601</v>
      </c>
      <c r="H736" s="163" t="s">
        <v>1</v>
      </c>
      <c r="I736" s="165"/>
      <c r="L736" s="162"/>
      <c r="M736" s="166"/>
      <c r="T736" s="167"/>
      <c r="AT736" s="163" t="s">
        <v>1427</v>
      </c>
      <c r="AU736" s="163" t="s">
        <v>89</v>
      </c>
      <c r="AV736" s="12" t="s">
        <v>87</v>
      </c>
      <c r="AW736" s="12" t="s">
        <v>34</v>
      </c>
      <c r="AX736" s="12" t="s">
        <v>79</v>
      </c>
      <c r="AY736" s="163" t="s">
        <v>190</v>
      </c>
    </row>
    <row r="737" spans="2:65" s="13" customFormat="1">
      <c r="B737" s="168"/>
      <c r="D737" s="145" t="s">
        <v>1427</v>
      </c>
      <c r="E737" s="169" t="s">
        <v>1</v>
      </c>
      <c r="F737" s="170" t="s">
        <v>2341</v>
      </c>
      <c r="H737" s="171">
        <v>257.60000000000002</v>
      </c>
      <c r="I737" s="172"/>
      <c r="L737" s="168"/>
      <c r="M737" s="173"/>
      <c r="T737" s="174"/>
      <c r="AT737" s="169" t="s">
        <v>1427</v>
      </c>
      <c r="AU737" s="169" t="s">
        <v>89</v>
      </c>
      <c r="AV737" s="13" t="s">
        <v>89</v>
      </c>
      <c r="AW737" s="13" t="s">
        <v>34</v>
      </c>
      <c r="AX737" s="13" t="s">
        <v>87</v>
      </c>
      <c r="AY737" s="169" t="s">
        <v>190</v>
      </c>
    </row>
    <row r="738" spans="2:65" s="1" customFormat="1" ht="24.2" customHeight="1">
      <c r="B738" s="31"/>
      <c r="C738" s="152" t="s">
        <v>1454</v>
      </c>
      <c r="D738" s="152" t="s">
        <v>426</v>
      </c>
      <c r="E738" s="153" t="s">
        <v>1603</v>
      </c>
      <c r="F738" s="154" t="s">
        <v>1604</v>
      </c>
      <c r="G738" s="155" t="s">
        <v>195</v>
      </c>
      <c r="H738" s="156">
        <v>257.60000000000002</v>
      </c>
      <c r="I738" s="157"/>
      <c r="J738" s="158">
        <f>ROUND(I738*H738,2)</f>
        <v>0</v>
      </c>
      <c r="K738" s="154" t="s">
        <v>1</v>
      </c>
      <c r="L738" s="159"/>
      <c r="M738" s="160" t="s">
        <v>1</v>
      </c>
      <c r="N738" s="161" t="s">
        <v>44</v>
      </c>
      <c r="P738" s="141">
        <f>O738*H738</f>
        <v>0</v>
      </c>
      <c r="Q738" s="141">
        <v>1.2999999999999999E-3</v>
      </c>
      <c r="R738" s="141">
        <f>Q738*H738</f>
        <v>0.33488000000000001</v>
      </c>
      <c r="S738" s="141">
        <v>0</v>
      </c>
      <c r="T738" s="142">
        <f>S738*H738</f>
        <v>0</v>
      </c>
      <c r="AR738" s="143" t="s">
        <v>216</v>
      </c>
      <c r="AT738" s="143" t="s">
        <v>426</v>
      </c>
      <c r="AU738" s="143" t="s">
        <v>89</v>
      </c>
      <c r="AY738" s="16" t="s">
        <v>190</v>
      </c>
      <c r="BE738" s="144">
        <f>IF(N738="základní",J738,0)</f>
        <v>0</v>
      </c>
      <c r="BF738" s="144">
        <f>IF(N738="snížená",J738,0)</f>
        <v>0</v>
      </c>
      <c r="BG738" s="144">
        <f>IF(N738="zákl. přenesená",J738,0)</f>
        <v>0</v>
      </c>
      <c r="BH738" s="144">
        <f>IF(N738="sníž. přenesená",J738,0)</f>
        <v>0</v>
      </c>
      <c r="BI738" s="144">
        <f>IF(N738="nulová",J738,0)</f>
        <v>0</v>
      </c>
      <c r="BJ738" s="16" t="s">
        <v>87</v>
      </c>
      <c r="BK738" s="144">
        <f>ROUND(I738*H738,2)</f>
        <v>0</v>
      </c>
      <c r="BL738" s="16" t="s">
        <v>197</v>
      </c>
      <c r="BM738" s="143" t="s">
        <v>2342</v>
      </c>
    </row>
    <row r="739" spans="2:65" s="1" customFormat="1">
      <c r="B739" s="31"/>
      <c r="D739" s="145" t="s">
        <v>198</v>
      </c>
      <c r="F739" s="146" t="s">
        <v>1606</v>
      </c>
      <c r="I739" s="147"/>
      <c r="L739" s="31"/>
      <c r="M739" s="148"/>
      <c r="T739" s="55"/>
      <c r="AT739" s="16" t="s">
        <v>198</v>
      </c>
      <c r="AU739" s="16" t="s">
        <v>89</v>
      </c>
    </row>
    <row r="740" spans="2:65" s="1" customFormat="1" ht="24.2" customHeight="1">
      <c r="B740" s="31"/>
      <c r="C740" s="132" t="s">
        <v>697</v>
      </c>
      <c r="D740" s="132" t="s">
        <v>192</v>
      </c>
      <c r="E740" s="133" t="s">
        <v>1608</v>
      </c>
      <c r="F740" s="134" t="s">
        <v>1609</v>
      </c>
      <c r="G740" s="135" t="s">
        <v>204</v>
      </c>
      <c r="H740" s="136">
        <v>20</v>
      </c>
      <c r="I740" s="137"/>
      <c r="J740" s="138">
        <f>ROUND(I740*H740,2)</f>
        <v>0</v>
      </c>
      <c r="K740" s="134" t="s">
        <v>196</v>
      </c>
      <c r="L740" s="31"/>
      <c r="M740" s="139" t="s">
        <v>1</v>
      </c>
      <c r="N740" s="140" t="s">
        <v>44</v>
      </c>
      <c r="P740" s="141">
        <f>O740*H740</f>
        <v>0</v>
      </c>
      <c r="Q740" s="141">
        <v>2.5999999999999998E-5</v>
      </c>
      <c r="R740" s="141">
        <f>Q740*H740</f>
        <v>5.1999999999999995E-4</v>
      </c>
      <c r="S740" s="141">
        <v>0</v>
      </c>
      <c r="T740" s="142">
        <f>S740*H740</f>
        <v>0</v>
      </c>
      <c r="AR740" s="143" t="s">
        <v>237</v>
      </c>
      <c r="AT740" s="143" t="s">
        <v>192</v>
      </c>
      <c r="AU740" s="143" t="s">
        <v>89</v>
      </c>
      <c r="AY740" s="16" t="s">
        <v>190</v>
      </c>
      <c r="BE740" s="144">
        <f>IF(N740="základní",J740,0)</f>
        <v>0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6" t="s">
        <v>87</v>
      </c>
      <c r="BK740" s="144">
        <f>ROUND(I740*H740,2)</f>
        <v>0</v>
      </c>
      <c r="BL740" s="16" t="s">
        <v>237</v>
      </c>
      <c r="BM740" s="143" t="s">
        <v>1205</v>
      </c>
    </row>
    <row r="741" spans="2:65" s="1" customFormat="1" ht="19.5">
      <c r="B741" s="31"/>
      <c r="D741" s="145" t="s">
        <v>198</v>
      </c>
      <c r="F741" s="146" t="s">
        <v>1611</v>
      </c>
      <c r="I741" s="147"/>
      <c r="L741" s="31"/>
      <c r="M741" s="148"/>
      <c r="T741" s="55"/>
      <c r="AT741" s="16" t="s">
        <v>198</v>
      </c>
      <c r="AU741" s="16" t="s">
        <v>89</v>
      </c>
    </row>
    <row r="742" spans="2:65" s="1" customFormat="1">
      <c r="B742" s="31"/>
      <c r="D742" s="149" t="s">
        <v>200</v>
      </c>
      <c r="F742" s="150" t="s">
        <v>1612</v>
      </c>
      <c r="I742" s="147"/>
      <c r="L742" s="31"/>
      <c r="M742" s="148"/>
      <c r="T742" s="55"/>
      <c r="AT742" s="16" t="s">
        <v>200</v>
      </c>
      <c r="AU742" s="16" t="s">
        <v>89</v>
      </c>
    </row>
    <row r="743" spans="2:65" s="1" customFormat="1" ht="24.2" customHeight="1">
      <c r="B743" s="31"/>
      <c r="C743" s="152" t="s">
        <v>1208</v>
      </c>
      <c r="D743" s="152" t="s">
        <v>426</v>
      </c>
      <c r="E743" s="153" t="s">
        <v>1613</v>
      </c>
      <c r="F743" s="154" t="s">
        <v>1614</v>
      </c>
      <c r="G743" s="155" t="s">
        <v>204</v>
      </c>
      <c r="H743" s="156">
        <v>20</v>
      </c>
      <c r="I743" s="157"/>
      <c r="J743" s="158">
        <f>ROUND(I743*H743,2)</f>
        <v>0</v>
      </c>
      <c r="K743" s="154" t="s">
        <v>196</v>
      </c>
      <c r="L743" s="159"/>
      <c r="M743" s="160" t="s">
        <v>1</v>
      </c>
      <c r="N743" s="161" t="s">
        <v>44</v>
      </c>
      <c r="P743" s="141">
        <f>O743*H743</f>
        <v>0</v>
      </c>
      <c r="Q743" s="141">
        <v>8.9999999999999998E-4</v>
      </c>
      <c r="R743" s="141">
        <f>Q743*H743</f>
        <v>1.7999999999999999E-2</v>
      </c>
      <c r="S743" s="141">
        <v>0</v>
      </c>
      <c r="T743" s="142">
        <f>S743*H743</f>
        <v>0</v>
      </c>
      <c r="AR743" s="143" t="s">
        <v>281</v>
      </c>
      <c r="AT743" s="143" t="s">
        <v>426</v>
      </c>
      <c r="AU743" s="143" t="s">
        <v>89</v>
      </c>
      <c r="AY743" s="16" t="s">
        <v>190</v>
      </c>
      <c r="BE743" s="144">
        <f>IF(N743="základní",J743,0)</f>
        <v>0</v>
      </c>
      <c r="BF743" s="144">
        <f>IF(N743="snížená",J743,0)</f>
        <v>0</v>
      </c>
      <c r="BG743" s="144">
        <f>IF(N743="zákl. přenesená",J743,0)</f>
        <v>0</v>
      </c>
      <c r="BH743" s="144">
        <f>IF(N743="sníž. přenesená",J743,0)</f>
        <v>0</v>
      </c>
      <c r="BI743" s="144">
        <f>IF(N743="nulová",J743,0)</f>
        <v>0</v>
      </c>
      <c r="BJ743" s="16" t="s">
        <v>87</v>
      </c>
      <c r="BK743" s="144">
        <f>ROUND(I743*H743,2)</f>
        <v>0</v>
      </c>
      <c r="BL743" s="16" t="s">
        <v>237</v>
      </c>
      <c r="BM743" s="143" t="s">
        <v>1211</v>
      </c>
    </row>
    <row r="744" spans="2:65" s="1" customFormat="1">
      <c r="B744" s="31"/>
      <c r="D744" s="145" t="s">
        <v>198</v>
      </c>
      <c r="F744" s="146" t="s">
        <v>1614</v>
      </c>
      <c r="I744" s="147"/>
      <c r="L744" s="31"/>
      <c r="M744" s="148"/>
      <c r="T744" s="55"/>
      <c r="AT744" s="16" t="s">
        <v>198</v>
      </c>
      <c r="AU744" s="16" t="s">
        <v>89</v>
      </c>
    </row>
    <row r="745" spans="2:65" s="1" customFormat="1" ht="24.2" customHeight="1">
      <c r="B745" s="31"/>
      <c r="C745" s="132" t="s">
        <v>702</v>
      </c>
      <c r="D745" s="132" t="s">
        <v>192</v>
      </c>
      <c r="E745" s="133" t="s">
        <v>1617</v>
      </c>
      <c r="F745" s="134" t="s">
        <v>1618</v>
      </c>
      <c r="G745" s="135" t="s">
        <v>195</v>
      </c>
      <c r="H745" s="136">
        <v>0.56299999999999994</v>
      </c>
      <c r="I745" s="137"/>
      <c r="J745" s="138">
        <f>ROUND(I745*H745,2)</f>
        <v>0</v>
      </c>
      <c r="K745" s="134" t="s">
        <v>196</v>
      </c>
      <c r="L745" s="31"/>
      <c r="M745" s="139" t="s">
        <v>1</v>
      </c>
      <c r="N745" s="140" t="s">
        <v>44</v>
      </c>
      <c r="P745" s="141">
        <f>O745*H745</f>
        <v>0</v>
      </c>
      <c r="Q745" s="141">
        <v>1.22014909E-2</v>
      </c>
      <c r="R745" s="141">
        <f>Q745*H745</f>
        <v>6.8694393766999999E-3</v>
      </c>
      <c r="S745" s="141">
        <v>0</v>
      </c>
      <c r="T745" s="142">
        <f>S745*H745</f>
        <v>0</v>
      </c>
      <c r="AR745" s="143" t="s">
        <v>237</v>
      </c>
      <c r="AT745" s="143" t="s">
        <v>192</v>
      </c>
      <c r="AU745" s="143" t="s">
        <v>89</v>
      </c>
      <c r="AY745" s="16" t="s">
        <v>190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6" t="s">
        <v>87</v>
      </c>
      <c r="BK745" s="144">
        <f>ROUND(I745*H745,2)</f>
        <v>0</v>
      </c>
      <c r="BL745" s="16" t="s">
        <v>237</v>
      </c>
      <c r="BM745" s="143" t="s">
        <v>1217</v>
      </c>
    </row>
    <row r="746" spans="2:65" s="1" customFormat="1" ht="29.25">
      <c r="B746" s="31"/>
      <c r="D746" s="145" t="s">
        <v>198</v>
      </c>
      <c r="F746" s="146" t="s">
        <v>1620</v>
      </c>
      <c r="I746" s="147"/>
      <c r="L746" s="31"/>
      <c r="M746" s="148"/>
      <c r="T746" s="55"/>
      <c r="AT746" s="16" t="s">
        <v>198</v>
      </c>
      <c r="AU746" s="16" t="s">
        <v>89</v>
      </c>
    </row>
    <row r="747" spans="2:65" s="1" customFormat="1">
      <c r="B747" s="31"/>
      <c r="D747" s="149" t="s">
        <v>200</v>
      </c>
      <c r="F747" s="150" t="s">
        <v>1621</v>
      </c>
      <c r="I747" s="147"/>
      <c r="L747" s="31"/>
      <c r="M747" s="148"/>
      <c r="T747" s="55"/>
      <c r="AT747" s="16" t="s">
        <v>200</v>
      </c>
      <c r="AU747" s="16" t="s">
        <v>89</v>
      </c>
    </row>
    <row r="748" spans="2:65" s="1" customFormat="1" ht="24.2" customHeight="1">
      <c r="B748" s="31"/>
      <c r="C748" s="132" t="s">
        <v>1220</v>
      </c>
      <c r="D748" s="132" t="s">
        <v>192</v>
      </c>
      <c r="E748" s="133" t="s">
        <v>1622</v>
      </c>
      <c r="F748" s="134" t="s">
        <v>1623</v>
      </c>
      <c r="G748" s="135" t="s">
        <v>265</v>
      </c>
      <c r="H748" s="136">
        <v>2.5459999999999998</v>
      </c>
      <c r="I748" s="137"/>
      <c r="J748" s="138">
        <f>ROUND(I748*H748,2)</f>
        <v>0</v>
      </c>
      <c r="K748" s="134" t="s">
        <v>196</v>
      </c>
      <c r="L748" s="31"/>
      <c r="M748" s="139" t="s">
        <v>1</v>
      </c>
      <c r="N748" s="140" t="s">
        <v>44</v>
      </c>
      <c r="P748" s="141">
        <f>O748*H748</f>
        <v>0</v>
      </c>
      <c r="Q748" s="141">
        <v>0</v>
      </c>
      <c r="R748" s="141">
        <f>Q748*H748</f>
        <v>0</v>
      </c>
      <c r="S748" s="141">
        <v>0</v>
      </c>
      <c r="T748" s="142">
        <f>S748*H748</f>
        <v>0</v>
      </c>
      <c r="AR748" s="143" t="s">
        <v>237</v>
      </c>
      <c r="AT748" s="143" t="s">
        <v>192</v>
      </c>
      <c r="AU748" s="143" t="s">
        <v>89</v>
      </c>
      <c r="AY748" s="16" t="s">
        <v>190</v>
      </c>
      <c r="BE748" s="144">
        <f>IF(N748="základní",J748,0)</f>
        <v>0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6" t="s">
        <v>87</v>
      </c>
      <c r="BK748" s="144">
        <f>ROUND(I748*H748,2)</f>
        <v>0</v>
      </c>
      <c r="BL748" s="16" t="s">
        <v>237</v>
      </c>
      <c r="BM748" s="143" t="s">
        <v>1223</v>
      </c>
    </row>
    <row r="749" spans="2:65" s="1" customFormat="1" ht="39">
      <c r="B749" s="31"/>
      <c r="D749" s="145" t="s">
        <v>198</v>
      </c>
      <c r="F749" s="146" t="s">
        <v>1625</v>
      </c>
      <c r="I749" s="147"/>
      <c r="L749" s="31"/>
      <c r="M749" s="148"/>
      <c r="T749" s="55"/>
      <c r="AT749" s="16" t="s">
        <v>198</v>
      </c>
      <c r="AU749" s="16" t="s">
        <v>89</v>
      </c>
    </row>
    <row r="750" spans="2:65" s="1" customFormat="1">
      <c r="B750" s="31"/>
      <c r="D750" s="149" t="s">
        <v>200</v>
      </c>
      <c r="F750" s="150" t="s">
        <v>1626</v>
      </c>
      <c r="I750" s="147"/>
      <c r="L750" s="31"/>
      <c r="M750" s="148"/>
      <c r="T750" s="55"/>
      <c r="AT750" s="16" t="s">
        <v>200</v>
      </c>
      <c r="AU750" s="16" t="s">
        <v>89</v>
      </c>
    </row>
    <row r="751" spans="2:65" s="11" customFormat="1" ht="22.9" customHeight="1">
      <c r="B751" s="121"/>
      <c r="D751" s="122" t="s">
        <v>78</v>
      </c>
      <c r="E751" s="130" t="s">
        <v>1627</v>
      </c>
      <c r="F751" s="130" t="s">
        <v>1628</v>
      </c>
      <c r="I751" s="124"/>
      <c r="J751" s="131">
        <f>BK751</f>
        <v>0</v>
      </c>
      <c r="L751" s="121"/>
      <c r="M751" s="125"/>
      <c r="P751" s="126">
        <f>SUM(P752:P766)</f>
        <v>0</v>
      </c>
      <c r="R751" s="126">
        <f>SUM(R752:R766)</f>
        <v>1.3412686748</v>
      </c>
      <c r="T751" s="127">
        <f>SUM(T752:T766)</f>
        <v>0</v>
      </c>
      <c r="AR751" s="122" t="s">
        <v>89</v>
      </c>
      <c r="AT751" s="128" t="s">
        <v>78</v>
      </c>
      <c r="AU751" s="128" t="s">
        <v>87</v>
      </c>
      <c r="AY751" s="122" t="s">
        <v>190</v>
      </c>
      <c r="BK751" s="129">
        <f>SUM(BK752:BK766)</f>
        <v>0</v>
      </c>
    </row>
    <row r="752" spans="2:65" s="1" customFormat="1" ht="24.2" customHeight="1">
      <c r="B752" s="31"/>
      <c r="C752" s="132" t="s">
        <v>708</v>
      </c>
      <c r="D752" s="132" t="s">
        <v>192</v>
      </c>
      <c r="E752" s="133" t="s">
        <v>1674</v>
      </c>
      <c r="F752" s="134" t="s">
        <v>1675</v>
      </c>
      <c r="G752" s="135" t="s">
        <v>368</v>
      </c>
      <c r="H752" s="136">
        <v>169.8</v>
      </c>
      <c r="I752" s="137"/>
      <c r="J752" s="138">
        <f>ROUND(I752*H752,2)</f>
        <v>0</v>
      </c>
      <c r="K752" s="134" t="s">
        <v>196</v>
      </c>
      <c r="L752" s="31"/>
      <c r="M752" s="139" t="s">
        <v>1</v>
      </c>
      <c r="N752" s="140" t="s">
        <v>44</v>
      </c>
      <c r="P752" s="141">
        <f>O752*H752</f>
        <v>0</v>
      </c>
      <c r="Q752" s="141">
        <v>3.5814660000000002E-3</v>
      </c>
      <c r="R752" s="141">
        <f>Q752*H752</f>
        <v>0.60813292680000008</v>
      </c>
      <c r="S752" s="141">
        <v>0</v>
      </c>
      <c r="T752" s="142">
        <f>S752*H752</f>
        <v>0</v>
      </c>
      <c r="AR752" s="143" t="s">
        <v>237</v>
      </c>
      <c r="AT752" s="143" t="s">
        <v>192</v>
      </c>
      <c r="AU752" s="143" t="s">
        <v>89</v>
      </c>
      <c r="AY752" s="16" t="s">
        <v>190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6" t="s">
        <v>87</v>
      </c>
      <c r="BK752" s="144">
        <f>ROUND(I752*H752,2)</f>
        <v>0</v>
      </c>
      <c r="BL752" s="16" t="s">
        <v>237</v>
      </c>
      <c r="BM752" s="143" t="s">
        <v>1228</v>
      </c>
    </row>
    <row r="753" spans="2:65" s="1" customFormat="1" ht="19.5">
      <c r="B753" s="31"/>
      <c r="D753" s="145" t="s">
        <v>198</v>
      </c>
      <c r="F753" s="146" t="s">
        <v>1677</v>
      </c>
      <c r="I753" s="147"/>
      <c r="L753" s="31"/>
      <c r="M753" s="148"/>
      <c r="T753" s="55"/>
      <c r="AT753" s="16" t="s">
        <v>198</v>
      </c>
      <c r="AU753" s="16" t="s">
        <v>89</v>
      </c>
    </row>
    <row r="754" spans="2:65" s="1" customFormat="1">
      <c r="B754" s="31"/>
      <c r="D754" s="149" t="s">
        <v>200</v>
      </c>
      <c r="F754" s="150" t="s">
        <v>1678</v>
      </c>
      <c r="I754" s="147"/>
      <c r="L754" s="31"/>
      <c r="M754" s="148"/>
      <c r="T754" s="55"/>
      <c r="AT754" s="16" t="s">
        <v>200</v>
      </c>
      <c r="AU754" s="16" t="s">
        <v>89</v>
      </c>
    </row>
    <row r="755" spans="2:65" s="1" customFormat="1" ht="24.2" customHeight="1">
      <c r="B755" s="31"/>
      <c r="C755" s="152" t="s">
        <v>1231</v>
      </c>
      <c r="D755" s="152" t="s">
        <v>426</v>
      </c>
      <c r="E755" s="153" t="s">
        <v>1679</v>
      </c>
      <c r="F755" s="154" t="s">
        <v>1680</v>
      </c>
      <c r="G755" s="155" t="s">
        <v>204</v>
      </c>
      <c r="H755" s="156">
        <v>75</v>
      </c>
      <c r="I755" s="157"/>
      <c r="J755" s="158">
        <f>ROUND(I755*H755,2)</f>
        <v>0</v>
      </c>
      <c r="K755" s="154" t="s">
        <v>1</v>
      </c>
      <c r="L755" s="159"/>
      <c r="M755" s="160" t="s">
        <v>1</v>
      </c>
      <c r="N755" s="161" t="s">
        <v>44</v>
      </c>
      <c r="P755" s="141">
        <f>O755*H755</f>
        <v>0</v>
      </c>
      <c r="Q755" s="141">
        <v>0</v>
      </c>
      <c r="R755" s="141">
        <f>Q755*H755</f>
        <v>0</v>
      </c>
      <c r="S755" s="141">
        <v>0</v>
      </c>
      <c r="T755" s="142">
        <f>S755*H755</f>
        <v>0</v>
      </c>
      <c r="AR755" s="143" t="s">
        <v>281</v>
      </c>
      <c r="AT755" s="143" t="s">
        <v>426</v>
      </c>
      <c r="AU755" s="143" t="s">
        <v>89</v>
      </c>
      <c r="AY755" s="16" t="s">
        <v>190</v>
      </c>
      <c r="BE755" s="144">
        <f>IF(N755="základní",J755,0)</f>
        <v>0</v>
      </c>
      <c r="BF755" s="144">
        <f>IF(N755="snížená",J755,0)</f>
        <v>0</v>
      </c>
      <c r="BG755" s="144">
        <f>IF(N755="zákl. přenesená",J755,0)</f>
        <v>0</v>
      </c>
      <c r="BH755" s="144">
        <f>IF(N755="sníž. přenesená",J755,0)</f>
        <v>0</v>
      </c>
      <c r="BI755" s="144">
        <f>IF(N755="nulová",J755,0)</f>
        <v>0</v>
      </c>
      <c r="BJ755" s="16" t="s">
        <v>87</v>
      </c>
      <c r="BK755" s="144">
        <f>ROUND(I755*H755,2)</f>
        <v>0</v>
      </c>
      <c r="BL755" s="16" t="s">
        <v>237</v>
      </c>
      <c r="BM755" s="143" t="s">
        <v>1234</v>
      </c>
    </row>
    <row r="756" spans="2:65" s="1" customFormat="1" ht="19.5">
      <c r="B756" s="31"/>
      <c r="D756" s="145" t="s">
        <v>198</v>
      </c>
      <c r="F756" s="146" t="s">
        <v>1682</v>
      </c>
      <c r="I756" s="147"/>
      <c r="L756" s="31"/>
      <c r="M756" s="148"/>
      <c r="T756" s="55"/>
      <c r="AT756" s="16" t="s">
        <v>198</v>
      </c>
      <c r="AU756" s="16" t="s">
        <v>89</v>
      </c>
    </row>
    <row r="757" spans="2:65" s="1" customFormat="1" ht="19.5">
      <c r="B757" s="31"/>
      <c r="D757" s="145" t="s">
        <v>403</v>
      </c>
      <c r="F757" s="151" t="s">
        <v>753</v>
      </c>
      <c r="I757" s="147"/>
      <c r="L757" s="31"/>
      <c r="M757" s="148"/>
      <c r="T757" s="55"/>
      <c r="AT757" s="16" t="s">
        <v>403</v>
      </c>
      <c r="AU757" s="16" t="s">
        <v>89</v>
      </c>
    </row>
    <row r="758" spans="2:65" s="1" customFormat="1" ht="33" customHeight="1">
      <c r="B758" s="31"/>
      <c r="C758" s="132" t="s">
        <v>713</v>
      </c>
      <c r="D758" s="132" t="s">
        <v>192</v>
      </c>
      <c r="E758" s="133" t="s">
        <v>1684</v>
      </c>
      <c r="F758" s="134" t="s">
        <v>1685</v>
      </c>
      <c r="G758" s="135" t="s">
        <v>368</v>
      </c>
      <c r="H758" s="136">
        <v>114.4</v>
      </c>
      <c r="I758" s="137"/>
      <c r="J758" s="138">
        <f>ROUND(I758*H758,2)</f>
        <v>0</v>
      </c>
      <c r="K758" s="134" t="s">
        <v>196</v>
      </c>
      <c r="L758" s="31"/>
      <c r="M758" s="139" t="s">
        <v>1</v>
      </c>
      <c r="N758" s="140" t="s">
        <v>44</v>
      </c>
      <c r="P758" s="141">
        <f>O758*H758</f>
        <v>0</v>
      </c>
      <c r="Q758" s="141">
        <v>5.8419500000000003E-3</v>
      </c>
      <c r="R758" s="141">
        <f>Q758*H758</f>
        <v>0.66831908000000007</v>
      </c>
      <c r="S758" s="141">
        <v>0</v>
      </c>
      <c r="T758" s="142">
        <f>S758*H758</f>
        <v>0</v>
      </c>
      <c r="AR758" s="143" t="s">
        <v>237</v>
      </c>
      <c r="AT758" s="143" t="s">
        <v>192</v>
      </c>
      <c r="AU758" s="143" t="s">
        <v>89</v>
      </c>
      <c r="AY758" s="16" t="s">
        <v>190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6" t="s">
        <v>87</v>
      </c>
      <c r="BK758" s="144">
        <f>ROUND(I758*H758,2)</f>
        <v>0</v>
      </c>
      <c r="BL758" s="16" t="s">
        <v>237</v>
      </c>
      <c r="BM758" s="143" t="s">
        <v>1239</v>
      </c>
    </row>
    <row r="759" spans="2:65" s="1" customFormat="1" ht="19.5">
      <c r="B759" s="31"/>
      <c r="D759" s="145" t="s">
        <v>198</v>
      </c>
      <c r="F759" s="146" t="s">
        <v>1687</v>
      </c>
      <c r="I759" s="147"/>
      <c r="L759" s="31"/>
      <c r="M759" s="148"/>
      <c r="T759" s="55"/>
      <c r="AT759" s="16" t="s">
        <v>198</v>
      </c>
      <c r="AU759" s="16" t="s">
        <v>89</v>
      </c>
    </row>
    <row r="760" spans="2:65" s="1" customFormat="1">
      <c r="B760" s="31"/>
      <c r="D760" s="149" t="s">
        <v>200</v>
      </c>
      <c r="F760" s="150" t="s">
        <v>1688</v>
      </c>
      <c r="I760" s="147"/>
      <c r="L760" s="31"/>
      <c r="M760" s="148"/>
      <c r="T760" s="55"/>
      <c r="AT760" s="16" t="s">
        <v>200</v>
      </c>
      <c r="AU760" s="16" t="s">
        <v>89</v>
      </c>
    </row>
    <row r="761" spans="2:65" s="1" customFormat="1" ht="33" customHeight="1">
      <c r="B761" s="31"/>
      <c r="C761" s="132" t="s">
        <v>1241</v>
      </c>
      <c r="D761" s="132" t="s">
        <v>192</v>
      </c>
      <c r="E761" s="133" t="s">
        <v>2066</v>
      </c>
      <c r="F761" s="134" t="s">
        <v>2067</v>
      </c>
      <c r="G761" s="135" t="s">
        <v>195</v>
      </c>
      <c r="H761" s="136">
        <v>8.2799999999999994</v>
      </c>
      <c r="I761" s="137"/>
      <c r="J761" s="138">
        <f>ROUND(I761*H761,2)</f>
        <v>0</v>
      </c>
      <c r="K761" s="134" t="s">
        <v>196</v>
      </c>
      <c r="L761" s="31"/>
      <c r="M761" s="139" t="s">
        <v>1</v>
      </c>
      <c r="N761" s="140" t="s">
        <v>44</v>
      </c>
      <c r="P761" s="141">
        <f>O761*H761</f>
        <v>0</v>
      </c>
      <c r="Q761" s="141">
        <v>7.8280999999999993E-3</v>
      </c>
      <c r="R761" s="141">
        <f>Q761*H761</f>
        <v>6.4816667999999994E-2</v>
      </c>
      <c r="S761" s="141">
        <v>0</v>
      </c>
      <c r="T761" s="142">
        <f>S761*H761</f>
        <v>0</v>
      </c>
      <c r="AR761" s="143" t="s">
        <v>237</v>
      </c>
      <c r="AT761" s="143" t="s">
        <v>192</v>
      </c>
      <c r="AU761" s="143" t="s">
        <v>89</v>
      </c>
      <c r="AY761" s="16" t="s">
        <v>190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6" t="s">
        <v>87</v>
      </c>
      <c r="BK761" s="144">
        <f>ROUND(I761*H761,2)</f>
        <v>0</v>
      </c>
      <c r="BL761" s="16" t="s">
        <v>237</v>
      </c>
      <c r="BM761" s="143" t="s">
        <v>1244</v>
      </c>
    </row>
    <row r="762" spans="2:65" s="1" customFormat="1" ht="19.5">
      <c r="B762" s="31"/>
      <c r="D762" s="145" t="s">
        <v>198</v>
      </c>
      <c r="F762" s="146" t="s">
        <v>2068</v>
      </c>
      <c r="I762" s="147"/>
      <c r="L762" s="31"/>
      <c r="M762" s="148"/>
      <c r="T762" s="55"/>
      <c r="AT762" s="16" t="s">
        <v>198</v>
      </c>
      <c r="AU762" s="16" t="s">
        <v>89</v>
      </c>
    </row>
    <row r="763" spans="2:65" s="1" customFormat="1">
      <c r="B763" s="31"/>
      <c r="D763" s="149" t="s">
        <v>200</v>
      </c>
      <c r="F763" s="150" t="s">
        <v>2069</v>
      </c>
      <c r="I763" s="147"/>
      <c r="L763" s="31"/>
      <c r="M763" s="148"/>
      <c r="T763" s="55"/>
      <c r="AT763" s="16" t="s">
        <v>200</v>
      </c>
      <c r="AU763" s="16" t="s">
        <v>89</v>
      </c>
    </row>
    <row r="764" spans="2:65" s="1" customFormat="1" ht="24.2" customHeight="1">
      <c r="B764" s="31"/>
      <c r="C764" s="132" t="s">
        <v>719</v>
      </c>
      <c r="D764" s="132" t="s">
        <v>192</v>
      </c>
      <c r="E764" s="133" t="s">
        <v>1689</v>
      </c>
      <c r="F764" s="134" t="s">
        <v>1690</v>
      </c>
      <c r="G764" s="135" t="s">
        <v>265</v>
      </c>
      <c r="H764" s="136">
        <v>1.371</v>
      </c>
      <c r="I764" s="137"/>
      <c r="J764" s="138">
        <f>ROUND(I764*H764,2)</f>
        <v>0</v>
      </c>
      <c r="K764" s="134" t="s">
        <v>196</v>
      </c>
      <c r="L764" s="31"/>
      <c r="M764" s="139" t="s">
        <v>1</v>
      </c>
      <c r="N764" s="140" t="s">
        <v>44</v>
      </c>
      <c r="P764" s="141">
        <f>O764*H764</f>
        <v>0</v>
      </c>
      <c r="Q764" s="141">
        <v>0</v>
      </c>
      <c r="R764" s="141">
        <f>Q764*H764</f>
        <v>0</v>
      </c>
      <c r="S764" s="141">
        <v>0</v>
      </c>
      <c r="T764" s="142">
        <f>S764*H764</f>
        <v>0</v>
      </c>
      <c r="AR764" s="143" t="s">
        <v>237</v>
      </c>
      <c r="AT764" s="143" t="s">
        <v>192</v>
      </c>
      <c r="AU764" s="143" t="s">
        <v>89</v>
      </c>
      <c r="AY764" s="16" t="s">
        <v>190</v>
      </c>
      <c r="BE764" s="144">
        <f>IF(N764="základní",J764,0)</f>
        <v>0</v>
      </c>
      <c r="BF764" s="144">
        <f>IF(N764="snížená",J764,0)</f>
        <v>0</v>
      </c>
      <c r="BG764" s="144">
        <f>IF(N764="zákl. přenesená",J764,0)</f>
        <v>0</v>
      </c>
      <c r="BH764" s="144">
        <f>IF(N764="sníž. přenesená",J764,0)</f>
        <v>0</v>
      </c>
      <c r="BI764" s="144">
        <f>IF(N764="nulová",J764,0)</f>
        <v>0</v>
      </c>
      <c r="BJ764" s="16" t="s">
        <v>87</v>
      </c>
      <c r="BK764" s="144">
        <f>ROUND(I764*H764,2)</f>
        <v>0</v>
      </c>
      <c r="BL764" s="16" t="s">
        <v>237</v>
      </c>
      <c r="BM764" s="143" t="s">
        <v>1247</v>
      </c>
    </row>
    <row r="765" spans="2:65" s="1" customFormat="1" ht="29.25">
      <c r="B765" s="31"/>
      <c r="D765" s="145" t="s">
        <v>198</v>
      </c>
      <c r="F765" s="146" t="s">
        <v>1692</v>
      </c>
      <c r="I765" s="147"/>
      <c r="L765" s="31"/>
      <c r="M765" s="148"/>
      <c r="T765" s="55"/>
      <c r="AT765" s="16" t="s">
        <v>198</v>
      </c>
      <c r="AU765" s="16" t="s">
        <v>89</v>
      </c>
    </row>
    <row r="766" spans="2:65" s="1" customFormat="1">
      <c r="B766" s="31"/>
      <c r="D766" s="149" t="s">
        <v>200</v>
      </c>
      <c r="F766" s="150" t="s">
        <v>1693</v>
      </c>
      <c r="I766" s="147"/>
      <c r="L766" s="31"/>
      <c r="M766" s="148"/>
      <c r="T766" s="55"/>
      <c r="AT766" s="16" t="s">
        <v>200</v>
      </c>
      <c r="AU766" s="16" t="s">
        <v>89</v>
      </c>
    </row>
    <row r="767" spans="2:65" s="11" customFormat="1" ht="22.9" customHeight="1">
      <c r="B767" s="121"/>
      <c r="D767" s="122" t="s">
        <v>78</v>
      </c>
      <c r="E767" s="130" t="s">
        <v>1694</v>
      </c>
      <c r="F767" s="130" t="s">
        <v>1695</v>
      </c>
      <c r="I767" s="124"/>
      <c r="J767" s="131">
        <f>BK767</f>
        <v>0</v>
      </c>
      <c r="L767" s="121"/>
      <c r="M767" s="125"/>
      <c r="P767" s="126">
        <f>SUM(P768:P773)</f>
        <v>0</v>
      </c>
      <c r="R767" s="126">
        <f>SUM(R768:R773)</f>
        <v>0.15234745344000003</v>
      </c>
      <c r="T767" s="127">
        <f>SUM(T768:T773)</f>
        <v>0</v>
      </c>
      <c r="AR767" s="122" t="s">
        <v>89</v>
      </c>
      <c r="AT767" s="128" t="s">
        <v>78</v>
      </c>
      <c r="AU767" s="128" t="s">
        <v>87</v>
      </c>
      <c r="AY767" s="122" t="s">
        <v>190</v>
      </c>
      <c r="BK767" s="129">
        <f>SUM(BK768:BK773)</f>
        <v>0</v>
      </c>
    </row>
    <row r="768" spans="2:65" s="1" customFormat="1" ht="16.5" customHeight="1">
      <c r="B768" s="31"/>
      <c r="C768" s="132" t="s">
        <v>1250</v>
      </c>
      <c r="D768" s="132" t="s">
        <v>192</v>
      </c>
      <c r="E768" s="133" t="s">
        <v>1697</v>
      </c>
      <c r="F768" s="134" t="s">
        <v>1698</v>
      </c>
      <c r="G768" s="135" t="s">
        <v>195</v>
      </c>
      <c r="H768" s="136">
        <v>1089.94</v>
      </c>
      <c r="I768" s="137"/>
      <c r="J768" s="138">
        <f>ROUND(I768*H768,2)</f>
        <v>0</v>
      </c>
      <c r="K768" s="134" t="s">
        <v>196</v>
      </c>
      <c r="L768" s="31"/>
      <c r="M768" s="139" t="s">
        <v>1</v>
      </c>
      <c r="N768" s="140" t="s">
        <v>44</v>
      </c>
      <c r="P768" s="141">
        <f>O768*H768</f>
        <v>0</v>
      </c>
      <c r="Q768" s="141">
        <v>1.3977600000000001E-4</v>
      </c>
      <c r="R768" s="141">
        <f>Q768*H768</f>
        <v>0.15234745344000003</v>
      </c>
      <c r="S768" s="141">
        <v>0</v>
      </c>
      <c r="T768" s="142">
        <f>S768*H768</f>
        <v>0</v>
      </c>
      <c r="AR768" s="143" t="s">
        <v>237</v>
      </c>
      <c r="AT768" s="143" t="s">
        <v>192</v>
      </c>
      <c r="AU768" s="143" t="s">
        <v>89</v>
      </c>
      <c r="AY768" s="16" t="s">
        <v>190</v>
      </c>
      <c r="BE768" s="144">
        <f>IF(N768="základní",J768,0)</f>
        <v>0</v>
      </c>
      <c r="BF768" s="144">
        <f>IF(N768="snížená",J768,0)</f>
        <v>0</v>
      </c>
      <c r="BG768" s="144">
        <f>IF(N768="zákl. přenesená",J768,0)</f>
        <v>0</v>
      </c>
      <c r="BH768" s="144">
        <f>IF(N768="sníž. přenesená",J768,0)</f>
        <v>0</v>
      </c>
      <c r="BI768" s="144">
        <f>IF(N768="nulová",J768,0)</f>
        <v>0</v>
      </c>
      <c r="BJ768" s="16" t="s">
        <v>87</v>
      </c>
      <c r="BK768" s="144">
        <f>ROUND(I768*H768,2)</f>
        <v>0</v>
      </c>
      <c r="BL768" s="16" t="s">
        <v>237</v>
      </c>
      <c r="BM768" s="143" t="s">
        <v>1253</v>
      </c>
    </row>
    <row r="769" spans="2:65" s="1" customFormat="1">
      <c r="B769" s="31"/>
      <c r="D769" s="145" t="s">
        <v>198</v>
      </c>
      <c r="F769" s="146" t="s">
        <v>1700</v>
      </c>
      <c r="I769" s="147"/>
      <c r="L769" s="31"/>
      <c r="M769" s="148"/>
      <c r="T769" s="55"/>
      <c r="AT769" s="16" t="s">
        <v>198</v>
      </c>
      <c r="AU769" s="16" t="s">
        <v>89</v>
      </c>
    </row>
    <row r="770" spans="2:65" s="1" customFormat="1">
      <c r="B770" s="31"/>
      <c r="D770" s="149" t="s">
        <v>200</v>
      </c>
      <c r="F770" s="150" t="s">
        <v>1701</v>
      </c>
      <c r="I770" s="147"/>
      <c r="L770" s="31"/>
      <c r="M770" s="148"/>
      <c r="T770" s="55"/>
      <c r="AT770" s="16" t="s">
        <v>200</v>
      </c>
      <c r="AU770" s="16" t="s">
        <v>89</v>
      </c>
    </row>
    <row r="771" spans="2:65" s="1" customFormat="1" ht="24.2" customHeight="1">
      <c r="B771" s="31"/>
      <c r="C771" s="132" t="s">
        <v>724</v>
      </c>
      <c r="D771" s="132" t="s">
        <v>192</v>
      </c>
      <c r="E771" s="133" t="s">
        <v>1711</v>
      </c>
      <c r="F771" s="134" t="s">
        <v>1712</v>
      </c>
      <c r="G771" s="135" t="s">
        <v>265</v>
      </c>
      <c r="H771" s="136">
        <v>0.152</v>
      </c>
      <c r="I771" s="137"/>
      <c r="J771" s="138">
        <f>ROUND(I771*H771,2)</f>
        <v>0</v>
      </c>
      <c r="K771" s="134" t="s">
        <v>196</v>
      </c>
      <c r="L771" s="31"/>
      <c r="M771" s="139" t="s">
        <v>1</v>
      </c>
      <c r="N771" s="140" t="s">
        <v>44</v>
      </c>
      <c r="P771" s="141">
        <f>O771*H771</f>
        <v>0</v>
      </c>
      <c r="Q771" s="141">
        <v>0</v>
      </c>
      <c r="R771" s="141">
        <f>Q771*H771</f>
        <v>0</v>
      </c>
      <c r="S771" s="141">
        <v>0</v>
      </c>
      <c r="T771" s="142">
        <f>S771*H771</f>
        <v>0</v>
      </c>
      <c r="AR771" s="143" t="s">
        <v>237</v>
      </c>
      <c r="AT771" s="143" t="s">
        <v>192</v>
      </c>
      <c r="AU771" s="143" t="s">
        <v>89</v>
      </c>
      <c r="AY771" s="16" t="s">
        <v>190</v>
      </c>
      <c r="BE771" s="144">
        <f>IF(N771="základní",J771,0)</f>
        <v>0</v>
      </c>
      <c r="BF771" s="144">
        <f>IF(N771="snížená",J771,0)</f>
        <v>0</v>
      </c>
      <c r="BG771" s="144">
        <f>IF(N771="zákl. přenesená",J771,0)</f>
        <v>0</v>
      </c>
      <c r="BH771" s="144">
        <f>IF(N771="sníž. přenesená",J771,0)</f>
        <v>0</v>
      </c>
      <c r="BI771" s="144">
        <f>IF(N771="nulová",J771,0)</f>
        <v>0</v>
      </c>
      <c r="BJ771" s="16" t="s">
        <v>87</v>
      </c>
      <c r="BK771" s="144">
        <f>ROUND(I771*H771,2)</f>
        <v>0</v>
      </c>
      <c r="BL771" s="16" t="s">
        <v>237</v>
      </c>
      <c r="BM771" s="143" t="s">
        <v>1258</v>
      </c>
    </row>
    <row r="772" spans="2:65" s="1" customFormat="1" ht="29.25">
      <c r="B772" s="31"/>
      <c r="D772" s="145" t="s">
        <v>198</v>
      </c>
      <c r="F772" s="146" t="s">
        <v>1714</v>
      </c>
      <c r="I772" s="147"/>
      <c r="L772" s="31"/>
      <c r="M772" s="148"/>
      <c r="T772" s="55"/>
      <c r="AT772" s="16" t="s">
        <v>198</v>
      </c>
      <c r="AU772" s="16" t="s">
        <v>89</v>
      </c>
    </row>
    <row r="773" spans="2:65" s="1" customFormat="1">
      <c r="B773" s="31"/>
      <c r="D773" s="149" t="s">
        <v>200</v>
      </c>
      <c r="F773" s="150" t="s">
        <v>1715</v>
      </c>
      <c r="I773" s="147"/>
      <c r="L773" s="31"/>
      <c r="M773" s="148"/>
      <c r="T773" s="55"/>
      <c r="AT773" s="16" t="s">
        <v>200</v>
      </c>
      <c r="AU773" s="16" t="s">
        <v>89</v>
      </c>
    </row>
    <row r="774" spans="2:65" s="11" customFormat="1" ht="22.9" customHeight="1">
      <c r="B774" s="121"/>
      <c r="D774" s="122" t="s">
        <v>78</v>
      </c>
      <c r="E774" s="130" t="s">
        <v>1716</v>
      </c>
      <c r="F774" s="130" t="s">
        <v>1717</v>
      </c>
      <c r="I774" s="124"/>
      <c r="J774" s="131">
        <f>BK774</f>
        <v>0</v>
      </c>
      <c r="L774" s="121"/>
      <c r="M774" s="125"/>
      <c r="P774" s="126">
        <f>SUM(P775:P828)</f>
        <v>0</v>
      </c>
      <c r="R774" s="126">
        <f>SUM(R775:R828)</f>
        <v>2.411008302225</v>
      </c>
      <c r="T774" s="127">
        <f>SUM(T775:T828)</f>
        <v>0</v>
      </c>
      <c r="AR774" s="122" t="s">
        <v>89</v>
      </c>
      <c r="AT774" s="128" t="s">
        <v>78</v>
      </c>
      <c r="AU774" s="128" t="s">
        <v>87</v>
      </c>
      <c r="AY774" s="122" t="s">
        <v>190</v>
      </c>
      <c r="BK774" s="129">
        <f>SUM(BK775:BK828)</f>
        <v>0</v>
      </c>
    </row>
    <row r="775" spans="2:65" s="1" customFormat="1" ht="24.2" customHeight="1">
      <c r="B775" s="31"/>
      <c r="C775" s="132" t="s">
        <v>1265</v>
      </c>
      <c r="D775" s="132" t="s">
        <v>192</v>
      </c>
      <c r="E775" s="133" t="s">
        <v>2343</v>
      </c>
      <c r="F775" s="134" t="s">
        <v>2344</v>
      </c>
      <c r="G775" s="135" t="s">
        <v>195</v>
      </c>
      <c r="H775" s="136">
        <v>0.96</v>
      </c>
      <c r="I775" s="137"/>
      <c r="J775" s="138">
        <f>ROUND(I775*H775,2)</f>
        <v>0</v>
      </c>
      <c r="K775" s="134" t="s">
        <v>1</v>
      </c>
      <c r="L775" s="31"/>
      <c r="M775" s="139" t="s">
        <v>1</v>
      </c>
      <c r="N775" s="140" t="s">
        <v>44</v>
      </c>
      <c r="P775" s="141">
        <f>O775*H775</f>
        <v>0</v>
      </c>
      <c r="Q775" s="141">
        <v>0</v>
      </c>
      <c r="R775" s="141">
        <f>Q775*H775</f>
        <v>0</v>
      </c>
      <c r="S775" s="141">
        <v>0</v>
      </c>
      <c r="T775" s="142">
        <f>S775*H775</f>
        <v>0</v>
      </c>
      <c r="AR775" s="143" t="s">
        <v>237</v>
      </c>
      <c r="AT775" s="143" t="s">
        <v>192</v>
      </c>
      <c r="AU775" s="143" t="s">
        <v>89</v>
      </c>
      <c r="AY775" s="16" t="s">
        <v>190</v>
      </c>
      <c r="BE775" s="144">
        <f>IF(N775="základní",J775,0)</f>
        <v>0</v>
      </c>
      <c r="BF775" s="144">
        <f>IF(N775="snížená",J775,0)</f>
        <v>0</v>
      </c>
      <c r="BG775" s="144">
        <f>IF(N775="zákl. přenesená",J775,0)</f>
        <v>0</v>
      </c>
      <c r="BH775" s="144">
        <f>IF(N775="sníž. přenesená",J775,0)</f>
        <v>0</v>
      </c>
      <c r="BI775" s="144">
        <f>IF(N775="nulová",J775,0)</f>
        <v>0</v>
      </c>
      <c r="BJ775" s="16" t="s">
        <v>87</v>
      </c>
      <c r="BK775" s="144">
        <f>ROUND(I775*H775,2)</f>
        <v>0</v>
      </c>
      <c r="BL775" s="16" t="s">
        <v>237</v>
      </c>
      <c r="BM775" s="143" t="s">
        <v>1268</v>
      </c>
    </row>
    <row r="776" spans="2:65" s="1" customFormat="1">
      <c r="B776" s="31"/>
      <c r="D776" s="145" t="s">
        <v>198</v>
      </c>
      <c r="F776" s="146" t="s">
        <v>2345</v>
      </c>
      <c r="I776" s="147"/>
      <c r="L776" s="31"/>
      <c r="M776" s="148"/>
      <c r="T776" s="55"/>
      <c r="AT776" s="16" t="s">
        <v>198</v>
      </c>
      <c r="AU776" s="16" t="s">
        <v>89</v>
      </c>
    </row>
    <row r="777" spans="2:65" s="1" customFormat="1" ht="16.5" customHeight="1">
      <c r="B777" s="31"/>
      <c r="C777" s="152" t="s">
        <v>730</v>
      </c>
      <c r="D777" s="152" t="s">
        <v>426</v>
      </c>
      <c r="E777" s="153" t="s">
        <v>915</v>
      </c>
      <c r="F777" s="154" t="s">
        <v>916</v>
      </c>
      <c r="G777" s="155" t="s">
        <v>195</v>
      </c>
      <c r="H777" s="156">
        <v>0.96</v>
      </c>
      <c r="I777" s="157"/>
      <c r="J777" s="158">
        <f>ROUND(I777*H777,2)</f>
        <v>0</v>
      </c>
      <c r="K777" s="154" t="s">
        <v>196</v>
      </c>
      <c r="L777" s="159"/>
      <c r="M777" s="160" t="s">
        <v>1</v>
      </c>
      <c r="N777" s="161" t="s">
        <v>44</v>
      </c>
      <c r="P777" s="141">
        <f>O777*H777</f>
        <v>0</v>
      </c>
      <c r="Q777" s="141">
        <v>2.1999999999999999E-2</v>
      </c>
      <c r="R777" s="141">
        <f>Q777*H777</f>
        <v>2.1119999999999996E-2</v>
      </c>
      <c r="S777" s="141">
        <v>0</v>
      </c>
      <c r="T777" s="142">
        <f>S777*H777</f>
        <v>0</v>
      </c>
      <c r="AR777" s="143" t="s">
        <v>281</v>
      </c>
      <c r="AT777" s="143" t="s">
        <v>426</v>
      </c>
      <c r="AU777" s="143" t="s">
        <v>89</v>
      </c>
      <c r="AY777" s="16" t="s">
        <v>190</v>
      </c>
      <c r="BE777" s="144">
        <f>IF(N777="základní",J777,0)</f>
        <v>0</v>
      </c>
      <c r="BF777" s="144">
        <f>IF(N777="snížená",J777,0)</f>
        <v>0</v>
      </c>
      <c r="BG777" s="144">
        <f>IF(N777="zákl. přenesená",J777,0)</f>
        <v>0</v>
      </c>
      <c r="BH777" s="144">
        <f>IF(N777="sníž. přenesená",J777,0)</f>
        <v>0</v>
      </c>
      <c r="BI777" s="144">
        <f>IF(N777="nulová",J777,0)</f>
        <v>0</v>
      </c>
      <c r="BJ777" s="16" t="s">
        <v>87</v>
      </c>
      <c r="BK777" s="144">
        <f>ROUND(I777*H777,2)</f>
        <v>0</v>
      </c>
      <c r="BL777" s="16" t="s">
        <v>237</v>
      </c>
      <c r="BM777" s="143" t="s">
        <v>1273</v>
      </c>
    </row>
    <row r="778" spans="2:65" s="1" customFormat="1">
      <c r="B778" s="31"/>
      <c r="D778" s="145" t="s">
        <v>198</v>
      </c>
      <c r="F778" s="146" t="s">
        <v>916</v>
      </c>
      <c r="I778" s="147"/>
      <c r="L778" s="31"/>
      <c r="M778" s="148"/>
      <c r="T778" s="55"/>
      <c r="AT778" s="16" t="s">
        <v>198</v>
      </c>
      <c r="AU778" s="16" t="s">
        <v>89</v>
      </c>
    </row>
    <row r="779" spans="2:65" s="1" customFormat="1" ht="24.2" customHeight="1">
      <c r="B779" s="31"/>
      <c r="C779" s="132" t="s">
        <v>1275</v>
      </c>
      <c r="D779" s="132" t="s">
        <v>192</v>
      </c>
      <c r="E779" s="133" t="s">
        <v>2346</v>
      </c>
      <c r="F779" s="134" t="s">
        <v>2347</v>
      </c>
      <c r="G779" s="135" t="s">
        <v>368</v>
      </c>
      <c r="H779" s="136">
        <v>5.6</v>
      </c>
      <c r="I779" s="137"/>
      <c r="J779" s="138">
        <f>ROUND(I779*H779,2)</f>
        <v>0</v>
      </c>
      <c r="K779" s="134" t="s">
        <v>196</v>
      </c>
      <c r="L779" s="31"/>
      <c r="M779" s="139" t="s">
        <v>1</v>
      </c>
      <c r="N779" s="140" t="s">
        <v>44</v>
      </c>
      <c r="P779" s="141">
        <f>O779*H779</f>
        <v>0</v>
      </c>
      <c r="Q779" s="141">
        <v>0</v>
      </c>
      <c r="R779" s="141">
        <f>Q779*H779</f>
        <v>0</v>
      </c>
      <c r="S779" s="141">
        <v>0</v>
      </c>
      <c r="T779" s="142">
        <f>S779*H779</f>
        <v>0</v>
      </c>
      <c r="AR779" s="143" t="s">
        <v>237</v>
      </c>
      <c r="AT779" s="143" t="s">
        <v>192</v>
      </c>
      <c r="AU779" s="143" t="s">
        <v>89</v>
      </c>
      <c r="AY779" s="16" t="s">
        <v>190</v>
      </c>
      <c r="BE779" s="144">
        <f>IF(N779="základní",J779,0)</f>
        <v>0</v>
      </c>
      <c r="BF779" s="144">
        <f>IF(N779="snížená",J779,0)</f>
        <v>0</v>
      </c>
      <c r="BG779" s="144">
        <f>IF(N779="zákl. přenesená",J779,0)</f>
        <v>0</v>
      </c>
      <c r="BH779" s="144">
        <f>IF(N779="sníž. přenesená",J779,0)</f>
        <v>0</v>
      </c>
      <c r="BI779" s="144">
        <f>IF(N779="nulová",J779,0)</f>
        <v>0</v>
      </c>
      <c r="BJ779" s="16" t="s">
        <v>87</v>
      </c>
      <c r="BK779" s="144">
        <f>ROUND(I779*H779,2)</f>
        <v>0</v>
      </c>
      <c r="BL779" s="16" t="s">
        <v>237</v>
      </c>
      <c r="BM779" s="143" t="s">
        <v>1278</v>
      </c>
    </row>
    <row r="780" spans="2:65" s="1" customFormat="1" ht="19.5">
      <c r="B780" s="31"/>
      <c r="D780" s="145" t="s">
        <v>198</v>
      </c>
      <c r="F780" s="146" t="s">
        <v>2348</v>
      </c>
      <c r="I780" s="147"/>
      <c r="L780" s="31"/>
      <c r="M780" s="148"/>
      <c r="T780" s="55"/>
      <c r="AT780" s="16" t="s">
        <v>198</v>
      </c>
      <c r="AU780" s="16" t="s">
        <v>89</v>
      </c>
    </row>
    <row r="781" spans="2:65" s="1" customFormat="1">
      <c r="B781" s="31"/>
      <c r="D781" s="149" t="s">
        <v>200</v>
      </c>
      <c r="F781" s="150" t="s">
        <v>2349</v>
      </c>
      <c r="I781" s="147"/>
      <c r="L781" s="31"/>
      <c r="M781" s="148"/>
      <c r="T781" s="55"/>
      <c r="AT781" s="16" t="s">
        <v>200</v>
      </c>
      <c r="AU781" s="16" t="s">
        <v>89</v>
      </c>
    </row>
    <row r="782" spans="2:65" s="1" customFormat="1" ht="21.75" customHeight="1">
      <c r="B782" s="31"/>
      <c r="C782" s="152" t="s">
        <v>735</v>
      </c>
      <c r="D782" s="152" t="s">
        <v>426</v>
      </c>
      <c r="E782" s="153" t="s">
        <v>2350</v>
      </c>
      <c r="F782" s="154" t="s">
        <v>2351</v>
      </c>
      <c r="G782" s="155" t="s">
        <v>368</v>
      </c>
      <c r="H782" s="156">
        <v>5.88</v>
      </c>
      <c r="I782" s="157"/>
      <c r="J782" s="158">
        <f>ROUND(I782*H782,2)</f>
        <v>0</v>
      </c>
      <c r="K782" s="154" t="s">
        <v>196</v>
      </c>
      <c r="L782" s="159"/>
      <c r="M782" s="160" t="s">
        <v>1</v>
      </c>
      <c r="N782" s="161" t="s">
        <v>44</v>
      </c>
      <c r="P782" s="141">
        <f>O782*H782</f>
        <v>0</v>
      </c>
      <c r="Q782" s="141">
        <v>2.0000000000000001E-4</v>
      </c>
      <c r="R782" s="141">
        <f>Q782*H782</f>
        <v>1.176E-3</v>
      </c>
      <c r="S782" s="141">
        <v>0</v>
      </c>
      <c r="T782" s="142">
        <f>S782*H782</f>
        <v>0</v>
      </c>
      <c r="AR782" s="143" t="s">
        <v>281</v>
      </c>
      <c r="AT782" s="143" t="s">
        <v>426</v>
      </c>
      <c r="AU782" s="143" t="s">
        <v>89</v>
      </c>
      <c r="AY782" s="16" t="s">
        <v>190</v>
      </c>
      <c r="BE782" s="144">
        <f>IF(N782="základní",J782,0)</f>
        <v>0</v>
      </c>
      <c r="BF782" s="144">
        <f>IF(N782="snížená",J782,0)</f>
        <v>0</v>
      </c>
      <c r="BG782" s="144">
        <f>IF(N782="zákl. přenesená",J782,0)</f>
        <v>0</v>
      </c>
      <c r="BH782" s="144">
        <f>IF(N782="sníž. přenesená",J782,0)</f>
        <v>0</v>
      </c>
      <c r="BI782" s="144">
        <f>IF(N782="nulová",J782,0)</f>
        <v>0</v>
      </c>
      <c r="BJ782" s="16" t="s">
        <v>87</v>
      </c>
      <c r="BK782" s="144">
        <f>ROUND(I782*H782,2)</f>
        <v>0</v>
      </c>
      <c r="BL782" s="16" t="s">
        <v>237</v>
      </c>
      <c r="BM782" s="143" t="s">
        <v>1283</v>
      </c>
    </row>
    <row r="783" spans="2:65" s="1" customFormat="1">
      <c r="B783" s="31"/>
      <c r="D783" s="145" t="s">
        <v>198</v>
      </c>
      <c r="F783" s="146" t="s">
        <v>2351</v>
      </c>
      <c r="I783" s="147"/>
      <c r="L783" s="31"/>
      <c r="M783" s="148"/>
      <c r="T783" s="55"/>
      <c r="AT783" s="16" t="s">
        <v>198</v>
      </c>
      <c r="AU783" s="16" t="s">
        <v>89</v>
      </c>
    </row>
    <row r="784" spans="2:65" s="1" customFormat="1" ht="24.2" customHeight="1">
      <c r="B784" s="31"/>
      <c r="C784" s="132" t="s">
        <v>1284</v>
      </c>
      <c r="D784" s="132" t="s">
        <v>192</v>
      </c>
      <c r="E784" s="133" t="s">
        <v>1763</v>
      </c>
      <c r="F784" s="134" t="s">
        <v>1764</v>
      </c>
      <c r="G784" s="135" t="s">
        <v>926</v>
      </c>
      <c r="H784" s="136">
        <v>131.07</v>
      </c>
      <c r="I784" s="137"/>
      <c r="J784" s="138">
        <f>ROUND(I784*H784,2)</f>
        <v>0</v>
      </c>
      <c r="K784" s="134" t="s">
        <v>196</v>
      </c>
      <c r="L784" s="31"/>
      <c r="M784" s="139" t="s">
        <v>1</v>
      </c>
      <c r="N784" s="140" t="s">
        <v>44</v>
      </c>
      <c r="P784" s="141">
        <f>O784*H784</f>
        <v>0</v>
      </c>
      <c r="Q784" s="141">
        <v>4.6999999999999997E-5</v>
      </c>
      <c r="R784" s="141">
        <f>Q784*H784</f>
        <v>6.1602899999999997E-3</v>
      </c>
      <c r="S784" s="141">
        <v>0</v>
      </c>
      <c r="T784" s="142">
        <f>S784*H784</f>
        <v>0</v>
      </c>
      <c r="AR784" s="143" t="s">
        <v>237</v>
      </c>
      <c r="AT784" s="143" t="s">
        <v>192</v>
      </c>
      <c r="AU784" s="143" t="s">
        <v>89</v>
      </c>
      <c r="AY784" s="16" t="s">
        <v>190</v>
      </c>
      <c r="BE784" s="144">
        <f>IF(N784="základní",J784,0)</f>
        <v>0</v>
      </c>
      <c r="BF784" s="144">
        <f>IF(N784="snížená",J784,0)</f>
        <v>0</v>
      </c>
      <c r="BG784" s="144">
        <f>IF(N784="zákl. přenesená",J784,0)</f>
        <v>0</v>
      </c>
      <c r="BH784" s="144">
        <f>IF(N784="sníž. přenesená",J784,0)</f>
        <v>0</v>
      </c>
      <c r="BI784" s="144">
        <f>IF(N784="nulová",J784,0)</f>
        <v>0</v>
      </c>
      <c r="BJ784" s="16" t="s">
        <v>87</v>
      </c>
      <c r="BK784" s="144">
        <f>ROUND(I784*H784,2)</f>
        <v>0</v>
      </c>
      <c r="BL784" s="16" t="s">
        <v>237</v>
      </c>
      <c r="BM784" s="143" t="s">
        <v>1287</v>
      </c>
    </row>
    <row r="785" spans="2:65" s="1" customFormat="1" ht="19.5">
      <c r="B785" s="31"/>
      <c r="D785" s="145" t="s">
        <v>198</v>
      </c>
      <c r="F785" s="146" t="s">
        <v>1766</v>
      </c>
      <c r="I785" s="147"/>
      <c r="L785" s="31"/>
      <c r="M785" s="148"/>
      <c r="T785" s="55"/>
      <c r="AT785" s="16" t="s">
        <v>198</v>
      </c>
      <c r="AU785" s="16" t="s">
        <v>89</v>
      </c>
    </row>
    <row r="786" spans="2:65" s="1" customFormat="1">
      <c r="B786" s="31"/>
      <c r="D786" s="149" t="s">
        <v>200</v>
      </c>
      <c r="F786" s="150" t="s">
        <v>1767</v>
      </c>
      <c r="I786" s="147"/>
      <c r="L786" s="31"/>
      <c r="M786" s="148"/>
      <c r="T786" s="55"/>
      <c r="AT786" s="16" t="s">
        <v>200</v>
      </c>
      <c r="AU786" s="16" t="s">
        <v>89</v>
      </c>
    </row>
    <row r="787" spans="2:65" s="1" customFormat="1" ht="16.5" customHeight="1">
      <c r="B787" s="31"/>
      <c r="C787" s="152" t="s">
        <v>740</v>
      </c>
      <c r="D787" s="152" t="s">
        <v>426</v>
      </c>
      <c r="E787" s="153" t="s">
        <v>924</v>
      </c>
      <c r="F787" s="154" t="s">
        <v>925</v>
      </c>
      <c r="G787" s="155" t="s">
        <v>926</v>
      </c>
      <c r="H787" s="156">
        <v>131.07</v>
      </c>
      <c r="I787" s="157"/>
      <c r="J787" s="158">
        <f>ROUND(I787*H787,2)</f>
        <v>0</v>
      </c>
      <c r="K787" s="154" t="s">
        <v>1</v>
      </c>
      <c r="L787" s="159"/>
      <c r="M787" s="160" t="s">
        <v>1</v>
      </c>
      <c r="N787" s="161" t="s">
        <v>44</v>
      </c>
      <c r="P787" s="141">
        <f>O787*H787</f>
        <v>0</v>
      </c>
      <c r="Q787" s="141">
        <v>0</v>
      </c>
      <c r="R787" s="141">
        <f>Q787*H787</f>
        <v>0</v>
      </c>
      <c r="S787" s="141">
        <v>0</v>
      </c>
      <c r="T787" s="142">
        <f>S787*H787</f>
        <v>0</v>
      </c>
      <c r="AR787" s="143" t="s">
        <v>281</v>
      </c>
      <c r="AT787" s="143" t="s">
        <v>426</v>
      </c>
      <c r="AU787" s="143" t="s">
        <v>89</v>
      </c>
      <c r="AY787" s="16" t="s">
        <v>190</v>
      </c>
      <c r="BE787" s="144">
        <f>IF(N787="základní",J787,0)</f>
        <v>0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6" t="s">
        <v>87</v>
      </c>
      <c r="BK787" s="144">
        <f>ROUND(I787*H787,2)</f>
        <v>0</v>
      </c>
      <c r="BL787" s="16" t="s">
        <v>237</v>
      </c>
      <c r="BM787" s="143" t="s">
        <v>1291</v>
      </c>
    </row>
    <row r="788" spans="2:65" s="1" customFormat="1">
      <c r="B788" s="31"/>
      <c r="D788" s="145" t="s">
        <v>198</v>
      </c>
      <c r="F788" s="146" t="s">
        <v>928</v>
      </c>
      <c r="I788" s="147"/>
      <c r="L788" s="31"/>
      <c r="M788" s="148"/>
      <c r="T788" s="55"/>
      <c r="AT788" s="16" t="s">
        <v>198</v>
      </c>
      <c r="AU788" s="16" t="s">
        <v>89</v>
      </c>
    </row>
    <row r="789" spans="2:65" s="1" customFormat="1" ht="19.5">
      <c r="B789" s="31"/>
      <c r="D789" s="145" t="s">
        <v>403</v>
      </c>
      <c r="F789" s="151" t="s">
        <v>2352</v>
      </c>
      <c r="I789" s="147"/>
      <c r="L789" s="31"/>
      <c r="M789" s="148"/>
      <c r="T789" s="55"/>
      <c r="AT789" s="16" t="s">
        <v>403</v>
      </c>
      <c r="AU789" s="16" t="s">
        <v>89</v>
      </c>
    </row>
    <row r="790" spans="2:65" s="1" customFormat="1" ht="24.2" customHeight="1">
      <c r="B790" s="31"/>
      <c r="C790" s="132" t="s">
        <v>1294</v>
      </c>
      <c r="D790" s="132" t="s">
        <v>192</v>
      </c>
      <c r="E790" s="133" t="s">
        <v>2243</v>
      </c>
      <c r="F790" s="134" t="s">
        <v>2244</v>
      </c>
      <c r="G790" s="135" t="s">
        <v>204</v>
      </c>
      <c r="H790" s="136">
        <v>14</v>
      </c>
      <c r="I790" s="137"/>
      <c r="J790" s="138">
        <f>ROUND(I790*H790,2)</f>
        <v>0</v>
      </c>
      <c r="K790" s="134" t="s">
        <v>196</v>
      </c>
      <c r="L790" s="31"/>
      <c r="M790" s="139" t="s">
        <v>1</v>
      </c>
      <c r="N790" s="140" t="s">
        <v>44</v>
      </c>
      <c r="P790" s="141">
        <f>O790*H790</f>
        <v>0</v>
      </c>
      <c r="Q790" s="141">
        <v>2.459E-5</v>
      </c>
      <c r="R790" s="141">
        <f>Q790*H790</f>
        <v>3.4425999999999999E-4</v>
      </c>
      <c r="S790" s="141">
        <v>0</v>
      </c>
      <c r="T790" s="142">
        <f>S790*H790</f>
        <v>0</v>
      </c>
      <c r="AR790" s="143" t="s">
        <v>237</v>
      </c>
      <c r="AT790" s="143" t="s">
        <v>192</v>
      </c>
      <c r="AU790" s="143" t="s">
        <v>89</v>
      </c>
      <c r="AY790" s="16" t="s">
        <v>190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6" t="s">
        <v>87</v>
      </c>
      <c r="BK790" s="144">
        <f>ROUND(I790*H790,2)</f>
        <v>0</v>
      </c>
      <c r="BL790" s="16" t="s">
        <v>237</v>
      </c>
      <c r="BM790" s="143" t="s">
        <v>1297</v>
      </c>
    </row>
    <row r="791" spans="2:65" s="1" customFormat="1" ht="19.5">
      <c r="B791" s="31"/>
      <c r="D791" s="145" t="s">
        <v>198</v>
      </c>
      <c r="F791" s="146" t="s">
        <v>2245</v>
      </c>
      <c r="I791" s="147"/>
      <c r="L791" s="31"/>
      <c r="M791" s="148"/>
      <c r="T791" s="55"/>
      <c r="AT791" s="16" t="s">
        <v>198</v>
      </c>
      <c r="AU791" s="16" t="s">
        <v>89</v>
      </c>
    </row>
    <row r="792" spans="2:65" s="1" customFormat="1">
      <c r="B792" s="31"/>
      <c r="D792" s="149" t="s">
        <v>200</v>
      </c>
      <c r="F792" s="150" t="s">
        <v>2246</v>
      </c>
      <c r="I792" s="147"/>
      <c r="L792" s="31"/>
      <c r="M792" s="148"/>
      <c r="T792" s="55"/>
      <c r="AT792" s="16" t="s">
        <v>200</v>
      </c>
      <c r="AU792" s="16" t="s">
        <v>89</v>
      </c>
    </row>
    <row r="793" spans="2:65" s="1" customFormat="1" ht="19.5">
      <c r="B793" s="31"/>
      <c r="D793" s="145" t="s">
        <v>403</v>
      </c>
      <c r="F793" s="151" t="s">
        <v>2247</v>
      </c>
      <c r="I793" s="147"/>
      <c r="L793" s="31"/>
      <c r="M793" s="148"/>
      <c r="T793" s="55"/>
      <c r="AT793" s="16" t="s">
        <v>403</v>
      </c>
      <c r="AU793" s="16" t="s">
        <v>89</v>
      </c>
    </row>
    <row r="794" spans="2:65" s="1" customFormat="1" ht="24.2" customHeight="1">
      <c r="B794" s="31"/>
      <c r="C794" s="132" t="s">
        <v>744</v>
      </c>
      <c r="D794" s="132" t="s">
        <v>192</v>
      </c>
      <c r="E794" s="133" t="s">
        <v>1734</v>
      </c>
      <c r="F794" s="134" t="s">
        <v>1735</v>
      </c>
      <c r="G794" s="135" t="s">
        <v>926</v>
      </c>
      <c r="H794" s="136">
        <v>363.85399999999998</v>
      </c>
      <c r="I794" s="137"/>
      <c r="J794" s="138">
        <f>ROUND(I794*H794,2)</f>
        <v>0</v>
      </c>
      <c r="K794" s="134" t="s">
        <v>196</v>
      </c>
      <c r="L794" s="31"/>
      <c r="M794" s="139" t="s">
        <v>1</v>
      </c>
      <c r="N794" s="140" t="s">
        <v>44</v>
      </c>
      <c r="P794" s="141">
        <f>O794*H794</f>
        <v>0</v>
      </c>
      <c r="Q794" s="141">
        <v>5.8275E-5</v>
      </c>
      <c r="R794" s="141">
        <f>Q794*H794</f>
        <v>2.1203591849999998E-2</v>
      </c>
      <c r="S794" s="141">
        <v>0</v>
      </c>
      <c r="T794" s="142">
        <f>S794*H794</f>
        <v>0</v>
      </c>
      <c r="AR794" s="143" t="s">
        <v>237</v>
      </c>
      <c r="AT794" s="143" t="s">
        <v>192</v>
      </c>
      <c r="AU794" s="143" t="s">
        <v>89</v>
      </c>
      <c r="AY794" s="16" t="s">
        <v>190</v>
      </c>
      <c r="BE794" s="144">
        <f>IF(N794="základní",J794,0)</f>
        <v>0</v>
      </c>
      <c r="BF794" s="144">
        <f>IF(N794="snížená",J794,0)</f>
        <v>0</v>
      </c>
      <c r="BG794" s="144">
        <f>IF(N794="zákl. přenesená",J794,0)</f>
        <v>0</v>
      </c>
      <c r="BH794" s="144">
        <f>IF(N794="sníž. přenesená",J794,0)</f>
        <v>0</v>
      </c>
      <c r="BI794" s="144">
        <f>IF(N794="nulová",J794,0)</f>
        <v>0</v>
      </c>
      <c r="BJ794" s="16" t="s">
        <v>87</v>
      </c>
      <c r="BK794" s="144">
        <f>ROUND(I794*H794,2)</f>
        <v>0</v>
      </c>
      <c r="BL794" s="16" t="s">
        <v>237</v>
      </c>
      <c r="BM794" s="143" t="s">
        <v>1304</v>
      </c>
    </row>
    <row r="795" spans="2:65" s="1" customFormat="1" ht="19.5">
      <c r="B795" s="31"/>
      <c r="D795" s="145" t="s">
        <v>198</v>
      </c>
      <c r="F795" s="146" t="s">
        <v>1737</v>
      </c>
      <c r="I795" s="147"/>
      <c r="L795" s="31"/>
      <c r="M795" s="148"/>
      <c r="T795" s="55"/>
      <c r="AT795" s="16" t="s">
        <v>198</v>
      </c>
      <c r="AU795" s="16" t="s">
        <v>89</v>
      </c>
    </row>
    <row r="796" spans="2:65" s="1" customFormat="1">
      <c r="B796" s="31"/>
      <c r="D796" s="149" t="s">
        <v>200</v>
      </c>
      <c r="F796" s="150" t="s">
        <v>1738</v>
      </c>
      <c r="I796" s="147"/>
      <c r="L796" s="31"/>
      <c r="M796" s="148"/>
      <c r="T796" s="55"/>
      <c r="AT796" s="16" t="s">
        <v>200</v>
      </c>
      <c r="AU796" s="16" t="s">
        <v>89</v>
      </c>
    </row>
    <row r="797" spans="2:65" s="1" customFormat="1" ht="19.5">
      <c r="B797" s="31"/>
      <c r="D797" s="145" t="s">
        <v>403</v>
      </c>
      <c r="F797" s="151" t="s">
        <v>1739</v>
      </c>
      <c r="I797" s="147"/>
      <c r="L797" s="31"/>
      <c r="M797" s="148"/>
      <c r="T797" s="55"/>
      <c r="AT797" s="16" t="s">
        <v>403</v>
      </c>
      <c r="AU797" s="16" t="s">
        <v>89</v>
      </c>
    </row>
    <row r="798" spans="2:65" s="1" customFormat="1" ht="16.5" customHeight="1">
      <c r="B798" s="31"/>
      <c r="C798" s="152" t="s">
        <v>1307</v>
      </c>
      <c r="D798" s="152" t="s">
        <v>426</v>
      </c>
      <c r="E798" s="153" t="s">
        <v>924</v>
      </c>
      <c r="F798" s="154" t="s">
        <v>925</v>
      </c>
      <c r="G798" s="155" t="s">
        <v>926</v>
      </c>
      <c r="H798" s="156">
        <v>363.85399999999998</v>
      </c>
      <c r="I798" s="157"/>
      <c r="J798" s="158">
        <f>ROUND(I798*H798,2)</f>
        <v>0</v>
      </c>
      <c r="K798" s="154" t="s">
        <v>1</v>
      </c>
      <c r="L798" s="159"/>
      <c r="M798" s="160" t="s">
        <v>1</v>
      </c>
      <c r="N798" s="161" t="s">
        <v>44</v>
      </c>
      <c r="P798" s="141">
        <f>O798*H798</f>
        <v>0</v>
      </c>
      <c r="Q798" s="141">
        <v>0</v>
      </c>
      <c r="R798" s="141">
        <f>Q798*H798</f>
        <v>0</v>
      </c>
      <c r="S798" s="141">
        <v>0</v>
      </c>
      <c r="T798" s="142">
        <f>S798*H798</f>
        <v>0</v>
      </c>
      <c r="AR798" s="143" t="s">
        <v>281</v>
      </c>
      <c r="AT798" s="143" t="s">
        <v>426</v>
      </c>
      <c r="AU798" s="143" t="s">
        <v>89</v>
      </c>
      <c r="AY798" s="16" t="s">
        <v>190</v>
      </c>
      <c r="BE798" s="144">
        <f>IF(N798="základní",J798,0)</f>
        <v>0</v>
      </c>
      <c r="BF798" s="144">
        <f>IF(N798="snížená",J798,0)</f>
        <v>0</v>
      </c>
      <c r="BG798" s="144">
        <f>IF(N798="zákl. přenesená",J798,0)</f>
        <v>0</v>
      </c>
      <c r="BH798" s="144">
        <f>IF(N798="sníž. přenesená",J798,0)</f>
        <v>0</v>
      </c>
      <c r="BI798" s="144">
        <f>IF(N798="nulová",J798,0)</f>
        <v>0</v>
      </c>
      <c r="BJ798" s="16" t="s">
        <v>87</v>
      </c>
      <c r="BK798" s="144">
        <f>ROUND(I798*H798,2)</f>
        <v>0</v>
      </c>
      <c r="BL798" s="16" t="s">
        <v>237</v>
      </c>
      <c r="BM798" s="143" t="s">
        <v>1310</v>
      </c>
    </row>
    <row r="799" spans="2:65" s="1" customFormat="1">
      <c r="B799" s="31"/>
      <c r="D799" s="145" t="s">
        <v>198</v>
      </c>
      <c r="F799" s="146" t="s">
        <v>928</v>
      </c>
      <c r="I799" s="147"/>
      <c r="L799" s="31"/>
      <c r="M799" s="148"/>
      <c r="T799" s="55"/>
      <c r="AT799" s="16" t="s">
        <v>198</v>
      </c>
      <c r="AU799" s="16" t="s">
        <v>89</v>
      </c>
    </row>
    <row r="800" spans="2:65" s="1" customFormat="1" ht="24.2" customHeight="1">
      <c r="B800" s="31"/>
      <c r="C800" s="132" t="s">
        <v>749</v>
      </c>
      <c r="D800" s="132" t="s">
        <v>192</v>
      </c>
      <c r="E800" s="133" t="s">
        <v>2353</v>
      </c>
      <c r="F800" s="134" t="s">
        <v>2354</v>
      </c>
      <c r="G800" s="135" t="s">
        <v>204</v>
      </c>
      <c r="H800" s="136">
        <v>2</v>
      </c>
      <c r="I800" s="137"/>
      <c r="J800" s="138">
        <f>ROUND(I800*H800,2)</f>
        <v>0</v>
      </c>
      <c r="K800" s="134" t="s">
        <v>1</v>
      </c>
      <c r="L800" s="31"/>
      <c r="M800" s="139" t="s">
        <v>1</v>
      </c>
      <c r="N800" s="140" t="s">
        <v>44</v>
      </c>
      <c r="P800" s="141">
        <f>O800*H800</f>
        <v>0</v>
      </c>
      <c r="Q800" s="141">
        <v>0</v>
      </c>
      <c r="R800" s="141">
        <f>Q800*H800</f>
        <v>0</v>
      </c>
      <c r="S800" s="141">
        <v>0</v>
      </c>
      <c r="T800" s="142">
        <f>S800*H800</f>
        <v>0</v>
      </c>
      <c r="AR800" s="143" t="s">
        <v>237</v>
      </c>
      <c r="AT800" s="143" t="s">
        <v>192</v>
      </c>
      <c r="AU800" s="143" t="s">
        <v>89</v>
      </c>
      <c r="AY800" s="16" t="s">
        <v>190</v>
      </c>
      <c r="BE800" s="144">
        <f>IF(N800="základní",J800,0)</f>
        <v>0</v>
      </c>
      <c r="BF800" s="144">
        <f>IF(N800="snížená",J800,0)</f>
        <v>0</v>
      </c>
      <c r="BG800" s="144">
        <f>IF(N800="zákl. přenesená",J800,0)</f>
        <v>0</v>
      </c>
      <c r="BH800" s="144">
        <f>IF(N800="sníž. přenesená",J800,0)</f>
        <v>0</v>
      </c>
      <c r="BI800" s="144">
        <f>IF(N800="nulová",J800,0)</f>
        <v>0</v>
      </c>
      <c r="BJ800" s="16" t="s">
        <v>87</v>
      </c>
      <c r="BK800" s="144">
        <f>ROUND(I800*H800,2)</f>
        <v>0</v>
      </c>
      <c r="BL800" s="16" t="s">
        <v>237</v>
      </c>
      <c r="BM800" s="143" t="s">
        <v>1313</v>
      </c>
    </row>
    <row r="801" spans="2:65" s="1" customFormat="1" ht="19.5">
      <c r="B801" s="31"/>
      <c r="D801" s="145" t="s">
        <v>198</v>
      </c>
      <c r="F801" s="146" t="s">
        <v>2354</v>
      </c>
      <c r="I801" s="147"/>
      <c r="L801" s="31"/>
      <c r="M801" s="148"/>
      <c r="T801" s="55"/>
      <c r="AT801" s="16" t="s">
        <v>198</v>
      </c>
      <c r="AU801" s="16" t="s">
        <v>89</v>
      </c>
    </row>
    <row r="802" spans="2:65" s="1" customFormat="1" ht="16.5" customHeight="1">
      <c r="B802" s="31"/>
      <c r="C802" s="132" t="s">
        <v>1314</v>
      </c>
      <c r="D802" s="132" t="s">
        <v>192</v>
      </c>
      <c r="E802" s="133" t="s">
        <v>2355</v>
      </c>
      <c r="F802" s="134" t="s">
        <v>2356</v>
      </c>
      <c r="G802" s="135" t="s">
        <v>936</v>
      </c>
      <c r="H802" s="136">
        <v>2</v>
      </c>
      <c r="I802" s="137"/>
      <c r="J802" s="138">
        <f>ROUND(I802*H802,2)</f>
        <v>0</v>
      </c>
      <c r="K802" s="134" t="s">
        <v>1</v>
      </c>
      <c r="L802" s="31"/>
      <c r="M802" s="139" t="s">
        <v>1</v>
      </c>
      <c r="N802" s="140" t="s">
        <v>44</v>
      </c>
      <c r="P802" s="141">
        <f>O802*H802</f>
        <v>0</v>
      </c>
      <c r="Q802" s="141">
        <v>0</v>
      </c>
      <c r="R802" s="141">
        <f>Q802*H802</f>
        <v>0</v>
      </c>
      <c r="S802" s="141">
        <v>0</v>
      </c>
      <c r="T802" s="142">
        <f>S802*H802</f>
        <v>0</v>
      </c>
      <c r="AR802" s="143" t="s">
        <v>237</v>
      </c>
      <c r="AT802" s="143" t="s">
        <v>192</v>
      </c>
      <c r="AU802" s="143" t="s">
        <v>89</v>
      </c>
      <c r="AY802" s="16" t="s">
        <v>190</v>
      </c>
      <c r="BE802" s="144">
        <f>IF(N802="základní",J802,0)</f>
        <v>0</v>
      </c>
      <c r="BF802" s="144">
        <f>IF(N802="snížená",J802,0)</f>
        <v>0</v>
      </c>
      <c r="BG802" s="144">
        <f>IF(N802="zákl. přenesená",J802,0)</f>
        <v>0</v>
      </c>
      <c r="BH802" s="144">
        <f>IF(N802="sníž. přenesená",J802,0)</f>
        <v>0</v>
      </c>
      <c r="BI802" s="144">
        <f>IF(N802="nulová",J802,0)</f>
        <v>0</v>
      </c>
      <c r="BJ802" s="16" t="s">
        <v>87</v>
      </c>
      <c r="BK802" s="144">
        <f>ROUND(I802*H802,2)</f>
        <v>0</v>
      </c>
      <c r="BL802" s="16" t="s">
        <v>237</v>
      </c>
      <c r="BM802" s="143" t="s">
        <v>1317</v>
      </c>
    </row>
    <row r="803" spans="2:65" s="1" customFormat="1">
      <c r="B803" s="31"/>
      <c r="D803" s="145" t="s">
        <v>198</v>
      </c>
      <c r="F803" s="146" t="s">
        <v>2356</v>
      </c>
      <c r="I803" s="147"/>
      <c r="L803" s="31"/>
      <c r="M803" s="148"/>
      <c r="T803" s="55"/>
      <c r="AT803" s="16" t="s">
        <v>198</v>
      </c>
      <c r="AU803" s="16" t="s">
        <v>89</v>
      </c>
    </row>
    <row r="804" spans="2:65" s="1" customFormat="1" ht="24.2" customHeight="1">
      <c r="B804" s="31"/>
      <c r="C804" s="132" t="s">
        <v>752</v>
      </c>
      <c r="D804" s="132" t="s">
        <v>192</v>
      </c>
      <c r="E804" s="133" t="s">
        <v>1719</v>
      </c>
      <c r="F804" s="134" t="s">
        <v>1720</v>
      </c>
      <c r="G804" s="135" t="s">
        <v>926</v>
      </c>
      <c r="H804" s="136">
        <v>158.31</v>
      </c>
      <c r="I804" s="137"/>
      <c r="J804" s="138">
        <f>ROUND(I804*H804,2)</f>
        <v>0</v>
      </c>
      <c r="K804" s="134" t="s">
        <v>196</v>
      </c>
      <c r="L804" s="31"/>
      <c r="M804" s="139" t="s">
        <v>1</v>
      </c>
      <c r="N804" s="140" t="s">
        <v>44</v>
      </c>
      <c r="P804" s="141">
        <f>O804*H804</f>
        <v>0</v>
      </c>
      <c r="Q804" s="141">
        <v>6.0612500000000003E-5</v>
      </c>
      <c r="R804" s="141">
        <f>Q804*H804</f>
        <v>9.5955648750000004E-3</v>
      </c>
      <c r="S804" s="141">
        <v>0</v>
      </c>
      <c r="T804" s="142">
        <f>S804*H804</f>
        <v>0</v>
      </c>
      <c r="AR804" s="143" t="s">
        <v>237</v>
      </c>
      <c r="AT804" s="143" t="s">
        <v>192</v>
      </c>
      <c r="AU804" s="143" t="s">
        <v>89</v>
      </c>
      <c r="AY804" s="16" t="s">
        <v>190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6" t="s">
        <v>87</v>
      </c>
      <c r="BK804" s="144">
        <f>ROUND(I804*H804,2)</f>
        <v>0</v>
      </c>
      <c r="BL804" s="16" t="s">
        <v>237</v>
      </c>
      <c r="BM804" s="143" t="s">
        <v>1322</v>
      </c>
    </row>
    <row r="805" spans="2:65" s="1" customFormat="1" ht="19.5">
      <c r="B805" s="31"/>
      <c r="D805" s="145" t="s">
        <v>198</v>
      </c>
      <c r="F805" s="146" t="s">
        <v>1722</v>
      </c>
      <c r="I805" s="147"/>
      <c r="L805" s="31"/>
      <c r="M805" s="148"/>
      <c r="T805" s="55"/>
      <c r="AT805" s="16" t="s">
        <v>198</v>
      </c>
      <c r="AU805" s="16" t="s">
        <v>89</v>
      </c>
    </row>
    <row r="806" spans="2:65" s="1" customFormat="1">
      <c r="B806" s="31"/>
      <c r="D806" s="149" t="s">
        <v>200</v>
      </c>
      <c r="F806" s="150" t="s">
        <v>1723</v>
      </c>
      <c r="I806" s="147"/>
      <c r="L806" s="31"/>
      <c r="M806" s="148"/>
      <c r="T806" s="55"/>
      <c r="AT806" s="16" t="s">
        <v>200</v>
      </c>
      <c r="AU806" s="16" t="s">
        <v>89</v>
      </c>
    </row>
    <row r="807" spans="2:65" s="1" customFormat="1" ht="24.2" customHeight="1">
      <c r="B807" s="31"/>
      <c r="C807" s="152" t="s">
        <v>1323</v>
      </c>
      <c r="D807" s="152" t="s">
        <v>426</v>
      </c>
      <c r="E807" s="153" t="s">
        <v>1754</v>
      </c>
      <c r="F807" s="154" t="s">
        <v>1755</v>
      </c>
      <c r="G807" s="155" t="s">
        <v>265</v>
      </c>
      <c r="H807" s="156">
        <v>0.158</v>
      </c>
      <c r="I807" s="157"/>
      <c r="J807" s="158">
        <f>ROUND(I807*H807,2)</f>
        <v>0</v>
      </c>
      <c r="K807" s="154" t="s">
        <v>196</v>
      </c>
      <c r="L807" s="159"/>
      <c r="M807" s="160" t="s">
        <v>1</v>
      </c>
      <c r="N807" s="161" t="s">
        <v>44</v>
      </c>
      <c r="P807" s="141">
        <f>O807*H807</f>
        <v>0</v>
      </c>
      <c r="Q807" s="141">
        <v>1</v>
      </c>
      <c r="R807" s="141">
        <f>Q807*H807</f>
        <v>0.158</v>
      </c>
      <c r="S807" s="141">
        <v>0</v>
      </c>
      <c r="T807" s="142">
        <f>S807*H807</f>
        <v>0</v>
      </c>
      <c r="AR807" s="143" t="s">
        <v>281</v>
      </c>
      <c r="AT807" s="143" t="s">
        <v>426</v>
      </c>
      <c r="AU807" s="143" t="s">
        <v>89</v>
      </c>
      <c r="AY807" s="16" t="s">
        <v>190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6" t="s">
        <v>87</v>
      </c>
      <c r="BK807" s="144">
        <f>ROUND(I807*H807,2)</f>
        <v>0</v>
      </c>
      <c r="BL807" s="16" t="s">
        <v>237</v>
      </c>
      <c r="BM807" s="143" t="s">
        <v>1326</v>
      </c>
    </row>
    <row r="808" spans="2:65" s="1" customFormat="1" ht="19.5">
      <c r="B808" s="31"/>
      <c r="D808" s="145" t="s">
        <v>198</v>
      </c>
      <c r="F808" s="146" t="s">
        <v>1755</v>
      </c>
      <c r="I808" s="147"/>
      <c r="L808" s="31"/>
      <c r="M808" s="148"/>
      <c r="T808" s="55"/>
      <c r="AT808" s="16" t="s">
        <v>198</v>
      </c>
      <c r="AU808" s="16" t="s">
        <v>89</v>
      </c>
    </row>
    <row r="809" spans="2:65" s="1" customFormat="1" ht="24.2" customHeight="1">
      <c r="B809" s="31"/>
      <c r="C809" s="132" t="s">
        <v>757</v>
      </c>
      <c r="D809" s="132" t="s">
        <v>192</v>
      </c>
      <c r="E809" s="133" t="s">
        <v>1719</v>
      </c>
      <c r="F809" s="134" t="s">
        <v>1720</v>
      </c>
      <c r="G809" s="135" t="s">
        <v>926</v>
      </c>
      <c r="H809" s="136">
        <v>34.53</v>
      </c>
      <c r="I809" s="137"/>
      <c r="J809" s="138">
        <f>ROUND(I809*H809,2)</f>
        <v>0</v>
      </c>
      <c r="K809" s="134" t="s">
        <v>196</v>
      </c>
      <c r="L809" s="31"/>
      <c r="M809" s="139" t="s">
        <v>1</v>
      </c>
      <c r="N809" s="140" t="s">
        <v>44</v>
      </c>
      <c r="P809" s="141">
        <f>O809*H809</f>
        <v>0</v>
      </c>
      <c r="Q809" s="141">
        <v>6.0612500000000003E-5</v>
      </c>
      <c r="R809" s="141">
        <f>Q809*H809</f>
        <v>2.0929496250000003E-3</v>
      </c>
      <c r="S809" s="141">
        <v>0</v>
      </c>
      <c r="T809" s="142">
        <f>S809*H809</f>
        <v>0</v>
      </c>
      <c r="AR809" s="143" t="s">
        <v>237</v>
      </c>
      <c r="AT809" s="143" t="s">
        <v>192</v>
      </c>
      <c r="AU809" s="143" t="s">
        <v>89</v>
      </c>
      <c r="AY809" s="16" t="s">
        <v>190</v>
      </c>
      <c r="BE809" s="144">
        <f>IF(N809="základní",J809,0)</f>
        <v>0</v>
      </c>
      <c r="BF809" s="144">
        <f>IF(N809="snížená",J809,0)</f>
        <v>0</v>
      </c>
      <c r="BG809" s="144">
        <f>IF(N809="zákl. přenesená",J809,0)</f>
        <v>0</v>
      </c>
      <c r="BH809" s="144">
        <f>IF(N809="sníž. přenesená",J809,0)</f>
        <v>0</v>
      </c>
      <c r="BI809" s="144">
        <f>IF(N809="nulová",J809,0)</f>
        <v>0</v>
      </c>
      <c r="BJ809" s="16" t="s">
        <v>87</v>
      </c>
      <c r="BK809" s="144">
        <f>ROUND(I809*H809,2)</f>
        <v>0</v>
      </c>
      <c r="BL809" s="16" t="s">
        <v>237</v>
      </c>
      <c r="BM809" s="143" t="s">
        <v>1331</v>
      </c>
    </row>
    <row r="810" spans="2:65" s="1" customFormat="1" ht="19.5">
      <c r="B810" s="31"/>
      <c r="D810" s="145" t="s">
        <v>198</v>
      </c>
      <c r="F810" s="146" t="s">
        <v>1722</v>
      </c>
      <c r="I810" s="147"/>
      <c r="L810" s="31"/>
      <c r="M810" s="148"/>
      <c r="T810" s="55"/>
      <c r="AT810" s="16" t="s">
        <v>198</v>
      </c>
      <c r="AU810" s="16" t="s">
        <v>89</v>
      </c>
    </row>
    <row r="811" spans="2:65" s="1" customFormat="1">
      <c r="B811" s="31"/>
      <c r="D811" s="149" t="s">
        <v>200</v>
      </c>
      <c r="F811" s="150" t="s">
        <v>1723</v>
      </c>
      <c r="I811" s="147"/>
      <c r="L811" s="31"/>
      <c r="M811" s="148"/>
      <c r="T811" s="55"/>
      <c r="AT811" s="16" t="s">
        <v>200</v>
      </c>
      <c r="AU811" s="16" t="s">
        <v>89</v>
      </c>
    </row>
    <row r="812" spans="2:65" s="1" customFormat="1" ht="24.2" customHeight="1">
      <c r="B812" s="31"/>
      <c r="C812" s="152" t="s">
        <v>1333</v>
      </c>
      <c r="D812" s="152" t="s">
        <v>426</v>
      </c>
      <c r="E812" s="153" t="s">
        <v>1749</v>
      </c>
      <c r="F812" s="154" t="s">
        <v>1750</v>
      </c>
      <c r="G812" s="155" t="s">
        <v>265</v>
      </c>
      <c r="H812" s="156">
        <v>3.5000000000000003E-2</v>
      </c>
      <c r="I812" s="157"/>
      <c r="J812" s="158">
        <f>ROUND(I812*H812,2)</f>
        <v>0</v>
      </c>
      <c r="K812" s="154" t="s">
        <v>196</v>
      </c>
      <c r="L812" s="159"/>
      <c r="M812" s="160" t="s">
        <v>1</v>
      </c>
      <c r="N812" s="161" t="s">
        <v>44</v>
      </c>
      <c r="P812" s="141">
        <f>O812*H812</f>
        <v>0</v>
      </c>
      <c r="Q812" s="141">
        <v>1</v>
      </c>
      <c r="R812" s="141">
        <f>Q812*H812</f>
        <v>3.5000000000000003E-2</v>
      </c>
      <c r="S812" s="141">
        <v>0</v>
      </c>
      <c r="T812" s="142">
        <f>S812*H812</f>
        <v>0</v>
      </c>
      <c r="AR812" s="143" t="s">
        <v>281</v>
      </c>
      <c r="AT812" s="143" t="s">
        <v>426</v>
      </c>
      <c r="AU812" s="143" t="s">
        <v>89</v>
      </c>
      <c r="AY812" s="16" t="s">
        <v>190</v>
      </c>
      <c r="BE812" s="144">
        <f>IF(N812="základní",J812,0)</f>
        <v>0</v>
      </c>
      <c r="BF812" s="144">
        <f>IF(N812="snížená",J812,0)</f>
        <v>0</v>
      </c>
      <c r="BG812" s="144">
        <f>IF(N812="zákl. přenesená",J812,0)</f>
        <v>0</v>
      </c>
      <c r="BH812" s="144">
        <f>IF(N812="sníž. přenesená",J812,0)</f>
        <v>0</v>
      </c>
      <c r="BI812" s="144">
        <f>IF(N812="nulová",J812,0)</f>
        <v>0</v>
      </c>
      <c r="BJ812" s="16" t="s">
        <v>87</v>
      </c>
      <c r="BK812" s="144">
        <f>ROUND(I812*H812,2)</f>
        <v>0</v>
      </c>
      <c r="BL812" s="16" t="s">
        <v>237</v>
      </c>
      <c r="BM812" s="143" t="s">
        <v>1336</v>
      </c>
    </row>
    <row r="813" spans="2:65" s="1" customFormat="1">
      <c r="B813" s="31"/>
      <c r="D813" s="145" t="s">
        <v>198</v>
      </c>
      <c r="F813" s="146" t="s">
        <v>1750</v>
      </c>
      <c r="I813" s="147"/>
      <c r="L813" s="31"/>
      <c r="M813" s="148"/>
      <c r="T813" s="55"/>
      <c r="AT813" s="16" t="s">
        <v>198</v>
      </c>
      <c r="AU813" s="16" t="s">
        <v>89</v>
      </c>
    </row>
    <row r="814" spans="2:65" s="1" customFormat="1" ht="24.2" customHeight="1">
      <c r="B814" s="31"/>
      <c r="C814" s="132" t="s">
        <v>762</v>
      </c>
      <c r="D814" s="132" t="s">
        <v>192</v>
      </c>
      <c r="E814" s="133" t="s">
        <v>1758</v>
      </c>
      <c r="F814" s="134" t="s">
        <v>1759</v>
      </c>
      <c r="G814" s="135" t="s">
        <v>926</v>
      </c>
      <c r="H814" s="136">
        <v>670.21</v>
      </c>
      <c r="I814" s="137"/>
      <c r="J814" s="138">
        <f>ROUND(I814*H814,2)</f>
        <v>0</v>
      </c>
      <c r="K814" s="134" t="s">
        <v>196</v>
      </c>
      <c r="L814" s="31"/>
      <c r="M814" s="139" t="s">
        <v>1</v>
      </c>
      <c r="N814" s="140" t="s">
        <v>44</v>
      </c>
      <c r="P814" s="141">
        <f>O814*H814</f>
        <v>0</v>
      </c>
      <c r="Q814" s="141">
        <v>4.93375E-5</v>
      </c>
      <c r="R814" s="141">
        <f>Q814*H814</f>
        <v>3.3066485875000003E-2</v>
      </c>
      <c r="S814" s="141">
        <v>0</v>
      </c>
      <c r="T814" s="142">
        <f>S814*H814</f>
        <v>0</v>
      </c>
      <c r="AR814" s="143" t="s">
        <v>237</v>
      </c>
      <c r="AT814" s="143" t="s">
        <v>192</v>
      </c>
      <c r="AU814" s="143" t="s">
        <v>89</v>
      </c>
      <c r="AY814" s="16" t="s">
        <v>190</v>
      </c>
      <c r="BE814" s="144">
        <f>IF(N814="základní",J814,0)</f>
        <v>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6" t="s">
        <v>87</v>
      </c>
      <c r="BK814" s="144">
        <f>ROUND(I814*H814,2)</f>
        <v>0</v>
      </c>
      <c r="BL814" s="16" t="s">
        <v>237</v>
      </c>
      <c r="BM814" s="143" t="s">
        <v>1340</v>
      </c>
    </row>
    <row r="815" spans="2:65" s="1" customFormat="1" ht="19.5">
      <c r="B815" s="31"/>
      <c r="D815" s="145" t="s">
        <v>198</v>
      </c>
      <c r="F815" s="146" t="s">
        <v>1761</v>
      </c>
      <c r="I815" s="147"/>
      <c r="L815" s="31"/>
      <c r="M815" s="148"/>
      <c r="T815" s="55"/>
      <c r="AT815" s="16" t="s">
        <v>198</v>
      </c>
      <c r="AU815" s="16" t="s">
        <v>89</v>
      </c>
    </row>
    <row r="816" spans="2:65" s="1" customFormat="1">
      <c r="B816" s="31"/>
      <c r="D816" s="149" t="s">
        <v>200</v>
      </c>
      <c r="F816" s="150" t="s">
        <v>1762</v>
      </c>
      <c r="I816" s="147"/>
      <c r="L816" s="31"/>
      <c r="M816" s="148"/>
      <c r="T816" s="55"/>
      <c r="AT816" s="16" t="s">
        <v>200</v>
      </c>
      <c r="AU816" s="16" t="s">
        <v>89</v>
      </c>
    </row>
    <row r="817" spans="2:65" s="1" customFormat="1" ht="24.2" customHeight="1">
      <c r="B817" s="31"/>
      <c r="C817" s="132" t="s">
        <v>1343</v>
      </c>
      <c r="D817" s="132" t="s">
        <v>192</v>
      </c>
      <c r="E817" s="133" t="s">
        <v>1763</v>
      </c>
      <c r="F817" s="134" t="s">
        <v>1764</v>
      </c>
      <c r="G817" s="135" t="s">
        <v>926</v>
      </c>
      <c r="H817" s="136">
        <v>1388.28</v>
      </c>
      <c r="I817" s="137"/>
      <c r="J817" s="138">
        <f>ROUND(I817*H817,2)</f>
        <v>0</v>
      </c>
      <c r="K817" s="134" t="s">
        <v>196</v>
      </c>
      <c r="L817" s="31"/>
      <c r="M817" s="139" t="s">
        <v>1</v>
      </c>
      <c r="N817" s="140" t="s">
        <v>44</v>
      </c>
      <c r="P817" s="141">
        <f>O817*H817</f>
        <v>0</v>
      </c>
      <c r="Q817" s="141">
        <v>4.6999999999999997E-5</v>
      </c>
      <c r="R817" s="141">
        <f>Q817*H817</f>
        <v>6.524916E-2</v>
      </c>
      <c r="S817" s="141">
        <v>0</v>
      </c>
      <c r="T817" s="142">
        <f>S817*H817</f>
        <v>0</v>
      </c>
      <c r="AR817" s="143" t="s">
        <v>237</v>
      </c>
      <c r="AT817" s="143" t="s">
        <v>192</v>
      </c>
      <c r="AU817" s="143" t="s">
        <v>89</v>
      </c>
      <c r="AY817" s="16" t="s">
        <v>190</v>
      </c>
      <c r="BE817" s="144">
        <f>IF(N817="základní",J817,0)</f>
        <v>0</v>
      </c>
      <c r="BF817" s="144">
        <f>IF(N817="snížená",J817,0)</f>
        <v>0</v>
      </c>
      <c r="BG817" s="144">
        <f>IF(N817="zákl. přenesená",J817,0)</f>
        <v>0</v>
      </c>
      <c r="BH817" s="144">
        <f>IF(N817="sníž. přenesená",J817,0)</f>
        <v>0</v>
      </c>
      <c r="BI817" s="144">
        <f>IF(N817="nulová",J817,0)</f>
        <v>0</v>
      </c>
      <c r="BJ817" s="16" t="s">
        <v>87</v>
      </c>
      <c r="BK817" s="144">
        <f>ROUND(I817*H817,2)</f>
        <v>0</v>
      </c>
      <c r="BL817" s="16" t="s">
        <v>237</v>
      </c>
      <c r="BM817" s="143" t="s">
        <v>1346</v>
      </c>
    </row>
    <row r="818" spans="2:65" s="1" customFormat="1" ht="19.5">
      <c r="B818" s="31"/>
      <c r="D818" s="145" t="s">
        <v>198</v>
      </c>
      <c r="F818" s="146" t="s">
        <v>1766</v>
      </c>
      <c r="I818" s="147"/>
      <c r="L818" s="31"/>
      <c r="M818" s="148"/>
      <c r="T818" s="55"/>
      <c r="AT818" s="16" t="s">
        <v>198</v>
      </c>
      <c r="AU818" s="16" t="s">
        <v>89</v>
      </c>
    </row>
    <row r="819" spans="2:65" s="1" customFormat="1">
      <c r="B819" s="31"/>
      <c r="D819" s="149" t="s">
        <v>200</v>
      </c>
      <c r="F819" s="150" t="s">
        <v>1767</v>
      </c>
      <c r="I819" s="147"/>
      <c r="L819" s="31"/>
      <c r="M819" s="148"/>
      <c r="T819" s="55"/>
      <c r="AT819" s="16" t="s">
        <v>200</v>
      </c>
      <c r="AU819" s="16" t="s">
        <v>89</v>
      </c>
    </row>
    <row r="820" spans="2:65" s="1" customFormat="1" ht="21.75" customHeight="1">
      <c r="B820" s="31"/>
      <c r="C820" s="152" t="s">
        <v>767</v>
      </c>
      <c r="D820" s="152" t="s">
        <v>426</v>
      </c>
      <c r="E820" s="153" t="s">
        <v>1769</v>
      </c>
      <c r="F820" s="154" t="s">
        <v>1770</v>
      </c>
      <c r="G820" s="155" t="s">
        <v>265</v>
      </c>
      <c r="H820" s="156">
        <v>2.0579999999999998</v>
      </c>
      <c r="I820" s="157"/>
      <c r="J820" s="158">
        <f>ROUND(I820*H820,2)</f>
        <v>0</v>
      </c>
      <c r="K820" s="154" t="s">
        <v>196</v>
      </c>
      <c r="L820" s="159"/>
      <c r="M820" s="160" t="s">
        <v>1</v>
      </c>
      <c r="N820" s="161" t="s">
        <v>44</v>
      </c>
      <c r="P820" s="141">
        <f>O820*H820</f>
        <v>0</v>
      </c>
      <c r="Q820" s="141">
        <v>1</v>
      </c>
      <c r="R820" s="141">
        <f>Q820*H820</f>
        <v>2.0579999999999998</v>
      </c>
      <c r="S820" s="141">
        <v>0</v>
      </c>
      <c r="T820" s="142">
        <f>S820*H820</f>
        <v>0</v>
      </c>
      <c r="AR820" s="143" t="s">
        <v>281</v>
      </c>
      <c r="AT820" s="143" t="s">
        <v>426</v>
      </c>
      <c r="AU820" s="143" t="s">
        <v>89</v>
      </c>
      <c r="AY820" s="16" t="s">
        <v>190</v>
      </c>
      <c r="BE820" s="144">
        <f>IF(N820="základní",J820,0)</f>
        <v>0</v>
      </c>
      <c r="BF820" s="144">
        <f>IF(N820="snížená",J820,0)</f>
        <v>0</v>
      </c>
      <c r="BG820" s="144">
        <f>IF(N820="zákl. přenesená",J820,0)</f>
        <v>0</v>
      </c>
      <c r="BH820" s="144">
        <f>IF(N820="sníž. přenesená",J820,0)</f>
        <v>0</v>
      </c>
      <c r="BI820" s="144">
        <f>IF(N820="nulová",J820,0)</f>
        <v>0</v>
      </c>
      <c r="BJ820" s="16" t="s">
        <v>87</v>
      </c>
      <c r="BK820" s="144">
        <f>ROUND(I820*H820,2)</f>
        <v>0</v>
      </c>
      <c r="BL820" s="16" t="s">
        <v>237</v>
      </c>
      <c r="BM820" s="143" t="s">
        <v>1351</v>
      </c>
    </row>
    <row r="821" spans="2:65" s="1" customFormat="1" ht="29.25">
      <c r="B821" s="31"/>
      <c r="D821" s="145" t="s">
        <v>198</v>
      </c>
      <c r="F821" s="146" t="s">
        <v>1772</v>
      </c>
      <c r="I821" s="147"/>
      <c r="L821" s="31"/>
      <c r="M821" s="148"/>
      <c r="T821" s="55"/>
      <c r="AT821" s="16" t="s">
        <v>198</v>
      </c>
      <c r="AU821" s="16" t="s">
        <v>89</v>
      </c>
    </row>
    <row r="822" spans="2:65" s="1" customFormat="1" ht="24.2" customHeight="1">
      <c r="B822" s="31"/>
      <c r="C822" s="132" t="s">
        <v>771</v>
      </c>
      <c r="D822" s="132" t="s">
        <v>192</v>
      </c>
      <c r="E822" s="133" t="s">
        <v>1774</v>
      </c>
      <c r="F822" s="134" t="s">
        <v>1775</v>
      </c>
      <c r="G822" s="135" t="s">
        <v>926</v>
      </c>
      <c r="H822" s="136">
        <v>5546</v>
      </c>
      <c r="I822" s="137"/>
      <c r="J822" s="138">
        <f>ROUND(I822*H822,2)</f>
        <v>0</v>
      </c>
      <c r="K822" s="134" t="s">
        <v>1</v>
      </c>
      <c r="L822" s="31"/>
      <c r="M822" s="139" t="s">
        <v>1</v>
      </c>
      <c r="N822" s="140" t="s">
        <v>44</v>
      </c>
      <c r="P822" s="141">
        <f>O822*H822</f>
        <v>0</v>
      </c>
      <c r="Q822" s="141">
        <v>0</v>
      </c>
      <c r="R822" s="141">
        <f>Q822*H822</f>
        <v>0</v>
      </c>
      <c r="S822" s="141">
        <v>0</v>
      </c>
      <c r="T822" s="142">
        <f>S822*H822</f>
        <v>0</v>
      </c>
      <c r="AR822" s="143" t="s">
        <v>237</v>
      </c>
      <c r="AT822" s="143" t="s">
        <v>192</v>
      </c>
      <c r="AU822" s="143" t="s">
        <v>89</v>
      </c>
      <c r="AY822" s="16" t="s">
        <v>190</v>
      </c>
      <c r="BE822" s="144">
        <f>IF(N822="základní",J822,0)</f>
        <v>0</v>
      </c>
      <c r="BF822" s="144">
        <f>IF(N822="snížená",J822,0)</f>
        <v>0</v>
      </c>
      <c r="BG822" s="144">
        <f>IF(N822="zákl. přenesená",J822,0)</f>
        <v>0</v>
      </c>
      <c r="BH822" s="144">
        <f>IF(N822="sníž. přenesená",J822,0)</f>
        <v>0</v>
      </c>
      <c r="BI822" s="144">
        <f>IF(N822="nulová",J822,0)</f>
        <v>0</v>
      </c>
      <c r="BJ822" s="16" t="s">
        <v>87</v>
      </c>
      <c r="BK822" s="144">
        <f>ROUND(I822*H822,2)</f>
        <v>0</v>
      </c>
      <c r="BL822" s="16" t="s">
        <v>237</v>
      </c>
      <c r="BM822" s="143" t="s">
        <v>1356</v>
      </c>
    </row>
    <row r="823" spans="2:65" s="1" customFormat="1">
      <c r="B823" s="31"/>
      <c r="D823" s="145" t="s">
        <v>198</v>
      </c>
      <c r="F823" s="146" t="s">
        <v>1777</v>
      </c>
      <c r="I823" s="147"/>
      <c r="L823" s="31"/>
      <c r="M823" s="148"/>
      <c r="T823" s="55"/>
      <c r="AT823" s="16" t="s">
        <v>198</v>
      </c>
      <c r="AU823" s="16" t="s">
        <v>89</v>
      </c>
    </row>
    <row r="824" spans="2:65" s="1" customFormat="1" ht="24.2" customHeight="1">
      <c r="B824" s="31"/>
      <c r="C824" s="132" t="s">
        <v>1362</v>
      </c>
      <c r="D824" s="132" t="s">
        <v>192</v>
      </c>
      <c r="E824" s="133" t="s">
        <v>1778</v>
      </c>
      <c r="F824" s="134" t="s">
        <v>1779</v>
      </c>
      <c r="G824" s="135" t="s">
        <v>926</v>
      </c>
      <c r="H824" s="136">
        <v>5546</v>
      </c>
      <c r="I824" s="137"/>
      <c r="J824" s="138">
        <f>ROUND(I824*H824,2)</f>
        <v>0</v>
      </c>
      <c r="K824" s="134" t="s">
        <v>1</v>
      </c>
      <c r="L824" s="31"/>
      <c r="M824" s="139" t="s">
        <v>1</v>
      </c>
      <c r="N824" s="140" t="s">
        <v>44</v>
      </c>
      <c r="P824" s="141">
        <f>O824*H824</f>
        <v>0</v>
      </c>
      <c r="Q824" s="141">
        <v>0</v>
      </c>
      <c r="R824" s="141">
        <f>Q824*H824</f>
        <v>0</v>
      </c>
      <c r="S824" s="141">
        <v>0</v>
      </c>
      <c r="T824" s="142">
        <f>S824*H824</f>
        <v>0</v>
      </c>
      <c r="AR824" s="143" t="s">
        <v>237</v>
      </c>
      <c r="AT824" s="143" t="s">
        <v>192</v>
      </c>
      <c r="AU824" s="143" t="s">
        <v>89</v>
      </c>
      <c r="AY824" s="16" t="s">
        <v>190</v>
      </c>
      <c r="BE824" s="144">
        <f>IF(N824="základní",J824,0)</f>
        <v>0</v>
      </c>
      <c r="BF824" s="144">
        <f>IF(N824="snížená",J824,0)</f>
        <v>0</v>
      </c>
      <c r="BG824" s="144">
        <f>IF(N824="zákl. přenesená",J824,0)</f>
        <v>0</v>
      </c>
      <c r="BH824" s="144">
        <f>IF(N824="sníž. přenesená",J824,0)</f>
        <v>0</v>
      </c>
      <c r="BI824" s="144">
        <f>IF(N824="nulová",J824,0)</f>
        <v>0</v>
      </c>
      <c r="BJ824" s="16" t="s">
        <v>87</v>
      </c>
      <c r="BK824" s="144">
        <f>ROUND(I824*H824,2)</f>
        <v>0</v>
      </c>
      <c r="BL824" s="16" t="s">
        <v>237</v>
      </c>
      <c r="BM824" s="143" t="s">
        <v>1361</v>
      </c>
    </row>
    <row r="825" spans="2:65" s="1" customFormat="1" ht="19.5">
      <c r="B825" s="31"/>
      <c r="D825" s="145" t="s">
        <v>198</v>
      </c>
      <c r="F825" s="146" t="s">
        <v>1779</v>
      </c>
      <c r="I825" s="147"/>
      <c r="L825" s="31"/>
      <c r="M825" s="148"/>
      <c r="T825" s="55"/>
      <c r="AT825" s="16" t="s">
        <v>198</v>
      </c>
      <c r="AU825" s="16" t="s">
        <v>89</v>
      </c>
    </row>
    <row r="826" spans="2:65" s="1" customFormat="1" ht="24.2" customHeight="1">
      <c r="B826" s="31"/>
      <c r="C826" s="132" t="s">
        <v>776</v>
      </c>
      <c r="D826" s="132" t="s">
        <v>192</v>
      </c>
      <c r="E826" s="133" t="s">
        <v>1782</v>
      </c>
      <c r="F826" s="134" t="s">
        <v>1783</v>
      </c>
      <c r="G826" s="135" t="s">
        <v>265</v>
      </c>
      <c r="H826" s="136">
        <v>8.4570000000000007</v>
      </c>
      <c r="I826" s="137"/>
      <c r="J826" s="138">
        <f>ROUND(I826*H826,2)</f>
        <v>0</v>
      </c>
      <c r="K826" s="134" t="s">
        <v>196</v>
      </c>
      <c r="L826" s="31"/>
      <c r="M826" s="139" t="s">
        <v>1</v>
      </c>
      <c r="N826" s="140" t="s">
        <v>44</v>
      </c>
      <c r="P826" s="141">
        <f>O826*H826</f>
        <v>0</v>
      </c>
      <c r="Q826" s="141">
        <v>0</v>
      </c>
      <c r="R826" s="141">
        <f>Q826*H826</f>
        <v>0</v>
      </c>
      <c r="S826" s="141">
        <v>0</v>
      </c>
      <c r="T826" s="142">
        <f>S826*H826</f>
        <v>0</v>
      </c>
      <c r="AR826" s="143" t="s">
        <v>237</v>
      </c>
      <c r="AT826" s="143" t="s">
        <v>192</v>
      </c>
      <c r="AU826" s="143" t="s">
        <v>89</v>
      </c>
      <c r="AY826" s="16" t="s">
        <v>190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6" t="s">
        <v>87</v>
      </c>
      <c r="BK826" s="144">
        <f>ROUND(I826*H826,2)</f>
        <v>0</v>
      </c>
      <c r="BL826" s="16" t="s">
        <v>237</v>
      </c>
      <c r="BM826" s="143" t="s">
        <v>1365</v>
      </c>
    </row>
    <row r="827" spans="2:65" s="1" customFormat="1" ht="29.25">
      <c r="B827" s="31"/>
      <c r="D827" s="145" t="s">
        <v>198</v>
      </c>
      <c r="F827" s="146" t="s">
        <v>1785</v>
      </c>
      <c r="I827" s="147"/>
      <c r="L827" s="31"/>
      <c r="M827" s="148"/>
      <c r="T827" s="55"/>
      <c r="AT827" s="16" t="s">
        <v>198</v>
      </c>
      <c r="AU827" s="16" t="s">
        <v>89</v>
      </c>
    </row>
    <row r="828" spans="2:65" s="1" customFormat="1">
      <c r="B828" s="31"/>
      <c r="D828" s="149" t="s">
        <v>200</v>
      </c>
      <c r="F828" s="150" t="s">
        <v>1786</v>
      </c>
      <c r="I828" s="147"/>
      <c r="L828" s="31"/>
      <c r="M828" s="148"/>
      <c r="T828" s="55"/>
      <c r="AT828" s="16" t="s">
        <v>200</v>
      </c>
      <c r="AU828" s="16" t="s">
        <v>89</v>
      </c>
    </row>
    <row r="829" spans="2:65" s="11" customFormat="1" ht="22.9" customHeight="1">
      <c r="B829" s="121"/>
      <c r="D829" s="122" t="s">
        <v>78</v>
      </c>
      <c r="E829" s="130" t="s">
        <v>1787</v>
      </c>
      <c r="F829" s="130" t="s">
        <v>1788</v>
      </c>
      <c r="I829" s="124"/>
      <c r="J829" s="131">
        <f>BK829</f>
        <v>0</v>
      </c>
      <c r="L829" s="121"/>
      <c r="M829" s="125"/>
      <c r="P829" s="126">
        <f>SUM(P830:P850)</f>
        <v>0</v>
      </c>
      <c r="R829" s="126">
        <f>SUM(R830:R850)</f>
        <v>0.40392</v>
      </c>
      <c r="T829" s="127">
        <f>SUM(T830:T850)</f>
        <v>0</v>
      </c>
      <c r="AR829" s="122" t="s">
        <v>89</v>
      </c>
      <c r="AT829" s="128" t="s">
        <v>78</v>
      </c>
      <c r="AU829" s="128" t="s">
        <v>87</v>
      </c>
      <c r="AY829" s="122" t="s">
        <v>190</v>
      </c>
      <c r="BK829" s="129">
        <f>SUM(BK830:BK850)</f>
        <v>0</v>
      </c>
    </row>
    <row r="830" spans="2:65" s="1" customFormat="1" ht="24.2" customHeight="1">
      <c r="B830" s="31"/>
      <c r="C830" s="132" t="s">
        <v>1371</v>
      </c>
      <c r="D830" s="132" t="s">
        <v>192</v>
      </c>
      <c r="E830" s="133" t="s">
        <v>1800</v>
      </c>
      <c r="F830" s="134" t="s">
        <v>1801</v>
      </c>
      <c r="G830" s="135" t="s">
        <v>368</v>
      </c>
      <c r="H830" s="136">
        <v>8.8000000000000007</v>
      </c>
      <c r="I830" s="137"/>
      <c r="J830" s="138">
        <f>ROUND(I830*H830,2)</f>
        <v>0</v>
      </c>
      <c r="K830" s="134" t="s">
        <v>196</v>
      </c>
      <c r="L830" s="31"/>
      <c r="M830" s="139" t="s">
        <v>1</v>
      </c>
      <c r="N830" s="140" t="s">
        <v>44</v>
      </c>
      <c r="P830" s="141">
        <f>O830*H830</f>
        <v>0</v>
      </c>
      <c r="Q830" s="141">
        <v>1.2120000000000001E-2</v>
      </c>
      <c r="R830" s="141">
        <f>Q830*H830</f>
        <v>0.10665600000000001</v>
      </c>
      <c r="S830" s="141">
        <v>0</v>
      </c>
      <c r="T830" s="142">
        <f>S830*H830</f>
        <v>0</v>
      </c>
      <c r="AR830" s="143" t="s">
        <v>237</v>
      </c>
      <c r="AT830" s="143" t="s">
        <v>192</v>
      </c>
      <c r="AU830" s="143" t="s">
        <v>89</v>
      </c>
      <c r="AY830" s="16" t="s">
        <v>190</v>
      </c>
      <c r="BE830" s="144">
        <f>IF(N830="základní",J830,0)</f>
        <v>0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6" t="s">
        <v>87</v>
      </c>
      <c r="BK830" s="144">
        <f>ROUND(I830*H830,2)</f>
        <v>0</v>
      </c>
      <c r="BL830" s="16" t="s">
        <v>237</v>
      </c>
      <c r="BM830" s="143" t="s">
        <v>1368</v>
      </c>
    </row>
    <row r="831" spans="2:65" s="1" customFormat="1" ht="19.5">
      <c r="B831" s="31"/>
      <c r="D831" s="145" t="s">
        <v>198</v>
      </c>
      <c r="F831" s="146" t="s">
        <v>1803</v>
      </c>
      <c r="I831" s="147"/>
      <c r="L831" s="31"/>
      <c r="M831" s="148"/>
      <c r="T831" s="55"/>
      <c r="AT831" s="16" t="s">
        <v>198</v>
      </c>
      <c r="AU831" s="16" t="s">
        <v>89</v>
      </c>
    </row>
    <row r="832" spans="2:65" s="1" customFormat="1">
      <c r="B832" s="31"/>
      <c r="D832" s="149" t="s">
        <v>200</v>
      </c>
      <c r="F832" s="150" t="s">
        <v>1804</v>
      </c>
      <c r="I832" s="147"/>
      <c r="L832" s="31"/>
      <c r="M832" s="148"/>
      <c r="T832" s="55"/>
      <c r="AT832" s="16" t="s">
        <v>200</v>
      </c>
      <c r="AU832" s="16" t="s">
        <v>89</v>
      </c>
    </row>
    <row r="833" spans="2:65" s="1" customFormat="1" ht="24.2" customHeight="1">
      <c r="B833" s="31"/>
      <c r="C833" s="132" t="s">
        <v>781</v>
      </c>
      <c r="D833" s="132" t="s">
        <v>192</v>
      </c>
      <c r="E833" s="133" t="s">
        <v>1806</v>
      </c>
      <c r="F833" s="134" t="s">
        <v>1807</v>
      </c>
      <c r="G833" s="135" t="s">
        <v>368</v>
      </c>
      <c r="H833" s="136">
        <v>8.8000000000000007</v>
      </c>
      <c r="I833" s="137"/>
      <c r="J833" s="138">
        <f>ROUND(I833*H833,2)</f>
        <v>0</v>
      </c>
      <c r="K833" s="134" t="s">
        <v>196</v>
      </c>
      <c r="L833" s="31"/>
      <c r="M833" s="139" t="s">
        <v>1</v>
      </c>
      <c r="N833" s="140" t="s">
        <v>44</v>
      </c>
      <c r="P833" s="141">
        <f>O833*H833</f>
        <v>0</v>
      </c>
      <c r="Q833" s="141">
        <v>5.62E-3</v>
      </c>
      <c r="R833" s="141">
        <f>Q833*H833</f>
        <v>4.9456000000000007E-2</v>
      </c>
      <c r="S833" s="141">
        <v>0</v>
      </c>
      <c r="T833" s="142">
        <f>S833*H833</f>
        <v>0</v>
      </c>
      <c r="AR833" s="143" t="s">
        <v>237</v>
      </c>
      <c r="AT833" s="143" t="s">
        <v>192</v>
      </c>
      <c r="AU833" s="143" t="s">
        <v>89</v>
      </c>
      <c r="AY833" s="16" t="s">
        <v>190</v>
      </c>
      <c r="BE833" s="144">
        <f>IF(N833="základní",J833,0)</f>
        <v>0</v>
      </c>
      <c r="BF833" s="144">
        <f>IF(N833="snížená",J833,0)</f>
        <v>0</v>
      </c>
      <c r="BG833" s="144">
        <f>IF(N833="zákl. přenesená",J833,0)</f>
        <v>0</v>
      </c>
      <c r="BH833" s="144">
        <f>IF(N833="sníž. přenesená",J833,0)</f>
        <v>0</v>
      </c>
      <c r="BI833" s="144">
        <f>IF(N833="nulová",J833,0)</f>
        <v>0</v>
      </c>
      <c r="BJ833" s="16" t="s">
        <v>87</v>
      </c>
      <c r="BK833" s="144">
        <f>ROUND(I833*H833,2)</f>
        <v>0</v>
      </c>
      <c r="BL833" s="16" t="s">
        <v>237</v>
      </c>
      <c r="BM833" s="143" t="s">
        <v>1374</v>
      </c>
    </row>
    <row r="834" spans="2:65" s="1" customFormat="1" ht="19.5">
      <c r="B834" s="31"/>
      <c r="D834" s="145" t="s">
        <v>198</v>
      </c>
      <c r="F834" s="146" t="s">
        <v>1809</v>
      </c>
      <c r="I834" s="147"/>
      <c r="L834" s="31"/>
      <c r="M834" s="148"/>
      <c r="T834" s="55"/>
      <c r="AT834" s="16" t="s">
        <v>198</v>
      </c>
      <c r="AU834" s="16" t="s">
        <v>89</v>
      </c>
    </row>
    <row r="835" spans="2:65" s="1" customFormat="1">
      <c r="B835" s="31"/>
      <c r="D835" s="149" t="s">
        <v>200</v>
      </c>
      <c r="F835" s="150" t="s">
        <v>1810</v>
      </c>
      <c r="I835" s="147"/>
      <c r="L835" s="31"/>
      <c r="M835" s="148"/>
      <c r="T835" s="55"/>
      <c r="AT835" s="16" t="s">
        <v>200</v>
      </c>
      <c r="AU835" s="16" t="s">
        <v>89</v>
      </c>
    </row>
    <row r="836" spans="2:65" s="1" customFormat="1" ht="24.2" customHeight="1">
      <c r="B836" s="31"/>
      <c r="C836" s="132" t="s">
        <v>1380</v>
      </c>
      <c r="D836" s="132" t="s">
        <v>192</v>
      </c>
      <c r="E836" s="133" t="s">
        <v>1811</v>
      </c>
      <c r="F836" s="134" t="s">
        <v>1812</v>
      </c>
      <c r="G836" s="135" t="s">
        <v>195</v>
      </c>
      <c r="H836" s="136">
        <v>4.4000000000000004</v>
      </c>
      <c r="I836" s="137"/>
      <c r="J836" s="138">
        <f>ROUND(I836*H836,2)</f>
        <v>0</v>
      </c>
      <c r="K836" s="134" t="s">
        <v>196</v>
      </c>
      <c r="L836" s="31"/>
      <c r="M836" s="139" t="s">
        <v>1</v>
      </c>
      <c r="N836" s="140" t="s">
        <v>44</v>
      </c>
      <c r="P836" s="141">
        <f>O836*H836</f>
        <v>0</v>
      </c>
      <c r="Q836" s="141">
        <v>4.1500000000000002E-2</v>
      </c>
      <c r="R836" s="141">
        <f>Q836*H836</f>
        <v>0.18260000000000001</v>
      </c>
      <c r="S836" s="141">
        <v>0</v>
      </c>
      <c r="T836" s="142">
        <f>S836*H836</f>
        <v>0</v>
      </c>
      <c r="AR836" s="143" t="s">
        <v>237</v>
      </c>
      <c r="AT836" s="143" t="s">
        <v>192</v>
      </c>
      <c r="AU836" s="143" t="s">
        <v>89</v>
      </c>
      <c r="AY836" s="16" t="s">
        <v>190</v>
      </c>
      <c r="BE836" s="144">
        <f>IF(N836="základní",J836,0)</f>
        <v>0</v>
      </c>
      <c r="BF836" s="144">
        <f>IF(N836="snížená",J836,0)</f>
        <v>0</v>
      </c>
      <c r="BG836" s="144">
        <f>IF(N836="zákl. přenesená",J836,0)</f>
        <v>0</v>
      </c>
      <c r="BH836" s="144">
        <f>IF(N836="sníž. přenesená",J836,0)</f>
        <v>0</v>
      </c>
      <c r="BI836" s="144">
        <f>IF(N836="nulová",J836,0)</f>
        <v>0</v>
      </c>
      <c r="BJ836" s="16" t="s">
        <v>87</v>
      </c>
      <c r="BK836" s="144">
        <f>ROUND(I836*H836,2)</f>
        <v>0</v>
      </c>
      <c r="BL836" s="16" t="s">
        <v>237</v>
      </c>
      <c r="BM836" s="143" t="s">
        <v>1379</v>
      </c>
    </row>
    <row r="837" spans="2:65" s="1" customFormat="1" ht="19.5">
      <c r="B837" s="31"/>
      <c r="D837" s="145" t="s">
        <v>198</v>
      </c>
      <c r="F837" s="146" t="s">
        <v>1814</v>
      </c>
      <c r="I837" s="147"/>
      <c r="L837" s="31"/>
      <c r="M837" s="148"/>
      <c r="T837" s="55"/>
      <c r="AT837" s="16" t="s">
        <v>198</v>
      </c>
      <c r="AU837" s="16" t="s">
        <v>89</v>
      </c>
    </row>
    <row r="838" spans="2:65" s="1" customFormat="1">
      <c r="B838" s="31"/>
      <c r="D838" s="149" t="s">
        <v>200</v>
      </c>
      <c r="F838" s="150" t="s">
        <v>1815</v>
      </c>
      <c r="I838" s="147"/>
      <c r="L838" s="31"/>
      <c r="M838" s="148"/>
      <c r="T838" s="55"/>
      <c r="AT838" s="16" t="s">
        <v>200</v>
      </c>
      <c r="AU838" s="16" t="s">
        <v>89</v>
      </c>
    </row>
    <row r="839" spans="2:65" s="1" customFormat="1" ht="24.2" customHeight="1">
      <c r="B839" s="31"/>
      <c r="C839" s="152" t="s">
        <v>787</v>
      </c>
      <c r="D839" s="152" t="s">
        <v>426</v>
      </c>
      <c r="E839" s="153" t="s">
        <v>2357</v>
      </c>
      <c r="F839" s="154" t="s">
        <v>2358</v>
      </c>
      <c r="G839" s="155" t="s">
        <v>195</v>
      </c>
      <c r="H839" s="156">
        <v>9.1959999999999997</v>
      </c>
      <c r="I839" s="157"/>
      <c r="J839" s="158">
        <f>ROUND(I839*H839,2)</f>
        <v>0</v>
      </c>
      <c r="K839" s="154" t="s">
        <v>1</v>
      </c>
      <c r="L839" s="159"/>
      <c r="M839" s="160" t="s">
        <v>1</v>
      </c>
      <c r="N839" s="161" t="s">
        <v>44</v>
      </c>
      <c r="P839" s="141">
        <f>O839*H839</f>
        <v>0</v>
      </c>
      <c r="Q839" s="141">
        <v>0</v>
      </c>
      <c r="R839" s="141">
        <f>Q839*H839</f>
        <v>0</v>
      </c>
      <c r="S839" s="141">
        <v>0</v>
      </c>
      <c r="T839" s="142">
        <f>S839*H839</f>
        <v>0</v>
      </c>
      <c r="AR839" s="143" t="s">
        <v>281</v>
      </c>
      <c r="AT839" s="143" t="s">
        <v>426</v>
      </c>
      <c r="AU839" s="143" t="s">
        <v>89</v>
      </c>
      <c r="AY839" s="16" t="s">
        <v>190</v>
      </c>
      <c r="BE839" s="144">
        <f>IF(N839="základní",J839,0)</f>
        <v>0</v>
      </c>
      <c r="BF839" s="144">
        <f>IF(N839="snížená",J839,0)</f>
        <v>0</v>
      </c>
      <c r="BG839" s="144">
        <f>IF(N839="zákl. přenesená",J839,0)</f>
        <v>0</v>
      </c>
      <c r="BH839" s="144">
        <f>IF(N839="sníž. přenesená",J839,0)</f>
        <v>0</v>
      </c>
      <c r="BI839" s="144">
        <f>IF(N839="nulová",J839,0)</f>
        <v>0</v>
      </c>
      <c r="BJ839" s="16" t="s">
        <v>87</v>
      </c>
      <c r="BK839" s="144">
        <f>ROUND(I839*H839,2)</f>
        <v>0</v>
      </c>
      <c r="BL839" s="16" t="s">
        <v>237</v>
      </c>
      <c r="BM839" s="143" t="s">
        <v>1383</v>
      </c>
    </row>
    <row r="840" spans="2:65" s="1" customFormat="1" ht="19.5">
      <c r="B840" s="31"/>
      <c r="D840" s="145" t="s">
        <v>198</v>
      </c>
      <c r="F840" s="146" t="s">
        <v>1818</v>
      </c>
      <c r="I840" s="147"/>
      <c r="L840" s="31"/>
      <c r="M840" s="148"/>
      <c r="T840" s="55"/>
      <c r="AT840" s="16" t="s">
        <v>198</v>
      </c>
      <c r="AU840" s="16" t="s">
        <v>89</v>
      </c>
    </row>
    <row r="841" spans="2:65" s="1" customFormat="1" ht="19.5">
      <c r="B841" s="31"/>
      <c r="D841" s="145" t="s">
        <v>403</v>
      </c>
      <c r="F841" s="151" t="s">
        <v>1820</v>
      </c>
      <c r="I841" s="147"/>
      <c r="L841" s="31"/>
      <c r="M841" s="148"/>
      <c r="T841" s="55"/>
      <c r="AT841" s="16" t="s">
        <v>403</v>
      </c>
      <c r="AU841" s="16" t="s">
        <v>89</v>
      </c>
    </row>
    <row r="842" spans="2:65" s="1" customFormat="1" ht="16.5" customHeight="1">
      <c r="B842" s="31"/>
      <c r="C842" s="132" t="s">
        <v>1389</v>
      </c>
      <c r="D842" s="132" t="s">
        <v>192</v>
      </c>
      <c r="E842" s="133" t="s">
        <v>1789</v>
      </c>
      <c r="F842" s="134" t="s">
        <v>1790</v>
      </c>
      <c r="G842" s="135" t="s">
        <v>195</v>
      </c>
      <c r="H842" s="136">
        <v>8.36</v>
      </c>
      <c r="I842" s="137"/>
      <c r="J842" s="138">
        <f>ROUND(I842*H842,2)</f>
        <v>0</v>
      </c>
      <c r="K842" s="134" t="s">
        <v>196</v>
      </c>
      <c r="L842" s="31"/>
      <c r="M842" s="139" t="s">
        <v>1</v>
      </c>
      <c r="N842" s="140" t="s">
        <v>44</v>
      </c>
      <c r="P842" s="141">
        <f>O842*H842</f>
        <v>0</v>
      </c>
      <c r="Q842" s="141">
        <v>2.9999999999999997E-4</v>
      </c>
      <c r="R842" s="141">
        <f>Q842*H842</f>
        <v>2.5079999999999998E-3</v>
      </c>
      <c r="S842" s="141">
        <v>0</v>
      </c>
      <c r="T842" s="142">
        <f>S842*H842</f>
        <v>0</v>
      </c>
      <c r="AR842" s="143" t="s">
        <v>237</v>
      </c>
      <c r="AT842" s="143" t="s">
        <v>192</v>
      </c>
      <c r="AU842" s="143" t="s">
        <v>89</v>
      </c>
      <c r="AY842" s="16" t="s">
        <v>190</v>
      </c>
      <c r="BE842" s="144">
        <f>IF(N842="základní",J842,0)</f>
        <v>0</v>
      </c>
      <c r="BF842" s="144">
        <f>IF(N842="snížená",J842,0)</f>
        <v>0</v>
      </c>
      <c r="BG842" s="144">
        <f>IF(N842="zákl. přenesená",J842,0)</f>
        <v>0</v>
      </c>
      <c r="BH842" s="144">
        <f>IF(N842="sníž. přenesená",J842,0)</f>
        <v>0</v>
      </c>
      <c r="BI842" s="144">
        <f>IF(N842="nulová",J842,0)</f>
        <v>0</v>
      </c>
      <c r="BJ842" s="16" t="s">
        <v>87</v>
      </c>
      <c r="BK842" s="144">
        <f>ROUND(I842*H842,2)</f>
        <v>0</v>
      </c>
      <c r="BL842" s="16" t="s">
        <v>237</v>
      </c>
      <c r="BM842" s="143" t="s">
        <v>1388</v>
      </c>
    </row>
    <row r="843" spans="2:65" s="1" customFormat="1" ht="19.5">
      <c r="B843" s="31"/>
      <c r="D843" s="145" t="s">
        <v>198</v>
      </c>
      <c r="F843" s="146" t="s">
        <v>1792</v>
      </c>
      <c r="I843" s="147"/>
      <c r="L843" s="31"/>
      <c r="M843" s="148"/>
      <c r="T843" s="55"/>
      <c r="AT843" s="16" t="s">
        <v>198</v>
      </c>
      <c r="AU843" s="16" t="s">
        <v>89</v>
      </c>
    </row>
    <row r="844" spans="2:65" s="1" customFormat="1">
      <c r="B844" s="31"/>
      <c r="D844" s="149" t="s">
        <v>200</v>
      </c>
      <c r="F844" s="150" t="s">
        <v>1793</v>
      </c>
      <c r="I844" s="147"/>
      <c r="L844" s="31"/>
      <c r="M844" s="148"/>
      <c r="T844" s="55"/>
      <c r="AT844" s="16" t="s">
        <v>200</v>
      </c>
      <c r="AU844" s="16" t="s">
        <v>89</v>
      </c>
    </row>
    <row r="845" spans="2:65" s="1" customFormat="1" ht="24.2" customHeight="1">
      <c r="B845" s="31"/>
      <c r="C845" s="132" t="s">
        <v>792</v>
      </c>
      <c r="D845" s="132" t="s">
        <v>192</v>
      </c>
      <c r="E845" s="133" t="s">
        <v>1795</v>
      </c>
      <c r="F845" s="134" t="s">
        <v>1796</v>
      </c>
      <c r="G845" s="135" t="s">
        <v>195</v>
      </c>
      <c r="H845" s="136">
        <v>8.36</v>
      </c>
      <c r="I845" s="137"/>
      <c r="J845" s="138">
        <f>ROUND(I845*H845,2)</f>
        <v>0</v>
      </c>
      <c r="K845" s="134" t="s">
        <v>196</v>
      </c>
      <c r="L845" s="31"/>
      <c r="M845" s="139" t="s">
        <v>1</v>
      </c>
      <c r="N845" s="140" t="s">
        <v>44</v>
      </c>
      <c r="P845" s="141">
        <f>O845*H845</f>
        <v>0</v>
      </c>
      <c r="Q845" s="141">
        <v>7.4999999999999997E-3</v>
      </c>
      <c r="R845" s="141">
        <f>Q845*H845</f>
        <v>6.2699999999999992E-2</v>
      </c>
      <c r="S845" s="141">
        <v>0</v>
      </c>
      <c r="T845" s="142">
        <f>S845*H845</f>
        <v>0</v>
      </c>
      <c r="AR845" s="143" t="s">
        <v>237</v>
      </c>
      <c r="AT845" s="143" t="s">
        <v>192</v>
      </c>
      <c r="AU845" s="143" t="s">
        <v>89</v>
      </c>
      <c r="AY845" s="16" t="s">
        <v>190</v>
      </c>
      <c r="BE845" s="144">
        <f>IF(N845="základní",J845,0)</f>
        <v>0</v>
      </c>
      <c r="BF845" s="144">
        <f>IF(N845="snížená",J845,0)</f>
        <v>0</v>
      </c>
      <c r="BG845" s="144">
        <f>IF(N845="zákl. přenesená",J845,0)</f>
        <v>0</v>
      </c>
      <c r="BH845" s="144">
        <f>IF(N845="sníž. přenesená",J845,0)</f>
        <v>0</v>
      </c>
      <c r="BI845" s="144">
        <f>IF(N845="nulová",J845,0)</f>
        <v>0</v>
      </c>
      <c r="BJ845" s="16" t="s">
        <v>87</v>
      </c>
      <c r="BK845" s="144">
        <f>ROUND(I845*H845,2)</f>
        <v>0</v>
      </c>
      <c r="BL845" s="16" t="s">
        <v>237</v>
      </c>
      <c r="BM845" s="143" t="s">
        <v>1392</v>
      </c>
    </row>
    <row r="846" spans="2:65" s="1" customFormat="1" ht="19.5">
      <c r="B846" s="31"/>
      <c r="D846" s="145" t="s">
        <v>198</v>
      </c>
      <c r="F846" s="146" t="s">
        <v>1798</v>
      </c>
      <c r="I846" s="147"/>
      <c r="L846" s="31"/>
      <c r="M846" s="148"/>
      <c r="T846" s="55"/>
      <c r="AT846" s="16" t="s">
        <v>198</v>
      </c>
      <c r="AU846" s="16" t="s">
        <v>89</v>
      </c>
    </row>
    <row r="847" spans="2:65" s="1" customFormat="1">
      <c r="B847" s="31"/>
      <c r="D847" s="149" t="s">
        <v>200</v>
      </c>
      <c r="F847" s="150" t="s">
        <v>1799</v>
      </c>
      <c r="I847" s="147"/>
      <c r="L847" s="31"/>
      <c r="M847" s="148"/>
      <c r="T847" s="55"/>
      <c r="AT847" s="16" t="s">
        <v>200</v>
      </c>
      <c r="AU847" s="16" t="s">
        <v>89</v>
      </c>
    </row>
    <row r="848" spans="2:65" s="1" customFormat="1" ht="24.2" customHeight="1">
      <c r="B848" s="31"/>
      <c r="C848" s="132" t="s">
        <v>1396</v>
      </c>
      <c r="D848" s="132" t="s">
        <v>192</v>
      </c>
      <c r="E848" s="133" t="s">
        <v>1821</v>
      </c>
      <c r="F848" s="134" t="s">
        <v>1822</v>
      </c>
      <c r="G848" s="135" t="s">
        <v>265</v>
      </c>
      <c r="H848" s="136">
        <v>1.296</v>
      </c>
      <c r="I848" s="137"/>
      <c r="J848" s="138">
        <f>ROUND(I848*H848,2)</f>
        <v>0</v>
      </c>
      <c r="K848" s="134" t="s">
        <v>196</v>
      </c>
      <c r="L848" s="31"/>
      <c r="M848" s="139" t="s">
        <v>1</v>
      </c>
      <c r="N848" s="140" t="s">
        <v>44</v>
      </c>
      <c r="P848" s="141">
        <f>O848*H848</f>
        <v>0</v>
      </c>
      <c r="Q848" s="141">
        <v>0</v>
      </c>
      <c r="R848" s="141">
        <f>Q848*H848</f>
        <v>0</v>
      </c>
      <c r="S848" s="141">
        <v>0</v>
      </c>
      <c r="T848" s="142">
        <f>S848*H848</f>
        <v>0</v>
      </c>
      <c r="AR848" s="143" t="s">
        <v>237</v>
      </c>
      <c r="AT848" s="143" t="s">
        <v>192</v>
      </c>
      <c r="AU848" s="143" t="s">
        <v>89</v>
      </c>
      <c r="AY848" s="16" t="s">
        <v>190</v>
      </c>
      <c r="BE848" s="144">
        <f>IF(N848="základní",J848,0)</f>
        <v>0</v>
      </c>
      <c r="BF848" s="144">
        <f>IF(N848="snížená",J848,0)</f>
        <v>0</v>
      </c>
      <c r="BG848" s="144">
        <f>IF(N848="zákl. přenesená",J848,0)</f>
        <v>0</v>
      </c>
      <c r="BH848" s="144">
        <f>IF(N848="sníž. přenesená",J848,0)</f>
        <v>0</v>
      </c>
      <c r="BI848" s="144">
        <f>IF(N848="nulová",J848,0)</f>
        <v>0</v>
      </c>
      <c r="BJ848" s="16" t="s">
        <v>87</v>
      </c>
      <c r="BK848" s="144">
        <f>ROUND(I848*H848,2)</f>
        <v>0</v>
      </c>
      <c r="BL848" s="16" t="s">
        <v>237</v>
      </c>
      <c r="BM848" s="143" t="s">
        <v>1394</v>
      </c>
    </row>
    <row r="849" spans="2:65" s="1" customFormat="1" ht="29.25">
      <c r="B849" s="31"/>
      <c r="D849" s="145" t="s">
        <v>198</v>
      </c>
      <c r="F849" s="146" t="s">
        <v>1824</v>
      </c>
      <c r="I849" s="147"/>
      <c r="L849" s="31"/>
      <c r="M849" s="148"/>
      <c r="T849" s="55"/>
      <c r="AT849" s="16" t="s">
        <v>198</v>
      </c>
      <c r="AU849" s="16" t="s">
        <v>89</v>
      </c>
    </row>
    <row r="850" spans="2:65" s="1" customFormat="1">
      <c r="B850" s="31"/>
      <c r="D850" s="149" t="s">
        <v>200</v>
      </c>
      <c r="F850" s="150" t="s">
        <v>1825</v>
      </c>
      <c r="I850" s="147"/>
      <c r="L850" s="31"/>
      <c r="M850" s="148"/>
      <c r="T850" s="55"/>
      <c r="AT850" s="16" t="s">
        <v>200</v>
      </c>
      <c r="AU850" s="16" t="s">
        <v>89</v>
      </c>
    </row>
    <row r="851" spans="2:65" s="11" customFormat="1" ht="22.9" customHeight="1">
      <c r="B851" s="121"/>
      <c r="D851" s="122" t="s">
        <v>78</v>
      </c>
      <c r="E851" s="130" t="s">
        <v>1826</v>
      </c>
      <c r="F851" s="130" t="s">
        <v>1827</v>
      </c>
      <c r="I851" s="124"/>
      <c r="J851" s="131">
        <f>BK851</f>
        <v>0</v>
      </c>
      <c r="L851" s="121"/>
      <c r="M851" s="125"/>
      <c r="P851" s="126">
        <f>SUM(P852:P855)</f>
        <v>0</v>
      </c>
      <c r="R851" s="126">
        <f>SUM(R852:R855)</f>
        <v>1.2923796E-2</v>
      </c>
      <c r="T851" s="127">
        <f>SUM(T852:T855)</f>
        <v>0</v>
      </c>
      <c r="AR851" s="122" t="s">
        <v>89</v>
      </c>
      <c r="AT851" s="128" t="s">
        <v>78</v>
      </c>
      <c r="AU851" s="128" t="s">
        <v>87</v>
      </c>
      <c r="AY851" s="122" t="s">
        <v>190</v>
      </c>
      <c r="BK851" s="129">
        <f>SUM(BK852:BK855)</f>
        <v>0</v>
      </c>
    </row>
    <row r="852" spans="2:65" s="1" customFormat="1" ht="24.2" customHeight="1">
      <c r="B852" s="31"/>
      <c r="C852" s="132" t="s">
        <v>798</v>
      </c>
      <c r="D852" s="132" t="s">
        <v>192</v>
      </c>
      <c r="E852" s="133" t="s">
        <v>1829</v>
      </c>
      <c r="F852" s="134" t="s">
        <v>1830</v>
      </c>
      <c r="G852" s="135" t="s">
        <v>195</v>
      </c>
      <c r="H852" s="136">
        <v>77.388000000000005</v>
      </c>
      <c r="I852" s="137"/>
      <c r="J852" s="138">
        <f>ROUND(I852*H852,2)</f>
        <v>0</v>
      </c>
      <c r="K852" s="134" t="s">
        <v>196</v>
      </c>
      <c r="L852" s="31"/>
      <c r="M852" s="139" t="s">
        <v>1</v>
      </c>
      <c r="N852" s="140" t="s">
        <v>44</v>
      </c>
      <c r="P852" s="141">
        <f>O852*H852</f>
        <v>0</v>
      </c>
      <c r="Q852" s="141">
        <v>1.6699999999999999E-4</v>
      </c>
      <c r="R852" s="141">
        <f>Q852*H852</f>
        <v>1.2923796E-2</v>
      </c>
      <c r="S852" s="141">
        <v>0</v>
      </c>
      <c r="T852" s="142">
        <f>S852*H852</f>
        <v>0</v>
      </c>
      <c r="AR852" s="143" t="s">
        <v>237</v>
      </c>
      <c r="AT852" s="143" t="s">
        <v>192</v>
      </c>
      <c r="AU852" s="143" t="s">
        <v>89</v>
      </c>
      <c r="AY852" s="16" t="s">
        <v>190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6" t="s">
        <v>87</v>
      </c>
      <c r="BK852" s="144">
        <f>ROUND(I852*H852,2)</f>
        <v>0</v>
      </c>
      <c r="BL852" s="16" t="s">
        <v>237</v>
      </c>
      <c r="BM852" s="143" t="s">
        <v>1399</v>
      </c>
    </row>
    <row r="853" spans="2:65" s="1" customFormat="1" ht="19.5">
      <c r="B853" s="31"/>
      <c r="D853" s="145" t="s">
        <v>198</v>
      </c>
      <c r="F853" s="146" t="s">
        <v>1832</v>
      </c>
      <c r="I853" s="147"/>
      <c r="L853" s="31"/>
      <c r="M853" s="148"/>
      <c r="T853" s="55"/>
      <c r="AT853" s="16" t="s">
        <v>198</v>
      </c>
      <c r="AU853" s="16" t="s">
        <v>89</v>
      </c>
    </row>
    <row r="854" spans="2:65" s="1" customFormat="1">
      <c r="B854" s="31"/>
      <c r="D854" s="149" t="s">
        <v>200</v>
      </c>
      <c r="F854" s="150" t="s">
        <v>1833</v>
      </c>
      <c r="I854" s="147"/>
      <c r="L854" s="31"/>
      <c r="M854" s="148"/>
      <c r="T854" s="55"/>
      <c r="AT854" s="16" t="s">
        <v>200</v>
      </c>
      <c r="AU854" s="16" t="s">
        <v>89</v>
      </c>
    </row>
    <row r="855" spans="2:65" s="1" customFormat="1" ht="19.5">
      <c r="B855" s="31"/>
      <c r="D855" s="145" t="s">
        <v>403</v>
      </c>
      <c r="F855" s="151" t="s">
        <v>1834</v>
      </c>
      <c r="I855" s="147"/>
      <c r="L855" s="31"/>
      <c r="M855" s="148"/>
      <c r="T855" s="55"/>
      <c r="AT855" s="16" t="s">
        <v>403</v>
      </c>
      <c r="AU855" s="16" t="s">
        <v>89</v>
      </c>
    </row>
    <row r="856" spans="2:65" s="11" customFormat="1" ht="22.9" customHeight="1">
      <c r="B856" s="121"/>
      <c r="D856" s="122" t="s">
        <v>78</v>
      </c>
      <c r="E856" s="130" t="s">
        <v>1835</v>
      </c>
      <c r="F856" s="130" t="s">
        <v>1836</v>
      </c>
      <c r="I856" s="124"/>
      <c r="J856" s="131">
        <f>BK856</f>
        <v>0</v>
      </c>
      <c r="L856" s="121"/>
      <c r="M856" s="125"/>
      <c r="P856" s="126">
        <f>SUM(P857:P865)</f>
        <v>0</v>
      </c>
      <c r="R856" s="126">
        <f>SUM(R857:R865)</f>
        <v>1.9038976000000001</v>
      </c>
      <c r="T856" s="127">
        <f>SUM(T857:T865)</f>
        <v>0.2641231</v>
      </c>
      <c r="AR856" s="122" t="s">
        <v>89</v>
      </c>
      <c r="AT856" s="128" t="s">
        <v>78</v>
      </c>
      <c r="AU856" s="128" t="s">
        <v>87</v>
      </c>
      <c r="AY856" s="122" t="s">
        <v>190</v>
      </c>
      <c r="BK856" s="129">
        <f>SUM(BK857:BK865)</f>
        <v>0</v>
      </c>
    </row>
    <row r="857" spans="2:65" s="1" customFormat="1" ht="16.5" customHeight="1">
      <c r="B857" s="31"/>
      <c r="C857" s="132" t="s">
        <v>1405</v>
      </c>
      <c r="D857" s="132" t="s">
        <v>192</v>
      </c>
      <c r="E857" s="133" t="s">
        <v>1837</v>
      </c>
      <c r="F857" s="134" t="s">
        <v>1838</v>
      </c>
      <c r="G857" s="135" t="s">
        <v>195</v>
      </c>
      <c r="H857" s="136">
        <v>852.01</v>
      </c>
      <c r="I857" s="137"/>
      <c r="J857" s="138">
        <f>ROUND(I857*H857,2)</f>
        <v>0</v>
      </c>
      <c r="K857" s="134" t="s">
        <v>196</v>
      </c>
      <c r="L857" s="31"/>
      <c r="M857" s="139" t="s">
        <v>1</v>
      </c>
      <c r="N857" s="140" t="s">
        <v>44</v>
      </c>
      <c r="P857" s="141">
        <f>O857*H857</f>
        <v>0</v>
      </c>
      <c r="Q857" s="141">
        <v>1E-3</v>
      </c>
      <c r="R857" s="141">
        <f>Q857*H857</f>
        <v>0.85201000000000005</v>
      </c>
      <c r="S857" s="141">
        <v>3.1E-4</v>
      </c>
      <c r="T857" s="142">
        <f>S857*H857</f>
        <v>0.2641231</v>
      </c>
      <c r="AR857" s="143" t="s">
        <v>237</v>
      </c>
      <c r="AT857" s="143" t="s">
        <v>192</v>
      </c>
      <c r="AU857" s="143" t="s">
        <v>89</v>
      </c>
      <c r="AY857" s="16" t="s">
        <v>190</v>
      </c>
      <c r="BE857" s="144">
        <f>IF(N857="základní",J857,0)</f>
        <v>0</v>
      </c>
      <c r="BF857" s="144">
        <f>IF(N857="snížená",J857,0)</f>
        <v>0</v>
      </c>
      <c r="BG857" s="144">
        <f>IF(N857="zákl. přenesená",J857,0)</f>
        <v>0</v>
      </c>
      <c r="BH857" s="144">
        <f>IF(N857="sníž. přenesená",J857,0)</f>
        <v>0</v>
      </c>
      <c r="BI857" s="144">
        <f>IF(N857="nulová",J857,0)</f>
        <v>0</v>
      </c>
      <c r="BJ857" s="16" t="s">
        <v>87</v>
      </c>
      <c r="BK857" s="144">
        <f>ROUND(I857*H857,2)</f>
        <v>0</v>
      </c>
      <c r="BL857" s="16" t="s">
        <v>237</v>
      </c>
      <c r="BM857" s="143" t="s">
        <v>1402</v>
      </c>
    </row>
    <row r="858" spans="2:65" s="1" customFormat="1">
      <c r="B858" s="31"/>
      <c r="D858" s="145" t="s">
        <v>198</v>
      </c>
      <c r="F858" s="146" t="s">
        <v>1840</v>
      </c>
      <c r="I858" s="147"/>
      <c r="L858" s="31"/>
      <c r="M858" s="148"/>
      <c r="T858" s="55"/>
      <c r="AT858" s="16" t="s">
        <v>198</v>
      </c>
      <c r="AU858" s="16" t="s">
        <v>89</v>
      </c>
    </row>
    <row r="859" spans="2:65" s="1" customFormat="1">
      <c r="B859" s="31"/>
      <c r="D859" s="149" t="s">
        <v>200</v>
      </c>
      <c r="F859" s="150" t="s">
        <v>1841</v>
      </c>
      <c r="I859" s="147"/>
      <c r="L859" s="31"/>
      <c r="M859" s="148"/>
      <c r="T859" s="55"/>
      <c r="AT859" s="16" t="s">
        <v>200</v>
      </c>
      <c r="AU859" s="16" t="s">
        <v>89</v>
      </c>
    </row>
    <row r="860" spans="2:65" s="1" customFormat="1" ht="24.2" customHeight="1">
      <c r="B860" s="31"/>
      <c r="C860" s="132" t="s">
        <v>803</v>
      </c>
      <c r="D860" s="132" t="s">
        <v>192</v>
      </c>
      <c r="E860" s="133" t="s">
        <v>1843</v>
      </c>
      <c r="F860" s="134" t="s">
        <v>1844</v>
      </c>
      <c r="G860" s="135" t="s">
        <v>195</v>
      </c>
      <c r="H860" s="136">
        <v>876.57299999999998</v>
      </c>
      <c r="I860" s="137"/>
      <c r="J860" s="138">
        <f>ROUND(I860*H860,2)</f>
        <v>0</v>
      </c>
      <c r="K860" s="134" t="s">
        <v>196</v>
      </c>
      <c r="L860" s="31"/>
      <c r="M860" s="139" t="s">
        <v>1</v>
      </c>
      <c r="N860" s="140" t="s">
        <v>44</v>
      </c>
      <c r="P860" s="141">
        <f>O860*H860</f>
        <v>0</v>
      </c>
      <c r="Q860" s="141">
        <v>2.0000000000000001E-4</v>
      </c>
      <c r="R860" s="141">
        <f>Q860*H860</f>
        <v>0.17531460000000001</v>
      </c>
      <c r="S860" s="141">
        <v>0</v>
      </c>
      <c r="T860" s="142">
        <f>S860*H860</f>
        <v>0</v>
      </c>
      <c r="AR860" s="143" t="s">
        <v>237</v>
      </c>
      <c r="AT860" s="143" t="s">
        <v>192</v>
      </c>
      <c r="AU860" s="143" t="s">
        <v>89</v>
      </c>
      <c r="AY860" s="16" t="s">
        <v>190</v>
      </c>
      <c r="BE860" s="144">
        <f>IF(N860="základní",J860,0)</f>
        <v>0</v>
      </c>
      <c r="BF860" s="144">
        <f>IF(N860="snížená",J860,0)</f>
        <v>0</v>
      </c>
      <c r="BG860" s="144">
        <f>IF(N860="zákl. přenesená",J860,0)</f>
        <v>0</v>
      </c>
      <c r="BH860" s="144">
        <f>IF(N860="sníž. přenesená",J860,0)</f>
        <v>0</v>
      </c>
      <c r="BI860" s="144">
        <f>IF(N860="nulová",J860,0)</f>
        <v>0</v>
      </c>
      <c r="BJ860" s="16" t="s">
        <v>87</v>
      </c>
      <c r="BK860" s="144">
        <f>ROUND(I860*H860,2)</f>
        <v>0</v>
      </c>
      <c r="BL860" s="16" t="s">
        <v>237</v>
      </c>
      <c r="BM860" s="143" t="s">
        <v>1408</v>
      </c>
    </row>
    <row r="861" spans="2:65" s="1" customFormat="1" ht="19.5">
      <c r="B861" s="31"/>
      <c r="D861" s="145" t="s">
        <v>198</v>
      </c>
      <c r="F861" s="146" t="s">
        <v>1846</v>
      </c>
      <c r="I861" s="147"/>
      <c r="L861" s="31"/>
      <c r="M861" s="148"/>
      <c r="T861" s="55"/>
      <c r="AT861" s="16" t="s">
        <v>198</v>
      </c>
      <c r="AU861" s="16" t="s">
        <v>89</v>
      </c>
    </row>
    <row r="862" spans="2:65" s="1" customFormat="1">
      <c r="B862" s="31"/>
      <c r="D862" s="149" t="s">
        <v>200</v>
      </c>
      <c r="F862" s="150" t="s">
        <v>1847</v>
      </c>
      <c r="I862" s="147"/>
      <c r="L862" s="31"/>
      <c r="M862" s="148"/>
      <c r="T862" s="55"/>
      <c r="AT862" s="16" t="s">
        <v>200</v>
      </c>
      <c r="AU862" s="16" t="s">
        <v>89</v>
      </c>
    </row>
    <row r="863" spans="2:65" s="1" customFormat="1" ht="24.2" customHeight="1">
      <c r="B863" s="31"/>
      <c r="C863" s="132" t="s">
        <v>1413</v>
      </c>
      <c r="D863" s="132" t="s">
        <v>192</v>
      </c>
      <c r="E863" s="133" t="s">
        <v>1848</v>
      </c>
      <c r="F863" s="134" t="s">
        <v>1849</v>
      </c>
      <c r="G863" s="135" t="s">
        <v>195</v>
      </c>
      <c r="H863" s="136">
        <v>876.57299999999998</v>
      </c>
      <c r="I863" s="137"/>
      <c r="J863" s="138">
        <f>ROUND(I863*H863,2)</f>
        <v>0</v>
      </c>
      <c r="K863" s="134" t="s">
        <v>196</v>
      </c>
      <c r="L863" s="31"/>
      <c r="M863" s="139" t="s">
        <v>1</v>
      </c>
      <c r="N863" s="140" t="s">
        <v>44</v>
      </c>
      <c r="P863" s="141">
        <f>O863*H863</f>
        <v>0</v>
      </c>
      <c r="Q863" s="141">
        <v>1E-3</v>
      </c>
      <c r="R863" s="141">
        <f>Q863*H863</f>
        <v>0.87657300000000005</v>
      </c>
      <c r="S863" s="141">
        <v>0</v>
      </c>
      <c r="T863" s="142">
        <f>S863*H863</f>
        <v>0</v>
      </c>
      <c r="AR863" s="143" t="s">
        <v>237</v>
      </c>
      <c r="AT863" s="143" t="s">
        <v>192</v>
      </c>
      <c r="AU863" s="143" t="s">
        <v>89</v>
      </c>
      <c r="AY863" s="16" t="s">
        <v>190</v>
      </c>
      <c r="BE863" s="144">
        <f>IF(N863="základní",J863,0)</f>
        <v>0</v>
      </c>
      <c r="BF863" s="144">
        <f>IF(N863="snížená",J863,0)</f>
        <v>0</v>
      </c>
      <c r="BG863" s="144">
        <f>IF(N863="zákl. přenesená",J863,0)</f>
        <v>0</v>
      </c>
      <c r="BH863" s="144">
        <f>IF(N863="sníž. přenesená",J863,0)</f>
        <v>0</v>
      </c>
      <c r="BI863" s="144">
        <f>IF(N863="nulová",J863,0)</f>
        <v>0</v>
      </c>
      <c r="BJ863" s="16" t="s">
        <v>87</v>
      </c>
      <c r="BK863" s="144">
        <f>ROUND(I863*H863,2)</f>
        <v>0</v>
      </c>
      <c r="BL863" s="16" t="s">
        <v>237</v>
      </c>
      <c r="BM863" s="143" t="s">
        <v>1412</v>
      </c>
    </row>
    <row r="864" spans="2:65" s="1" customFormat="1" ht="19.5">
      <c r="B864" s="31"/>
      <c r="D864" s="145" t="s">
        <v>198</v>
      </c>
      <c r="F864" s="146" t="s">
        <v>1851</v>
      </c>
      <c r="I864" s="147"/>
      <c r="L864" s="31"/>
      <c r="M864" s="148"/>
      <c r="T864" s="55"/>
      <c r="AT864" s="16" t="s">
        <v>198</v>
      </c>
      <c r="AU864" s="16" t="s">
        <v>89</v>
      </c>
    </row>
    <row r="865" spans="2:63" s="1" customFormat="1">
      <c r="B865" s="31"/>
      <c r="D865" s="149" t="s">
        <v>200</v>
      </c>
      <c r="F865" s="150" t="s">
        <v>1852</v>
      </c>
      <c r="I865" s="147"/>
      <c r="L865" s="31"/>
      <c r="M865" s="148"/>
      <c r="T865" s="55"/>
      <c r="AT865" s="16" t="s">
        <v>200</v>
      </c>
      <c r="AU865" s="16" t="s">
        <v>89</v>
      </c>
    </row>
    <row r="866" spans="2:63" s="1" customFormat="1" ht="49.9" customHeight="1">
      <c r="B866" s="31"/>
      <c r="E866" s="123" t="s">
        <v>1853</v>
      </c>
      <c r="F866" s="123" t="s">
        <v>1854</v>
      </c>
      <c r="J866" s="112">
        <f t="shared" ref="J866:J876" si="0">BK866</f>
        <v>0</v>
      </c>
      <c r="L866" s="31"/>
      <c r="M866" s="148"/>
      <c r="T866" s="55"/>
      <c r="AT866" s="16" t="s">
        <v>78</v>
      </c>
      <c r="AU866" s="16" t="s">
        <v>79</v>
      </c>
      <c r="AY866" s="16" t="s">
        <v>1855</v>
      </c>
      <c r="BK866" s="144">
        <f>SUM(BK867:BK876)</f>
        <v>0</v>
      </c>
    </row>
    <row r="867" spans="2:63" s="1" customFormat="1" ht="16.350000000000001" customHeight="1">
      <c r="B867" s="31"/>
      <c r="C867" s="182" t="s">
        <v>1</v>
      </c>
      <c r="D867" s="182" t="s">
        <v>192</v>
      </c>
      <c r="E867" s="183" t="s">
        <v>1</v>
      </c>
      <c r="F867" s="184" t="s">
        <v>1</v>
      </c>
      <c r="G867" s="185" t="s">
        <v>1</v>
      </c>
      <c r="H867" s="186"/>
      <c r="I867" s="187"/>
      <c r="J867" s="188">
        <f t="shared" si="0"/>
        <v>0</v>
      </c>
      <c r="K867" s="189"/>
      <c r="L867" s="31"/>
      <c r="M867" s="190" t="s">
        <v>1</v>
      </c>
      <c r="N867" s="191" t="s">
        <v>44</v>
      </c>
      <c r="T867" s="55"/>
      <c r="AT867" s="16" t="s">
        <v>1855</v>
      </c>
      <c r="AU867" s="16" t="s">
        <v>87</v>
      </c>
      <c r="AY867" s="16" t="s">
        <v>1855</v>
      </c>
      <c r="BE867" s="144">
        <f t="shared" ref="BE867:BE876" si="1">IF(N867="základní",J867,0)</f>
        <v>0</v>
      </c>
      <c r="BF867" s="144">
        <f t="shared" ref="BF867:BF876" si="2">IF(N867="snížená",J867,0)</f>
        <v>0</v>
      </c>
      <c r="BG867" s="144">
        <f t="shared" ref="BG867:BG876" si="3">IF(N867="zákl. přenesená",J867,0)</f>
        <v>0</v>
      </c>
      <c r="BH867" s="144">
        <f t="shared" ref="BH867:BH876" si="4">IF(N867="sníž. přenesená",J867,0)</f>
        <v>0</v>
      </c>
      <c r="BI867" s="144">
        <f t="shared" ref="BI867:BI876" si="5">IF(N867="nulová",J867,0)</f>
        <v>0</v>
      </c>
      <c r="BJ867" s="16" t="s">
        <v>87</v>
      </c>
      <c r="BK867" s="144">
        <f t="shared" ref="BK867:BK876" si="6">I867*H867</f>
        <v>0</v>
      </c>
    </row>
    <row r="868" spans="2:63" s="1" customFormat="1" ht="16.350000000000001" customHeight="1">
      <c r="B868" s="31"/>
      <c r="C868" s="182" t="s">
        <v>1</v>
      </c>
      <c r="D868" s="182" t="s">
        <v>192</v>
      </c>
      <c r="E868" s="183" t="s">
        <v>1</v>
      </c>
      <c r="F868" s="184" t="s">
        <v>1</v>
      </c>
      <c r="G868" s="185" t="s">
        <v>1</v>
      </c>
      <c r="H868" s="186"/>
      <c r="I868" s="187"/>
      <c r="J868" s="188">
        <f t="shared" si="0"/>
        <v>0</v>
      </c>
      <c r="K868" s="189"/>
      <c r="L868" s="31"/>
      <c r="M868" s="190" t="s">
        <v>1</v>
      </c>
      <c r="N868" s="191" t="s">
        <v>44</v>
      </c>
      <c r="T868" s="55"/>
      <c r="AT868" s="16" t="s">
        <v>1855</v>
      </c>
      <c r="AU868" s="16" t="s">
        <v>87</v>
      </c>
      <c r="AY868" s="16" t="s">
        <v>1855</v>
      </c>
      <c r="BE868" s="144">
        <f t="shared" si="1"/>
        <v>0</v>
      </c>
      <c r="BF868" s="144">
        <f t="shared" si="2"/>
        <v>0</v>
      </c>
      <c r="BG868" s="144">
        <f t="shared" si="3"/>
        <v>0</v>
      </c>
      <c r="BH868" s="144">
        <f t="shared" si="4"/>
        <v>0</v>
      </c>
      <c r="BI868" s="144">
        <f t="shared" si="5"/>
        <v>0</v>
      </c>
      <c r="BJ868" s="16" t="s">
        <v>87</v>
      </c>
      <c r="BK868" s="144">
        <f t="shared" si="6"/>
        <v>0</v>
      </c>
    </row>
    <row r="869" spans="2:63" s="1" customFormat="1" ht="16.350000000000001" customHeight="1">
      <c r="B869" s="31"/>
      <c r="C869" s="182" t="s">
        <v>1</v>
      </c>
      <c r="D869" s="182" t="s">
        <v>192</v>
      </c>
      <c r="E869" s="183" t="s">
        <v>1</v>
      </c>
      <c r="F869" s="184" t="s">
        <v>1</v>
      </c>
      <c r="G869" s="185" t="s">
        <v>1</v>
      </c>
      <c r="H869" s="186"/>
      <c r="I869" s="187"/>
      <c r="J869" s="188">
        <f t="shared" si="0"/>
        <v>0</v>
      </c>
      <c r="K869" s="189"/>
      <c r="L869" s="31"/>
      <c r="M869" s="190" t="s">
        <v>1</v>
      </c>
      <c r="N869" s="191" t="s">
        <v>44</v>
      </c>
      <c r="T869" s="55"/>
      <c r="AT869" s="16" t="s">
        <v>1855</v>
      </c>
      <c r="AU869" s="16" t="s">
        <v>87</v>
      </c>
      <c r="AY869" s="16" t="s">
        <v>1855</v>
      </c>
      <c r="BE869" s="144">
        <f t="shared" si="1"/>
        <v>0</v>
      </c>
      <c r="BF869" s="144">
        <f t="shared" si="2"/>
        <v>0</v>
      </c>
      <c r="BG869" s="144">
        <f t="shared" si="3"/>
        <v>0</v>
      </c>
      <c r="BH869" s="144">
        <f t="shared" si="4"/>
        <v>0</v>
      </c>
      <c r="BI869" s="144">
        <f t="shared" si="5"/>
        <v>0</v>
      </c>
      <c r="BJ869" s="16" t="s">
        <v>87</v>
      </c>
      <c r="BK869" s="144">
        <f t="shared" si="6"/>
        <v>0</v>
      </c>
    </row>
    <row r="870" spans="2:63" s="1" customFormat="1" ht="16.350000000000001" customHeight="1">
      <c r="B870" s="31"/>
      <c r="C870" s="182" t="s">
        <v>1</v>
      </c>
      <c r="D870" s="182" t="s">
        <v>192</v>
      </c>
      <c r="E870" s="183" t="s">
        <v>1</v>
      </c>
      <c r="F870" s="184" t="s">
        <v>1</v>
      </c>
      <c r="G870" s="185" t="s">
        <v>1</v>
      </c>
      <c r="H870" s="186"/>
      <c r="I870" s="187"/>
      <c r="J870" s="188">
        <f t="shared" si="0"/>
        <v>0</v>
      </c>
      <c r="K870" s="189"/>
      <c r="L870" s="31"/>
      <c r="M870" s="190" t="s">
        <v>1</v>
      </c>
      <c r="N870" s="191" t="s">
        <v>44</v>
      </c>
      <c r="T870" s="55"/>
      <c r="AT870" s="16" t="s">
        <v>1855</v>
      </c>
      <c r="AU870" s="16" t="s">
        <v>87</v>
      </c>
      <c r="AY870" s="16" t="s">
        <v>1855</v>
      </c>
      <c r="BE870" s="144">
        <f t="shared" si="1"/>
        <v>0</v>
      </c>
      <c r="BF870" s="144">
        <f t="shared" si="2"/>
        <v>0</v>
      </c>
      <c r="BG870" s="144">
        <f t="shared" si="3"/>
        <v>0</v>
      </c>
      <c r="BH870" s="144">
        <f t="shared" si="4"/>
        <v>0</v>
      </c>
      <c r="BI870" s="144">
        <f t="shared" si="5"/>
        <v>0</v>
      </c>
      <c r="BJ870" s="16" t="s">
        <v>87</v>
      </c>
      <c r="BK870" s="144">
        <f t="shared" si="6"/>
        <v>0</v>
      </c>
    </row>
    <row r="871" spans="2:63" s="1" customFormat="1" ht="16.350000000000001" customHeight="1">
      <c r="B871" s="31"/>
      <c r="C871" s="182" t="s">
        <v>1</v>
      </c>
      <c r="D871" s="182" t="s">
        <v>192</v>
      </c>
      <c r="E871" s="183" t="s">
        <v>1</v>
      </c>
      <c r="F871" s="184" t="s">
        <v>1</v>
      </c>
      <c r="G871" s="185" t="s">
        <v>1</v>
      </c>
      <c r="H871" s="186"/>
      <c r="I871" s="187"/>
      <c r="J871" s="188">
        <f t="shared" si="0"/>
        <v>0</v>
      </c>
      <c r="K871" s="189"/>
      <c r="L871" s="31"/>
      <c r="M871" s="190" t="s">
        <v>1</v>
      </c>
      <c r="N871" s="191" t="s">
        <v>44</v>
      </c>
      <c r="T871" s="55"/>
      <c r="AT871" s="16" t="s">
        <v>1855</v>
      </c>
      <c r="AU871" s="16" t="s">
        <v>87</v>
      </c>
      <c r="AY871" s="16" t="s">
        <v>1855</v>
      </c>
      <c r="BE871" s="144">
        <f t="shared" si="1"/>
        <v>0</v>
      </c>
      <c r="BF871" s="144">
        <f t="shared" si="2"/>
        <v>0</v>
      </c>
      <c r="BG871" s="144">
        <f t="shared" si="3"/>
        <v>0</v>
      </c>
      <c r="BH871" s="144">
        <f t="shared" si="4"/>
        <v>0</v>
      </c>
      <c r="BI871" s="144">
        <f t="shared" si="5"/>
        <v>0</v>
      </c>
      <c r="BJ871" s="16" t="s">
        <v>87</v>
      </c>
      <c r="BK871" s="144">
        <f t="shared" si="6"/>
        <v>0</v>
      </c>
    </row>
    <row r="872" spans="2:63" s="1" customFormat="1" ht="16.350000000000001" customHeight="1">
      <c r="B872" s="31"/>
      <c r="C872" s="182" t="s">
        <v>1</v>
      </c>
      <c r="D872" s="182" t="s">
        <v>192</v>
      </c>
      <c r="E872" s="183" t="s">
        <v>1</v>
      </c>
      <c r="F872" s="184" t="s">
        <v>1</v>
      </c>
      <c r="G872" s="185" t="s">
        <v>1</v>
      </c>
      <c r="H872" s="186"/>
      <c r="I872" s="187"/>
      <c r="J872" s="188">
        <f t="shared" si="0"/>
        <v>0</v>
      </c>
      <c r="K872" s="189"/>
      <c r="L872" s="31"/>
      <c r="M872" s="190" t="s">
        <v>1</v>
      </c>
      <c r="N872" s="191" t="s">
        <v>44</v>
      </c>
      <c r="T872" s="55"/>
      <c r="AT872" s="16" t="s">
        <v>1855</v>
      </c>
      <c r="AU872" s="16" t="s">
        <v>87</v>
      </c>
      <c r="AY872" s="16" t="s">
        <v>1855</v>
      </c>
      <c r="BE872" s="144">
        <f t="shared" si="1"/>
        <v>0</v>
      </c>
      <c r="BF872" s="144">
        <f t="shared" si="2"/>
        <v>0</v>
      </c>
      <c r="BG872" s="144">
        <f t="shared" si="3"/>
        <v>0</v>
      </c>
      <c r="BH872" s="144">
        <f t="shared" si="4"/>
        <v>0</v>
      </c>
      <c r="BI872" s="144">
        <f t="shared" si="5"/>
        <v>0</v>
      </c>
      <c r="BJ872" s="16" t="s">
        <v>87</v>
      </c>
      <c r="BK872" s="144">
        <f t="shared" si="6"/>
        <v>0</v>
      </c>
    </row>
    <row r="873" spans="2:63" s="1" customFormat="1" ht="16.350000000000001" customHeight="1">
      <c r="B873" s="31"/>
      <c r="C873" s="182" t="s">
        <v>1</v>
      </c>
      <c r="D873" s="182" t="s">
        <v>192</v>
      </c>
      <c r="E873" s="183" t="s">
        <v>1</v>
      </c>
      <c r="F873" s="184" t="s">
        <v>1</v>
      </c>
      <c r="G873" s="185" t="s">
        <v>1</v>
      </c>
      <c r="H873" s="186"/>
      <c r="I873" s="187"/>
      <c r="J873" s="188">
        <f t="shared" si="0"/>
        <v>0</v>
      </c>
      <c r="K873" s="189"/>
      <c r="L873" s="31"/>
      <c r="M873" s="190" t="s">
        <v>1</v>
      </c>
      <c r="N873" s="191" t="s">
        <v>44</v>
      </c>
      <c r="T873" s="55"/>
      <c r="AT873" s="16" t="s">
        <v>1855</v>
      </c>
      <c r="AU873" s="16" t="s">
        <v>87</v>
      </c>
      <c r="AY873" s="16" t="s">
        <v>1855</v>
      </c>
      <c r="BE873" s="144">
        <f t="shared" si="1"/>
        <v>0</v>
      </c>
      <c r="BF873" s="144">
        <f t="shared" si="2"/>
        <v>0</v>
      </c>
      <c r="BG873" s="144">
        <f t="shared" si="3"/>
        <v>0</v>
      </c>
      <c r="BH873" s="144">
        <f t="shared" si="4"/>
        <v>0</v>
      </c>
      <c r="BI873" s="144">
        <f t="shared" si="5"/>
        <v>0</v>
      </c>
      <c r="BJ873" s="16" t="s">
        <v>87</v>
      </c>
      <c r="BK873" s="144">
        <f t="shared" si="6"/>
        <v>0</v>
      </c>
    </row>
    <row r="874" spans="2:63" s="1" customFormat="1" ht="16.350000000000001" customHeight="1">
      <c r="B874" s="31"/>
      <c r="C874" s="182" t="s">
        <v>1</v>
      </c>
      <c r="D874" s="182" t="s">
        <v>192</v>
      </c>
      <c r="E874" s="183" t="s">
        <v>1</v>
      </c>
      <c r="F874" s="184" t="s">
        <v>1</v>
      </c>
      <c r="G874" s="185" t="s">
        <v>1</v>
      </c>
      <c r="H874" s="186"/>
      <c r="I874" s="187"/>
      <c r="J874" s="188">
        <f t="shared" si="0"/>
        <v>0</v>
      </c>
      <c r="K874" s="189"/>
      <c r="L874" s="31"/>
      <c r="M874" s="190" t="s">
        <v>1</v>
      </c>
      <c r="N874" s="191" t="s">
        <v>44</v>
      </c>
      <c r="T874" s="55"/>
      <c r="AT874" s="16" t="s">
        <v>1855</v>
      </c>
      <c r="AU874" s="16" t="s">
        <v>87</v>
      </c>
      <c r="AY874" s="16" t="s">
        <v>1855</v>
      </c>
      <c r="BE874" s="144">
        <f t="shared" si="1"/>
        <v>0</v>
      </c>
      <c r="BF874" s="144">
        <f t="shared" si="2"/>
        <v>0</v>
      </c>
      <c r="BG874" s="144">
        <f t="shared" si="3"/>
        <v>0</v>
      </c>
      <c r="BH874" s="144">
        <f t="shared" si="4"/>
        <v>0</v>
      </c>
      <c r="BI874" s="144">
        <f t="shared" si="5"/>
        <v>0</v>
      </c>
      <c r="BJ874" s="16" t="s">
        <v>87</v>
      </c>
      <c r="BK874" s="144">
        <f t="shared" si="6"/>
        <v>0</v>
      </c>
    </row>
    <row r="875" spans="2:63" s="1" customFormat="1" ht="16.350000000000001" customHeight="1">
      <c r="B875" s="31"/>
      <c r="C875" s="182" t="s">
        <v>1</v>
      </c>
      <c r="D875" s="182" t="s">
        <v>192</v>
      </c>
      <c r="E875" s="183" t="s">
        <v>1</v>
      </c>
      <c r="F875" s="184" t="s">
        <v>1</v>
      </c>
      <c r="G875" s="185" t="s">
        <v>1</v>
      </c>
      <c r="H875" s="186"/>
      <c r="I875" s="187"/>
      <c r="J875" s="188">
        <f t="shared" si="0"/>
        <v>0</v>
      </c>
      <c r="K875" s="189"/>
      <c r="L875" s="31"/>
      <c r="M875" s="190" t="s">
        <v>1</v>
      </c>
      <c r="N875" s="191" t="s">
        <v>44</v>
      </c>
      <c r="T875" s="55"/>
      <c r="AT875" s="16" t="s">
        <v>1855</v>
      </c>
      <c r="AU875" s="16" t="s">
        <v>87</v>
      </c>
      <c r="AY875" s="16" t="s">
        <v>1855</v>
      </c>
      <c r="BE875" s="144">
        <f t="shared" si="1"/>
        <v>0</v>
      </c>
      <c r="BF875" s="144">
        <f t="shared" si="2"/>
        <v>0</v>
      </c>
      <c r="BG875" s="144">
        <f t="shared" si="3"/>
        <v>0</v>
      </c>
      <c r="BH875" s="144">
        <f t="shared" si="4"/>
        <v>0</v>
      </c>
      <c r="BI875" s="144">
        <f t="shared" si="5"/>
        <v>0</v>
      </c>
      <c r="BJ875" s="16" t="s">
        <v>87</v>
      </c>
      <c r="BK875" s="144">
        <f t="shared" si="6"/>
        <v>0</v>
      </c>
    </row>
    <row r="876" spans="2:63" s="1" customFormat="1" ht="16.350000000000001" customHeight="1">
      <c r="B876" s="31"/>
      <c r="C876" s="182" t="s">
        <v>1</v>
      </c>
      <c r="D876" s="182" t="s">
        <v>192</v>
      </c>
      <c r="E876" s="183" t="s">
        <v>1</v>
      </c>
      <c r="F876" s="184" t="s">
        <v>1</v>
      </c>
      <c r="G876" s="185" t="s">
        <v>1</v>
      </c>
      <c r="H876" s="186"/>
      <c r="I876" s="187"/>
      <c r="J876" s="188">
        <f t="shared" si="0"/>
        <v>0</v>
      </c>
      <c r="K876" s="189"/>
      <c r="L876" s="31"/>
      <c r="M876" s="190" t="s">
        <v>1</v>
      </c>
      <c r="N876" s="191" t="s">
        <v>44</v>
      </c>
      <c r="O876" s="192"/>
      <c r="P876" s="192"/>
      <c r="Q876" s="192"/>
      <c r="R876" s="192"/>
      <c r="S876" s="192"/>
      <c r="T876" s="193"/>
      <c r="AT876" s="16" t="s">
        <v>1855</v>
      </c>
      <c r="AU876" s="16" t="s">
        <v>87</v>
      </c>
      <c r="AY876" s="16" t="s">
        <v>1855</v>
      </c>
      <c r="BE876" s="144">
        <f t="shared" si="1"/>
        <v>0</v>
      </c>
      <c r="BF876" s="144">
        <f t="shared" si="2"/>
        <v>0</v>
      </c>
      <c r="BG876" s="144">
        <f t="shared" si="3"/>
        <v>0</v>
      </c>
      <c r="BH876" s="144">
        <f t="shared" si="4"/>
        <v>0</v>
      </c>
      <c r="BI876" s="144">
        <f t="shared" si="5"/>
        <v>0</v>
      </c>
      <c r="BJ876" s="16" t="s">
        <v>87</v>
      </c>
      <c r="BK876" s="144">
        <f t="shared" si="6"/>
        <v>0</v>
      </c>
    </row>
    <row r="877" spans="2:63" s="1" customFormat="1" ht="6.95" customHeight="1">
      <c r="B877" s="43"/>
      <c r="C877" s="44"/>
      <c r="D877" s="44"/>
      <c r="E877" s="44"/>
      <c r="F877" s="44"/>
      <c r="G877" s="44"/>
      <c r="H877" s="44"/>
      <c r="I877" s="44"/>
      <c r="J877" s="44"/>
      <c r="K877" s="44"/>
      <c r="L877" s="31"/>
    </row>
  </sheetData>
  <sheetProtection algorithmName="SHA-512" hashValue="RtA5h3mvB+fgnpIvH4C5klo8i1UYyO9PrKj3Lg0H2ch44XMCswuG4cU8sgOTYWp6bjYvrYINK7HkYGo2b4vbTQ==" saltValue="+x9uUBBe6TGkTsLWUoSpEndjlXxPbjzNlZHSN9wZuIk6EWoIGZoonpvM3Q7gwxULpwjS45SdOV2SvECNGZE+uQ==" spinCount="100000" sheet="1" objects="1" scenarios="1" formatColumns="0" formatRows="0" autoFilter="0"/>
  <autoFilter ref="C150:K876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867:D877">
      <formula1>"K, M"</formula1>
    </dataValidation>
    <dataValidation type="list" allowBlank="1" showInputMessage="1" showErrorMessage="1" error="Povoleny jsou hodnoty základní, snížená, zákl. přenesená, sníž. přenesená, nulová." sqref="N867:N877">
      <formula1>"základní, snížená, zákl. přenesená, sníž. přenesená, nulová"</formula1>
    </dataValidation>
  </dataValidations>
  <hyperlinks>
    <hyperlink ref="F156" r:id="rId1"/>
    <hyperlink ref="F159" r:id="rId2"/>
    <hyperlink ref="F162" r:id="rId3"/>
    <hyperlink ref="F165" r:id="rId4"/>
    <hyperlink ref="F168" r:id="rId5"/>
    <hyperlink ref="F171" r:id="rId6"/>
    <hyperlink ref="F174" r:id="rId7"/>
    <hyperlink ref="F177" r:id="rId8"/>
    <hyperlink ref="F180" r:id="rId9"/>
    <hyperlink ref="F188" r:id="rId10"/>
    <hyperlink ref="F191" r:id="rId11"/>
    <hyperlink ref="F194" r:id="rId12"/>
    <hyperlink ref="F198" r:id="rId13"/>
    <hyperlink ref="F203" r:id="rId14"/>
    <hyperlink ref="F206" r:id="rId15"/>
    <hyperlink ref="F209" r:id="rId16"/>
    <hyperlink ref="F212" r:id="rId17"/>
    <hyperlink ref="F215" r:id="rId18"/>
    <hyperlink ref="F218" r:id="rId19"/>
    <hyperlink ref="F221" r:id="rId20"/>
    <hyperlink ref="F225" r:id="rId21"/>
    <hyperlink ref="F228" r:id="rId22"/>
    <hyperlink ref="F231" r:id="rId23"/>
    <hyperlink ref="F234" r:id="rId24"/>
    <hyperlink ref="F237" r:id="rId25"/>
    <hyperlink ref="F240" r:id="rId26"/>
    <hyperlink ref="F243" r:id="rId27"/>
    <hyperlink ref="F246" r:id="rId28"/>
    <hyperlink ref="F249" r:id="rId29"/>
    <hyperlink ref="F252" r:id="rId30"/>
    <hyperlink ref="F257" r:id="rId31"/>
    <hyperlink ref="F263" r:id="rId32"/>
    <hyperlink ref="F266" r:id="rId33"/>
    <hyperlink ref="F269" r:id="rId34"/>
    <hyperlink ref="F276" r:id="rId35"/>
    <hyperlink ref="F279" r:id="rId36"/>
    <hyperlink ref="F284" r:id="rId37"/>
    <hyperlink ref="F290" r:id="rId38"/>
    <hyperlink ref="F295" r:id="rId39"/>
    <hyperlink ref="F300" r:id="rId40"/>
    <hyperlink ref="F303" r:id="rId41"/>
    <hyperlink ref="F306" r:id="rId42"/>
    <hyperlink ref="F310" r:id="rId43"/>
    <hyperlink ref="F313" r:id="rId44"/>
    <hyperlink ref="F316" r:id="rId45"/>
    <hyperlink ref="F323" r:id="rId46"/>
    <hyperlink ref="F328" r:id="rId47"/>
    <hyperlink ref="F334" r:id="rId48"/>
    <hyperlink ref="F340" r:id="rId49"/>
    <hyperlink ref="F345" r:id="rId50"/>
    <hyperlink ref="F354" r:id="rId51"/>
    <hyperlink ref="F368" r:id="rId52"/>
    <hyperlink ref="F371" r:id="rId53"/>
    <hyperlink ref="F374" r:id="rId54"/>
    <hyperlink ref="F377" r:id="rId55"/>
    <hyperlink ref="F380" r:id="rId56"/>
    <hyperlink ref="F383" r:id="rId57"/>
    <hyperlink ref="F386" r:id="rId58"/>
    <hyperlink ref="F390" r:id="rId59"/>
    <hyperlink ref="F394" r:id="rId60"/>
    <hyperlink ref="F397" r:id="rId61"/>
    <hyperlink ref="F400" r:id="rId62"/>
    <hyperlink ref="F404" r:id="rId63"/>
    <hyperlink ref="F410" r:id="rId64"/>
    <hyperlink ref="F425" r:id="rId65"/>
    <hyperlink ref="F431" r:id="rId66"/>
    <hyperlink ref="F439" r:id="rId67"/>
    <hyperlink ref="F442" r:id="rId68"/>
    <hyperlink ref="F445" r:id="rId69"/>
    <hyperlink ref="F448" r:id="rId70"/>
    <hyperlink ref="F451" r:id="rId71"/>
    <hyperlink ref="F454" r:id="rId72"/>
    <hyperlink ref="F457" r:id="rId73"/>
    <hyperlink ref="F461" r:id="rId74"/>
    <hyperlink ref="F464" r:id="rId75"/>
    <hyperlink ref="F467" r:id="rId76"/>
    <hyperlink ref="F485" r:id="rId77"/>
    <hyperlink ref="F488" r:id="rId78"/>
    <hyperlink ref="F491" r:id="rId79"/>
    <hyperlink ref="F495" r:id="rId80"/>
    <hyperlink ref="F498" r:id="rId81"/>
    <hyperlink ref="F503" r:id="rId82"/>
    <hyperlink ref="F506" r:id="rId83"/>
    <hyperlink ref="F509" r:id="rId84"/>
    <hyperlink ref="F512" r:id="rId85"/>
    <hyperlink ref="F515" r:id="rId86"/>
    <hyperlink ref="F518" r:id="rId87"/>
    <hyperlink ref="F521" r:id="rId88"/>
    <hyperlink ref="F524" r:id="rId89"/>
    <hyperlink ref="F527" r:id="rId90"/>
    <hyperlink ref="F530" r:id="rId91"/>
    <hyperlink ref="F533" r:id="rId92"/>
    <hyperlink ref="F536" r:id="rId93"/>
    <hyperlink ref="F541" r:id="rId94"/>
    <hyperlink ref="F544" r:id="rId95"/>
    <hyperlink ref="F547" r:id="rId96"/>
    <hyperlink ref="F550" r:id="rId97"/>
    <hyperlink ref="F553" r:id="rId98"/>
    <hyperlink ref="F557" r:id="rId99"/>
    <hyperlink ref="F560" r:id="rId100"/>
    <hyperlink ref="F563" r:id="rId101"/>
    <hyperlink ref="F567" r:id="rId102"/>
    <hyperlink ref="F570" r:id="rId103"/>
    <hyperlink ref="F573" r:id="rId104"/>
    <hyperlink ref="F583" r:id="rId105"/>
    <hyperlink ref="F586" r:id="rId106"/>
    <hyperlink ref="F591" r:id="rId107"/>
    <hyperlink ref="F597" r:id="rId108"/>
    <hyperlink ref="F601" r:id="rId109"/>
    <hyperlink ref="F604" r:id="rId110"/>
    <hyperlink ref="F609" r:id="rId111"/>
    <hyperlink ref="F614" r:id="rId112"/>
    <hyperlink ref="F622" r:id="rId113"/>
    <hyperlink ref="F625" r:id="rId114"/>
    <hyperlink ref="F631" r:id="rId115"/>
    <hyperlink ref="F635" r:id="rId116"/>
    <hyperlink ref="F640" r:id="rId117"/>
    <hyperlink ref="F648" r:id="rId118"/>
    <hyperlink ref="F655" r:id="rId119"/>
    <hyperlink ref="F663" r:id="rId120"/>
    <hyperlink ref="F667" r:id="rId121"/>
    <hyperlink ref="F676" r:id="rId122"/>
    <hyperlink ref="F679" r:id="rId123"/>
    <hyperlink ref="F682" r:id="rId124"/>
    <hyperlink ref="F685" r:id="rId125"/>
    <hyperlink ref="F690" r:id="rId126"/>
    <hyperlink ref="F694" r:id="rId127"/>
    <hyperlink ref="F699" r:id="rId128"/>
    <hyperlink ref="F704" r:id="rId129"/>
    <hyperlink ref="F709" r:id="rId130"/>
    <hyperlink ref="F713" r:id="rId131"/>
    <hyperlink ref="F717" r:id="rId132"/>
    <hyperlink ref="F720" r:id="rId133"/>
    <hyperlink ref="F725" r:id="rId134"/>
    <hyperlink ref="F728" r:id="rId135"/>
    <hyperlink ref="F734" r:id="rId136"/>
    <hyperlink ref="F742" r:id="rId137"/>
    <hyperlink ref="F747" r:id="rId138"/>
    <hyperlink ref="F750" r:id="rId139"/>
    <hyperlink ref="F754" r:id="rId140"/>
    <hyperlink ref="F760" r:id="rId141"/>
    <hyperlink ref="F763" r:id="rId142"/>
    <hyperlink ref="F766" r:id="rId143"/>
    <hyperlink ref="F770" r:id="rId144"/>
    <hyperlink ref="F773" r:id="rId145"/>
    <hyperlink ref="F781" r:id="rId146"/>
    <hyperlink ref="F786" r:id="rId147"/>
    <hyperlink ref="F792" r:id="rId148"/>
    <hyperlink ref="F796" r:id="rId149"/>
    <hyperlink ref="F806" r:id="rId150"/>
    <hyperlink ref="F811" r:id="rId151"/>
    <hyperlink ref="F816" r:id="rId152"/>
    <hyperlink ref="F819" r:id="rId153"/>
    <hyperlink ref="F828" r:id="rId154"/>
    <hyperlink ref="F832" r:id="rId155"/>
    <hyperlink ref="F835" r:id="rId156"/>
    <hyperlink ref="F838" r:id="rId157"/>
    <hyperlink ref="F844" r:id="rId158"/>
    <hyperlink ref="F847" r:id="rId159"/>
    <hyperlink ref="F850" r:id="rId160"/>
    <hyperlink ref="F854" r:id="rId161"/>
    <hyperlink ref="F859" r:id="rId162"/>
    <hyperlink ref="F862" r:id="rId163"/>
    <hyperlink ref="F865" r:id="rId16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85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104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2359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ROUND(J149,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ROUND((ROUND((SUM(BE149:BE839)),  2) + SUM(BE841:BE850)), 2)</f>
        <v>0</v>
      </c>
      <c r="I33" s="91">
        <v>0.21</v>
      </c>
      <c r="J33" s="90">
        <f>ROUND((ROUND(((SUM(BE149:BE839))*I33),  2) + (SUM(BE841:BE850)*I33)),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ROUND((ROUND((SUM(BF149:BF839)),  2) + SUM(BF841:BF850)), 2)</f>
        <v>0</v>
      </c>
      <c r="I34" s="91">
        <v>0.12</v>
      </c>
      <c r="J34" s="90">
        <f>ROUND((ROUND(((SUM(BF149:BF839))*I34),  2) + (SUM(BF841:BF850)*I34)),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ROUND((ROUND((SUM(BG149:BG839)),  2) + SUM(BG841:BG850)),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ROUND((ROUND((SUM(BH149:BH839)),  2) + SUM(BH841:BH850)),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ROUND((ROUND((SUM(BI149:BI839)),  2) + SUM(BI841:BI850)),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(F) - Architektonicko - stavební řešení, Pavilon F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J149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J150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J151</f>
        <v>0</v>
      </c>
      <c r="L98" s="107"/>
    </row>
    <row r="99" spans="2:12" s="9" customFormat="1" ht="19.899999999999999" customHeight="1">
      <c r="B99" s="107"/>
      <c r="D99" s="108" t="s">
        <v>140</v>
      </c>
      <c r="E99" s="109"/>
      <c r="F99" s="109"/>
      <c r="G99" s="109"/>
      <c r="H99" s="109"/>
      <c r="I99" s="109"/>
      <c r="J99" s="110">
        <f>J170</f>
        <v>0</v>
      </c>
      <c r="L99" s="107"/>
    </row>
    <row r="100" spans="2:12" s="9" customFormat="1" ht="19.899999999999999" customHeight="1">
      <c r="B100" s="107"/>
      <c r="D100" s="108" t="s">
        <v>141</v>
      </c>
      <c r="E100" s="109"/>
      <c r="F100" s="109"/>
      <c r="G100" s="109"/>
      <c r="H100" s="109"/>
      <c r="I100" s="109"/>
      <c r="J100" s="110">
        <f>J181</f>
        <v>0</v>
      </c>
      <c r="L100" s="107"/>
    </row>
    <row r="101" spans="2:12" s="9" customFormat="1" ht="19.899999999999999" customHeight="1">
      <c r="B101" s="107"/>
      <c r="D101" s="108" t="s">
        <v>142</v>
      </c>
      <c r="E101" s="109"/>
      <c r="F101" s="109"/>
      <c r="G101" s="109"/>
      <c r="H101" s="109"/>
      <c r="I101" s="109"/>
      <c r="J101" s="110">
        <f>J182</f>
        <v>0</v>
      </c>
      <c r="L101" s="107"/>
    </row>
    <row r="102" spans="2:12" s="9" customFormat="1" ht="19.899999999999999" customHeight="1">
      <c r="B102" s="107"/>
      <c r="D102" s="108" t="s">
        <v>145</v>
      </c>
      <c r="E102" s="109"/>
      <c r="F102" s="109"/>
      <c r="G102" s="109"/>
      <c r="H102" s="109"/>
      <c r="I102" s="109"/>
      <c r="J102" s="110">
        <f>J195</f>
        <v>0</v>
      </c>
      <c r="L102" s="107"/>
    </row>
    <row r="103" spans="2:12" s="9" customFormat="1" ht="19.899999999999999" customHeight="1">
      <c r="B103" s="107"/>
      <c r="D103" s="108" t="s">
        <v>146</v>
      </c>
      <c r="E103" s="109"/>
      <c r="F103" s="109"/>
      <c r="G103" s="109"/>
      <c r="H103" s="109"/>
      <c r="I103" s="109"/>
      <c r="J103" s="110">
        <f>J196</f>
        <v>0</v>
      </c>
      <c r="L103" s="107"/>
    </row>
    <row r="104" spans="2:12" s="9" customFormat="1" ht="19.899999999999999" customHeight="1">
      <c r="B104" s="107"/>
      <c r="D104" s="108" t="s">
        <v>147</v>
      </c>
      <c r="E104" s="109"/>
      <c r="F104" s="109"/>
      <c r="G104" s="109"/>
      <c r="H104" s="109"/>
      <c r="I104" s="109"/>
      <c r="J104" s="110">
        <f>J221</f>
        <v>0</v>
      </c>
      <c r="L104" s="107"/>
    </row>
    <row r="105" spans="2:12" s="9" customFormat="1" ht="19.899999999999999" customHeight="1">
      <c r="B105" s="107"/>
      <c r="D105" s="108" t="s">
        <v>148</v>
      </c>
      <c r="E105" s="109"/>
      <c r="F105" s="109"/>
      <c r="G105" s="109"/>
      <c r="H105" s="109"/>
      <c r="I105" s="109"/>
      <c r="J105" s="110">
        <f>J316</f>
        <v>0</v>
      </c>
      <c r="L105" s="107"/>
    </row>
    <row r="106" spans="2:12" s="9" customFormat="1" ht="19.899999999999999" customHeight="1">
      <c r="B106" s="107"/>
      <c r="D106" s="108" t="s">
        <v>149</v>
      </c>
      <c r="E106" s="109"/>
      <c r="F106" s="109"/>
      <c r="G106" s="109"/>
      <c r="H106" s="109"/>
      <c r="I106" s="109"/>
      <c r="J106" s="110">
        <f>J355</f>
        <v>0</v>
      </c>
      <c r="L106" s="107"/>
    </row>
    <row r="107" spans="2:12" s="9" customFormat="1" ht="19.899999999999999" customHeight="1">
      <c r="B107" s="107"/>
      <c r="D107" s="108" t="s">
        <v>150</v>
      </c>
      <c r="E107" s="109"/>
      <c r="F107" s="109"/>
      <c r="G107" s="109"/>
      <c r="H107" s="109"/>
      <c r="I107" s="109"/>
      <c r="J107" s="110">
        <f>J389</f>
        <v>0</v>
      </c>
      <c r="L107" s="107"/>
    </row>
    <row r="108" spans="2:12" s="9" customFormat="1" ht="19.899999999999999" customHeight="1">
      <c r="B108" s="107"/>
      <c r="D108" s="108" t="s">
        <v>152</v>
      </c>
      <c r="E108" s="109"/>
      <c r="F108" s="109"/>
      <c r="G108" s="109"/>
      <c r="H108" s="109"/>
      <c r="I108" s="109"/>
      <c r="J108" s="110">
        <f>J390</f>
        <v>0</v>
      </c>
      <c r="L108" s="107"/>
    </row>
    <row r="109" spans="2:12" s="9" customFormat="1" ht="19.899999999999999" customHeight="1">
      <c r="B109" s="107"/>
      <c r="D109" s="108" t="s">
        <v>153</v>
      </c>
      <c r="E109" s="109"/>
      <c r="F109" s="109"/>
      <c r="G109" s="109"/>
      <c r="H109" s="109"/>
      <c r="I109" s="109"/>
      <c r="J109" s="110">
        <f>J422</f>
        <v>0</v>
      </c>
      <c r="L109" s="107"/>
    </row>
    <row r="110" spans="2:12" s="9" customFormat="1" ht="19.899999999999999" customHeight="1">
      <c r="B110" s="107"/>
      <c r="D110" s="108" t="s">
        <v>154</v>
      </c>
      <c r="E110" s="109"/>
      <c r="F110" s="109"/>
      <c r="G110" s="109"/>
      <c r="H110" s="109"/>
      <c r="I110" s="109"/>
      <c r="J110" s="110">
        <f>J442</f>
        <v>0</v>
      </c>
      <c r="L110" s="107"/>
    </row>
    <row r="111" spans="2:12" s="9" customFormat="1" ht="19.899999999999999" customHeight="1">
      <c r="B111" s="107"/>
      <c r="D111" s="108" t="s">
        <v>155</v>
      </c>
      <c r="E111" s="109"/>
      <c r="F111" s="109"/>
      <c r="G111" s="109"/>
      <c r="H111" s="109"/>
      <c r="I111" s="109"/>
      <c r="J111" s="110">
        <f>J521</f>
        <v>0</v>
      </c>
      <c r="L111" s="107"/>
    </row>
    <row r="112" spans="2:12" s="9" customFormat="1" ht="19.899999999999999" customHeight="1">
      <c r="B112" s="107"/>
      <c r="D112" s="108" t="s">
        <v>156</v>
      </c>
      <c r="E112" s="109"/>
      <c r="F112" s="109"/>
      <c r="G112" s="109"/>
      <c r="H112" s="109"/>
      <c r="I112" s="109"/>
      <c r="J112" s="110">
        <f>J550</f>
        <v>0</v>
      </c>
      <c r="L112" s="107"/>
    </row>
    <row r="113" spans="2:12" s="8" customFormat="1" ht="24.95" customHeight="1">
      <c r="B113" s="103"/>
      <c r="D113" s="104" t="s">
        <v>157</v>
      </c>
      <c r="E113" s="105"/>
      <c r="F113" s="105"/>
      <c r="G113" s="105"/>
      <c r="H113" s="105"/>
      <c r="I113" s="105"/>
      <c r="J113" s="106">
        <f>J557</f>
        <v>0</v>
      </c>
      <c r="L113" s="103"/>
    </row>
    <row r="114" spans="2:12" s="9" customFormat="1" ht="19.899999999999999" customHeight="1">
      <c r="B114" s="107"/>
      <c r="D114" s="108" t="s">
        <v>158</v>
      </c>
      <c r="E114" s="109"/>
      <c r="F114" s="109"/>
      <c r="G114" s="109"/>
      <c r="H114" s="109"/>
      <c r="I114" s="109"/>
      <c r="J114" s="110">
        <f>J558</f>
        <v>0</v>
      </c>
      <c r="L114" s="107"/>
    </row>
    <row r="115" spans="2:12" s="9" customFormat="1" ht="19.899999999999999" customHeight="1">
      <c r="B115" s="107"/>
      <c r="D115" s="108" t="s">
        <v>159</v>
      </c>
      <c r="E115" s="109"/>
      <c r="F115" s="109"/>
      <c r="G115" s="109"/>
      <c r="H115" s="109"/>
      <c r="I115" s="109"/>
      <c r="J115" s="110">
        <f>J568</f>
        <v>0</v>
      </c>
      <c r="L115" s="107"/>
    </row>
    <row r="116" spans="2:12" s="9" customFormat="1" ht="19.899999999999999" customHeight="1">
      <c r="B116" s="107"/>
      <c r="D116" s="108" t="s">
        <v>160</v>
      </c>
      <c r="E116" s="109"/>
      <c r="F116" s="109"/>
      <c r="G116" s="109"/>
      <c r="H116" s="109"/>
      <c r="I116" s="109"/>
      <c r="J116" s="110">
        <f>J602</f>
        <v>0</v>
      </c>
      <c r="L116" s="107"/>
    </row>
    <row r="117" spans="2:12" s="9" customFormat="1" ht="19.899999999999999" customHeight="1">
      <c r="B117" s="107"/>
      <c r="D117" s="108" t="s">
        <v>161</v>
      </c>
      <c r="E117" s="109"/>
      <c r="F117" s="109"/>
      <c r="G117" s="109"/>
      <c r="H117" s="109"/>
      <c r="I117" s="109"/>
      <c r="J117" s="110">
        <f>J642</f>
        <v>0</v>
      </c>
      <c r="L117" s="107"/>
    </row>
    <row r="118" spans="2:12" s="9" customFormat="1" ht="19.899999999999999" customHeight="1">
      <c r="B118" s="107"/>
      <c r="D118" s="108" t="s">
        <v>162</v>
      </c>
      <c r="E118" s="109"/>
      <c r="F118" s="109"/>
      <c r="G118" s="109"/>
      <c r="H118" s="109"/>
      <c r="I118" s="109"/>
      <c r="J118" s="110">
        <f>J658</f>
        <v>0</v>
      </c>
      <c r="L118" s="107"/>
    </row>
    <row r="119" spans="2:12" s="9" customFormat="1" ht="19.899999999999999" customHeight="1">
      <c r="B119" s="107"/>
      <c r="D119" s="108" t="s">
        <v>163</v>
      </c>
      <c r="E119" s="109"/>
      <c r="F119" s="109"/>
      <c r="G119" s="109"/>
      <c r="H119" s="109"/>
      <c r="I119" s="109"/>
      <c r="J119" s="110">
        <f>J676</f>
        <v>0</v>
      </c>
      <c r="L119" s="107"/>
    </row>
    <row r="120" spans="2:12" s="9" customFormat="1" ht="19.899999999999999" customHeight="1">
      <c r="B120" s="107"/>
      <c r="D120" s="108" t="s">
        <v>164</v>
      </c>
      <c r="E120" s="109"/>
      <c r="F120" s="109"/>
      <c r="G120" s="109"/>
      <c r="H120" s="109"/>
      <c r="I120" s="109"/>
      <c r="J120" s="110">
        <f>J695</f>
        <v>0</v>
      </c>
      <c r="L120" s="107"/>
    </row>
    <row r="121" spans="2:12" s="9" customFormat="1" ht="19.899999999999999" customHeight="1">
      <c r="B121" s="107"/>
      <c r="D121" s="108" t="s">
        <v>166</v>
      </c>
      <c r="E121" s="109"/>
      <c r="F121" s="109"/>
      <c r="G121" s="109"/>
      <c r="H121" s="109"/>
      <c r="I121" s="109"/>
      <c r="J121" s="110">
        <f>J704</f>
        <v>0</v>
      </c>
      <c r="L121" s="107"/>
    </row>
    <row r="122" spans="2:12" s="9" customFormat="1" ht="19.899999999999999" customHeight="1">
      <c r="B122" s="107"/>
      <c r="D122" s="108" t="s">
        <v>167</v>
      </c>
      <c r="E122" s="109"/>
      <c r="F122" s="109"/>
      <c r="G122" s="109"/>
      <c r="H122" s="109"/>
      <c r="I122" s="109"/>
      <c r="J122" s="110">
        <f>J719</f>
        <v>0</v>
      </c>
      <c r="L122" s="107"/>
    </row>
    <row r="123" spans="2:12" s="9" customFormat="1" ht="19.899999999999999" customHeight="1">
      <c r="B123" s="107"/>
      <c r="D123" s="108" t="s">
        <v>168</v>
      </c>
      <c r="E123" s="109"/>
      <c r="F123" s="109"/>
      <c r="G123" s="109"/>
      <c r="H123" s="109"/>
      <c r="I123" s="109"/>
      <c r="J123" s="110">
        <f>J744</f>
        <v>0</v>
      </c>
      <c r="L123" s="107"/>
    </row>
    <row r="124" spans="2:12" s="9" customFormat="1" ht="19.899999999999999" customHeight="1">
      <c r="B124" s="107"/>
      <c r="D124" s="108" t="s">
        <v>169</v>
      </c>
      <c r="E124" s="109"/>
      <c r="F124" s="109"/>
      <c r="G124" s="109"/>
      <c r="H124" s="109"/>
      <c r="I124" s="109"/>
      <c r="J124" s="110">
        <f>J757</f>
        <v>0</v>
      </c>
      <c r="L124" s="107"/>
    </row>
    <row r="125" spans="2:12" s="9" customFormat="1" ht="19.899999999999999" customHeight="1">
      <c r="B125" s="107"/>
      <c r="D125" s="108" t="s">
        <v>170</v>
      </c>
      <c r="E125" s="109"/>
      <c r="F125" s="109"/>
      <c r="G125" s="109"/>
      <c r="H125" s="109"/>
      <c r="I125" s="109"/>
      <c r="J125" s="110">
        <f>J764</f>
        <v>0</v>
      </c>
      <c r="L125" s="107"/>
    </row>
    <row r="126" spans="2:12" s="9" customFormat="1" ht="19.899999999999999" customHeight="1">
      <c r="B126" s="107"/>
      <c r="D126" s="108" t="s">
        <v>2176</v>
      </c>
      <c r="E126" s="109"/>
      <c r="F126" s="109"/>
      <c r="G126" s="109"/>
      <c r="H126" s="109"/>
      <c r="I126" s="109"/>
      <c r="J126" s="110">
        <f>J810</f>
        <v>0</v>
      </c>
      <c r="L126" s="107"/>
    </row>
    <row r="127" spans="2:12" s="9" customFormat="1" ht="19.899999999999999" customHeight="1">
      <c r="B127" s="107"/>
      <c r="D127" s="108" t="s">
        <v>172</v>
      </c>
      <c r="E127" s="109"/>
      <c r="F127" s="109"/>
      <c r="G127" s="109"/>
      <c r="H127" s="109"/>
      <c r="I127" s="109"/>
      <c r="J127" s="110">
        <f>J825</f>
        <v>0</v>
      </c>
      <c r="L127" s="107"/>
    </row>
    <row r="128" spans="2:12" s="9" customFormat="1" ht="19.899999999999999" customHeight="1">
      <c r="B128" s="107"/>
      <c r="D128" s="108" t="s">
        <v>173</v>
      </c>
      <c r="E128" s="109"/>
      <c r="F128" s="109"/>
      <c r="G128" s="109"/>
      <c r="H128" s="109"/>
      <c r="I128" s="109"/>
      <c r="J128" s="110">
        <f>J830</f>
        <v>0</v>
      </c>
      <c r="L128" s="107"/>
    </row>
    <row r="129" spans="2:12" s="8" customFormat="1" ht="21.75" customHeight="1">
      <c r="B129" s="103"/>
      <c r="D129" s="111" t="s">
        <v>174</v>
      </c>
      <c r="J129" s="112">
        <f>J840</f>
        <v>0</v>
      </c>
      <c r="L129" s="103"/>
    </row>
    <row r="130" spans="2:12" s="1" customFormat="1" ht="21.75" customHeight="1">
      <c r="B130" s="31"/>
      <c r="L130" s="31"/>
    </row>
    <row r="131" spans="2:12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1"/>
    </row>
    <row r="135" spans="2:12" s="1" customFormat="1" ht="6.95" customHeight="1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31"/>
    </row>
    <row r="136" spans="2:12" s="1" customFormat="1" ht="24.95" customHeight="1">
      <c r="B136" s="31"/>
      <c r="C136" s="20" t="s">
        <v>175</v>
      </c>
      <c r="L136" s="31"/>
    </row>
    <row r="137" spans="2:12" s="1" customFormat="1" ht="6.95" customHeight="1">
      <c r="B137" s="31"/>
      <c r="L137" s="31"/>
    </row>
    <row r="138" spans="2:12" s="1" customFormat="1" ht="12" customHeight="1">
      <c r="B138" s="31"/>
      <c r="C138" s="26" t="s">
        <v>16</v>
      </c>
      <c r="L138" s="31"/>
    </row>
    <row r="139" spans="2:12" s="1" customFormat="1" ht="26.25" customHeight="1">
      <c r="B139" s="31"/>
      <c r="E139" s="234" t="str">
        <f>E7</f>
        <v>4067 - ZŠ Mírová - úspora energií (metoda EPC a OPŽP) DPS 12-03-2025</v>
      </c>
      <c r="F139" s="235"/>
      <c r="G139" s="235"/>
      <c r="H139" s="235"/>
      <c r="L139" s="31"/>
    </row>
    <row r="140" spans="2:12" s="1" customFormat="1" ht="12" customHeight="1">
      <c r="B140" s="31"/>
      <c r="C140" s="26" t="s">
        <v>130</v>
      </c>
      <c r="L140" s="31"/>
    </row>
    <row r="141" spans="2:12" s="1" customFormat="1" ht="16.5" customHeight="1">
      <c r="B141" s="31"/>
      <c r="E141" s="230" t="str">
        <f>E9</f>
        <v>D.1.1.1 (F) - Architektonicko - stavební řešení, Pavilon F</v>
      </c>
      <c r="F141" s="233"/>
      <c r="G141" s="233"/>
      <c r="H141" s="233"/>
      <c r="L141" s="31"/>
    </row>
    <row r="142" spans="2:12" s="1" customFormat="1" ht="6.95" customHeight="1">
      <c r="B142" s="31"/>
      <c r="L142" s="31"/>
    </row>
    <row r="143" spans="2:12" s="1" customFormat="1" ht="12" customHeight="1">
      <c r="B143" s="31"/>
      <c r="C143" s="26" t="s">
        <v>20</v>
      </c>
      <c r="F143" s="24" t="str">
        <f>F12</f>
        <v>Mírová 2734/4, Ústí nad Labem</v>
      </c>
      <c r="I143" s="26" t="s">
        <v>22</v>
      </c>
      <c r="J143" s="51" t="str">
        <f>IF(J12="","",J12)</f>
        <v>2. 4. 2024</v>
      </c>
      <c r="L143" s="31"/>
    </row>
    <row r="144" spans="2:12" s="1" customFormat="1" ht="6.95" customHeight="1">
      <c r="B144" s="31"/>
      <c r="L144" s="31"/>
    </row>
    <row r="145" spans="2:65" s="1" customFormat="1" ht="25.7" customHeight="1">
      <c r="B145" s="31"/>
      <c r="C145" s="26" t="s">
        <v>24</v>
      </c>
      <c r="F145" s="24" t="str">
        <f>E15</f>
        <v>Statutární město Ústí nad Labem</v>
      </c>
      <c r="I145" s="26" t="s">
        <v>31</v>
      </c>
      <c r="J145" s="29" t="str">
        <f>E21</f>
        <v>Projektová kancelář PS, Oto Szakos</v>
      </c>
      <c r="L145" s="31"/>
    </row>
    <row r="146" spans="2:65" s="1" customFormat="1" ht="15.2" customHeight="1">
      <c r="B146" s="31"/>
      <c r="C146" s="26" t="s">
        <v>29</v>
      </c>
      <c r="F146" s="24" t="str">
        <f>IF(E18="","",E18)</f>
        <v>Vyplň údaj</v>
      </c>
      <c r="I146" s="26" t="s">
        <v>35</v>
      </c>
      <c r="J146" s="29" t="str">
        <f>E24</f>
        <v>Digitronic CZ s.r.o.</v>
      </c>
      <c r="L146" s="31"/>
    </row>
    <row r="147" spans="2:65" s="1" customFormat="1" ht="10.35" customHeight="1">
      <c r="B147" s="31"/>
      <c r="L147" s="31"/>
    </row>
    <row r="148" spans="2:65" s="10" customFormat="1" ht="29.25" customHeight="1">
      <c r="B148" s="113"/>
      <c r="C148" s="114" t="s">
        <v>176</v>
      </c>
      <c r="D148" s="115" t="s">
        <v>64</v>
      </c>
      <c r="E148" s="115" t="s">
        <v>60</v>
      </c>
      <c r="F148" s="115" t="s">
        <v>61</v>
      </c>
      <c r="G148" s="115" t="s">
        <v>177</v>
      </c>
      <c r="H148" s="115" t="s">
        <v>178</v>
      </c>
      <c r="I148" s="115" t="s">
        <v>179</v>
      </c>
      <c r="J148" s="115" t="s">
        <v>135</v>
      </c>
      <c r="K148" s="116" t="s">
        <v>180</v>
      </c>
      <c r="L148" s="113"/>
      <c r="M148" s="58" t="s">
        <v>1</v>
      </c>
      <c r="N148" s="59" t="s">
        <v>43</v>
      </c>
      <c r="O148" s="59" t="s">
        <v>181</v>
      </c>
      <c r="P148" s="59" t="s">
        <v>182</v>
      </c>
      <c r="Q148" s="59" t="s">
        <v>183</v>
      </c>
      <c r="R148" s="59" t="s">
        <v>184</v>
      </c>
      <c r="S148" s="59" t="s">
        <v>185</v>
      </c>
      <c r="T148" s="60" t="s">
        <v>186</v>
      </c>
    </row>
    <row r="149" spans="2:65" s="1" customFormat="1" ht="22.9" customHeight="1">
      <c r="B149" s="31"/>
      <c r="C149" s="63" t="s">
        <v>187</v>
      </c>
      <c r="J149" s="117">
        <f>BK149</f>
        <v>0</v>
      </c>
      <c r="L149" s="31"/>
      <c r="M149" s="61"/>
      <c r="N149" s="52"/>
      <c r="O149" s="52"/>
      <c r="P149" s="118">
        <f>P150+P557+P840</f>
        <v>0</v>
      </c>
      <c r="Q149" s="52"/>
      <c r="R149" s="118">
        <f>R150+R557+R840</f>
        <v>177.2693520959786</v>
      </c>
      <c r="S149" s="52"/>
      <c r="T149" s="119">
        <f>T150+T557+T840</f>
        <v>92.088445529999987</v>
      </c>
      <c r="AT149" s="16" t="s">
        <v>78</v>
      </c>
      <c r="AU149" s="16" t="s">
        <v>137</v>
      </c>
      <c r="BK149" s="120">
        <f>BK150+BK557+BK840</f>
        <v>0</v>
      </c>
    </row>
    <row r="150" spans="2:65" s="11" customFormat="1" ht="25.9" customHeight="1">
      <c r="B150" s="121"/>
      <c r="D150" s="122" t="s">
        <v>78</v>
      </c>
      <c r="E150" s="123" t="s">
        <v>188</v>
      </c>
      <c r="F150" s="123" t="s">
        <v>189</v>
      </c>
      <c r="I150" s="124"/>
      <c r="J150" s="112">
        <f>BK150</f>
        <v>0</v>
      </c>
      <c r="L150" s="121"/>
      <c r="M150" s="125"/>
      <c r="P150" s="126">
        <f>P151+P170+P181+P182+P195+P196+P221+P316+P355+P389+P390+P422+P442+P521+P550</f>
        <v>0</v>
      </c>
      <c r="R150" s="126">
        <f>R151+R170+R181+R182+R195+R196+R221+R316+R355+R389+R390+R422+R442+R521+R550</f>
        <v>147.27799156516062</v>
      </c>
      <c r="T150" s="127">
        <f>T151+T170+T181+T182+T195+T196+T221+T316+T355+T389+T390+T422+T442+T521+T550</f>
        <v>84.316531949999984</v>
      </c>
      <c r="AR150" s="122" t="s">
        <v>87</v>
      </c>
      <c r="AT150" s="128" t="s">
        <v>78</v>
      </c>
      <c r="AU150" s="128" t="s">
        <v>79</v>
      </c>
      <c r="AY150" s="122" t="s">
        <v>190</v>
      </c>
      <c r="BK150" s="129">
        <f>BK151+BK170+BK181+BK182+BK195+BK196+BK221+BK316+BK355+BK389+BK390+BK422+BK442+BK521+BK550</f>
        <v>0</v>
      </c>
    </row>
    <row r="151" spans="2:65" s="11" customFormat="1" ht="22.9" customHeight="1">
      <c r="B151" s="121"/>
      <c r="D151" s="122" t="s">
        <v>78</v>
      </c>
      <c r="E151" s="130" t="s">
        <v>87</v>
      </c>
      <c r="F151" s="130" t="s">
        <v>191</v>
      </c>
      <c r="I151" s="124"/>
      <c r="J151" s="131">
        <f>BK151</f>
        <v>0</v>
      </c>
      <c r="L151" s="121"/>
      <c r="M151" s="125"/>
      <c r="P151" s="126">
        <f>SUM(P152:P169)</f>
        <v>0</v>
      </c>
      <c r="R151" s="126">
        <f>SUM(R152:R169)</f>
        <v>0</v>
      </c>
      <c r="T151" s="127">
        <f>SUM(T152:T169)</f>
        <v>0</v>
      </c>
      <c r="AR151" s="122" t="s">
        <v>87</v>
      </c>
      <c r="AT151" s="128" t="s">
        <v>78</v>
      </c>
      <c r="AU151" s="128" t="s">
        <v>87</v>
      </c>
      <c r="AY151" s="122" t="s">
        <v>190</v>
      </c>
      <c r="BK151" s="129">
        <f>SUM(BK152:BK169)</f>
        <v>0</v>
      </c>
    </row>
    <row r="152" spans="2:65" s="1" customFormat="1" ht="33" customHeight="1">
      <c r="B152" s="31"/>
      <c r="C152" s="132" t="s">
        <v>87</v>
      </c>
      <c r="D152" s="132" t="s">
        <v>192</v>
      </c>
      <c r="E152" s="133" t="s">
        <v>2275</v>
      </c>
      <c r="F152" s="134" t="s">
        <v>2276</v>
      </c>
      <c r="G152" s="135" t="s">
        <v>210</v>
      </c>
      <c r="H152" s="136">
        <v>46.436</v>
      </c>
      <c r="I152" s="137"/>
      <c r="J152" s="138">
        <f>ROUND(I152*H152,2)</f>
        <v>0</v>
      </c>
      <c r="K152" s="134" t="s">
        <v>196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197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197</v>
      </c>
      <c r="BM152" s="143" t="s">
        <v>89</v>
      </c>
    </row>
    <row r="153" spans="2:65" s="1" customFormat="1" ht="19.5">
      <c r="B153" s="31"/>
      <c r="D153" s="145" t="s">
        <v>198</v>
      </c>
      <c r="F153" s="146" t="s">
        <v>2277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>
      <c r="B154" s="31"/>
      <c r="D154" s="149" t="s">
        <v>200</v>
      </c>
      <c r="F154" s="150" t="s">
        <v>2278</v>
      </c>
      <c r="I154" s="147"/>
      <c r="L154" s="31"/>
      <c r="M154" s="148"/>
      <c r="T154" s="55"/>
      <c r="AT154" s="16" t="s">
        <v>200</v>
      </c>
      <c r="AU154" s="16" t="s">
        <v>89</v>
      </c>
    </row>
    <row r="155" spans="2:65" s="1" customFormat="1" ht="37.9" customHeight="1">
      <c r="B155" s="31"/>
      <c r="C155" s="132" t="s">
        <v>89</v>
      </c>
      <c r="D155" s="132" t="s">
        <v>192</v>
      </c>
      <c r="E155" s="133" t="s">
        <v>246</v>
      </c>
      <c r="F155" s="134" t="s">
        <v>247</v>
      </c>
      <c r="G155" s="135" t="s">
        <v>210</v>
      </c>
      <c r="H155" s="136">
        <v>4.4160000000000004</v>
      </c>
      <c r="I155" s="137"/>
      <c r="J155" s="138">
        <f>ROUND(I155*H155,2)</f>
        <v>0</v>
      </c>
      <c r="K155" s="134" t="s">
        <v>196</v>
      </c>
      <c r="L155" s="31"/>
      <c r="M155" s="139" t="s">
        <v>1</v>
      </c>
      <c r="N155" s="140" t="s">
        <v>44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197</v>
      </c>
      <c r="AT155" s="143" t="s">
        <v>192</v>
      </c>
      <c r="AU155" s="143" t="s">
        <v>89</v>
      </c>
      <c r="AY155" s="16" t="s">
        <v>190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87</v>
      </c>
      <c r="BK155" s="144">
        <f>ROUND(I155*H155,2)</f>
        <v>0</v>
      </c>
      <c r="BL155" s="16" t="s">
        <v>197</v>
      </c>
      <c r="BM155" s="143" t="s">
        <v>197</v>
      </c>
    </row>
    <row r="156" spans="2:65" s="1" customFormat="1" ht="39">
      <c r="B156" s="31"/>
      <c r="D156" s="145" t="s">
        <v>198</v>
      </c>
      <c r="F156" s="146" t="s">
        <v>249</v>
      </c>
      <c r="I156" s="147"/>
      <c r="L156" s="31"/>
      <c r="M156" s="148"/>
      <c r="T156" s="55"/>
      <c r="AT156" s="16" t="s">
        <v>198</v>
      </c>
      <c r="AU156" s="16" t="s">
        <v>89</v>
      </c>
    </row>
    <row r="157" spans="2:65" s="1" customFormat="1">
      <c r="B157" s="31"/>
      <c r="D157" s="149" t="s">
        <v>200</v>
      </c>
      <c r="F157" s="150" t="s">
        <v>250</v>
      </c>
      <c r="I157" s="147"/>
      <c r="L157" s="31"/>
      <c r="M157" s="148"/>
      <c r="T157" s="55"/>
      <c r="AT157" s="16" t="s">
        <v>200</v>
      </c>
      <c r="AU157" s="16" t="s">
        <v>89</v>
      </c>
    </row>
    <row r="158" spans="2:65" s="1" customFormat="1" ht="37.9" customHeight="1">
      <c r="B158" s="31"/>
      <c r="C158" s="132" t="s">
        <v>207</v>
      </c>
      <c r="D158" s="132" t="s">
        <v>192</v>
      </c>
      <c r="E158" s="133" t="s">
        <v>252</v>
      </c>
      <c r="F158" s="134" t="s">
        <v>253</v>
      </c>
      <c r="G158" s="135" t="s">
        <v>210</v>
      </c>
      <c r="H158" s="136">
        <v>22.08</v>
      </c>
      <c r="I158" s="137"/>
      <c r="J158" s="138">
        <f>ROUND(I158*H158,2)</f>
        <v>0</v>
      </c>
      <c r="K158" s="134" t="s">
        <v>196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211</v>
      </c>
    </row>
    <row r="159" spans="2:65" s="1" customFormat="1" ht="48.75">
      <c r="B159" s="31"/>
      <c r="D159" s="145" t="s">
        <v>198</v>
      </c>
      <c r="F159" s="146" t="s">
        <v>255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>
      <c r="B160" s="31"/>
      <c r="D160" s="149" t="s">
        <v>200</v>
      </c>
      <c r="F160" s="150" t="s">
        <v>256</v>
      </c>
      <c r="I160" s="147"/>
      <c r="L160" s="31"/>
      <c r="M160" s="148"/>
      <c r="T160" s="55"/>
      <c r="AT160" s="16" t="s">
        <v>200</v>
      </c>
      <c r="AU160" s="16" t="s">
        <v>89</v>
      </c>
    </row>
    <row r="161" spans="2:65" s="1" customFormat="1" ht="16.5" customHeight="1">
      <c r="B161" s="31"/>
      <c r="C161" s="132" t="s">
        <v>197</v>
      </c>
      <c r="D161" s="132" t="s">
        <v>192</v>
      </c>
      <c r="E161" s="133" t="s">
        <v>257</v>
      </c>
      <c r="F161" s="134" t="s">
        <v>258</v>
      </c>
      <c r="G161" s="135" t="s">
        <v>210</v>
      </c>
      <c r="H161" s="136">
        <v>4.4160000000000004</v>
      </c>
      <c r="I161" s="137"/>
      <c r="J161" s="138">
        <f>ROUND(I161*H161,2)</f>
        <v>0</v>
      </c>
      <c r="K161" s="134" t="s">
        <v>196</v>
      </c>
      <c r="L161" s="31"/>
      <c r="M161" s="139" t="s">
        <v>1</v>
      </c>
      <c r="N161" s="140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197</v>
      </c>
      <c r="AT161" s="143" t="s">
        <v>192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216</v>
      </c>
    </row>
    <row r="162" spans="2:65" s="1" customFormat="1" ht="19.5">
      <c r="B162" s="31"/>
      <c r="D162" s="145" t="s">
        <v>198</v>
      </c>
      <c r="F162" s="146" t="s">
        <v>260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>
      <c r="B163" s="31"/>
      <c r="D163" s="149" t="s">
        <v>200</v>
      </c>
      <c r="F163" s="150" t="s">
        <v>261</v>
      </c>
      <c r="I163" s="147"/>
      <c r="L163" s="31"/>
      <c r="M163" s="148"/>
      <c r="T163" s="55"/>
      <c r="AT163" s="16" t="s">
        <v>200</v>
      </c>
      <c r="AU163" s="16" t="s">
        <v>89</v>
      </c>
    </row>
    <row r="164" spans="2:65" s="1" customFormat="1" ht="33" customHeight="1">
      <c r="B164" s="31"/>
      <c r="C164" s="132" t="s">
        <v>219</v>
      </c>
      <c r="D164" s="132" t="s">
        <v>192</v>
      </c>
      <c r="E164" s="133" t="s">
        <v>263</v>
      </c>
      <c r="F164" s="134" t="s">
        <v>264</v>
      </c>
      <c r="G164" s="135" t="s">
        <v>265</v>
      </c>
      <c r="H164" s="136">
        <v>7.9489999999999998</v>
      </c>
      <c r="I164" s="137"/>
      <c r="J164" s="138">
        <f>ROUND(I164*H164,2)</f>
        <v>0</v>
      </c>
      <c r="K164" s="134" t="s">
        <v>196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222</v>
      </c>
    </row>
    <row r="165" spans="2:65" s="1" customFormat="1" ht="29.25">
      <c r="B165" s="31"/>
      <c r="D165" s="145" t="s">
        <v>198</v>
      </c>
      <c r="F165" s="146" t="s">
        <v>267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>
      <c r="B166" s="31"/>
      <c r="D166" s="149" t="s">
        <v>200</v>
      </c>
      <c r="F166" s="150" t="s">
        <v>268</v>
      </c>
      <c r="I166" s="147"/>
      <c r="L166" s="31"/>
      <c r="M166" s="148"/>
      <c r="T166" s="55"/>
      <c r="AT166" s="16" t="s">
        <v>200</v>
      </c>
      <c r="AU166" s="16" t="s">
        <v>89</v>
      </c>
    </row>
    <row r="167" spans="2:65" s="1" customFormat="1" ht="24.2" customHeight="1">
      <c r="B167" s="31"/>
      <c r="C167" s="132" t="s">
        <v>211</v>
      </c>
      <c r="D167" s="132" t="s">
        <v>192</v>
      </c>
      <c r="E167" s="133" t="s">
        <v>269</v>
      </c>
      <c r="F167" s="134" t="s">
        <v>270</v>
      </c>
      <c r="G167" s="135" t="s">
        <v>210</v>
      </c>
      <c r="H167" s="136">
        <v>42.02</v>
      </c>
      <c r="I167" s="137"/>
      <c r="J167" s="138">
        <f>ROUND(I167*H167,2)</f>
        <v>0</v>
      </c>
      <c r="K167" s="134" t="s">
        <v>196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197</v>
      </c>
      <c r="AT167" s="143" t="s">
        <v>192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197</v>
      </c>
      <c r="BM167" s="143" t="s">
        <v>8</v>
      </c>
    </row>
    <row r="168" spans="2:65" s="1" customFormat="1" ht="29.25">
      <c r="B168" s="31"/>
      <c r="D168" s="145" t="s">
        <v>198</v>
      </c>
      <c r="F168" s="146" t="s">
        <v>272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>
      <c r="B169" s="31"/>
      <c r="D169" s="149" t="s">
        <v>200</v>
      </c>
      <c r="F169" s="150" t="s">
        <v>273</v>
      </c>
      <c r="I169" s="147"/>
      <c r="L169" s="31"/>
      <c r="M169" s="148"/>
      <c r="T169" s="55"/>
      <c r="AT169" s="16" t="s">
        <v>200</v>
      </c>
      <c r="AU169" s="16" t="s">
        <v>89</v>
      </c>
    </row>
    <row r="170" spans="2:65" s="11" customFormat="1" ht="22.9" customHeight="1">
      <c r="B170" s="121"/>
      <c r="D170" s="122" t="s">
        <v>78</v>
      </c>
      <c r="E170" s="130" t="s">
        <v>207</v>
      </c>
      <c r="F170" s="130" t="s">
        <v>282</v>
      </c>
      <c r="I170" s="124"/>
      <c r="J170" s="131">
        <f>BK170</f>
        <v>0</v>
      </c>
      <c r="L170" s="121"/>
      <c r="M170" s="125"/>
      <c r="P170" s="126">
        <f>SUM(P171:P180)</f>
        <v>0</v>
      </c>
      <c r="R170" s="126">
        <f>SUM(R171:R180)</f>
        <v>8.1560715100000003</v>
      </c>
      <c r="T170" s="127">
        <f>SUM(T171:T180)</f>
        <v>0</v>
      </c>
      <c r="AR170" s="122" t="s">
        <v>87</v>
      </c>
      <c r="AT170" s="128" t="s">
        <v>78</v>
      </c>
      <c r="AU170" s="128" t="s">
        <v>87</v>
      </c>
      <c r="AY170" s="122" t="s">
        <v>190</v>
      </c>
      <c r="BK170" s="129">
        <f>SUM(BK171:BK180)</f>
        <v>0</v>
      </c>
    </row>
    <row r="171" spans="2:65" s="1" customFormat="1" ht="33" customHeight="1">
      <c r="B171" s="31"/>
      <c r="C171" s="132" t="s">
        <v>229</v>
      </c>
      <c r="D171" s="132" t="s">
        <v>192</v>
      </c>
      <c r="E171" s="133" t="s">
        <v>2181</v>
      </c>
      <c r="F171" s="134" t="s">
        <v>2182</v>
      </c>
      <c r="G171" s="135" t="s">
        <v>195</v>
      </c>
      <c r="H171" s="136">
        <v>7.2</v>
      </c>
      <c r="I171" s="137"/>
      <c r="J171" s="138">
        <f>ROUND(I171*H171,2)</f>
        <v>0</v>
      </c>
      <c r="K171" s="134" t="s">
        <v>196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0.1774009</v>
      </c>
      <c r="R171" s="141">
        <f>Q171*H171</f>
        <v>1.2772864800000001</v>
      </c>
      <c r="S171" s="141">
        <v>0</v>
      </c>
      <c r="T171" s="142">
        <f>S171*H171</f>
        <v>0</v>
      </c>
      <c r="AR171" s="143" t="s">
        <v>197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197</v>
      </c>
      <c r="BM171" s="143" t="s">
        <v>232</v>
      </c>
    </row>
    <row r="172" spans="2:65" s="1" customFormat="1" ht="29.25">
      <c r="B172" s="31"/>
      <c r="D172" s="145" t="s">
        <v>198</v>
      </c>
      <c r="F172" s="146" t="s">
        <v>2183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>
      <c r="B173" s="31"/>
      <c r="D173" s="149" t="s">
        <v>200</v>
      </c>
      <c r="F173" s="150" t="s">
        <v>2184</v>
      </c>
      <c r="I173" s="147"/>
      <c r="L173" s="31"/>
      <c r="M173" s="148"/>
      <c r="T173" s="55"/>
      <c r="AT173" s="16" t="s">
        <v>200</v>
      </c>
      <c r="AU173" s="16" t="s">
        <v>89</v>
      </c>
    </row>
    <row r="174" spans="2:65" s="1" customFormat="1" ht="21.75" customHeight="1">
      <c r="B174" s="31"/>
      <c r="C174" s="132" t="s">
        <v>216</v>
      </c>
      <c r="D174" s="132" t="s">
        <v>192</v>
      </c>
      <c r="E174" s="133" t="s">
        <v>316</v>
      </c>
      <c r="F174" s="134" t="s">
        <v>317</v>
      </c>
      <c r="G174" s="135" t="s">
        <v>195</v>
      </c>
      <c r="H174" s="136">
        <v>237.339</v>
      </c>
      <c r="I174" s="137"/>
      <c r="J174" s="138">
        <f>ROUND(I174*H174,2)</f>
        <v>0</v>
      </c>
      <c r="K174" s="134" t="s">
        <v>196</v>
      </c>
      <c r="L174" s="31"/>
      <c r="M174" s="139" t="s">
        <v>1</v>
      </c>
      <c r="N174" s="140" t="s">
        <v>44</v>
      </c>
      <c r="P174" s="141">
        <f>O174*H174</f>
        <v>0</v>
      </c>
      <c r="Q174" s="141">
        <v>2.8570000000000002E-2</v>
      </c>
      <c r="R174" s="141">
        <f>Q174*H174</f>
        <v>6.7807752300000006</v>
      </c>
      <c r="S174" s="141">
        <v>0</v>
      </c>
      <c r="T174" s="142">
        <f>S174*H174</f>
        <v>0</v>
      </c>
      <c r="AR174" s="143" t="s">
        <v>197</v>
      </c>
      <c r="AT174" s="143" t="s">
        <v>192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197</v>
      </c>
      <c r="BM174" s="143" t="s">
        <v>237</v>
      </c>
    </row>
    <row r="175" spans="2:65" s="1" customFormat="1" ht="19.5">
      <c r="B175" s="31"/>
      <c r="D175" s="145" t="s">
        <v>198</v>
      </c>
      <c r="F175" s="146" t="s">
        <v>319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>
      <c r="B176" s="31"/>
      <c r="D176" s="149" t="s">
        <v>200</v>
      </c>
      <c r="F176" s="150" t="s">
        <v>320</v>
      </c>
      <c r="I176" s="147"/>
      <c r="L176" s="31"/>
      <c r="M176" s="148"/>
      <c r="T176" s="55"/>
      <c r="AT176" s="16" t="s">
        <v>200</v>
      </c>
      <c r="AU176" s="16" t="s">
        <v>89</v>
      </c>
    </row>
    <row r="177" spans="2:65" s="1" customFormat="1" ht="24.2" customHeight="1">
      <c r="B177" s="31"/>
      <c r="C177" s="132" t="s">
        <v>240</v>
      </c>
      <c r="D177" s="132" t="s">
        <v>192</v>
      </c>
      <c r="E177" s="133" t="s">
        <v>321</v>
      </c>
      <c r="F177" s="134" t="s">
        <v>322</v>
      </c>
      <c r="G177" s="135" t="s">
        <v>195</v>
      </c>
      <c r="H177" s="136">
        <v>2.044</v>
      </c>
      <c r="I177" s="137"/>
      <c r="J177" s="138">
        <f>ROUND(I177*H177,2)</f>
        <v>0</v>
      </c>
      <c r="K177" s="134" t="s">
        <v>196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4.795E-2</v>
      </c>
      <c r="R177" s="141">
        <f>Q177*H177</f>
        <v>9.8009799999999994E-2</v>
      </c>
      <c r="S177" s="141">
        <v>0</v>
      </c>
      <c r="T177" s="142">
        <f>S177*H177</f>
        <v>0</v>
      </c>
      <c r="AR177" s="143" t="s">
        <v>197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197</v>
      </c>
      <c r="BM177" s="143" t="s">
        <v>243</v>
      </c>
    </row>
    <row r="178" spans="2:65" s="1" customFormat="1" ht="19.5">
      <c r="B178" s="31"/>
      <c r="D178" s="145" t="s">
        <v>198</v>
      </c>
      <c r="F178" s="146" t="s">
        <v>324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>
      <c r="B179" s="31"/>
      <c r="D179" s="149" t="s">
        <v>200</v>
      </c>
      <c r="F179" s="150" t="s">
        <v>325</v>
      </c>
      <c r="I179" s="147"/>
      <c r="L179" s="31"/>
      <c r="M179" s="148"/>
      <c r="T179" s="55"/>
      <c r="AT179" s="16" t="s">
        <v>200</v>
      </c>
      <c r="AU179" s="16" t="s">
        <v>89</v>
      </c>
    </row>
    <row r="180" spans="2:65" s="1" customFormat="1" ht="19.5">
      <c r="B180" s="31"/>
      <c r="D180" s="145" t="s">
        <v>403</v>
      </c>
      <c r="F180" s="151" t="s">
        <v>2189</v>
      </c>
      <c r="I180" s="147"/>
      <c r="L180" s="31"/>
      <c r="M180" s="148"/>
      <c r="T180" s="55"/>
      <c r="AT180" s="16" t="s">
        <v>403</v>
      </c>
      <c r="AU180" s="16" t="s">
        <v>89</v>
      </c>
    </row>
    <row r="181" spans="2:65" s="11" customFormat="1" ht="22.9" customHeight="1">
      <c r="B181" s="121"/>
      <c r="D181" s="122" t="s">
        <v>78</v>
      </c>
      <c r="E181" s="130" t="s">
        <v>197</v>
      </c>
      <c r="F181" s="130" t="s">
        <v>326</v>
      </c>
      <c r="I181" s="124"/>
      <c r="J181" s="131">
        <f>BK181</f>
        <v>0</v>
      </c>
      <c r="L181" s="121"/>
      <c r="M181" s="125"/>
      <c r="P181" s="126">
        <v>0</v>
      </c>
      <c r="R181" s="126">
        <v>0</v>
      </c>
      <c r="T181" s="127">
        <v>0</v>
      </c>
      <c r="AR181" s="122" t="s">
        <v>87</v>
      </c>
      <c r="AT181" s="128" t="s">
        <v>78</v>
      </c>
      <c r="AU181" s="128" t="s">
        <v>87</v>
      </c>
      <c r="AY181" s="122" t="s">
        <v>190</v>
      </c>
      <c r="BK181" s="129">
        <v>0</v>
      </c>
    </row>
    <row r="182" spans="2:65" s="11" customFormat="1" ht="22.9" customHeight="1">
      <c r="B182" s="121"/>
      <c r="D182" s="122" t="s">
        <v>78</v>
      </c>
      <c r="E182" s="130" t="s">
        <v>327</v>
      </c>
      <c r="F182" s="130" t="s">
        <v>328</v>
      </c>
      <c r="I182" s="124"/>
      <c r="J182" s="131">
        <f>BK182</f>
        <v>0</v>
      </c>
      <c r="L182" s="121"/>
      <c r="M182" s="125"/>
      <c r="P182" s="126">
        <f>SUM(P183:P194)</f>
        <v>0</v>
      </c>
      <c r="R182" s="126">
        <f>SUM(R183:R194)</f>
        <v>23.481883419276198</v>
      </c>
      <c r="T182" s="127">
        <f>SUM(T183:T194)</f>
        <v>0</v>
      </c>
      <c r="AR182" s="122" t="s">
        <v>87</v>
      </c>
      <c r="AT182" s="128" t="s">
        <v>78</v>
      </c>
      <c r="AU182" s="128" t="s">
        <v>87</v>
      </c>
      <c r="AY182" s="122" t="s">
        <v>190</v>
      </c>
      <c r="BK182" s="129">
        <f>SUM(BK183:BK194)</f>
        <v>0</v>
      </c>
    </row>
    <row r="183" spans="2:65" s="1" customFormat="1" ht="21.75" customHeight="1">
      <c r="B183" s="31"/>
      <c r="C183" s="132" t="s">
        <v>222</v>
      </c>
      <c r="D183" s="132" t="s">
        <v>192</v>
      </c>
      <c r="E183" s="133" t="s">
        <v>352</v>
      </c>
      <c r="F183" s="134" t="s">
        <v>353</v>
      </c>
      <c r="G183" s="135" t="s">
        <v>210</v>
      </c>
      <c r="H183" s="136">
        <v>8.8420000000000005</v>
      </c>
      <c r="I183" s="137"/>
      <c r="J183" s="138">
        <f>ROUND(I183*H183,2)</f>
        <v>0</v>
      </c>
      <c r="K183" s="134" t="s">
        <v>196</v>
      </c>
      <c r="L183" s="31"/>
      <c r="M183" s="139" t="s">
        <v>1</v>
      </c>
      <c r="N183" s="140" t="s">
        <v>44</v>
      </c>
      <c r="P183" s="141">
        <f>O183*H183</f>
        <v>0</v>
      </c>
      <c r="Q183" s="141">
        <v>2.5020099999999998</v>
      </c>
      <c r="R183" s="141">
        <f>Q183*H183</f>
        <v>22.12277242</v>
      </c>
      <c r="S183" s="141">
        <v>0</v>
      </c>
      <c r="T183" s="142">
        <f>S183*H183</f>
        <v>0</v>
      </c>
      <c r="AR183" s="143" t="s">
        <v>197</v>
      </c>
      <c r="AT183" s="143" t="s">
        <v>192</v>
      </c>
      <c r="AU183" s="143" t="s">
        <v>89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197</v>
      </c>
      <c r="BM183" s="143" t="s">
        <v>248</v>
      </c>
    </row>
    <row r="184" spans="2:65" s="1" customFormat="1" ht="29.25">
      <c r="B184" s="31"/>
      <c r="D184" s="145" t="s">
        <v>198</v>
      </c>
      <c r="F184" s="146" t="s">
        <v>355</v>
      </c>
      <c r="I184" s="147"/>
      <c r="L184" s="31"/>
      <c r="M184" s="148"/>
      <c r="T184" s="55"/>
      <c r="AT184" s="16" t="s">
        <v>198</v>
      </c>
      <c r="AU184" s="16" t="s">
        <v>89</v>
      </c>
    </row>
    <row r="185" spans="2:65" s="1" customFormat="1">
      <c r="B185" s="31"/>
      <c r="D185" s="149" t="s">
        <v>200</v>
      </c>
      <c r="F185" s="150" t="s">
        <v>356</v>
      </c>
      <c r="I185" s="147"/>
      <c r="L185" s="31"/>
      <c r="M185" s="148"/>
      <c r="T185" s="55"/>
      <c r="AT185" s="16" t="s">
        <v>200</v>
      </c>
      <c r="AU185" s="16" t="s">
        <v>89</v>
      </c>
    </row>
    <row r="186" spans="2:65" s="1" customFormat="1" ht="24.2" customHeight="1">
      <c r="B186" s="31"/>
      <c r="C186" s="132" t="s">
        <v>251</v>
      </c>
      <c r="D186" s="132" t="s">
        <v>192</v>
      </c>
      <c r="E186" s="133" t="s">
        <v>346</v>
      </c>
      <c r="F186" s="134" t="s">
        <v>347</v>
      </c>
      <c r="G186" s="135" t="s">
        <v>195</v>
      </c>
      <c r="H186" s="136">
        <v>72</v>
      </c>
      <c r="I186" s="137"/>
      <c r="J186" s="138">
        <f>ROUND(I186*H186,2)</f>
        <v>0</v>
      </c>
      <c r="K186" s="134" t="s">
        <v>196</v>
      </c>
      <c r="L186" s="31"/>
      <c r="M186" s="139" t="s">
        <v>1</v>
      </c>
      <c r="N186" s="140" t="s">
        <v>44</v>
      </c>
      <c r="P186" s="141">
        <f>O186*H186</f>
        <v>0</v>
      </c>
      <c r="Q186" s="141">
        <v>1.29684E-2</v>
      </c>
      <c r="R186" s="141">
        <f>Q186*H186</f>
        <v>0.93372480000000002</v>
      </c>
      <c r="S186" s="141">
        <v>0</v>
      </c>
      <c r="T186" s="142">
        <f>S186*H186</f>
        <v>0</v>
      </c>
      <c r="AR186" s="143" t="s">
        <v>197</v>
      </c>
      <c r="AT186" s="143" t="s">
        <v>192</v>
      </c>
      <c r="AU186" s="143" t="s">
        <v>89</v>
      </c>
      <c r="AY186" s="16" t="s">
        <v>190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87</v>
      </c>
      <c r="BK186" s="144">
        <f>ROUND(I186*H186,2)</f>
        <v>0</v>
      </c>
      <c r="BL186" s="16" t="s">
        <v>197</v>
      </c>
      <c r="BM186" s="143" t="s">
        <v>254</v>
      </c>
    </row>
    <row r="187" spans="2:65" s="1" customFormat="1" ht="58.5">
      <c r="B187" s="31"/>
      <c r="D187" s="145" t="s">
        <v>198</v>
      </c>
      <c r="F187" s="146" t="s">
        <v>349</v>
      </c>
      <c r="I187" s="147"/>
      <c r="L187" s="31"/>
      <c r="M187" s="148"/>
      <c r="T187" s="55"/>
      <c r="AT187" s="16" t="s">
        <v>198</v>
      </c>
      <c r="AU187" s="16" t="s">
        <v>89</v>
      </c>
    </row>
    <row r="188" spans="2:65" s="1" customFormat="1">
      <c r="B188" s="31"/>
      <c r="D188" s="149" t="s">
        <v>200</v>
      </c>
      <c r="F188" s="150" t="s">
        <v>350</v>
      </c>
      <c r="I188" s="147"/>
      <c r="L188" s="31"/>
      <c r="M188" s="148"/>
      <c r="T188" s="55"/>
      <c r="AT188" s="16" t="s">
        <v>200</v>
      </c>
      <c r="AU188" s="16" t="s">
        <v>89</v>
      </c>
    </row>
    <row r="189" spans="2:65" s="1" customFormat="1" ht="16.5" customHeight="1">
      <c r="B189" s="31"/>
      <c r="C189" s="132" t="s">
        <v>8</v>
      </c>
      <c r="D189" s="132" t="s">
        <v>192</v>
      </c>
      <c r="E189" s="133" t="s">
        <v>341</v>
      </c>
      <c r="F189" s="134" t="s">
        <v>342</v>
      </c>
      <c r="G189" s="135" t="s">
        <v>265</v>
      </c>
      <c r="H189" s="136">
        <v>0.25600000000000001</v>
      </c>
      <c r="I189" s="137"/>
      <c r="J189" s="138">
        <f>ROUND(I189*H189,2)</f>
        <v>0</v>
      </c>
      <c r="K189" s="134" t="s">
        <v>196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1.0555522399999999</v>
      </c>
      <c r="R189" s="141">
        <f>Q189*H189</f>
        <v>0.27022137343999997</v>
      </c>
      <c r="S189" s="141">
        <v>0</v>
      </c>
      <c r="T189" s="142">
        <f>S189*H189</f>
        <v>0</v>
      </c>
      <c r="AR189" s="143" t="s">
        <v>197</v>
      </c>
      <c r="AT189" s="143" t="s">
        <v>192</v>
      </c>
      <c r="AU189" s="143" t="s">
        <v>89</v>
      </c>
      <c r="AY189" s="16" t="s">
        <v>190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197</v>
      </c>
      <c r="BM189" s="143" t="s">
        <v>259</v>
      </c>
    </row>
    <row r="190" spans="2:65" s="1" customFormat="1" ht="48.75">
      <c r="B190" s="31"/>
      <c r="D190" s="145" t="s">
        <v>198</v>
      </c>
      <c r="F190" s="146" t="s">
        <v>344</v>
      </c>
      <c r="I190" s="147"/>
      <c r="L190" s="31"/>
      <c r="M190" s="148"/>
      <c r="T190" s="55"/>
      <c r="AT190" s="16" t="s">
        <v>198</v>
      </c>
      <c r="AU190" s="16" t="s">
        <v>89</v>
      </c>
    </row>
    <row r="191" spans="2:65" s="1" customFormat="1">
      <c r="B191" s="31"/>
      <c r="D191" s="149" t="s">
        <v>200</v>
      </c>
      <c r="F191" s="150" t="s">
        <v>345</v>
      </c>
      <c r="I191" s="147"/>
      <c r="L191" s="31"/>
      <c r="M191" s="148"/>
      <c r="T191" s="55"/>
      <c r="AT191" s="16" t="s">
        <v>200</v>
      </c>
      <c r="AU191" s="16" t="s">
        <v>89</v>
      </c>
    </row>
    <row r="192" spans="2:65" s="1" customFormat="1" ht="16.5" customHeight="1">
      <c r="B192" s="31"/>
      <c r="C192" s="132" t="s">
        <v>262</v>
      </c>
      <c r="D192" s="132" t="s">
        <v>192</v>
      </c>
      <c r="E192" s="133" t="s">
        <v>359</v>
      </c>
      <c r="F192" s="134" t="s">
        <v>360</v>
      </c>
      <c r="G192" s="135" t="s">
        <v>265</v>
      </c>
      <c r="H192" s="136">
        <v>0.14599999999999999</v>
      </c>
      <c r="I192" s="137"/>
      <c r="J192" s="138">
        <f>ROUND(I192*H192,2)</f>
        <v>0</v>
      </c>
      <c r="K192" s="134" t="s">
        <v>196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1.0627727796999999</v>
      </c>
      <c r="R192" s="141">
        <f>Q192*H192</f>
        <v>0.15516482583619998</v>
      </c>
      <c r="S192" s="141">
        <v>0</v>
      </c>
      <c r="T192" s="142">
        <f>S192*H192</f>
        <v>0</v>
      </c>
      <c r="AR192" s="143" t="s">
        <v>197</v>
      </c>
      <c r="AT192" s="143" t="s">
        <v>192</v>
      </c>
      <c r="AU192" s="143" t="s">
        <v>89</v>
      </c>
      <c r="AY192" s="16" t="s">
        <v>190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197</v>
      </c>
      <c r="BM192" s="143" t="s">
        <v>266</v>
      </c>
    </row>
    <row r="193" spans="2:65" s="1" customFormat="1" ht="48.75">
      <c r="B193" s="31"/>
      <c r="D193" s="145" t="s">
        <v>198</v>
      </c>
      <c r="F193" s="146" t="s">
        <v>362</v>
      </c>
      <c r="I193" s="147"/>
      <c r="L193" s="31"/>
      <c r="M193" s="148"/>
      <c r="T193" s="55"/>
      <c r="AT193" s="16" t="s">
        <v>198</v>
      </c>
      <c r="AU193" s="16" t="s">
        <v>89</v>
      </c>
    </row>
    <row r="194" spans="2:65" s="1" customFormat="1">
      <c r="B194" s="31"/>
      <c r="D194" s="149" t="s">
        <v>200</v>
      </c>
      <c r="F194" s="150" t="s">
        <v>363</v>
      </c>
      <c r="I194" s="147"/>
      <c r="L194" s="31"/>
      <c r="M194" s="148"/>
      <c r="T194" s="55"/>
      <c r="AT194" s="16" t="s">
        <v>200</v>
      </c>
      <c r="AU194" s="16" t="s">
        <v>89</v>
      </c>
    </row>
    <row r="195" spans="2:65" s="11" customFormat="1" ht="22.9" customHeight="1">
      <c r="B195" s="121"/>
      <c r="D195" s="122" t="s">
        <v>78</v>
      </c>
      <c r="E195" s="130" t="s">
        <v>211</v>
      </c>
      <c r="F195" s="130" t="s">
        <v>395</v>
      </c>
      <c r="I195" s="124"/>
      <c r="J195" s="131">
        <f>BK195</f>
        <v>0</v>
      </c>
      <c r="L195" s="121"/>
      <c r="M195" s="125"/>
      <c r="P195" s="126">
        <v>0</v>
      </c>
      <c r="R195" s="126">
        <v>0</v>
      </c>
      <c r="T195" s="127">
        <v>0</v>
      </c>
      <c r="AR195" s="122" t="s">
        <v>87</v>
      </c>
      <c r="AT195" s="128" t="s">
        <v>78</v>
      </c>
      <c r="AU195" s="128" t="s">
        <v>87</v>
      </c>
      <c r="AY195" s="122" t="s">
        <v>190</v>
      </c>
      <c r="BK195" s="129">
        <v>0</v>
      </c>
    </row>
    <row r="196" spans="2:65" s="11" customFormat="1" ht="22.9" customHeight="1">
      <c r="B196" s="121"/>
      <c r="D196" s="122" t="s">
        <v>78</v>
      </c>
      <c r="E196" s="130" t="s">
        <v>396</v>
      </c>
      <c r="F196" s="130" t="s">
        <v>397</v>
      </c>
      <c r="I196" s="124"/>
      <c r="J196" s="131">
        <f>BK196</f>
        <v>0</v>
      </c>
      <c r="L196" s="121"/>
      <c r="M196" s="125"/>
      <c r="P196" s="126">
        <f>SUM(P197:P220)</f>
        <v>0</v>
      </c>
      <c r="R196" s="126">
        <f>SUM(R197:R220)</f>
        <v>0.1721868</v>
      </c>
      <c r="T196" s="127">
        <f>SUM(T197:T220)</f>
        <v>2.3349600000000002E-2</v>
      </c>
      <c r="AR196" s="122" t="s">
        <v>87</v>
      </c>
      <c r="AT196" s="128" t="s">
        <v>78</v>
      </c>
      <c r="AU196" s="128" t="s">
        <v>87</v>
      </c>
      <c r="AY196" s="122" t="s">
        <v>190</v>
      </c>
      <c r="BK196" s="129">
        <f>SUM(BK197:BK220)</f>
        <v>0</v>
      </c>
    </row>
    <row r="197" spans="2:65" s="1" customFormat="1" ht="24.2" customHeight="1">
      <c r="B197" s="31"/>
      <c r="C197" s="132" t="s">
        <v>232</v>
      </c>
      <c r="D197" s="132" t="s">
        <v>192</v>
      </c>
      <c r="E197" s="133" t="s">
        <v>411</v>
      </c>
      <c r="F197" s="134" t="s">
        <v>412</v>
      </c>
      <c r="G197" s="135" t="s">
        <v>195</v>
      </c>
      <c r="H197" s="136">
        <v>389.16</v>
      </c>
      <c r="I197" s="137"/>
      <c r="J197" s="138">
        <f>ROUND(I197*H197,2)</f>
        <v>0</v>
      </c>
      <c r="K197" s="134" t="s">
        <v>196</v>
      </c>
      <c r="L197" s="31"/>
      <c r="M197" s="139" t="s">
        <v>1</v>
      </c>
      <c r="N197" s="140" t="s">
        <v>44</v>
      </c>
      <c r="P197" s="141">
        <f>O197*H197</f>
        <v>0</v>
      </c>
      <c r="Q197" s="141">
        <v>1.1E-4</v>
      </c>
      <c r="R197" s="141">
        <f>Q197*H197</f>
        <v>4.2807600000000001E-2</v>
      </c>
      <c r="S197" s="141">
        <v>6.0000000000000002E-5</v>
      </c>
      <c r="T197" s="142">
        <f>S197*H197</f>
        <v>2.3349600000000002E-2</v>
      </c>
      <c r="AR197" s="143" t="s">
        <v>197</v>
      </c>
      <c r="AT197" s="143" t="s">
        <v>192</v>
      </c>
      <c r="AU197" s="143" t="s">
        <v>89</v>
      </c>
      <c r="AY197" s="16" t="s">
        <v>190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87</v>
      </c>
      <c r="BK197" s="144">
        <f>ROUND(I197*H197,2)</f>
        <v>0</v>
      </c>
      <c r="BL197" s="16" t="s">
        <v>197</v>
      </c>
      <c r="BM197" s="143" t="s">
        <v>271</v>
      </c>
    </row>
    <row r="198" spans="2:65" s="1" customFormat="1" ht="19.5">
      <c r="B198" s="31"/>
      <c r="D198" s="145" t="s">
        <v>198</v>
      </c>
      <c r="F198" s="146" t="s">
        <v>414</v>
      </c>
      <c r="I198" s="147"/>
      <c r="L198" s="31"/>
      <c r="M198" s="148"/>
      <c r="T198" s="55"/>
      <c r="AT198" s="16" t="s">
        <v>198</v>
      </c>
      <c r="AU198" s="16" t="s">
        <v>89</v>
      </c>
    </row>
    <row r="199" spans="2:65" s="1" customFormat="1">
      <c r="B199" s="31"/>
      <c r="D199" s="149" t="s">
        <v>200</v>
      </c>
      <c r="F199" s="150" t="s">
        <v>415</v>
      </c>
      <c r="I199" s="147"/>
      <c r="L199" s="31"/>
      <c r="M199" s="148"/>
      <c r="T199" s="55"/>
      <c r="AT199" s="16" t="s">
        <v>200</v>
      </c>
      <c r="AU199" s="16" t="s">
        <v>89</v>
      </c>
    </row>
    <row r="200" spans="2:65" s="1" customFormat="1" ht="24.2" customHeight="1">
      <c r="B200" s="31"/>
      <c r="C200" s="132" t="s">
        <v>274</v>
      </c>
      <c r="D200" s="132" t="s">
        <v>192</v>
      </c>
      <c r="E200" s="133" t="s">
        <v>399</v>
      </c>
      <c r="F200" s="134" t="s">
        <v>400</v>
      </c>
      <c r="G200" s="135" t="s">
        <v>195</v>
      </c>
      <c r="H200" s="136">
        <v>817.31600000000003</v>
      </c>
      <c r="I200" s="137"/>
      <c r="J200" s="138">
        <f>ROUND(I200*H200,2)</f>
        <v>0</v>
      </c>
      <c r="K200" s="134" t="s">
        <v>1</v>
      </c>
      <c r="L200" s="31"/>
      <c r="M200" s="139" t="s">
        <v>1</v>
      </c>
      <c r="N200" s="140" t="s">
        <v>44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197</v>
      </c>
      <c r="AT200" s="143" t="s">
        <v>192</v>
      </c>
      <c r="AU200" s="143" t="s">
        <v>89</v>
      </c>
      <c r="AY200" s="16" t="s">
        <v>190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87</v>
      </c>
      <c r="BK200" s="144">
        <f>ROUND(I200*H200,2)</f>
        <v>0</v>
      </c>
      <c r="BL200" s="16" t="s">
        <v>197</v>
      </c>
      <c r="BM200" s="143" t="s">
        <v>277</v>
      </c>
    </row>
    <row r="201" spans="2:65" s="1" customFormat="1" ht="39">
      <c r="B201" s="31"/>
      <c r="D201" s="145" t="s">
        <v>198</v>
      </c>
      <c r="F201" s="146" t="s">
        <v>402</v>
      </c>
      <c r="I201" s="147"/>
      <c r="L201" s="31"/>
      <c r="M201" s="148"/>
      <c r="T201" s="55"/>
      <c r="AT201" s="16" t="s">
        <v>198</v>
      </c>
      <c r="AU201" s="16" t="s">
        <v>89</v>
      </c>
    </row>
    <row r="202" spans="2:65" s="1" customFormat="1" ht="39">
      <c r="B202" s="31"/>
      <c r="D202" s="145" t="s">
        <v>403</v>
      </c>
      <c r="F202" s="151" t="s">
        <v>404</v>
      </c>
      <c r="I202" s="147"/>
      <c r="L202" s="31"/>
      <c r="M202" s="148"/>
      <c r="T202" s="55"/>
      <c r="AT202" s="16" t="s">
        <v>403</v>
      </c>
      <c r="AU202" s="16" t="s">
        <v>89</v>
      </c>
    </row>
    <row r="203" spans="2:65" s="1" customFormat="1" ht="24.2" customHeight="1">
      <c r="B203" s="31"/>
      <c r="C203" s="132" t="s">
        <v>237</v>
      </c>
      <c r="D203" s="132" t="s">
        <v>192</v>
      </c>
      <c r="E203" s="133" t="s">
        <v>2191</v>
      </c>
      <c r="F203" s="134" t="s">
        <v>2192</v>
      </c>
      <c r="G203" s="135" t="s">
        <v>195</v>
      </c>
      <c r="H203" s="136">
        <v>7.2</v>
      </c>
      <c r="I203" s="137"/>
      <c r="J203" s="138">
        <f>ROUND(I203*H203,2)</f>
        <v>0</v>
      </c>
      <c r="K203" s="134" t="s">
        <v>196</v>
      </c>
      <c r="L203" s="31"/>
      <c r="M203" s="139" t="s">
        <v>1</v>
      </c>
      <c r="N203" s="140" t="s">
        <v>44</v>
      </c>
      <c r="P203" s="141">
        <f>O203*H203</f>
        <v>0</v>
      </c>
      <c r="Q203" s="141">
        <v>4.3839999999999999E-3</v>
      </c>
      <c r="R203" s="141">
        <f>Q203*H203</f>
        <v>3.1564799999999997E-2</v>
      </c>
      <c r="S203" s="141">
        <v>0</v>
      </c>
      <c r="T203" s="142">
        <f>S203*H203</f>
        <v>0</v>
      </c>
      <c r="AR203" s="143" t="s">
        <v>197</v>
      </c>
      <c r="AT203" s="143" t="s">
        <v>192</v>
      </c>
      <c r="AU203" s="143" t="s">
        <v>89</v>
      </c>
      <c r="AY203" s="16" t="s">
        <v>190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87</v>
      </c>
      <c r="BK203" s="144">
        <f>ROUND(I203*H203,2)</f>
        <v>0</v>
      </c>
      <c r="BL203" s="16" t="s">
        <v>197</v>
      </c>
      <c r="BM203" s="143" t="s">
        <v>281</v>
      </c>
    </row>
    <row r="204" spans="2:65" s="1" customFormat="1" ht="19.5">
      <c r="B204" s="31"/>
      <c r="D204" s="145" t="s">
        <v>198</v>
      </c>
      <c r="F204" s="146" t="s">
        <v>2193</v>
      </c>
      <c r="I204" s="147"/>
      <c r="L204" s="31"/>
      <c r="M204" s="148"/>
      <c r="T204" s="55"/>
      <c r="AT204" s="16" t="s">
        <v>198</v>
      </c>
      <c r="AU204" s="16" t="s">
        <v>89</v>
      </c>
    </row>
    <row r="205" spans="2:65" s="1" customFormat="1">
      <c r="B205" s="31"/>
      <c r="D205" s="149" t="s">
        <v>200</v>
      </c>
      <c r="F205" s="150" t="s">
        <v>2194</v>
      </c>
      <c r="I205" s="147"/>
      <c r="L205" s="31"/>
      <c r="M205" s="148"/>
      <c r="T205" s="55"/>
      <c r="AT205" s="16" t="s">
        <v>200</v>
      </c>
      <c r="AU205" s="16" t="s">
        <v>89</v>
      </c>
    </row>
    <row r="206" spans="2:65" s="1" customFormat="1" ht="24.2" customHeight="1">
      <c r="B206" s="31"/>
      <c r="C206" s="132" t="s">
        <v>283</v>
      </c>
      <c r="D206" s="132" t="s">
        <v>192</v>
      </c>
      <c r="E206" s="133" t="s">
        <v>2195</v>
      </c>
      <c r="F206" s="134" t="s">
        <v>2196</v>
      </c>
      <c r="G206" s="135" t="s">
        <v>195</v>
      </c>
      <c r="H206" s="136">
        <v>7.2</v>
      </c>
      <c r="I206" s="137"/>
      <c r="J206" s="138">
        <f>ROUND(I206*H206,2)</f>
        <v>0</v>
      </c>
      <c r="K206" s="134" t="s">
        <v>196</v>
      </c>
      <c r="L206" s="31"/>
      <c r="M206" s="139" t="s">
        <v>1</v>
      </c>
      <c r="N206" s="140" t="s">
        <v>44</v>
      </c>
      <c r="P206" s="141">
        <f>O206*H206</f>
        <v>0</v>
      </c>
      <c r="Q206" s="141">
        <v>4.0000000000000001E-3</v>
      </c>
      <c r="R206" s="141">
        <f>Q206*H206</f>
        <v>2.8800000000000003E-2</v>
      </c>
      <c r="S206" s="141">
        <v>0</v>
      </c>
      <c r="T206" s="142">
        <f>S206*H206</f>
        <v>0</v>
      </c>
      <c r="AR206" s="143" t="s">
        <v>197</v>
      </c>
      <c r="AT206" s="143" t="s">
        <v>192</v>
      </c>
      <c r="AU206" s="143" t="s">
        <v>89</v>
      </c>
      <c r="AY206" s="16" t="s">
        <v>190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87</v>
      </c>
      <c r="BK206" s="144">
        <f>ROUND(I206*H206,2)</f>
        <v>0</v>
      </c>
      <c r="BL206" s="16" t="s">
        <v>197</v>
      </c>
      <c r="BM206" s="143" t="s">
        <v>286</v>
      </c>
    </row>
    <row r="207" spans="2:65" s="1" customFormat="1" ht="19.5">
      <c r="B207" s="31"/>
      <c r="D207" s="145" t="s">
        <v>198</v>
      </c>
      <c r="F207" s="146" t="s">
        <v>2197</v>
      </c>
      <c r="I207" s="147"/>
      <c r="L207" s="31"/>
      <c r="M207" s="148"/>
      <c r="T207" s="55"/>
      <c r="AT207" s="16" t="s">
        <v>198</v>
      </c>
      <c r="AU207" s="16" t="s">
        <v>89</v>
      </c>
    </row>
    <row r="208" spans="2:65" s="1" customFormat="1">
      <c r="B208" s="31"/>
      <c r="D208" s="149" t="s">
        <v>200</v>
      </c>
      <c r="F208" s="150" t="s">
        <v>2198</v>
      </c>
      <c r="I208" s="147"/>
      <c r="L208" s="31"/>
      <c r="M208" s="148"/>
      <c r="T208" s="55"/>
      <c r="AT208" s="16" t="s">
        <v>200</v>
      </c>
      <c r="AU208" s="16" t="s">
        <v>89</v>
      </c>
    </row>
    <row r="209" spans="2:65" s="1" customFormat="1" ht="24.2" customHeight="1">
      <c r="B209" s="31"/>
      <c r="C209" s="132" t="s">
        <v>243</v>
      </c>
      <c r="D209" s="132" t="s">
        <v>192</v>
      </c>
      <c r="E209" s="133" t="s">
        <v>405</v>
      </c>
      <c r="F209" s="134" t="s">
        <v>406</v>
      </c>
      <c r="G209" s="135" t="s">
        <v>195</v>
      </c>
      <c r="H209" s="136">
        <v>1.68</v>
      </c>
      <c r="I209" s="137"/>
      <c r="J209" s="138">
        <f>ROUND(I209*H209,2)</f>
        <v>0</v>
      </c>
      <c r="K209" s="134" t="s">
        <v>196</v>
      </c>
      <c r="L209" s="31"/>
      <c r="M209" s="139" t="s">
        <v>1</v>
      </c>
      <c r="N209" s="140" t="s">
        <v>44</v>
      </c>
      <c r="P209" s="141">
        <f>O209*H209</f>
        <v>0</v>
      </c>
      <c r="Q209" s="141">
        <v>3.3579999999999999E-2</v>
      </c>
      <c r="R209" s="141">
        <f>Q209*H209</f>
        <v>5.6414399999999996E-2</v>
      </c>
      <c r="S209" s="141">
        <v>0</v>
      </c>
      <c r="T209" s="142">
        <f>S209*H209</f>
        <v>0</v>
      </c>
      <c r="AR209" s="143" t="s">
        <v>197</v>
      </c>
      <c r="AT209" s="143" t="s">
        <v>192</v>
      </c>
      <c r="AU209" s="143" t="s">
        <v>89</v>
      </c>
      <c r="AY209" s="16" t="s">
        <v>190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197</v>
      </c>
      <c r="BM209" s="143" t="s">
        <v>291</v>
      </c>
    </row>
    <row r="210" spans="2:65" s="1" customFormat="1">
      <c r="B210" s="31"/>
      <c r="D210" s="145" t="s">
        <v>198</v>
      </c>
      <c r="F210" s="146" t="s">
        <v>408</v>
      </c>
      <c r="I210" s="147"/>
      <c r="L210" s="31"/>
      <c r="M210" s="148"/>
      <c r="T210" s="55"/>
      <c r="AT210" s="16" t="s">
        <v>198</v>
      </c>
      <c r="AU210" s="16" t="s">
        <v>89</v>
      </c>
    </row>
    <row r="211" spans="2:65" s="1" customFormat="1">
      <c r="B211" s="31"/>
      <c r="D211" s="149" t="s">
        <v>200</v>
      </c>
      <c r="F211" s="150" t="s">
        <v>409</v>
      </c>
      <c r="I211" s="147"/>
      <c r="L211" s="31"/>
      <c r="M211" s="148"/>
      <c r="T211" s="55"/>
      <c r="AT211" s="16" t="s">
        <v>200</v>
      </c>
      <c r="AU211" s="16" t="s">
        <v>89</v>
      </c>
    </row>
    <row r="212" spans="2:65" s="1" customFormat="1" ht="24.2" customHeight="1">
      <c r="B212" s="31"/>
      <c r="C212" s="132" t="s">
        <v>294</v>
      </c>
      <c r="D212" s="132" t="s">
        <v>192</v>
      </c>
      <c r="E212" s="133" t="s">
        <v>416</v>
      </c>
      <c r="F212" s="134" t="s">
        <v>417</v>
      </c>
      <c r="G212" s="135" t="s">
        <v>368</v>
      </c>
      <c r="H212" s="136">
        <v>8.4</v>
      </c>
      <c r="I212" s="137"/>
      <c r="J212" s="138">
        <f>ROUND(I212*H212,2)</f>
        <v>0</v>
      </c>
      <c r="K212" s="134" t="s">
        <v>196</v>
      </c>
      <c r="L212" s="31"/>
      <c r="M212" s="139" t="s">
        <v>1</v>
      </c>
      <c r="N212" s="140" t="s">
        <v>44</v>
      </c>
      <c r="P212" s="141">
        <f>O212*H212</f>
        <v>0</v>
      </c>
      <c r="Q212" s="141">
        <v>1.5E-3</v>
      </c>
      <c r="R212" s="141">
        <f>Q212*H212</f>
        <v>1.26E-2</v>
      </c>
      <c r="S212" s="141">
        <v>0</v>
      </c>
      <c r="T212" s="142">
        <f>S212*H212</f>
        <v>0</v>
      </c>
      <c r="AR212" s="143" t="s">
        <v>197</v>
      </c>
      <c r="AT212" s="143" t="s">
        <v>192</v>
      </c>
      <c r="AU212" s="143" t="s">
        <v>89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197</v>
      </c>
      <c r="BM212" s="143" t="s">
        <v>297</v>
      </c>
    </row>
    <row r="213" spans="2:65" s="1" customFormat="1" ht="19.5">
      <c r="B213" s="31"/>
      <c r="D213" s="145" t="s">
        <v>198</v>
      </c>
      <c r="F213" s="146" t="s">
        <v>419</v>
      </c>
      <c r="I213" s="147"/>
      <c r="L213" s="31"/>
      <c r="M213" s="148"/>
      <c r="T213" s="55"/>
      <c r="AT213" s="16" t="s">
        <v>198</v>
      </c>
      <c r="AU213" s="16" t="s">
        <v>89</v>
      </c>
    </row>
    <row r="214" spans="2:65" s="1" customFormat="1">
      <c r="B214" s="31"/>
      <c r="D214" s="149" t="s">
        <v>200</v>
      </c>
      <c r="F214" s="150" t="s">
        <v>420</v>
      </c>
      <c r="I214" s="147"/>
      <c r="L214" s="31"/>
      <c r="M214" s="148"/>
      <c r="T214" s="55"/>
      <c r="AT214" s="16" t="s">
        <v>200</v>
      </c>
      <c r="AU214" s="16" t="s">
        <v>89</v>
      </c>
    </row>
    <row r="215" spans="2:65" s="1" customFormat="1" ht="24.2" customHeight="1">
      <c r="B215" s="31"/>
      <c r="C215" s="132" t="s">
        <v>248</v>
      </c>
      <c r="D215" s="132" t="s">
        <v>192</v>
      </c>
      <c r="E215" s="133" t="s">
        <v>421</v>
      </c>
      <c r="F215" s="134" t="s">
        <v>422</v>
      </c>
      <c r="G215" s="135" t="s">
        <v>368</v>
      </c>
      <c r="H215" s="136">
        <v>810.6</v>
      </c>
      <c r="I215" s="137"/>
      <c r="J215" s="138">
        <f>ROUND(I215*H215,2)</f>
        <v>0</v>
      </c>
      <c r="K215" s="134" t="s">
        <v>196</v>
      </c>
      <c r="L215" s="31"/>
      <c r="M215" s="139" t="s">
        <v>1</v>
      </c>
      <c r="N215" s="140" t="s">
        <v>44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197</v>
      </c>
      <c r="AT215" s="143" t="s">
        <v>192</v>
      </c>
      <c r="AU215" s="143" t="s">
        <v>89</v>
      </c>
      <c r="AY215" s="16" t="s">
        <v>190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87</v>
      </c>
      <c r="BK215" s="144">
        <f>ROUND(I215*H215,2)</f>
        <v>0</v>
      </c>
      <c r="BL215" s="16" t="s">
        <v>197</v>
      </c>
      <c r="BM215" s="143" t="s">
        <v>302</v>
      </c>
    </row>
    <row r="216" spans="2:65" s="1" customFormat="1" ht="39">
      <c r="B216" s="31"/>
      <c r="D216" s="145" t="s">
        <v>198</v>
      </c>
      <c r="F216" s="146" t="s">
        <v>424</v>
      </c>
      <c r="I216" s="147"/>
      <c r="L216" s="31"/>
      <c r="M216" s="148"/>
      <c r="T216" s="55"/>
      <c r="AT216" s="16" t="s">
        <v>198</v>
      </c>
      <c r="AU216" s="16" t="s">
        <v>89</v>
      </c>
    </row>
    <row r="217" spans="2:65" s="1" customFormat="1">
      <c r="B217" s="31"/>
      <c r="D217" s="149" t="s">
        <v>200</v>
      </c>
      <c r="F217" s="150" t="s">
        <v>425</v>
      </c>
      <c r="I217" s="147"/>
      <c r="L217" s="31"/>
      <c r="M217" s="148"/>
      <c r="T217" s="55"/>
      <c r="AT217" s="16" t="s">
        <v>200</v>
      </c>
      <c r="AU217" s="16" t="s">
        <v>89</v>
      </c>
    </row>
    <row r="218" spans="2:65" s="1" customFormat="1" ht="16.5" customHeight="1">
      <c r="B218" s="31"/>
      <c r="C218" s="152" t="s">
        <v>7</v>
      </c>
      <c r="D218" s="152" t="s">
        <v>426</v>
      </c>
      <c r="E218" s="153" t="s">
        <v>427</v>
      </c>
      <c r="F218" s="154" t="s">
        <v>428</v>
      </c>
      <c r="G218" s="155" t="s">
        <v>368</v>
      </c>
      <c r="H218" s="156">
        <v>851.13</v>
      </c>
      <c r="I218" s="157"/>
      <c r="J218" s="158">
        <f>ROUND(I218*H218,2)</f>
        <v>0</v>
      </c>
      <c r="K218" s="154" t="s">
        <v>1</v>
      </c>
      <c r="L218" s="159"/>
      <c r="M218" s="160" t="s">
        <v>1</v>
      </c>
      <c r="N218" s="161" t="s">
        <v>44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216</v>
      </c>
      <c r="AT218" s="143" t="s">
        <v>426</v>
      </c>
      <c r="AU218" s="143" t="s">
        <v>89</v>
      </c>
      <c r="AY218" s="16" t="s">
        <v>190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87</v>
      </c>
      <c r="BK218" s="144">
        <f>ROUND(I218*H218,2)</f>
        <v>0</v>
      </c>
      <c r="BL218" s="16" t="s">
        <v>197</v>
      </c>
      <c r="BM218" s="143" t="s">
        <v>307</v>
      </c>
    </row>
    <row r="219" spans="2:65" s="1" customFormat="1">
      <c r="B219" s="31"/>
      <c r="D219" s="145" t="s">
        <v>198</v>
      </c>
      <c r="F219" s="146" t="s">
        <v>428</v>
      </c>
      <c r="I219" s="147"/>
      <c r="L219" s="31"/>
      <c r="M219" s="148"/>
      <c r="T219" s="55"/>
      <c r="AT219" s="16" t="s">
        <v>198</v>
      </c>
      <c r="AU219" s="16" t="s">
        <v>89</v>
      </c>
    </row>
    <row r="220" spans="2:65" s="1" customFormat="1" ht="19.5">
      <c r="B220" s="31"/>
      <c r="D220" s="145" t="s">
        <v>403</v>
      </c>
      <c r="F220" s="151" t="s">
        <v>430</v>
      </c>
      <c r="I220" s="147"/>
      <c r="L220" s="31"/>
      <c r="M220" s="148"/>
      <c r="T220" s="55"/>
      <c r="AT220" s="16" t="s">
        <v>403</v>
      </c>
      <c r="AU220" s="16" t="s">
        <v>89</v>
      </c>
    </row>
    <row r="221" spans="2:65" s="11" customFormat="1" ht="22.9" customHeight="1">
      <c r="B221" s="121"/>
      <c r="D221" s="122" t="s">
        <v>78</v>
      </c>
      <c r="E221" s="130" t="s">
        <v>361</v>
      </c>
      <c r="F221" s="130" t="s">
        <v>431</v>
      </c>
      <c r="I221" s="124"/>
      <c r="J221" s="131">
        <f>BK221</f>
        <v>0</v>
      </c>
      <c r="L221" s="121"/>
      <c r="M221" s="125"/>
      <c r="P221" s="126">
        <f>SUM(P222:P315)</f>
        <v>0</v>
      </c>
      <c r="R221" s="126">
        <f>SUM(R222:R315)</f>
        <v>7.3902497252573989</v>
      </c>
      <c r="T221" s="127">
        <f>SUM(T222:T315)</f>
        <v>6.7716000000000009E-3</v>
      </c>
      <c r="AR221" s="122" t="s">
        <v>87</v>
      </c>
      <c r="AT221" s="128" t="s">
        <v>78</v>
      </c>
      <c r="AU221" s="128" t="s">
        <v>87</v>
      </c>
      <c r="AY221" s="122" t="s">
        <v>190</v>
      </c>
      <c r="BK221" s="129">
        <f>SUM(BK222:BK315)</f>
        <v>0</v>
      </c>
    </row>
    <row r="222" spans="2:65" s="1" customFormat="1" ht="24.2" customHeight="1">
      <c r="B222" s="31"/>
      <c r="C222" s="132" t="s">
        <v>254</v>
      </c>
      <c r="D222" s="132" t="s">
        <v>192</v>
      </c>
      <c r="E222" s="133" t="s">
        <v>432</v>
      </c>
      <c r="F222" s="134" t="s">
        <v>433</v>
      </c>
      <c r="G222" s="135" t="s">
        <v>195</v>
      </c>
      <c r="H222" s="136">
        <v>389.16</v>
      </c>
      <c r="I222" s="137"/>
      <c r="J222" s="138">
        <f>ROUND(I222*H222,2)</f>
        <v>0</v>
      </c>
      <c r="K222" s="134" t="s">
        <v>196</v>
      </c>
      <c r="L222" s="31"/>
      <c r="M222" s="139" t="s">
        <v>1</v>
      </c>
      <c r="N222" s="140" t="s">
        <v>44</v>
      </c>
      <c r="P222" s="141">
        <f>O222*H222</f>
        <v>0</v>
      </c>
      <c r="Q222" s="141">
        <v>0</v>
      </c>
      <c r="R222" s="141">
        <f>Q222*H222</f>
        <v>0</v>
      </c>
      <c r="S222" s="141">
        <v>1.0000000000000001E-5</v>
      </c>
      <c r="T222" s="142">
        <f>S222*H222</f>
        <v>3.8916000000000007E-3</v>
      </c>
      <c r="AR222" s="143" t="s">
        <v>197</v>
      </c>
      <c r="AT222" s="143" t="s">
        <v>192</v>
      </c>
      <c r="AU222" s="143" t="s">
        <v>89</v>
      </c>
      <c r="AY222" s="16" t="s">
        <v>190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87</v>
      </c>
      <c r="BK222" s="144">
        <f>ROUND(I222*H222,2)</f>
        <v>0</v>
      </c>
      <c r="BL222" s="16" t="s">
        <v>197</v>
      </c>
      <c r="BM222" s="143" t="s">
        <v>312</v>
      </c>
    </row>
    <row r="223" spans="2:65" s="1" customFormat="1" ht="19.5">
      <c r="B223" s="31"/>
      <c r="D223" s="145" t="s">
        <v>198</v>
      </c>
      <c r="F223" s="146" t="s">
        <v>435</v>
      </c>
      <c r="I223" s="147"/>
      <c r="L223" s="31"/>
      <c r="M223" s="148"/>
      <c r="T223" s="55"/>
      <c r="AT223" s="16" t="s">
        <v>198</v>
      </c>
      <c r="AU223" s="16" t="s">
        <v>89</v>
      </c>
    </row>
    <row r="224" spans="2:65" s="1" customFormat="1">
      <c r="B224" s="31"/>
      <c r="D224" s="149" t="s">
        <v>200</v>
      </c>
      <c r="F224" s="150" t="s">
        <v>436</v>
      </c>
      <c r="I224" s="147"/>
      <c r="L224" s="31"/>
      <c r="M224" s="148"/>
      <c r="T224" s="55"/>
      <c r="AT224" s="16" t="s">
        <v>200</v>
      </c>
      <c r="AU224" s="16" t="s">
        <v>89</v>
      </c>
    </row>
    <row r="225" spans="2:65" s="1" customFormat="1" ht="16.5" customHeight="1">
      <c r="B225" s="31"/>
      <c r="C225" s="132" t="s">
        <v>315</v>
      </c>
      <c r="D225" s="132" t="s">
        <v>192</v>
      </c>
      <c r="E225" s="133" t="s">
        <v>2200</v>
      </c>
      <c r="F225" s="134" t="s">
        <v>2201</v>
      </c>
      <c r="G225" s="135" t="s">
        <v>195</v>
      </c>
      <c r="H225" s="136">
        <v>48</v>
      </c>
      <c r="I225" s="137"/>
      <c r="J225" s="138">
        <f>ROUND(I225*H225,2)</f>
        <v>0</v>
      </c>
      <c r="K225" s="134" t="s">
        <v>196</v>
      </c>
      <c r="L225" s="31"/>
      <c r="M225" s="139" t="s">
        <v>1</v>
      </c>
      <c r="N225" s="140" t="s">
        <v>44</v>
      </c>
      <c r="P225" s="141">
        <f>O225*H225</f>
        <v>0</v>
      </c>
      <c r="Q225" s="141">
        <v>0</v>
      </c>
      <c r="R225" s="141">
        <f>Q225*H225</f>
        <v>0</v>
      </c>
      <c r="S225" s="141">
        <v>6.0000000000000002E-5</v>
      </c>
      <c r="T225" s="142">
        <f>S225*H225</f>
        <v>2.8800000000000002E-3</v>
      </c>
      <c r="AR225" s="143" t="s">
        <v>197</v>
      </c>
      <c r="AT225" s="143" t="s">
        <v>192</v>
      </c>
      <c r="AU225" s="143" t="s">
        <v>89</v>
      </c>
      <c r="AY225" s="16" t="s">
        <v>190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87</v>
      </c>
      <c r="BK225" s="144">
        <f>ROUND(I225*H225,2)</f>
        <v>0</v>
      </c>
      <c r="BL225" s="16" t="s">
        <v>197</v>
      </c>
      <c r="BM225" s="143" t="s">
        <v>318</v>
      </c>
    </row>
    <row r="226" spans="2:65" s="1" customFormat="1" ht="19.5">
      <c r="B226" s="31"/>
      <c r="D226" s="145" t="s">
        <v>198</v>
      </c>
      <c r="F226" s="146" t="s">
        <v>2202</v>
      </c>
      <c r="I226" s="147"/>
      <c r="L226" s="31"/>
      <c r="M226" s="148"/>
      <c r="T226" s="55"/>
      <c r="AT226" s="16" t="s">
        <v>198</v>
      </c>
      <c r="AU226" s="16" t="s">
        <v>89</v>
      </c>
    </row>
    <row r="227" spans="2:65" s="1" customFormat="1">
      <c r="B227" s="31"/>
      <c r="D227" s="149" t="s">
        <v>200</v>
      </c>
      <c r="F227" s="150" t="s">
        <v>2203</v>
      </c>
      <c r="I227" s="147"/>
      <c r="L227" s="31"/>
      <c r="M227" s="148"/>
      <c r="T227" s="55"/>
      <c r="AT227" s="16" t="s">
        <v>200</v>
      </c>
      <c r="AU227" s="16" t="s">
        <v>89</v>
      </c>
    </row>
    <row r="228" spans="2:65" s="1" customFormat="1" ht="16.5" customHeight="1">
      <c r="B228" s="31"/>
      <c r="C228" s="132" t="s">
        <v>259</v>
      </c>
      <c r="D228" s="132" t="s">
        <v>192</v>
      </c>
      <c r="E228" s="133" t="s">
        <v>437</v>
      </c>
      <c r="F228" s="134" t="s">
        <v>438</v>
      </c>
      <c r="G228" s="135" t="s">
        <v>195</v>
      </c>
      <c r="H228" s="136">
        <v>312.98599999999999</v>
      </c>
      <c r="I228" s="137"/>
      <c r="J228" s="138">
        <f>ROUND(I228*H228,2)</f>
        <v>0</v>
      </c>
      <c r="K228" s="134" t="s">
        <v>196</v>
      </c>
      <c r="L228" s="31"/>
      <c r="M228" s="139" t="s">
        <v>1</v>
      </c>
      <c r="N228" s="140" t="s">
        <v>44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197</v>
      </c>
      <c r="AT228" s="143" t="s">
        <v>192</v>
      </c>
      <c r="AU228" s="143" t="s">
        <v>89</v>
      </c>
      <c r="AY228" s="16" t="s">
        <v>190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87</v>
      </c>
      <c r="BK228" s="144">
        <f>ROUND(I228*H228,2)</f>
        <v>0</v>
      </c>
      <c r="BL228" s="16" t="s">
        <v>197</v>
      </c>
      <c r="BM228" s="143" t="s">
        <v>323</v>
      </c>
    </row>
    <row r="229" spans="2:65" s="1" customFormat="1">
      <c r="B229" s="31"/>
      <c r="D229" s="145" t="s">
        <v>198</v>
      </c>
      <c r="F229" s="146" t="s">
        <v>440</v>
      </c>
      <c r="I229" s="147"/>
      <c r="L229" s="31"/>
      <c r="M229" s="148"/>
      <c r="T229" s="55"/>
      <c r="AT229" s="16" t="s">
        <v>198</v>
      </c>
      <c r="AU229" s="16" t="s">
        <v>89</v>
      </c>
    </row>
    <row r="230" spans="2:65" s="1" customFormat="1">
      <c r="B230" s="31"/>
      <c r="D230" s="149" t="s">
        <v>200</v>
      </c>
      <c r="F230" s="150" t="s">
        <v>441</v>
      </c>
      <c r="I230" s="147"/>
      <c r="L230" s="31"/>
      <c r="M230" s="148"/>
      <c r="T230" s="55"/>
      <c r="AT230" s="16" t="s">
        <v>200</v>
      </c>
      <c r="AU230" s="16" t="s">
        <v>89</v>
      </c>
    </row>
    <row r="231" spans="2:65" s="1" customFormat="1" ht="24.2" customHeight="1">
      <c r="B231" s="31"/>
      <c r="C231" s="132" t="s">
        <v>329</v>
      </c>
      <c r="D231" s="132" t="s">
        <v>192</v>
      </c>
      <c r="E231" s="133" t="s">
        <v>443</v>
      </c>
      <c r="F231" s="134" t="s">
        <v>444</v>
      </c>
      <c r="G231" s="135" t="s">
        <v>195</v>
      </c>
      <c r="H231" s="136">
        <v>55.905000000000001</v>
      </c>
      <c r="I231" s="137"/>
      <c r="J231" s="138">
        <f>ROUND(I231*H231,2)</f>
        <v>0</v>
      </c>
      <c r="K231" s="134" t="s">
        <v>1</v>
      </c>
      <c r="L231" s="31"/>
      <c r="M231" s="139" t="s">
        <v>1</v>
      </c>
      <c r="N231" s="140" t="s">
        <v>44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197</v>
      </c>
      <c r="AT231" s="143" t="s">
        <v>192</v>
      </c>
      <c r="AU231" s="143" t="s">
        <v>89</v>
      </c>
      <c r="AY231" s="16" t="s">
        <v>190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197</v>
      </c>
      <c r="BM231" s="143" t="s">
        <v>332</v>
      </c>
    </row>
    <row r="232" spans="2:65" s="1" customFormat="1">
      <c r="B232" s="31"/>
      <c r="D232" s="145" t="s">
        <v>198</v>
      </c>
      <c r="F232" s="146" t="s">
        <v>444</v>
      </c>
      <c r="I232" s="147"/>
      <c r="L232" s="31"/>
      <c r="M232" s="148"/>
      <c r="T232" s="55"/>
      <c r="AT232" s="16" t="s">
        <v>198</v>
      </c>
      <c r="AU232" s="16" t="s">
        <v>89</v>
      </c>
    </row>
    <row r="233" spans="2:65" s="1" customFormat="1" ht="44.25" customHeight="1">
      <c r="B233" s="31"/>
      <c r="C233" s="132" t="s">
        <v>266</v>
      </c>
      <c r="D233" s="132" t="s">
        <v>192</v>
      </c>
      <c r="E233" s="133" t="s">
        <v>446</v>
      </c>
      <c r="F233" s="134" t="s">
        <v>447</v>
      </c>
      <c r="G233" s="135" t="s">
        <v>195</v>
      </c>
      <c r="H233" s="136">
        <v>90.671000000000006</v>
      </c>
      <c r="I233" s="137"/>
      <c r="J233" s="138">
        <f>ROUND(I233*H233,2)</f>
        <v>0</v>
      </c>
      <c r="K233" s="134" t="s">
        <v>196</v>
      </c>
      <c r="L233" s="31"/>
      <c r="M233" s="139" t="s">
        <v>1</v>
      </c>
      <c r="N233" s="140" t="s">
        <v>44</v>
      </c>
      <c r="P233" s="141">
        <f>O233*H233</f>
        <v>0</v>
      </c>
      <c r="Q233" s="141">
        <v>8.5961600000000003E-3</v>
      </c>
      <c r="R233" s="141">
        <f>Q233*H233</f>
        <v>0.77942242336000012</v>
      </c>
      <c r="S233" s="141">
        <v>0</v>
      </c>
      <c r="T233" s="142">
        <f>S233*H233</f>
        <v>0</v>
      </c>
      <c r="AR233" s="143" t="s">
        <v>197</v>
      </c>
      <c r="AT233" s="143" t="s">
        <v>192</v>
      </c>
      <c r="AU233" s="143" t="s">
        <v>89</v>
      </c>
      <c r="AY233" s="16" t="s">
        <v>190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87</v>
      </c>
      <c r="BK233" s="144">
        <f>ROUND(I233*H233,2)</f>
        <v>0</v>
      </c>
      <c r="BL233" s="16" t="s">
        <v>197</v>
      </c>
      <c r="BM233" s="143" t="s">
        <v>337</v>
      </c>
    </row>
    <row r="234" spans="2:65" s="1" customFormat="1" ht="39">
      <c r="B234" s="31"/>
      <c r="D234" s="145" t="s">
        <v>198</v>
      </c>
      <c r="F234" s="146" t="s">
        <v>449</v>
      </c>
      <c r="I234" s="147"/>
      <c r="L234" s="31"/>
      <c r="M234" s="148"/>
      <c r="T234" s="55"/>
      <c r="AT234" s="16" t="s">
        <v>198</v>
      </c>
      <c r="AU234" s="16" t="s">
        <v>89</v>
      </c>
    </row>
    <row r="235" spans="2:65" s="1" customFormat="1">
      <c r="B235" s="31"/>
      <c r="D235" s="149" t="s">
        <v>200</v>
      </c>
      <c r="F235" s="150" t="s">
        <v>450</v>
      </c>
      <c r="I235" s="147"/>
      <c r="L235" s="31"/>
      <c r="M235" s="148"/>
      <c r="T235" s="55"/>
      <c r="AT235" s="16" t="s">
        <v>200</v>
      </c>
      <c r="AU235" s="16" t="s">
        <v>89</v>
      </c>
    </row>
    <row r="236" spans="2:65" s="1" customFormat="1" ht="49.15" customHeight="1">
      <c r="B236" s="31"/>
      <c r="C236" s="152" t="s">
        <v>340</v>
      </c>
      <c r="D236" s="152" t="s">
        <v>426</v>
      </c>
      <c r="E236" s="153" t="s">
        <v>452</v>
      </c>
      <c r="F236" s="154" t="s">
        <v>453</v>
      </c>
      <c r="G236" s="155" t="s">
        <v>195</v>
      </c>
      <c r="H236" s="156">
        <v>92.483999999999995</v>
      </c>
      <c r="I236" s="157"/>
      <c r="J236" s="158">
        <f>ROUND(I236*H236,2)</f>
        <v>0</v>
      </c>
      <c r="K236" s="154" t="s">
        <v>1</v>
      </c>
      <c r="L236" s="159"/>
      <c r="M236" s="160" t="s">
        <v>1</v>
      </c>
      <c r="N236" s="161" t="s">
        <v>44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216</v>
      </c>
      <c r="AT236" s="143" t="s">
        <v>426</v>
      </c>
      <c r="AU236" s="143" t="s">
        <v>89</v>
      </c>
      <c r="AY236" s="16" t="s">
        <v>190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87</v>
      </c>
      <c r="BK236" s="144">
        <f>ROUND(I236*H236,2)</f>
        <v>0</v>
      </c>
      <c r="BL236" s="16" t="s">
        <v>197</v>
      </c>
      <c r="BM236" s="143" t="s">
        <v>343</v>
      </c>
    </row>
    <row r="237" spans="2:65" s="1" customFormat="1" ht="29.25">
      <c r="B237" s="31"/>
      <c r="D237" s="145" t="s">
        <v>198</v>
      </c>
      <c r="F237" s="146" t="s">
        <v>453</v>
      </c>
      <c r="I237" s="147"/>
      <c r="L237" s="31"/>
      <c r="M237" s="148"/>
      <c r="T237" s="55"/>
      <c r="AT237" s="16" t="s">
        <v>198</v>
      </c>
      <c r="AU237" s="16" t="s">
        <v>89</v>
      </c>
    </row>
    <row r="238" spans="2:65" s="1" customFormat="1" ht="19.5">
      <c r="B238" s="31"/>
      <c r="D238" s="145" t="s">
        <v>403</v>
      </c>
      <c r="F238" s="151" t="s">
        <v>455</v>
      </c>
      <c r="I238" s="147"/>
      <c r="L238" s="31"/>
      <c r="M238" s="148"/>
      <c r="T238" s="55"/>
      <c r="AT238" s="16" t="s">
        <v>403</v>
      </c>
      <c r="AU238" s="16" t="s">
        <v>89</v>
      </c>
    </row>
    <row r="239" spans="2:65" s="1" customFormat="1" ht="44.25" customHeight="1">
      <c r="B239" s="31"/>
      <c r="C239" s="132" t="s">
        <v>271</v>
      </c>
      <c r="D239" s="132" t="s">
        <v>192</v>
      </c>
      <c r="E239" s="133" t="s">
        <v>446</v>
      </c>
      <c r="F239" s="134" t="s">
        <v>447</v>
      </c>
      <c r="G239" s="135" t="s">
        <v>195</v>
      </c>
      <c r="H239" s="136">
        <v>238.43199999999999</v>
      </c>
      <c r="I239" s="137"/>
      <c r="J239" s="138">
        <f>ROUND(I239*H239,2)</f>
        <v>0</v>
      </c>
      <c r="K239" s="134" t="s">
        <v>196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8.5961600000000003E-3</v>
      </c>
      <c r="R239" s="141">
        <f>Q239*H239</f>
        <v>2.04959962112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348</v>
      </c>
    </row>
    <row r="240" spans="2:65" s="1" customFormat="1" ht="39">
      <c r="B240" s="31"/>
      <c r="D240" s="145" t="s">
        <v>198</v>
      </c>
      <c r="F240" s="146" t="s">
        <v>449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>
      <c r="B241" s="31"/>
      <c r="D241" s="149" t="s">
        <v>200</v>
      </c>
      <c r="F241" s="150" t="s">
        <v>450</v>
      </c>
      <c r="I241" s="147"/>
      <c r="L241" s="31"/>
      <c r="M241" s="148"/>
      <c r="T241" s="55"/>
      <c r="AT241" s="16" t="s">
        <v>200</v>
      </c>
      <c r="AU241" s="16" t="s">
        <v>89</v>
      </c>
    </row>
    <row r="242" spans="2:65" s="1" customFormat="1" ht="21.75" customHeight="1">
      <c r="B242" s="31"/>
      <c r="C242" s="152" t="s">
        <v>351</v>
      </c>
      <c r="D242" s="152" t="s">
        <v>426</v>
      </c>
      <c r="E242" s="153" t="s">
        <v>468</v>
      </c>
      <c r="F242" s="154" t="s">
        <v>469</v>
      </c>
      <c r="G242" s="155" t="s">
        <v>195</v>
      </c>
      <c r="H242" s="156">
        <v>243.20099999999999</v>
      </c>
      <c r="I242" s="157"/>
      <c r="J242" s="158">
        <f>ROUND(I242*H242,2)</f>
        <v>0</v>
      </c>
      <c r="K242" s="154" t="s">
        <v>196</v>
      </c>
      <c r="L242" s="159"/>
      <c r="M242" s="160" t="s">
        <v>1</v>
      </c>
      <c r="N242" s="161" t="s">
        <v>44</v>
      </c>
      <c r="P242" s="141">
        <f>O242*H242</f>
        <v>0</v>
      </c>
      <c r="Q242" s="141">
        <v>2.0999999999999999E-3</v>
      </c>
      <c r="R242" s="141">
        <f>Q242*H242</f>
        <v>0.51072209999999996</v>
      </c>
      <c r="S242" s="141">
        <v>0</v>
      </c>
      <c r="T242" s="142">
        <f>S242*H242</f>
        <v>0</v>
      </c>
      <c r="AR242" s="143" t="s">
        <v>216</v>
      </c>
      <c r="AT242" s="143" t="s">
        <v>426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354</v>
      </c>
    </row>
    <row r="243" spans="2:65" s="1" customFormat="1">
      <c r="B243" s="31"/>
      <c r="D243" s="145" t="s">
        <v>198</v>
      </c>
      <c r="F243" s="146" t="s">
        <v>469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 ht="37.9" customHeight="1">
      <c r="B244" s="31"/>
      <c r="C244" s="132" t="s">
        <v>277</v>
      </c>
      <c r="D244" s="132" t="s">
        <v>192</v>
      </c>
      <c r="E244" s="133" t="s">
        <v>471</v>
      </c>
      <c r="F244" s="134" t="s">
        <v>472</v>
      </c>
      <c r="G244" s="135" t="s">
        <v>368</v>
      </c>
      <c r="H244" s="136">
        <v>154.32499999999999</v>
      </c>
      <c r="I244" s="137"/>
      <c r="J244" s="138">
        <f>ROUND(I244*H244,2)</f>
        <v>0</v>
      </c>
      <c r="K244" s="134" t="s">
        <v>196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1.758E-3</v>
      </c>
      <c r="R244" s="141">
        <f>Q244*H244</f>
        <v>0.27130335</v>
      </c>
      <c r="S244" s="141">
        <v>0</v>
      </c>
      <c r="T244" s="142">
        <f>S244*H244</f>
        <v>0</v>
      </c>
      <c r="AR244" s="143" t="s">
        <v>197</v>
      </c>
      <c r="AT244" s="143" t="s">
        <v>192</v>
      </c>
      <c r="AU244" s="143" t="s">
        <v>89</v>
      </c>
      <c r="AY244" s="16" t="s">
        <v>190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197</v>
      </c>
      <c r="BM244" s="143" t="s">
        <v>357</v>
      </c>
    </row>
    <row r="245" spans="2:65" s="1" customFormat="1" ht="29.25">
      <c r="B245" s="31"/>
      <c r="D245" s="145" t="s">
        <v>198</v>
      </c>
      <c r="F245" s="146" t="s">
        <v>474</v>
      </c>
      <c r="I245" s="147"/>
      <c r="L245" s="31"/>
      <c r="M245" s="148"/>
      <c r="T245" s="55"/>
      <c r="AT245" s="16" t="s">
        <v>198</v>
      </c>
      <c r="AU245" s="16" t="s">
        <v>89</v>
      </c>
    </row>
    <row r="246" spans="2:65" s="1" customFormat="1">
      <c r="B246" s="31"/>
      <c r="D246" s="149" t="s">
        <v>200</v>
      </c>
      <c r="F246" s="150" t="s">
        <v>475</v>
      </c>
      <c r="I246" s="147"/>
      <c r="L246" s="31"/>
      <c r="M246" s="148"/>
      <c r="T246" s="55"/>
      <c r="AT246" s="16" t="s">
        <v>200</v>
      </c>
      <c r="AU246" s="16" t="s">
        <v>89</v>
      </c>
    </row>
    <row r="247" spans="2:65" s="1" customFormat="1" ht="21.75" customHeight="1">
      <c r="B247" s="31"/>
      <c r="C247" s="152" t="s">
        <v>358</v>
      </c>
      <c r="D247" s="152" t="s">
        <v>426</v>
      </c>
      <c r="E247" s="153" t="s">
        <v>477</v>
      </c>
      <c r="F247" s="154" t="s">
        <v>478</v>
      </c>
      <c r="G247" s="155" t="s">
        <v>195</v>
      </c>
      <c r="H247" s="156">
        <v>31.481999999999999</v>
      </c>
      <c r="I247" s="157"/>
      <c r="J247" s="158">
        <f>ROUND(I247*H247,2)</f>
        <v>0</v>
      </c>
      <c r="K247" s="154" t="s">
        <v>196</v>
      </c>
      <c r="L247" s="159"/>
      <c r="M247" s="160" t="s">
        <v>1</v>
      </c>
      <c r="N247" s="161" t="s">
        <v>44</v>
      </c>
      <c r="P247" s="141">
        <f>O247*H247</f>
        <v>0</v>
      </c>
      <c r="Q247" s="141">
        <v>5.9999999999999995E-4</v>
      </c>
      <c r="R247" s="141">
        <f>Q247*H247</f>
        <v>1.8889199999999998E-2</v>
      </c>
      <c r="S247" s="141">
        <v>0</v>
      </c>
      <c r="T247" s="142">
        <f>S247*H247</f>
        <v>0</v>
      </c>
      <c r="AR247" s="143" t="s">
        <v>216</v>
      </c>
      <c r="AT247" s="143" t="s">
        <v>426</v>
      </c>
      <c r="AU247" s="143" t="s">
        <v>89</v>
      </c>
      <c r="AY247" s="16" t="s">
        <v>190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87</v>
      </c>
      <c r="BK247" s="144">
        <f>ROUND(I247*H247,2)</f>
        <v>0</v>
      </c>
      <c r="BL247" s="16" t="s">
        <v>197</v>
      </c>
      <c r="BM247" s="143" t="s">
        <v>361</v>
      </c>
    </row>
    <row r="248" spans="2:65" s="1" customFormat="1">
      <c r="B248" s="31"/>
      <c r="D248" s="145" t="s">
        <v>198</v>
      </c>
      <c r="F248" s="146" t="s">
        <v>478</v>
      </c>
      <c r="I248" s="147"/>
      <c r="L248" s="31"/>
      <c r="M248" s="148"/>
      <c r="T248" s="55"/>
      <c r="AT248" s="16" t="s">
        <v>198</v>
      </c>
      <c r="AU248" s="16" t="s">
        <v>89</v>
      </c>
    </row>
    <row r="249" spans="2:65" s="1" customFormat="1" ht="24.2" customHeight="1">
      <c r="B249" s="31"/>
      <c r="C249" s="132" t="s">
        <v>281</v>
      </c>
      <c r="D249" s="132" t="s">
        <v>192</v>
      </c>
      <c r="E249" s="133" t="s">
        <v>518</v>
      </c>
      <c r="F249" s="134" t="s">
        <v>519</v>
      </c>
      <c r="G249" s="135" t="s">
        <v>195</v>
      </c>
      <c r="H249" s="136">
        <v>84.323999999999998</v>
      </c>
      <c r="I249" s="137"/>
      <c r="J249" s="138">
        <f>ROUND(I249*H249,2)</f>
        <v>0</v>
      </c>
      <c r="K249" s="134" t="s">
        <v>196</v>
      </c>
      <c r="L249" s="31"/>
      <c r="M249" s="139" t="s">
        <v>1</v>
      </c>
      <c r="N249" s="140" t="s">
        <v>44</v>
      </c>
      <c r="P249" s="141">
        <f>O249*H249</f>
        <v>0</v>
      </c>
      <c r="Q249" s="141">
        <v>4.3839999999999999E-3</v>
      </c>
      <c r="R249" s="141">
        <f>Q249*H249</f>
        <v>0.36967641600000001</v>
      </c>
      <c r="S249" s="141">
        <v>0</v>
      </c>
      <c r="T249" s="142">
        <f>S249*H249</f>
        <v>0</v>
      </c>
      <c r="AR249" s="143" t="s">
        <v>197</v>
      </c>
      <c r="AT249" s="143" t="s">
        <v>192</v>
      </c>
      <c r="AU249" s="143" t="s">
        <v>89</v>
      </c>
      <c r="AY249" s="16" t="s">
        <v>190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87</v>
      </c>
      <c r="BK249" s="144">
        <f>ROUND(I249*H249,2)</f>
        <v>0</v>
      </c>
      <c r="BL249" s="16" t="s">
        <v>197</v>
      </c>
      <c r="BM249" s="143" t="s">
        <v>369</v>
      </c>
    </row>
    <row r="250" spans="2:65" s="1" customFormat="1" ht="19.5">
      <c r="B250" s="31"/>
      <c r="D250" s="145" t="s">
        <v>198</v>
      </c>
      <c r="F250" s="146" t="s">
        <v>521</v>
      </c>
      <c r="I250" s="147"/>
      <c r="L250" s="31"/>
      <c r="M250" s="148"/>
      <c r="T250" s="55"/>
      <c r="AT250" s="16" t="s">
        <v>198</v>
      </c>
      <c r="AU250" s="16" t="s">
        <v>89</v>
      </c>
    </row>
    <row r="251" spans="2:65" s="1" customFormat="1">
      <c r="B251" s="31"/>
      <c r="D251" s="149" t="s">
        <v>200</v>
      </c>
      <c r="F251" s="150" t="s">
        <v>522</v>
      </c>
      <c r="I251" s="147"/>
      <c r="L251" s="31"/>
      <c r="M251" s="148"/>
      <c r="T251" s="55"/>
      <c r="AT251" s="16" t="s">
        <v>200</v>
      </c>
      <c r="AU251" s="16" t="s">
        <v>89</v>
      </c>
    </row>
    <row r="252" spans="2:65" s="1" customFormat="1" ht="24.2" customHeight="1">
      <c r="B252" s="31"/>
      <c r="C252" s="132" t="s">
        <v>372</v>
      </c>
      <c r="D252" s="132" t="s">
        <v>192</v>
      </c>
      <c r="E252" s="133" t="s">
        <v>485</v>
      </c>
      <c r="F252" s="134" t="s">
        <v>486</v>
      </c>
      <c r="G252" s="135" t="s">
        <v>195</v>
      </c>
      <c r="H252" s="136">
        <v>12.446999999999999</v>
      </c>
      <c r="I252" s="137"/>
      <c r="J252" s="138">
        <f>ROUND(I252*H252,2)</f>
        <v>0</v>
      </c>
      <c r="K252" s="134" t="s">
        <v>196</v>
      </c>
      <c r="L252" s="31"/>
      <c r="M252" s="139" t="s">
        <v>1</v>
      </c>
      <c r="N252" s="140" t="s">
        <v>44</v>
      </c>
      <c r="P252" s="141">
        <f>O252*H252</f>
        <v>0</v>
      </c>
      <c r="Q252" s="141">
        <v>5.7000000000000002E-3</v>
      </c>
      <c r="R252" s="141">
        <f>Q252*H252</f>
        <v>7.0947899999999994E-2</v>
      </c>
      <c r="S252" s="141">
        <v>0</v>
      </c>
      <c r="T252" s="142">
        <f>S252*H252</f>
        <v>0</v>
      </c>
      <c r="AR252" s="143" t="s">
        <v>197</v>
      </c>
      <c r="AT252" s="143" t="s">
        <v>192</v>
      </c>
      <c r="AU252" s="143" t="s">
        <v>89</v>
      </c>
      <c r="AY252" s="16" t="s">
        <v>190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87</v>
      </c>
      <c r="BK252" s="144">
        <f>ROUND(I252*H252,2)</f>
        <v>0</v>
      </c>
      <c r="BL252" s="16" t="s">
        <v>197</v>
      </c>
      <c r="BM252" s="143" t="s">
        <v>375</v>
      </c>
    </row>
    <row r="253" spans="2:65" s="1" customFormat="1" ht="19.5">
      <c r="B253" s="31"/>
      <c r="D253" s="145" t="s">
        <v>198</v>
      </c>
      <c r="F253" s="146" t="s">
        <v>488</v>
      </c>
      <c r="I253" s="147"/>
      <c r="L253" s="31"/>
      <c r="M253" s="148"/>
      <c r="T253" s="55"/>
      <c r="AT253" s="16" t="s">
        <v>198</v>
      </c>
      <c r="AU253" s="16" t="s">
        <v>89</v>
      </c>
    </row>
    <row r="254" spans="2:65" s="1" customFormat="1">
      <c r="B254" s="31"/>
      <c r="D254" s="149" t="s">
        <v>200</v>
      </c>
      <c r="F254" s="150" t="s">
        <v>489</v>
      </c>
      <c r="I254" s="147"/>
      <c r="L254" s="31"/>
      <c r="M254" s="148"/>
      <c r="T254" s="55"/>
      <c r="AT254" s="16" t="s">
        <v>200</v>
      </c>
      <c r="AU254" s="16" t="s">
        <v>89</v>
      </c>
    </row>
    <row r="255" spans="2:65" s="1" customFormat="1" ht="24.2" customHeight="1">
      <c r="B255" s="31"/>
      <c r="C255" s="132" t="s">
        <v>286</v>
      </c>
      <c r="D255" s="132" t="s">
        <v>192</v>
      </c>
      <c r="E255" s="133" t="s">
        <v>491</v>
      </c>
      <c r="F255" s="134" t="s">
        <v>492</v>
      </c>
      <c r="G255" s="135" t="s">
        <v>195</v>
      </c>
      <c r="H255" s="136">
        <v>12.446999999999999</v>
      </c>
      <c r="I255" s="137"/>
      <c r="J255" s="138">
        <f>ROUND(I255*H255,2)</f>
        <v>0</v>
      </c>
      <c r="K255" s="134" t="s">
        <v>196</v>
      </c>
      <c r="L255" s="31"/>
      <c r="M255" s="139" t="s">
        <v>1</v>
      </c>
      <c r="N255" s="140" t="s">
        <v>44</v>
      </c>
      <c r="P255" s="141">
        <f>O255*H255</f>
        <v>0</v>
      </c>
      <c r="Q255" s="141">
        <v>2.2000000000000001E-4</v>
      </c>
      <c r="R255" s="141">
        <f>Q255*H255</f>
        <v>2.7383400000000001E-3</v>
      </c>
      <c r="S255" s="141">
        <v>0</v>
      </c>
      <c r="T255" s="142">
        <f>S255*H255</f>
        <v>0</v>
      </c>
      <c r="AR255" s="143" t="s">
        <v>197</v>
      </c>
      <c r="AT255" s="143" t="s">
        <v>192</v>
      </c>
      <c r="AU255" s="143" t="s">
        <v>89</v>
      </c>
      <c r="AY255" s="16" t="s">
        <v>190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87</v>
      </c>
      <c r="BK255" s="144">
        <f>ROUND(I255*H255,2)</f>
        <v>0</v>
      </c>
      <c r="BL255" s="16" t="s">
        <v>197</v>
      </c>
      <c r="BM255" s="143" t="s">
        <v>380</v>
      </c>
    </row>
    <row r="256" spans="2:65" s="1" customFormat="1" ht="19.5">
      <c r="B256" s="31"/>
      <c r="D256" s="145" t="s">
        <v>198</v>
      </c>
      <c r="F256" s="146" t="s">
        <v>494</v>
      </c>
      <c r="I256" s="147"/>
      <c r="L256" s="31"/>
      <c r="M256" s="148"/>
      <c r="T256" s="55"/>
      <c r="AT256" s="16" t="s">
        <v>198</v>
      </c>
      <c r="AU256" s="16" t="s">
        <v>89</v>
      </c>
    </row>
    <row r="257" spans="2:65" s="1" customFormat="1">
      <c r="B257" s="31"/>
      <c r="D257" s="149" t="s">
        <v>200</v>
      </c>
      <c r="F257" s="150" t="s">
        <v>495</v>
      </c>
      <c r="I257" s="147"/>
      <c r="L257" s="31"/>
      <c r="M257" s="148"/>
      <c r="T257" s="55"/>
      <c r="AT257" s="16" t="s">
        <v>200</v>
      </c>
      <c r="AU257" s="16" t="s">
        <v>89</v>
      </c>
    </row>
    <row r="258" spans="2:65" s="1" customFormat="1" ht="24.2" customHeight="1">
      <c r="B258" s="31"/>
      <c r="C258" s="132" t="s">
        <v>384</v>
      </c>
      <c r="D258" s="132" t="s">
        <v>192</v>
      </c>
      <c r="E258" s="133" t="s">
        <v>507</v>
      </c>
      <c r="F258" s="134" t="s">
        <v>508</v>
      </c>
      <c r="G258" s="135" t="s">
        <v>195</v>
      </c>
      <c r="H258" s="136">
        <v>263.29700000000003</v>
      </c>
      <c r="I258" s="137"/>
      <c r="J258" s="138">
        <f>ROUND(I258*H258,2)</f>
        <v>0</v>
      </c>
      <c r="K258" s="134" t="s">
        <v>196</v>
      </c>
      <c r="L258" s="31"/>
      <c r="M258" s="139" t="s">
        <v>1</v>
      </c>
      <c r="N258" s="140" t="s">
        <v>44</v>
      </c>
      <c r="P258" s="141">
        <f>O258*H258</f>
        <v>0</v>
      </c>
      <c r="Q258" s="141">
        <v>2.99E-3</v>
      </c>
      <c r="R258" s="141">
        <f>Q258*H258</f>
        <v>0.78725803000000005</v>
      </c>
      <c r="S258" s="141">
        <v>0</v>
      </c>
      <c r="T258" s="142">
        <f>S258*H258</f>
        <v>0</v>
      </c>
      <c r="AR258" s="143" t="s">
        <v>197</v>
      </c>
      <c r="AT258" s="143" t="s">
        <v>192</v>
      </c>
      <c r="AU258" s="143" t="s">
        <v>89</v>
      </c>
      <c r="AY258" s="16" t="s">
        <v>190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87</v>
      </c>
      <c r="BK258" s="144">
        <f>ROUND(I258*H258,2)</f>
        <v>0</v>
      </c>
      <c r="BL258" s="16" t="s">
        <v>197</v>
      </c>
      <c r="BM258" s="143" t="s">
        <v>387</v>
      </c>
    </row>
    <row r="259" spans="2:65" s="1" customFormat="1" ht="19.5">
      <c r="B259" s="31"/>
      <c r="D259" s="145" t="s">
        <v>198</v>
      </c>
      <c r="F259" s="146" t="s">
        <v>510</v>
      </c>
      <c r="I259" s="147"/>
      <c r="L259" s="31"/>
      <c r="M259" s="148"/>
      <c r="T259" s="55"/>
      <c r="AT259" s="16" t="s">
        <v>198</v>
      </c>
      <c r="AU259" s="16" t="s">
        <v>89</v>
      </c>
    </row>
    <row r="260" spans="2:65" s="1" customFormat="1">
      <c r="B260" s="31"/>
      <c r="D260" s="149" t="s">
        <v>200</v>
      </c>
      <c r="F260" s="150" t="s">
        <v>511</v>
      </c>
      <c r="I260" s="147"/>
      <c r="L260" s="31"/>
      <c r="M260" s="148"/>
      <c r="T260" s="55"/>
      <c r="AT260" s="16" t="s">
        <v>200</v>
      </c>
      <c r="AU260" s="16" t="s">
        <v>89</v>
      </c>
    </row>
    <row r="261" spans="2:65" s="1" customFormat="1" ht="39">
      <c r="B261" s="31"/>
      <c r="D261" s="145" t="s">
        <v>403</v>
      </c>
      <c r="F261" s="151" t="s">
        <v>512</v>
      </c>
      <c r="I261" s="147"/>
      <c r="L261" s="31"/>
      <c r="M261" s="148"/>
      <c r="T261" s="55"/>
      <c r="AT261" s="16" t="s">
        <v>403</v>
      </c>
      <c r="AU261" s="16" t="s">
        <v>89</v>
      </c>
    </row>
    <row r="262" spans="2:65" s="1" customFormat="1" ht="24.2" customHeight="1">
      <c r="B262" s="31"/>
      <c r="C262" s="132" t="s">
        <v>291</v>
      </c>
      <c r="D262" s="132" t="s">
        <v>192</v>
      </c>
      <c r="E262" s="133" t="s">
        <v>513</v>
      </c>
      <c r="F262" s="134" t="s">
        <v>514</v>
      </c>
      <c r="G262" s="135" t="s">
        <v>195</v>
      </c>
      <c r="H262" s="136">
        <v>263.29700000000003</v>
      </c>
      <c r="I262" s="137"/>
      <c r="J262" s="138">
        <f>ROUND(I262*H262,2)</f>
        <v>0</v>
      </c>
      <c r="K262" s="134" t="s">
        <v>196</v>
      </c>
      <c r="L262" s="31"/>
      <c r="M262" s="139" t="s">
        <v>1</v>
      </c>
      <c r="N262" s="140" t="s">
        <v>44</v>
      </c>
      <c r="P262" s="141">
        <f>O262*H262</f>
        <v>0</v>
      </c>
      <c r="Q262" s="141">
        <v>2.0000000000000001E-4</v>
      </c>
      <c r="R262" s="141">
        <f>Q262*H262</f>
        <v>5.2659400000000009E-2</v>
      </c>
      <c r="S262" s="141">
        <v>0</v>
      </c>
      <c r="T262" s="142">
        <f>S262*H262</f>
        <v>0</v>
      </c>
      <c r="AR262" s="143" t="s">
        <v>197</v>
      </c>
      <c r="AT262" s="143" t="s">
        <v>192</v>
      </c>
      <c r="AU262" s="143" t="s">
        <v>89</v>
      </c>
      <c r="AY262" s="16" t="s">
        <v>190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87</v>
      </c>
      <c r="BK262" s="144">
        <f>ROUND(I262*H262,2)</f>
        <v>0</v>
      </c>
      <c r="BL262" s="16" t="s">
        <v>197</v>
      </c>
      <c r="BM262" s="143" t="s">
        <v>392</v>
      </c>
    </row>
    <row r="263" spans="2:65" s="1" customFormat="1" ht="19.5">
      <c r="B263" s="31"/>
      <c r="D263" s="145" t="s">
        <v>198</v>
      </c>
      <c r="F263" s="146" t="s">
        <v>516</v>
      </c>
      <c r="I263" s="147"/>
      <c r="L263" s="31"/>
      <c r="M263" s="148"/>
      <c r="T263" s="55"/>
      <c r="AT263" s="16" t="s">
        <v>198</v>
      </c>
      <c r="AU263" s="16" t="s">
        <v>89</v>
      </c>
    </row>
    <row r="264" spans="2:65" s="1" customFormat="1">
      <c r="B264" s="31"/>
      <c r="D264" s="149" t="s">
        <v>200</v>
      </c>
      <c r="F264" s="150" t="s">
        <v>517</v>
      </c>
      <c r="I264" s="147"/>
      <c r="L264" s="31"/>
      <c r="M264" s="148"/>
      <c r="T264" s="55"/>
      <c r="AT264" s="16" t="s">
        <v>200</v>
      </c>
      <c r="AU264" s="16" t="s">
        <v>89</v>
      </c>
    </row>
    <row r="265" spans="2:65" s="1" customFormat="1" ht="24.2" customHeight="1">
      <c r="B265" s="31"/>
      <c r="C265" s="132" t="s">
        <v>398</v>
      </c>
      <c r="D265" s="132" t="s">
        <v>192</v>
      </c>
      <c r="E265" s="133" t="s">
        <v>524</v>
      </c>
      <c r="F265" s="134" t="s">
        <v>525</v>
      </c>
      <c r="G265" s="135" t="s">
        <v>368</v>
      </c>
      <c r="H265" s="136">
        <v>170.875</v>
      </c>
      <c r="I265" s="137"/>
      <c r="J265" s="138">
        <f>ROUND(I265*H265,2)</f>
        <v>0</v>
      </c>
      <c r="K265" s="134" t="s">
        <v>196</v>
      </c>
      <c r="L265" s="31"/>
      <c r="M265" s="139" t="s">
        <v>1</v>
      </c>
      <c r="N265" s="140" t="s">
        <v>44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197</v>
      </c>
      <c r="AT265" s="143" t="s">
        <v>192</v>
      </c>
      <c r="AU265" s="143" t="s">
        <v>89</v>
      </c>
      <c r="AY265" s="16" t="s">
        <v>190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87</v>
      </c>
      <c r="BK265" s="144">
        <f>ROUND(I265*H265,2)</f>
        <v>0</v>
      </c>
      <c r="BL265" s="16" t="s">
        <v>197</v>
      </c>
      <c r="BM265" s="143" t="s">
        <v>401</v>
      </c>
    </row>
    <row r="266" spans="2:65" s="1" customFormat="1" ht="29.25">
      <c r="B266" s="31"/>
      <c r="D266" s="145" t="s">
        <v>198</v>
      </c>
      <c r="F266" s="146" t="s">
        <v>527</v>
      </c>
      <c r="I266" s="147"/>
      <c r="L266" s="31"/>
      <c r="M266" s="148"/>
      <c r="T266" s="55"/>
      <c r="AT266" s="16" t="s">
        <v>198</v>
      </c>
      <c r="AU266" s="16" t="s">
        <v>89</v>
      </c>
    </row>
    <row r="267" spans="2:65" s="1" customFormat="1">
      <c r="B267" s="31"/>
      <c r="D267" s="149" t="s">
        <v>200</v>
      </c>
      <c r="F267" s="150" t="s">
        <v>528</v>
      </c>
      <c r="I267" s="147"/>
      <c r="L267" s="31"/>
      <c r="M267" s="148"/>
      <c r="T267" s="55"/>
      <c r="AT267" s="16" t="s">
        <v>200</v>
      </c>
      <c r="AU267" s="16" t="s">
        <v>89</v>
      </c>
    </row>
    <row r="268" spans="2:65" s="1" customFormat="1" ht="16.5" customHeight="1">
      <c r="B268" s="31"/>
      <c r="C268" s="152" t="s">
        <v>297</v>
      </c>
      <c r="D268" s="152" t="s">
        <v>426</v>
      </c>
      <c r="E268" s="153" t="s">
        <v>529</v>
      </c>
      <c r="F268" s="154" t="s">
        <v>530</v>
      </c>
      <c r="G268" s="155" t="s">
        <v>368</v>
      </c>
      <c r="H268" s="156">
        <v>105.34099999999999</v>
      </c>
      <c r="I268" s="157"/>
      <c r="J268" s="158">
        <f>ROUND(I268*H268,2)</f>
        <v>0</v>
      </c>
      <c r="K268" s="154" t="s">
        <v>1</v>
      </c>
      <c r="L268" s="159"/>
      <c r="M268" s="160" t="s">
        <v>1</v>
      </c>
      <c r="N268" s="161" t="s">
        <v>44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216</v>
      </c>
      <c r="AT268" s="143" t="s">
        <v>426</v>
      </c>
      <c r="AU268" s="143" t="s">
        <v>89</v>
      </c>
      <c r="AY268" s="16" t="s">
        <v>190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87</v>
      </c>
      <c r="BK268" s="144">
        <f>ROUND(I268*H268,2)</f>
        <v>0</v>
      </c>
      <c r="BL268" s="16" t="s">
        <v>197</v>
      </c>
      <c r="BM268" s="143" t="s">
        <v>407</v>
      </c>
    </row>
    <row r="269" spans="2:65" s="1" customFormat="1" ht="29.25">
      <c r="B269" s="31"/>
      <c r="D269" s="145" t="s">
        <v>198</v>
      </c>
      <c r="F269" s="146" t="s">
        <v>532</v>
      </c>
      <c r="I269" s="147"/>
      <c r="L269" s="31"/>
      <c r="M269" s="148"/>
      <c r="T269" s="55"/>
      <c r="AT269" s="16" t="s">
        <v>198</v>
      </c>
      <c r="AU269" s="16" t="s">
        <v>89</v>
      </c>
    </row>
    <row r="270" spans="2:65" s="1" customFormat="1" ht="24.2" customHeight="1">
      <c r="B270" s="31"/>
      <c r="C270" s="152" t="s">
        <v>410</v>
      </c>
      <c r="D270" s="152" t="s">
        <v>426</v>
      </c>
      <c r="E270" s="153" t="s">
        <v>534</v>
      </c>
      <c r="F270" s="154" t="s">
        <v>535</v>
      </c>
      <c r="G270" s="155" t="s">
        <v>368</v>
      </c>
      <c r="H270" s="156">
        <v>74.078000000000003</v>
      </c>
      <c r="I270" s="157"/>
      <c r="J270" s="158">
        <f>ROUND(I270*H270,2)</f>
        <v>0</v>
      </c>
      <c r="K270" s="154" t="s">
        <v>536</v>
      </c>
      <c r="L270" s="159"/>
      <c r="M270" s="160" t="s">
        <v>1</v>
      </c>
      <c r="N270" s="161" t="s">
        <v>44</v>
      </c>
      <c r="P270" s="141">
        <f>O270*H270</f>
        <v>0</v>
      </c>
      <c r="Q270" s="141">
        <v>1E-4</v>
      </c>
      <c r="R270" s="141">
        <f>Q270*H270</f>
        <v>7.4078000000000008E-3</v>
      </c>
      <c r="S270" s="141">
        <v>0</v>
      </c>
      <c r="T270" s="142">
        <f>S270*H270</f>
        <v>0</v>
      </c>
      <c r="AR270" s="143" t="s">
        <v>216</v>
      </c>
      <c r="AT270" s="143" t="s">
        <v>426</v>
      </c>
      <c r="AU270" s="143" t="s">
        <v>89</v>
      </c>
      <c r="AY270" s="16" t="s">
        <v>190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87</v>
      </c>
      <c r="BK270" s="144">
        <f>ROUND(I270*H270,2)</f>
        <v>0</v>
      </c>
      <c r="BL270" s="16" t="s">
        <v>197</v>
      </c>
      <c r="BM270" s="143" t="s">
        <v>413</v>
      </c>
    </row>
    <row r="271" spans="2:65" s="1" customFormat="1">
      <c r="B271" s="31"/>
      <c r="D271" s="145" t="s">
        <v>198</v>
      </c>
      <c r="F271" s="146" t="s">
        <v>535</v>
      </c>
      <c r="I271" s="147"/>
      <c r="L271" s="31"/>
      <c r="M271" s="148"/>
      <c r="T271" s="55"/>
      <c r="AT271" s="16" t="s">
        <v>198</v>
      </c>
      <c r="AU271" s="16" t="s">
        <v>89</v>
      </c>
    </row>
    <row r="272" spans="2:65" s="1" customFormat="1" ht="16.5" customHeight="1">
      <c r="B272" s="31"/>
      <c r="C272" s="132" t="s">
        <v>302</v>
      </c>
      <c r="D272" s="132" t="s">
        <v>192</v>
      </c>
      <c r="E272" s="133" t="s">
        <v>538</v>
      </c>
      <c r="F272" s="134" t="s">
        <v>539</v>
      </c>
      <c r="G272" s="135" t="s">
        <v>368</v>
      </c>
      <c r="H272" s="136">
        <v>4.8</v>
      </c>
      <c r="I272" s="137"/>
      <c r="J272" s="138">
        <f>ROUND(I272*H272,2)</f>
        <v>0</v>
      </c>
      <c r="K272" s="134" t="s">
        <v>196</v>
      </c>
      <c r="L272" s="31"/>
      <c r="M272" s="139" t="s">
        <v>1</v>
      </c>
      <c r="N272" s="140" t="s">
        <v>44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197</v>
      </c>
      <c r="AT272" s="143" t="s">
        <v>192</v>
      </c>
      <c r="AU272" s="143" t="s">
        <v>89</v>
      </c>
      <c r="AY272" s="16" t="s">
        <v>190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87</v>
      </c>
      <c r="BK272" s="144">
        <f>ROUND(I272*H272,2)</f>
        <v>0</v>
      </c>
      <c r="BL272" s="16" t="s">
        <v>197</v>
      </c>
      <c r="BM272" s="143" t="s">
        <v>418</v>
      </c>
    </row>
    <row r="273" spans="2:65" s="1" customFormat="1" ht="19.5">
      <c r="B273" s="31"/>
      <c r="D273" s="145" t="s">
        <v>198</v>
      </c>
      <c r="F273" s="146" t="s">
        <v>541</v>
      </c>
      <c r="I273" s="147"/>
      <c r="L273" s="31"/>
      <c r="M273" s="148"/>
      <c r="T273" s="55"/>
      <c r="AT273" s="16" t="s">
        <v>198</v>
      </c>
      <c r="AU273" s="16" t="s">
        <v>89</v>
      </c>
    </row>
    <row r="274" spans="2:65" s="1" customFormat="1">
      <c r="B274" s="31"/>
      <c r="D274" s="149" t="s">
        <v>200</v>
      </c>
      <c r="F274" s="150" t="s">
        <v>542</v>
      </c>
      <c r="I274" s="147"/>
      <c r="L274" s="31"/>
      <c r="M274" s="148"/>
      <c r="T274" s="55"/>
      <c r="AT274" s="16" t="s">
        <v>200</v>
      </c>
      <c r="AU274" s="16" t="s">
        <v>89</v>
      </c>
    </row>
    <row r="275" spans="2:65" s="1" customFormat="1" ht="24.2" customHeight="1">
      <c r="B275" s="31"/>
      <c r="C275" s="152" t="s">
        <v>327</v>
      </c>
      <c r="D275" s="152" t="s">
        <v>426</v>
      </c>
      <c r="E275" s="153" t="s">
        <v>544</v>
      </c>
      <c r="F275" s="154" t="s">
        <v>545</v>
      </c>
      <c r="G275" s="155" t="s">
        <v>368</v>
      </c>
      <c r="H275" s="156">
        <v>5.04</v>
      </c>
      <c r="I275" s="157"/>
      <c r="J275" s="158">
        <f>ROUND(I275*H275,2)</f>
        <v>0</v>
      </c>
      <c r="K275" s="154" t="s">
        <v>196</v>
      </c>
      <c r="L275" s="159"/>
      <c r="M275" s="160" t="s">
        <v>1</v>
      </c>
      <c r="N275" s="161" t="s">
        <v>44</v>
      </c>
      <c r="P275" s="141">
        <f>O275*H275</f>
        <v>0</v>
      </c>
      <c r="Q275" s="141">
        <v>2.0000000000000001E-4</v>
      </c>
      <c r="R275" s="141">
        <f>Q275*H275</f>
        <v>1.008E-3</v>
      </c>
      <c r="S275" s="141">
        <v>0</v>
      </c>
      <c r="T275" s="142">
        <f>S275*H275</f>
        <v>0</v>
      </c>
      <c r="AR275" s="143" t="s">
        <v>216</v>
      </c>
      <c r="AT275" s="143" t="s">
        <v>426</v>
      </c>
      <c r="AU275" s="143" t="s">
        <v>89</v>
      </c>
      <c r="AY275" s="16" t="s">
        <v>190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87</v>
      </c>
      <c r="BK275" s="144">
        <f>ROUND(I275*H275,2)</f>
        <v>0</v>
      </c>
      <c r="BL275" s="16" t="s">
        <v>197</v>
      </c>
      <c r="BM275" s="143" t="s">
        <v>423</v>
      </c>
    </row>
    <row r="276" spans="2:65" s="1" customFormat="1" ht="19.5">
      <c r="B276" s="31"/>
      <c r="D276" s="145" t="s">
        <v>198</v>
      </c>
      <c r="F276" s="146" t="s">
        <v>545</v>
      </c>
      <c r="I276" s="147"/>
      <c r="L276" s="31"/>
      <c r="M276" s="148"/>
      <c r="T276" s="55"/>
      <c r="AT276" s="16" t="s">
        <v>198</v>
      </c>
      <c r="AU276" s="16" t="s">
        <v>89</v>
      </c>
    </row>
    <row r="277" spans="2:65" s="1" customFormat="1" ht="24.2" customHeight="1">
      <c r="B277" s="31"/>
      <c r="C277" s="132" t="s">
        <v>307</v>
      </c>
      <c r="D277" s="132" t="s">
        <v>192</v>
      </c>
      <c r="E277" s="133" t="s">
        <v>421</v>
      </c>
      <c r="F277" s="134" t="s">
        <v>422</v>
      </c>
      <c r="G277" s="135" t="s">
        <v>368</v>
      </c>
      <c r="H277" s="136">
        <v>16.8</v>
      </c>
      <c r="I277" s="137"/>
      <c r="J277" s="138">
        <f>ROUND(I277*H277,2)</f>
        <v>0</v>
      </c>
      <c r="K277" s="134" t="s">
        <v>196</v>
      </c>
      <c r="L277" s="31"/>
      <c r="M277" s="139" t="s">
        <v>1</v>
      </c>
      <c r="N277" s="140" t="s">
        <v>44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197</v>
      </c>
      <c r="AT277" s="143" t="s">
        <v>192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429</v>
      </c>
    </row>
    <row r="278" spans="2:65" s="1" customFormat="1" ht="39">
      <c r="B278" s="31"/>
      <c r="D278" s="145" t="s">
        <v>198</v>
      </c>
      <c r="F278" s="146" t="s">
        <v>424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>
      <c r="B279" s="31"/>
      <c r="D279" s="149" t="s">
        <v>200</v>
      </c>
      <c r="F279" s="150" t="s">
        <v>425</v>
      </c>
      <c r="I279" s="147"/>
      <c r="L279" s="31"/>
      <c r="M279" s="148"/>
      <c r="T279" s="55"/>
      <c r="AT279" s="16" t="s">
        <v>200</v>
      </c>
      <c r="AU279" s="16" t="s">
        <v>89</v>
      </c>
    </row>
    <row r="280" spans="2:65" s="1" customFormat="1" ht="24.2" customHeight="1">
      <c r="B280" s="31"/>
      <c r="C280" s="152" t="s">
        <v>364</v>
      </c>
      <c r="D280" s="152" t="s">
        <v>426</v>
      </c>
      <c r="E280" s="153" t="s">
        <v>549</v>
      </c>
      <c r="F280" s="154" t="s">
        <v>550</v>
      </c>
      <c r="G280" s="155" t="s">
        <v>368</v>
      </c>
      <c r="H280" s="156">
        <v>17.64</v>
      </c>
      <c r="I280" s="157"/>
      <c r="J280" s="158">
        <f>ROUND(I280*H280,2)</f>
        <v>0</v>
      </c>
      <c r="K280" s="154" t="s">
        <v>196</v>
      </c>
      <c r="L280" s="159"/>
      <c r="M280" s="160" t="s">
        <v>1</v>
      </c>
      <c r="N280" s="161" t="s">
        <v>44</v>
      </c>
      <c r="P280" s="141">
        <f>O280*H280</f>
        <v>0</v>
      </c>
      <c r="Q280" s="141">
        <v>4.0000000000000003E-5</v>
      </c>
      <c r="R280" s="141">
        <f>Q280*H280</f>
        <v>7.0560000000000013E-4</v>
      </c>
      <c r="S280" s="141">
        <v>0</v>
      </c>
      <c r="T280" s="142">
        <f>S280*H280</f>
        <v>0</v>
      </c>
      <c r="AR280" s="143" t="s">
        <v>216</v>
      </c>
      <c r="AT280" s="143" t="s">
        <v>426</v>
      </c>
      <c r="AU280" s="143" t="s">
        <v>89</v>
      </c>
      <c r="AY280" s="16" t="s">
        <v>190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87</v>
      </c>
      <c r="BK280" s="144">
        <f>ROUND(I280*H280,2)</f>
        <v>0</v>
      </c>
      <c r="BL280" s="16" t="s">
        <v>197</v>
      </c>
      <c r="BM280" s="143" t="s">
        <v>434</v>
      </c>
    </row>
    <row r="281" spans="2:65" s="1" customFormat="1">
      <c r="B281" s="31"/>
      <c r="D281" s="145" t="s">
        <v>198</v>
      </c>
      <c r="F281" s="146" t="s">
        <v>550</v>
      </c>
      <c r="I281" s="147"/>
      <c r="L281" s="31"/>
      <c r="M281" s="148"/>
      <c r="T281" s="55"/>
      <c r="AT281" s="16" t="s">
        <v>198</v>
      </c>
      <c r="AU281" s="16" t="s">
        <v>89</v>
      </c>
    </row>
    <row r="282" spans="2:65" s="1" customFormat="1" ht="19.5">
      <c r="B282" s="31"/>
      <c r="D282" s="145" t="s">
        <v>403</v>
      </c>
      <c r="F282" s="151" t="s">
        <v>552</v>
      </c>
      <c r="I282" s="147"/>
      <c r="L282" s="31"/>
      <c r="M282" s="148"/>
      <c r="T282" s="55"/>
      <c r="AT282" s="16" t="s">
        <v>403</v>
      </c>
      <c r="AU282" s="16" t="s">
        <v>89</v>
      </c>
    </row>
    <row r="283" spans="2:65" s="1" customFormat="1" ht="24.2" customHeight="1">
      <c r="B283" s="31"/>
      <c r="C283" s="132" t="s">
        <v>312</v>
      </c>
      <c r="D283" s="132" t="s">
        <v>192</v>
      </c>
      <c r="E283" s="133" t="s">
        <v>553</v>
      </c>
      <c r="F283" s="134" t="s">
        <v>554</v>
      </c>
      <c r="G283" s="135" t="s">
        <v>195</v>
      </c>
      <c r="H283" s="136">
        <v>431.14100000000002</v>
      </c>
      <c r="I283" s="137"/>
      <c r="J283" s="138">
        <f>ROUND(I283*H283,2)</f>
        <v>0</v>
      </c>
      <c r="K283" s="134" t="s">
        <v>196</v>
      </c>
      <c r="L283" s="31"/>
      <c r="M283" s="139" t="s">
        <v>1</v>
      </c>
      <c r="N283" s="140" t="s">
        <v>44</v>
      </c>
      <c r="P283" s="141">
        <f>O283*H283</f>
        <v>0</v>
      </c>
      <c r="Q283" s="141">
        <v>5.0759884000000002E-3</v>
      </c>
      <c r="R283" s="141">
        <f>Q283*H283</f>
        <v>2.1884667147644001</v>
      </c>
      <c r="S283" s="141">
        <v>0</v>
      </c>
      <c r="T283" s="142">
        <f>S283*H283</f>
        <v>0</v>
      </c>
      <c r="AR283" s="143" t="s">
        <v>197</v>
      </c>
      <c r="AT283" s="143" t="s">
        <v>192</v>
      </c>
      <c r="AU283" s="143" t="s">
        <v>89</v>
      </c>
      <c r="AY283" s="16" t="s">
        <v>190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87</v>
      </c>
      <c r="BK283" s="144">
        <f>ROUND(I283*H283,2)</f>
        <v>0</v>
      </c>
      <c r="BL283" s="16" t="s">
        <v>197</v>
      </c>
      <c r="BM283" s="143" t="s">
        <v>439</v>
      </c>
    </row>
    <row r="284" spans="2:65" s="1" customFormat="1" ht="39">
      <c r="B284" s="31"/>
      <c r="D284" s="145" t="s">
        <v>198</v>
      </c>
      <c r="F284" s="146" t="s">
        <v>556</v>
      </c>
      <c r="I284" s="147"/>
      <c r="L284" s="31"/>
      <c r="M284" s="148"/>
      <c r="T284" s="55"/>
      <c r="AT284" s="16" t="s">
        <v>198</v>
      </c>
      <c r="AU284" s="16" t="s">
        <v>89</v>
      </c>
    </row>
    <row r="285" spans="2:65" s="1" customFormat="1">
      <c r="B285" s="31"/>
      <c r="D285" s="149" t="s">
        <v>200</v>
      </c>
      <c r="F285" s="150" t="s">
        <v>557</v>
      </c>
      <c r="I285" s="147"/>
      <c r="L285" s="31"/>
      <c r="M285" s="148"/>
      <c r="T285" s="55"/>
      <c r="AT285" s="16" t="s">
        <v>200</v>
      </c>
      <c r="AU285" s="16" t="s">
        <v>89</v>
      </c>
    </row>
    <row r="286" spans="2:65" s="1" customFormat="1" ht="44.25" customHeight="1">
      <c r="B286" s="31"/>
      <c r="C286" s="152" t="s">
        <v>442</v>
      </c>
      <c r="D286" s="152" t="s">
        <v>426</v>
      </c>
      <c r="E286" s="153" t="s">
        <v>559</v>
      </c>
      <c r="F286" s="154" t="s">
        <v>560</v>
      </c>
      <c r="G286" s="155" t="s">
        <v>195</v>
      </c>
      <c r="H286" s="156">
        <v>452.69799999999998</v>
      </c>
      <c r="I286" s="157"/>
      <c r="J286" s="158">
        <f>ROUND(I286*H286,2)</f>
        <v>0</v>
      </c>
      <c r="K286" s="154" t="s">
        <v>1</v>
      </c>
      <c r="L286" s="159"/>
      <c r="M286" s="160" t="s">
        <v>1</v>
      </c>
      <c r="N286" s="161" t="s">
        <v>44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216</v>
      </c>
      <c r="AT286" s="143" t="s">
        <v>426</v>
      </c>
      <c r="AU286" s="143" t="s">
        <v>89</v>
      </c>
      <c r="AY286" s="16" t="s">
        <v>190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6" t="s">
        <v>87</v>
      </c>
      <c r="BK286" s="144">
        <f>ROUND(I286*H286,2)</f>
        <v>0</v>
      </c>
      <c r="BL286" s="16" t="s">
        <v>197</v>
      </c>
      <c r="BM286" s="143" t="s">
        <v>445</v>
      </c>
    </row>
    <row r="287" spans="2:65" s="1" customFormat="1" ht="19.5">
      <c r="B287" s="31"/>
      <c r="D287" s="145" t="s">
        <v>198</v>
      </c>
      <c r="F287" s="146" t="s">
        <v>562</v>
      </c>
      <c r="I287" s="147"/>
      <c r="L287" s="31"/>
      <c r="M287" s="148"/>
      <c r="T287" s="55"/>
      <c r="AT287" s="16" t="s">
        <v>198</v>
      </c>
      <c r="AU287" s="16" t="s">
        <v>89</v>
      </c>
    </row>
    <row r="288" spans="2:65" s="1" customFormat="1" ht="19.5">
      <c r="B288" s="31"/>
      <c r="D288" s="145" t="s">
        <v>403</v>
      </c>
      <c r="F288" s="151" t="s">
        <v>563</v>
      </c>
      <c r="I288" s="147"/>
      <c r="L288" s="31"/>
      <c r="M288" s="148"/>
      <c r="T288" s="55"/>
      <c r="AT288" s="16" t="s">
        <v>403</v>
      </c>
      <c r="AU288" s="16" t="s">
        <v>89</v>
      </c>
    </row>
    <row r="289" spans="2:65" s="1" customFormat="1" ht="24.2" customHeight="1">
      <c r="B289" s="31"/>
      <c r="C289" s="132" t="s">
        <v>318</v>
      </c>
      <c r="D289" s="132" t="s">
        <v>192</v>
      </c>
      <c r="E289" s="133" t="s">
        <v>564</v>
      </c>
      <c r="F289" s="134" t="s">
        <v>565</v>
      </c>
      <c r="G289" s="135" t="s">
        <v>195</v>
      </c>
      <c r="H289" s="136">
        <v>862.28200000000004</v>
      </c>
      <c r="I289" s="137"/>
      <c r="J289" s="138">
        <f>ROUND(I289*H289,2)</f>
        <v>0</v>
      </c>
      <c r="K289" s="134" t="s">
        <v>196</v>
      </c>
      <c r="L289" s="31"/>
      <c r="M289" s="139" t="s">
        <v>1</v>
      </c>
      <c r="N289" s="140" t="s">
        <v>44</v>
      </c>
      <c r="P289" s="141">
        <f>O289*H289</f>
        <v>0</v>
      </c>
      <c r="Q289" s="141">
        <v>2.9999999999999997E-4</v>
      </c>
      <c r="R289" s="141">
        <f>Q289*H289</f>
        <v>0.25868459999999999</v>
      </c>
      <c r="S289" s="141">
        <v>0</v>
      </c>
      <c r="T289" s="142">
        <f>S289*H289</f>
        <v>0</v>
      </c>
      <c r="AR289" s="143" t="s">
        <v>197</v>
      </c>
      <c r="AT289" s="143" t="s">
        <v>192</v>
      </c>
      <c r="AU289" s="143" t="s">
        <v>89</v>
      </c>
      <c r="AY289" s="16" t="s">
        <v>190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87</v>
      </c>
      <c r="BK289" s="144">
        <f>ROUND(I289*H289,2)</f>
        <v>0</v>
      </c>
      <c r="BL289" s="16" t="s">
        <v>197</v>
      </c>
      <c r="BM289" s="143" t="s">
        <v>448</v>
      </c>
    </row>
    <row r="290" spans="2:65" s="1" customFormat="1" ht="29.25">
      <c r="B290" s="31"/>
      <c r="D290" s="145" t="s">
        <v>198</v>
      </c>
      <c r="F290" s="146" t="s">
        <v>567</v>
      </c>
      <c r="I290" s="147"/>
      <c r="L290" s="31"/>
      <c r="M290" s="148"/>
      <c r="T290" s="55"/>
      <c r="AT290" s="16" t="s">
        <v>198</v>
      </c>
      <c r="AU290" s="16" t="s">
        <v>89</v>
      </c>
    </row>
    <row r="291" spans="2:65" s="1" customFormat="1">
      <c r="B291" s="31"/>
      <c r="D291" s="149" t="s">
        <v>200</v>
      </c>
      <c r="F291" s="150" t="s">
        <v>568</v>
      </c>
      <c r="I291" s="147"/>
      <c r="L291" s="31"/>
      <c r="M291" s="148"/>
      <c r="T291" s="55"/>
      <c r="AT291" s="16" t="s">
        <v>200</v>
      </c>
      <c r="AU291" s="16" t="s">
        <v>89</v>
      </c>
    </row>
    <row r="292" spans="2:65" s="1" customFormat="1" ht="33" customHeight="1">
      <c r="B292" s="31"/>
      <c r="C292" s="152" t="s">
        <v>451</v>
      </c>
      <c r="D292" s="152" t="s">
        <v>426</v>
      </c>
      <c r="E292" s="153" t="s">
        <v>570</v>
      </c>
      <c r="F292" s="154" t="s">
        <v>571</v>
      </c>
      <c r="G292" s="155" t="s">
        <v>195</v>
      </c>
      <c r="H292" s="156">
        <v>879.52800000000002</v>
      </c>
      <c r="I292" s="157"/>
      <c r="J292" s="158">
        <f>ROUND(I292*H292,2)</f>
        <v>0</v>
      </c>
      <c r="K292" s="154" t="s">
        <v>1</v>
      </c>
      <c r="L292" s="159"/>
      <c r="M292" s="160" t="s">
        <v>1</v>
      </c>
      <c r="N292" s="161" t="s">
        <v>44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216</v>
      </c>
      <c r="AT292" s="143" t="s">
        <v>426</v>
      </c>
      <c r="AU292" s="143" t="s">
        <v>89</v>
      </c>
      <c r="AY292" s="16" t="s">
        <v>190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87</v>
      </c>
      <c r="BK292" s="144">
        <f>ROUND(I292*H292,2)</f>
        <v>0</v>
      </c>
      <c r="BL292" s="16" t="s">
        <v>197</v>
      </c>
      <c r="BM292" s="143" t="s">
        <v>454</v>
      </c>
    </row>
    <row r="293" spans="2:65" s="1" customFormat="1" ht="19.5">
      <c r="B293" s="31"/>
      <c r="D293" s="145" t="s">
        <v>198</v>
      </c>
      <c r="F293" s="146" t="s">
        <v>571</v>
      </c>
      <c r="I293" s="147"/>
      <c r="L293" s="31"/>
      <c r="M293" s="148"/>
      <c r="T293" s="55"/>
      <c r="AT293" s="16" t="s">
        <v>198</v>
      </c>
      <c r="AU293" s="16" t="s">
        <v>89</v>
      </c>
    </row>
    <row r="294" spans="2:65" s="1" customFormat="1" ht="24.2" customHeight="1">
      <c r="B294" s="31"/>
      <c r="C294" s="132" t="s">
        <v>323</v>
      </c>
      <c r="D294" s="132" t="s">
        <v>192</v>
      </c>
      <c r="E294" s="133" t="s">
        <v>573</v>
      </c>
      <c r="F294" s="134" t="s">
        <v>574</v>
      </c>
      <c r="G294" s="135" t="s">
        <v>195</v>
      </c>
      <c r="H294" s="136">
        <v>862.28200000000004</v>
      </c>
      <c r="I294" s="137"/>
      <c r="J294" s="138">
        <f>ROUND(I294*H294,2)</f>
        <v>0</v>
      </c>
      <c r="K294" s="134" t="s">
        <v>196</v>
      </c>
      <c r="L294" s="31"/>
      <c r="M294" s="139" t="s">
        <v>1</v>
      </c>
      <c r="N294" s="140" t="s">
        <v>44</v>
      </c>
      <c r="P294" s="141">
        <f>O294*H294</f>
        <v>0</v>
      </c>
      <c r="Q294" s="141">
        <v>1.3996500000000001E-5</v>
      </c>
      <c r="R294" s="141">
        <f>Q294*H294</f>
        <v>1.2068930013000001E-2</v>
      </c>
      <c r="S294" s="141">
        <v>0</v>
      </c>
      <c r="T294" s="142">
        <f>S294*H294</f>
        <v>0</v>
      </c>
      <c r="AR294" s="143" t="s">
        <v>197</v>
      </c>
      <c r="AT294" s="143" t="s">
        <v>192</v>
      </c>
      <c r="AU294" s="143" t="s">
        <v>89</v>
      </c>
      <c r="AY294" s="16" t="s">
        <v>190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87</v>
      </c>
      <c r="BK294" s="144">
        <f>ROUND(I294*H294,2)</f>
        <v>0</v>
      </c>
      <c r="BL294" s="16" t="s">
        <v>197</v>
      </c>
      <c r="BM294" s="143" t="s">
        <v>458</v>
      </c>
    </row>
    <row r="295" spans="2:65" s="1" customFormat="1" ht="29.25">
      <c r="B295" s="31"/>
      <c r="D295" s="145" t="s">
        <v>198</v>
      </c>
      <c r="F295" s="146" t="s">
        <v>576</v>
      </c>
      <c r="I295" s="147"/>
      <c r="L295" s="31"/>
      <c r="M295" s="148"/>
      <c r="T295" s="55"/>
      <c r="AT295" s="16" t="s">
        <v>198</v>
      </c>
      <c r="AU295" s="16" t="s">
        <v>89</v>
      </c>
    </row>
    <row r="296" spans="2:65" s="1" customFormat="1">
      <c r="B296" s="31"/>
      <c r="D296" s="149" t="s">
        <v>200</v>
      </c>
      <c r="F296" s="150" t="s">
        <v>577</v>
      </c>
      <c r="I296" s="147"/>
      <c r="L296" s="31"/>
      <c r="M296" s="148"/>
      <c r="T296" s="55"/>
      <c r="AT296" s="16" t="s">
        <v>200</v>
      </c>
      <c r="AU296" s="16" t="s">
        <v>89</v>
      </c>
    </row>
    <row r="297" spans="2:65" s="1" customFormat="1" ht="21.75" customHeight="1">
      <c r="B297" s="31"/>
      <c r="C297" s="152" t="s">
        <v>461</v>
      </c>
      <c r="D297" s="152" t="s">
        <v>426</v>
      </c>
      <c r="E297" s="153" t="s">
        <v>579</v>
      </c>
      <c r="F297" s="154" t="s">
        <v>2360</v>
      </c>
      <c r="G297" s="155" t="s">
        <v>195</v>
      </c>
      <c r="H297" s="156">
        <v>495.81200000000001</v>
      </c>
      <c r="I297" s="157"/>
      <c r="J297" s="158">
        <f>ROUND(I297*H297,2)</f>
        <v>0</v>
      </c>
      <c r="K297" s="154" t="s">
        <v>1</v>
      </c>
      <c r="L297" s="159"/>
      <c r="M297" s="160" t="s">
        <v>1</v>
      </c>
      <c r="N297" s="161" t="s">
        <v>44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216</v>
      </c>
      <c r="AT297" s="143" t="s">
        <v>426</v>
      </c>
      <c r="AU297" s="143" t="s">
        <v>89</v>
      </c>
      <c r="AY297" s="16" t="s">
        <v>190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6" t="s">
        <v>87</v>
      </c>
      <c r="BK297" s="144">
        <f>ROUND(I297*H297,2)</f>
        <v>0</v>
      </c>
      <c r="BL297" s="16" t="s">
        <v>197</v>
      </c>
      <c r="BM297" s="143" t="s">
        <v>465</v>
      </c>
    </row>
    <row r="298" spans="2:65" s="1" customFormat="1" ht="19.5">
      <c r="B298" s="31"/>
      <c r="D298" s="145" t="s">
        <v>198</v>
      </c>
      <c r="F298" s="146" t="s">
        <v>582</v>
      </c>
      <c r="I298" s="147"/>
      <c r="L298" s="31"/>
      <c r="M298" s="148"/>
      <c r="T298" s="55"/>
      <c r="AT298" s="16" t="s">
        <v>198</v>
      </c>
      <c r="AU298" s="16" t="s">
        <v>89</v>
      </c>
    </row>
    <row r="299" spans="2:65" s="1" customFormat="1" ht="19.5">
      <c r="B299" s="31"/>
      <c r="D299" s="145" t="s">
        <v>403</v>
      </c>
      <c r="F299" s="151" t="s">
        <v>583</v>
      </c>
      <c r="I299" s="147"/>
      <c r="L299" s="31"/>
      <c r="M299" s="148"/>
      <c r="T299" s="55"/>
      <c r="AT299" s="16" t="s">
        <v>403</v>
      </c>
      <c r="AU299" s="16" t="s">
        <v>89</v>
      </c>
    </row>
    <row r="300" spans="2:65" s="1" customFormat="1" ht="21.75" customHeight="1">
      <c r="B300" s="31"/>
      <c r="C300" s="152" t="s">
        <v>332</v>
      </c>
      <c r="D300" s="152" t="s">
        <v>426</v>
      </c>
      <c r="E300" s="153" t="s">
        <v>584</v>
      </c>
      <c r="F300" s="154" t="s">
        <v>2361</v>
      </c>
      <c r="G300" s="155" t="s">
        <v>195</v>
      </c>
      <c r="H300" s="156">
        <v>495.81200000000001</v>
      </c>
      <c r="I300" s="157"/>
      <c r="J300" s="158">
        <f>ROUND(I300*H300,2)</f>
        <v>0</v>
      </c>
      <c r="K300" s="154" t="s">
        <v>1</v>
      </c>
      <c r="L300" s="159"/>
      <c r="M300" s="160" t="s">
        <v>1</v>
      </c>
      <c r="N300" s="161" t="s">
        <v>44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216</v>
      </c>
      <c r="AT300" s="143" t="s">
        <v>426</v>
      </c>
      <c r="AU300" s="143" t="s">
        <v>89</v>
      </c>
      <c r="AY300" s="16" t="s">
        <v>190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6" t="s">
        <v>87</v>
      </c>
      <c r="BK300" s="144">
        <f>ROUND(I300*H300,2)</f>
        <v>0</v>
      </c>
      <c r="BL300" s="16" t="s">
        <v>197</v>
      </c>
      <c r="BM300" s="143" t="s">
        <v>466</v>
      </c>
    </row>
    <row r="301" spans="2:65" s="1" customFormat="1" ht="19.5">
      <c r="B301" s="31"/>
      <c r="D301" s="145" t="s">
        <v>198</v>
      </c>
      <c r="F301" s="146" t="s">
        <v>587</v>
      </c>
      <c r="I301" s="147"/>
      <c r="L301" s="31"/>
      <c r="M301" s="148"/>
      <c r="T301" s="55"/>
      <c r="AT301" s="16" t="s">
        <v>198</v>
      </c>
      <c r="AU301" s="16" t="s">
        <v>89</v>
      </c>
    </row>
    <row r="302" spans="2:65" s="1" customFormat="1" ht="19.5">
      <c r="B302" s="31"/>
      <c r="D302" s="145" t="s">
        <v>403</v>
      </c>
      <c r="F302" s="151" t="s">
        <v>588</v>
      </c>
      <c r="I302" s="147"/>
      <c r="L302" s="31"/>
      <c r="M302" s="148"/>
      <c r="T302" s="55"/>
      <c r="AT302" s="16" t="s">
        <v>403</v>
      </c>
      <c r="AU302" s="16" t="s">
        <v>89</v>
      </c>
    </row>
    <row r="303" spans="2:65" s="1" customFormat="1" ht="24.2" customHeight="1">
      <c r="B303" s="31"/>
      <c r="C303" s="132" t="s">
        <v>467</v>
      </c>
      <c r="D303" s="132" t="s">
        <v>192</v>
      </c>
      <c r="E303" s="133" t="s">
        <v>590</v>
      </c>
      <c r="F303" s="134" t="s">
        <v>591</v>
      </c>
      <c r="G303" s="135" t="s">
        <v>368</v>
      </c>
      <c r="H303" s="136">
        <v>965.7</v>
      </c>
      <c r="I303" s="137"/>
      <c r="J303" s="138">
        <f>ROUND(I303*H303,2)</f>
        <v>0</v>
      </c>
      <c r="K303" s="134" t="s">
        <v>196</v>
      </c>
      <c r="L303" s="31"/>
      <c r="M303" s="139" t="s">
        <v>1</v>
      </c>
      <c r="N303" s="140" t="s">
        <v>44</v>
      </c>
      <c r="P303" s="141">
        <f>O303*H303</f>
        <v>0</v>
      </c>
      <c r="Q303" s="141">
        <v>9.0000000000000002E-6</v>
      </c>
      <c r="R303" s="141">
        <f>Q303*H303</f>
        <v>8.6913000000000008E-3</v>
      </c>
      <c r="S303" s="141">
        <v>0</v>
      </c>
      <c r="T303" s="142">
        <f>S303*H303</f>
        <v>0</v>
      </c>
      <c r="AR303" s="143" t="s">
        <v>197</v>
      </c>
      <c r="AT303" s="143" t="s">
        <v>192</v>
      </c>
      <c r="AU303" s="143" t="s">
        <v>89</v>
      </c>
      <c r="AY303" s="16" t="s">
        <v>190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87</v>
      </c>
      <c r="BK303" s="144">
        <f>ROUND(I303*H303,2)</f>
        <v>0</v>
      </c>
      <c r="BL303" s="16" t="s">
        <v>197</v>
      </c>
      <c r="BM303" s="143" t="s">
        <v>470</v>
      </c>
    </row>
    <row r="304" spans="2:65" s="1" customFormat="1" ht="19.5">
      <c r="B304" s="31"/>
      <c r="D304" s="145" t="s">
        <v>198</v>
      </c>
      <c r="F304" s="146" t="s">
        <v>593</v>
      </c>
      <c r="I304" s="147"/>
      <c r="L304" s="31"/>
      <c r="M304" s="148"/>
      <c r="T304" s="55"/>
      <c r="AT304" s="16" t="s">
        <v>198</v>
      </c>
      <c r="AU304" s="16" t="s">
        <v>89</v>
      </c>
    </row>
    <row r="305" spans="2:65" s="1" customFormat="1">
      <c r="B305" s="31"/>
      <c r="D305" s="149" t="s">
        <v>200</v>
      </c>
      <c r="F305" s="150" t="s">
        <v>594</v>
      </c>
      <c r="I305" s="147"/>
      <c r="L305" s="31"/>
      <c r="M305" s="148"/>
      <c r="T305" s="55"/>
      <c r="AT305" s="16" t="s">
        <v>200</v>
      </c>
      <c r="AU305" s="16" t="s">
        <v>89</v>
      </c>
    </row>
    <row r="306" spans="2:65" s="1" customFormat="1" ht="24.2" customHeight="1">
      <c r="B306" s="31"/>
      <c r="C306" s="152" t="s">
        <v>337</v>
      </c>
      <c r="D306" s="152" t="s">
        <v>426</v>
      </c>
      <c r="E306" s="153" t="s">
        <v>595</v>
      </c>
      <c r="F306" s="154" t="s">
        <v>596</v>
      </c>
      <c r="G306" s="155" t="s">
        <v>368</v>
      </c>
      <c r="H306" s="156">
        <v>645.01499999999999</v>
      </c>
      <c r="I306" s="157"/>
      <c r="J306" s="158">
        <f>ROUND(I306*H306,2)</f>
        <v>0</v>
      </c>
      <c r="K306" s="154" t="s">
        <v>1</v>
      </c>
      <c r="L306" s="159"/>
      <c r="M306" s="160" t="s">
        <v>1</v>
      </c>
      <c r="N306" s="161" t="s">
        <v>44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216</v>
      </c>
      <c r="AT306" s="143" t="s">
        <v>426</v>
      </c>
      <c r="AU306" s="143" t="s">
        <v>89</v>
      </c>
      <c r="AY306" s="16" t="s">
        <v>190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87</v>
      </c>
      <c r="BK306" s="144">
        <f>ROUND(I306*H306,2)</f>
        <v>0</v>
      </c>
      <c r="BL306" s="16" t="s">
        <v>197</v>
      </c>
      <c r="BM306" s="143" t="s">
        <v>473</v>
      </c>
    </row>
    <row r="307" spans="2:65" s="1" customFormat="1">
      <c r="B307" s="31"/>
      <c r="D307" s="145" t="s">
        <v>198</v>
      </c>
      <c r="F307" s="146" t="s">
        <v>598</v>
      </c>
      <c r="I307" s="147"/>
      <c r="L307" s="31"/>
      <c r="M307" s="148"/>
      <c r="T307" s="55"/>
      <c r="AT307" s="16" t="s">
        <v>198</v>
      </c>
      <c r="AU307" s="16" t="s">
        <v>89</v>
      </c>
    </row>
    <row r="308" spans="2:65" s="1" customFormat="1" ht="24.2" customHeight="1">
      <c r="B308" s="31"/>
      <c r="C308" s="152" t="s">
        <v>476</v>
      </c>
      <c r="D308" s="152" t="s">
        <v>426</v>
      </c>
      <c r="E308" s="153" t="s">
        <v>600</v>
      </c>
      <c r="F308" s="154" t="s">
        <v>601</v>
      </c>
      <c r="G308" s="155" t="s">
        <v>368</v>
      </c>
      <c r="H308" s="156">
        <v>55</v>
      </c>
      <c r="I308" s="157"/>
      <c r="J308" s="158">
        <f>ROUND(I308*H308,2)</f>
        <v>0</v>
      </c>
      <c r="K308" s="154" t="s">
        <v>1</v>
      </c>
      <c r="L308" s="159"/>
      <c r="M308" s="160" t="s">
        <v>1</v>
      </c>
      <c r="N308" s="161" t="s">
        <v>44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216</v>
      </c>
      <c r="AT308" s="143" t="s">
        <v>426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479</v>
      </c>
    </row>
    <row r="309" spans="2:65" s="1" customFormat="1">
      <c r="B309" s="31"/>
      <c r="D309" s="145" t="s">
        <v>198</v>
      </c>
      <c r="F309" s="146" t="s">
        <v>598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 ht="24.2" customHeight="1">
      <c r="B310" s="31"/>
      <c r="C310" s="152" t="s">
        <v>343</v>
      </c>
      <c r="D310" s="152" t="s">
        <v>426</v>
      </c>
      <c r="E310" s="153" t="s">
        <v>603</v>
      </c>
      <c r="F310" s="154" t="s">
        <v>604</v>
      </c>
      <c r="G310" s="155" t="s">
        <v>368</v>
      </c>
      <c r="H310" s="156">
        <v>78.375</v>
      </c>
      <c r="I310" s="157"/>
      <c r="J310" s="158">
        <f>ROUND(I310*H310,2)</f>
        <v>0</v>
      </c>
      <c r="K310" s="154" t="s">
        <v>1</v>
      </c>
      <c r="L310" s="159"/>
      <c r="M310" s="160" t="s">
        <v>1</v>
      </c>
      <c r="N310" s="161" t="s">
        <v>44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216</v>
      </c>
      <c r="AT310" s="143" t="s">
        <v>426</v>
      </c>
      <c r="AU310" s="143" t="s">
        <v>89</v>
      </c>
      <c r="AY310" s="16" t="s">
        <v>190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87</v>
      </c>
      <c r="BK310" s="144">
        <f>ROUND(I310*H310,2)</f>
        <v>0</v>
      </c>
      <c r="BL310" s="16" t="s">
        <v>197</v>
      </c>
      <c r="BM310" s="143" t="s">
        <v>480</v>
      </c>
    </row>
    <row r="311" spans="2:65" s="1" customFormat="1">
      <c r="B311" s="31"/>
      <c r="D311" s="145" t="s">
        <v>198</v>
      </c>
      <c r="F311" s="146" t="s">
        <v>598</v>
      </c>
      <c r="I311" s="147"/>
      <c r="L311" s="31"/>
      <c r="M311" s="148"/>
      <c r="T311" s="55"/>
      <c r="AT311" s="16" t="s">
        <v>198</v>
      </c>
      <c r="AU311" s="16" t="s">
        <v>89</v>
      </c>
    </row>
    <row r="312" spans="2:65" s="1" customFormat="1" ht="24.2" customHeight="1">
      <c r="B312" s="31"/>
      <c r="C312" s="152" t="s">
        <v>481</v>
      </c>
      <c r="D312" s="152" t="s">
        <v>426</v>
      </c>
      <c r="E312" s="153" t="s">
        <v>607</v>
      </c>
      <c r="F312" s="154" t="s">
        <v>608</v>
      </c>
      <c r="G312" s="155" t="s">
        <v>368</v>
      </c>
      <c r="H312" s="156">
        <v>78.375</v>
      </c>
      <c r="I312" s="157"/>
      <c r="J312" s="158">
        <f>ROUND(I312*H312,2)</f>
        <v>0</v>
      </c>
      <c r="K312" s="154" t="s">
        <v>1</v>
      </c>
      <c r="L312" s="159"/>
      <c r="M312" s="160" t="s">
        <v>1</v>
      </c>
      <c r="N312" s="161" t="s">
        <v>44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216</v>
      </c>
      <c r="AT312" s="143" t="s">
        <v>426</v>
      </c>
      <c r="AU312" s="143" t="s">
        <v>89</v>
      </c>
      <c r="AY312" s="16" t="s">
        <v>190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87</v>
      </c>
      <c r="BK312" s="144">
        <f>ROUND(I312*H312,2)</f>
        <v>0</v>
      </c>
      <c r="BL312" s="16" t="s">
        <v>197</v>
      </c>
      <c r="BM312" s="143" t="s">
        <v>484</v>
      </c>
    </row>
    <row r="313" spans="2:65" s="1" customFormat="1">
      <c r="B313" s="31"/>
      <c r="D313" s="145" t="s">
        <v>198</v>
      </c>
      <c r="F313" s="146" t="s">
        <v>598</v>
      </c>
      <c r="I313" s="147"/>
      <c r="L313" s="31"/>
      <c r="M313" s="148"/>
      <c r="T313" s="55"/>
      <c r="AT313" s="16" t="s">
        <v>198</v>
      </c>
      <c r="AU313" s="16" t="s">
        <v>89</v>
      </c>
    </row>
    <row r="314" spans="2:65" s="1" customFormat="1" ht="24.2" customHeight="1">
      <c r="B314" s="31"/>
      <c r="C314" s="152" t="s">
        <v>348</v>
      </c>
      <c r="D314" s="152" t="s">
        <v>426</v>
      </c>
      <c r="E314" s="153" t="s">
        <v>2362</v>
      </c>
      <c r="F314" s="154" t="s">
        <v>611</v>
      </c>
      <c r="G314" s="155" t="s">
        <v>368</v>
      </c>
      <c r="H314" s="156">
        <v>139.65</v>
      </c>
      <c r="I314" s="157"/>
      <c r="J314" s="158">
        <f>ROUND(I314*H314,2)</f>
        <v>0</v>
      </c>
      <c r="K314" s="154" t="s">
        <v>1</v>
      </c>
      <c r="L314" s="159"/>
      <c r="M314" s="160" t="s">
        <v>1</v>
      </c>
      <c r="N314" s="161" t="s">
        <v>44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216</v>
      </c>
      <c r="AT314" s="143" t="s">
        <v>426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487</v>
      </c>
    </row>
    <row r="315" spans="2:65" s="1" customFormat="1">
      <c r="B315" s="31"/>
      <c r="D315" s="145" t="s">
        <v>198</v>
      </c>
      <c r="F315" s="146" t="s">
        <v>598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1" customFormat="1" ht="22.9" customHeight="1">
      <c r="B316" s="121"/>
      <c r="D316" s="122" t="s">
        <v>78</v>
      </c>
      <c r="E316" s="130" t="s">
        <v>523</v>
      </c>
      <c r="F316" s="130" t="s">
        <v>613</v>
      </c>
      <c r="I316" s="124"/>
      <c r="J316" s="131">
        <f>BK316</f>
        <v>0</v>
      </c>
      <c r="L316" s="121"/>
      <c r="M316" s="125"/>
      <c r="P316" s="126">
        <f>SUM(P317:P354)</f>
        <v>0</v>
      </c>
      <c r="R316" s="126">
        <f>SUM(R317:R354)</f>
        <v>106.950486072627</v>
      </c>
      <c r="T316" s="127">
        <f>SUM(T317:T354)</f>
        <v>0</v>
      </c>
      <c r="AR316" s="122" t="s">
        <v>87</v>
      </c>
      <c r="AT316" s="128" t="s">
        <v>78</v>
      </c>
      <c r="AU316" s="128" t="s">
        <v>87</v>
      </c>
      <c r="AY316" s="122" t="s">
        <v>190</v>
      </c>
      <c r="BK316" s="129">
        <f>SUM(BK317:BK354)</f>
        <v>0</v>
      </c>
    </row>
    <row r="317" spans="2:65" s="1" customFormat="1" ht="33" customHeight="1">
      <c r="B317" s="31"/>
      <c r="C317" s="132" t="s">
        <v>490</v>
      </c>
      <c r="D317" s="132" t="s">
        <v>192</v>
      </c>
      <c r="E317" s="133" t="s">
        <v>615</v>
      </c>
      <c r="F317" s="134" t="s">
        <v>616</v>
      </c>
      <c r="G317" s="135" t="s">
        <v>210</v>
      </c>
      <c r="H317" s="136">
        <v>28.960999999999999</v>
      </c>
      <c r="I317" s="137"/>
      <c r="J317" s="138">
        <f>ROUND(I317*H317,2)</f>
        <v>0</v>
      </c>
      <c r="K317" s="134" t="s">
        <v>196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2.5018699999999998</v>
      </c>
      <c r="R317" s="141">
        <f>Q317*H317</f>
        <v>72.456657069999991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493</v>
      </c>
    </row>
    <row r="318" spans="2:65" s="1" customFormat="1" ht="19.5">
      <c r="B318" s="31"/>
      <c r="D318" s="145" t="s">
        <v>198</v>
      </c>
      <c r="F318" s="146" t="s">
        <v>618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>
      <c r="B319" s="31"/>
      <c r="D319" s="149" t="s">
        <v>200</v>
      </c>
      <c r="F319" s="150" t="s">
        <v>619</v>
      </c>
      <c r="I319" s="147"/>
      <c r="L319" s="31"/>
      <c r="M319" s="148"/>
      <c r="T319" s="55"/>
      <c r="AT319" s="16" t="s">
        <v>200</v>
      </c>
      <c r="AU319" s="16" t="s">
        <v>89</v>
      </c>
    </row>
    <row r="320" spans="2:65" s="1" customFormat="1" ht="33" customHeight="1">
      <c r="B320" s="31"/>
      <c r="C320" s="132" t="s">
        <v>354</v>
      </c>
      <c r="D320" s="132" t="s">
        <v>192</v>
      </c>
      <c r="E320" s="133" t="s">
        <v>615</v>
      </c>
      <c r="F320" s="134" t="s">
        <v>616</v>
      </c>
      <c r="G320" s="135" t="s">
        <v>210</v>
      </c>
      <c r="H320" s="136">
        <v>2.3759999999999999</v>
      </c>
      <c r="I320" s="137"/>
      <c r="J320" s="138">
        <f>ROUND(I320*H320,2)</f>
        <v>0</v>
      </c>
      <c r="K320" s="134" t="s">
        <v>196</v>
      </c>
      <c r="L320" s="31"/>
      <c r="M320" s="139" t="s">
        <v>1</v>
      </c>
      <c r="N320" s="140" t="s">
        <v>44</v>
      </c>
      <c r="P320" s="141">
        <f>O320*H320</f>
        <v>0</v>
      </c>
      <c r="Q320" s="141">
        <v>2.5018699999999998</v>
      </c>
      <c r="R320" s="141">
        <f>Q320*H320</f>
        <v>5.944443119999999</v>
      </c>
      <c r="S320" s="141">
        <v>0</v>
      </c>
      <c r="T320" s="142">
        <f>S320*H320</f>
        <v>0</v>
      </c>
      <c r="AR320" s="143" t="s">
        <v>197</v>
      </c>
      <c r="AT320" s="143" t="s">
        <v>192</v>
      </c>
      <c r="AU320" s="143" t="s">
        <v>89</v>
      </c>
      <c r="AY320" s="16" t="s">
        <v>190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87</v>
      </c>
      <c r="BK320" s="144">
        <f>ROUND(I320*H320,2)</f>
        <v>0</v>
      </c>
      <c r="BL320" s="16" t="s">
        <v>197</v>
      </c>
      <c r="BM320" s="143" t="s">
        <v>498</v>
      </c>
    </row>
    <row r="321" spans="2:65" s="1" customFormat="1" ht="19.5">
      <c r="B321" s="31"/>
      <c r="D321" s="145" t="s">
        <v>198</v>
      </c>
      <c r="F321" s="146" t="s">
        <v>618</v>
      </c>
      <c r="I321" s="147"/>
      <c r="L321" s="31"/>
      <c r="M321" s="148"/>
      <c r="T321" s="55"/>
      <c r="AT321" s="16" t="s">
        <v>198</v>
      </c>
      <c r="AU321" s="16" t="s">
        <v>89</v>
      </c>
    </row>
    <row r="322" spans="2:65" s="1" customFormat="1">
      <c r="B322" s="31"/>
      <c r="D322" s="149" t="s">
        <v>200</v>
      </c>
      <c r="F322" s="150" t="s">
        <v>619</v>
      </c>
      <c r="I322" s="147"/>
      <c r="L322" s="31"/>
      <c r="M322" s="148"/>
      <c r="T322" s="55"/>
      <c r="AT322" s="16" t="s">
        <v>200</v>
      </c>
      <c r="AU322" s="16" t="s">
        <v>89</v>
      </c>
    </row>
    <row r="323" spans="2:65" s="1" customFormat="1" ht="33" customHeight="1">
      <c r="B323" s="31"/>
      <c r="C323" s="132" t="s">
        <v>501</v>
      </c>
      <c r="D323" s="132" t="s">
        <v>192</v>
      </c>
      <c r="E323" s="133" t="s">
        <v>620</v>
      </c>
      <c r="F323" s="134" t="s">
        <v>621</v>
      </c>
      <c r="G323" s="135" t="s">
        <v>210</v>
      </c>
      <c r="H323" s="136">
        <v>28.960999999999999</v>
      </c>
      <c r="I323" s="137"/>
      <c r="J323" s="138">
        <f>ROUND(I323*H323,2)</f>
        <v>0</v>
      </c>
      <c r="K323" s="134" t="s">
        <v>196</v>
      </c>
      <c r="L323" s="31"/>
      <c r="M323" s="139" t="s">
        <v>1</v>
      </c>
      <c r="N323" s="140" t="s">
        <v>44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197</v>
      </c>
      <c r="AT323" s="143" t="s">
        <v>192</v>
      </c>
      <c r="AU323" s="143" t="s">
        <v>89</v>
      </c>
      <c r="AY323" s="16" t="s">
        <v>190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87</v>
      </c>
      <c r="BK323" s="144">
        <f>ROUND(I323*H323,2)</f>
        <v>0</v>
      </c>
      <c r="BL323" s="16" t="s">
        <v>197</v>
      </c>
      <c r="BM323" s="143" t="s">
        <v>504</v>
      </c>
    </row>
    <row r="324" spans="2:65" s="1" customFormat="1" ht="29.25">
      <c r="B324" s="31"/>
      <c r="D324" s="145" t="s">
        <v>198</v>
      </c>
      <c r="F324" s="146" t="s">
        <v>623</v>
      </c>
      <c r="I324" s="147"/>
      <c r="L324" s="31"/>
      <c r="M324" s="148"/>
      <c r="T324" s="55"/>
      <c r="AT324" s="16" t="s">
        <v>198</v>
      </c>
      <c r="AU324" s="16" t="s">
        <v>89</v>
      </c>
    </row>
    <row r="325" spans="2:65" s="1" customFormat="1">
      <c r="B325" s="31"/>
      <c r="D325" s="149" t="s">
        <v>200</v>
      </c>
      <c r="F325" s="150" t="s">
        <v>624</v>
      </c>
      <c r="I325" s="147"/>
      <c r="L325" s="31"/>
      <c r="M325" s="148"/>
      <c r="T325" s="55"/>
      <c r="AT325" s="16" t="s">
        <v>200</v>
      </c>
      <c r="AU325" s="16" t="s">
        <v>89</v>
      </c>
    </row>
    <row r="326" spans="2:65" s="1" customFormat="1" ht="24.2" customHeight="1">
      <c r="B326" s="31"/>
      <c r="C326" s="132" t="s">
        <v>357</v>
      </c>
      <c r="D326" s="132" t="s">
        <v>192</v>
      </c>
      <c r="E326" s="133" t="s">
        <v>626</v>
      </c>
      <c r="F326" s="134" t="s">
        <v>627</v>
      </c>
      <c r="G326" s="135" t="s">
        <v>210</v>
      </c>
      <c r="H326" s="136">
        <v>28.960999999999999</v>
      </c>
      <c r="I326" s="137"/>
      <c r="J326" s="138">
        <f>ROUND(I326*H326,2)</f>
        <v>0</v>
      </c>
      <c r="K326" s="134" t="s">
        <v>196</v>
      </c>
      <c r="L326" s="31"/>
      <c r="M326" s="139" t="s">
        <v>1</v>
      </c>
      <c r="N326" s="140" t="s">
        <v>44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197</v>
      </c>
      <c r="AT326" s="143" t="s">
        <v>192</v>
      </c>
      <c r="AU326" s="143" t="s">
        <v>89</v>
      </c>
      <c r="AY326" s="16" t="s">
        <v>190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87</v>
      </c>
      <c r="BK326" s="144">
        <f>ROUND(I326*H326,2)</f>
        <v>0</v>
      </c>
      <c r="BL326" s="16" t="s">
        <v>197</v>
      </c>
      <c r="BM326" s="143" t="s">
        <v>509</v>
      </c>
    </row>
    <row r="327" spans="2:65" s="1" customFormat="1" ht="19.5">
      <c r="B327" s="31"/>
      <c r="D327" s="145" t="s">
        <v>198</v>
      </c>
      <c r="F327" s="146" t="s">
        <v>629</v>
      </c>
      <c r="I327" s="147"/>
      <c r="L327" s="31"/>
      <c r="M327" s="148"/>
      <c r="T327" s="55"/>
      <c r="AT327" s="16" t="s">
        <v>198</v>
      </c>
      <c r="AU327" s="16" t="s">
        <v>89</v>
      </c>
    </row>
    <row r="328" spans="2:65" s="1" customFormat="1">
      <c r="B328" s="31"/>
      <c r="D328" s="149" t="s">
        <v>200</v>
      </c>
      <c r="F328" s="150" t="s">
        <v>630</v>
      </c>
      <c r="I328" s="147"/>
      <c r="L328" s="31"/>
      <c r="M328" s="148"/>
      <c r="T328" s="55"/>
      <c r="AT328" s="16" t="s">
        <v>200</v>
      </c>
      <c r="AU328" s="16" t="s">
        <v>89</v>
      </c>
    </row>
    <row r="329" spans="2:65" s="1" customFormat="1" ht="16.5" customHeight="1">
      <c r="B329" s="31"/>
      <c r="C329" s="132" t="s">
        <v>396</v>
      </c>
      <c r="D329" s="132" t="s">
        <v>192</v>
      </c>
      <c r="E329" s="133" t="s">
        <v>631</v>
      </c>
      <c r="F329" s="134" t="s">
        <v>632</v>
      </c>
      <c r="G329" s="135" t="s">
        <v>265</v>
      </c>
      <c r="H329" s="136">
        <v>1.71</v>
      </c>
      <c r="I329" s="137"/>
      <c r="J329" s="138">
        <f>ROUND(I329*H329,2)</f>
        <v>0</v>
      </c>
      <c r="K329" s="134" t="s">
        <v>196</v>
      </c>
      <c r="L329" s="31"/>
      <c r="M329" s="139" t="s">
        <v>1</v>
      </c>
      <c r="N329" s="140" t="s">
        <v>44</v>
      </c>
      <c r="P329" s="141">
        <f>O329*H329</f>
        <v>0</v>
      </c>
      <c r="Q329" s="141">
        <v>1.0627727796999999</v>
      </c>
      <c r="R329" s="141">
        <f>Q329*H329</f>
        <v>1.8173414532869998</v>
      </c>
      <c r="S329" s="141">
        <v>0</v>
      </c>
      <c r="T329" s="142">
        <f>S329*H329</f>
        <v>0</v>
      </c>
      <c r="AR329" s="143" t="s">
        <v>197</v>
      </c>
      <c r="AT329" s="143" t="s">
        <v>192</v>
      </c>
      <c r="AU329" s="143" t="s">
        <v>89</v>
      </c>
      <c r="AY329" s="16" t="s">
        <v>190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87</v>
      </c>
      <c r="BK329" s="144">
        <f>ROUND(I329*H329,2)</f>
        <v>0</v>
      </c>
      <c r="BL329" s="16" t="s">
        <v>197</v>
      </c>
      <c r="BM329" s="143" t="s">
        <v>515</v>
      </c>
    </row>
    <row r="330" spans="2:65" s="1" customFormat="1">
      <c r="B330" s="31"/>
      <c r="D330" s="145" t="s">
        <v>198</v>
      </c>
      <c r="F330" s="146" t="s">
        <v>634</v>
      </c>
      <c r="I330" s="147"/>
      <c r="L330" s="31"/>
      <c r="M330" s="148"/>
      <c r="T330" s="55"/>
      <c r="AT330" s="16" t="s">
        <v>198</v>
      </c>
      <c r="AU330" s="16" t="s">
        <v>89</v>
      </c>
    </row>
    <row r="331" spans="2:65" s="1" customFormat="1">
      <c r="B331" s="31"/>
      <c r="D331" s="149" t="s">
        <v>200</v>
      </c>
      <c r="F331" s="150" t="s">
        <v>635</v>
      </c>
      <c r="I331" s="147"/>
      <c r="L331" s="31"/>
      <c r="M331" s="148"/>
      <c r="T331" s="55"/>
      <c r="AT331" s="16" t="s">
        <v>200</v>
      </c>
      <c r="AU331" s="16" t="s">
        <v>89</v>
      </c>
    </row>
    <row r="332" spans="2:65" s="1" customFormat="1" ht="24.2" customHeight="1">
      <c r="B332" s="31"/>
      <c r="C332" s="132" t="s">
        <v>361</v>
      </c>
      <c r="D332" s="132" t="s">
        <v>192</v>
      </c>
      <c r="E332" s="133" t="s">
        <v>637</v>
      </c>
      <c r="F332" s="134" t="s">
        <v>638</v>
      </c>
      <c r="G332" s="135" t="s">
        <v>368</v>
      </c>
      <c r="H332" s="136">
        <v>321.83300000000003</v>
      </c>
      <c r="I332" s="137"/>
      <c r="J332" s="138">
        <f>ROUND(I332*H332,2)</f>
        <v>0</v>
      </c>
      <c r="K332" s="134" t="s">
        <v>196</v>
      </c>
      <c r="L332" s="31"/>
      <c r="M332" s="139" t="s">
        <v>1</v>
      </c>
      <c r="N332" s="140" t="s">
        <v>44</v>
      </c>
      <c r="P332" s="141">
        <f>O332*H332</f>
        <v>0</v>
      </c>
      <c r="Q332" s="141">
        <v>1.84E-6</v>
      </c>
      <c r="R332" s="141">
        <f>Q332*H332</f>
        <v>5.9217272000000002E-4</v>
      </c>
      <c r="S332" s="141">
        <v>0</v>
      </c>
      <c r="T332" s="142">
        <f>S332*H332</f>
        <v>0</v>
      </c>
      <c r="AR332" s="143" t="s">
        <v>197</v>
      </c>
      <c r="AT332" s="143" t="s">
        <v>192</v>
      </c>
      <c r="AU332" s="143" t="s">
        <v>89</v>
      </c>
      <c r="AY332" s="16" t="s">
        <v>190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87</v>
      </c>
      <c r="BK332" s="144">
        <f>ROUND(I332*H332,2)</f>
        <v>0</v>
      </c>
      <c r="BL332" s="16" t="s">
        <v>197</v>
      </c>
      <c r="BM332" s="143" t="s">
        <v>520</v>
      </c>
    </row>
    <row r="333" spans="2:65" s="1" customFormat="1" ht="19.5">
      <c r="B333" s="31"/>
      <c r="D333" s="145" t="s">
        <v>198</v>
      </c>
      <c r="F333" s="146" t="s">
        <v>640</v>
      </c>
      <c r="I333" s="147"/>
      <c r="L333" s="31"/>
      <c r="M333" s="148"/>
      <c r="T333" s="55"/>
      <c r="AT333" s="16" t="s">
        <v>198</v>
      </c>
      <c r="AU333" s="16" t="s">
        <v>89</v>
      </c>
    </row>
    <row r="334" spans="2:65" s="1" customFormat="1">
      <c r="B334" s="31"/>
      <c r="D334" s="149" t="s">
        <v>200</v>
      </c>
      <c r="F334" s="150" t="s">
        <v>641</v>
      </c>
      <c r="I334" s="147"/>
      <c r="L334" s="31"/>
      <c r="M334" s="148"/>
      <c r="T334" s="55"/>
      <c r="AT334" s="16" t="s">
        <v>200</v>
      </c>
      <c r="AU334" s="16" t="s">
        <v>89</v>
      </c>
    </row>
    <row r="335" spans="2:65" s="1" customFormat="1" ht="24.2" customHeight="1">
      <c r="B335" s="31"/>
      <c r="C335" s="132" t="s">
        <v>523</v>
      </c>
      <c r="D335" s="132" t="s">
        <v>192</v>
      </c>
      <c r="E335" s="133" t="s">
        <v>642</v>
      </c>
      <c r="F335" s="134" t="s">
        <v>643</v>
      </c>
      <c r="G335" s="135" t="s">
        <v>368</v>
      </c>
      <c r="H335" s="136">
        <v>321.83300000000003</v>
      </c>
      <c r="I335" s="137"/>
      <c r="J335" s="138">
        <f>ROUND(I335*H335,2)</f>
        <v>0</v>
      </c>
      <c r="K335" s="134" t="s">
        <v>196</v>
      </c>
      <c r="L335" s="31"/>
      <c r="M335" s="139" t="s">
        <v>1</v>
      </c>
      <c r="N335" s="140" t="s">
        <v>44</v>
      </c>
      <c r="P335" s="141">
        <f>O335*H335</f>
        <v>0</v>
      </c>
      <c r="Q335" s="141">
        <v>8.0140000000000002E-5</v>
      </c>
      <c r="R335" s="141">
        <f>Q335*H335</f>
        <v>2.5791696620000002E-2</v>
      </c>
      <c r="S335" s="141">
        <v>0</v>
      </c>
      <c r="T335" s="142">
        <f>S335*H335</f>
        <v>0</v>
      </c>
      <c r="AR335" s="143" t="s">
        <v>197</v>
      </c>
      <c r="AT335" s="143" t="s">
        <v>192</v>
      </c>
      <c r="AU335" s="143" t="s">
        <v>89</v>
      </c>
      <c r="AY335" s="16" t="s">
        <v>190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87</v>
      </c>
      <c r="BK335" s="144">
        <f>ROUND(I335*H335,2)</f>
        <v>0</v>
      </c>
      <c r="BL335" s="16" t="s">
        <v>197</v>
      </c>
      <c r="BM335" s="143" t="s">
        <v>526</v>
      </c>
    </row>
    <row r="336" spans="2:65" s="1" customFormat="1" ht="19.5">
      <c r="B336" s="31"/>
      <c r="D336" s="145" t="s">
        <v>198</v>
      </c>
      <c r="F336" s="146" t="s">
        <v>645</v>
      </c>
      <c r="I336" s="147"/>
      <c r="L336" s="31"/>
      <c r="M336" s="148"/>
      <c r="T336" s="55"/>
      <c r="AT336" s="16" t="s">
        <v>198</v>
      </c>
      <c r="AU336" s="16" t="s">
        <v>89</v>
      </c>
    </row>
    <row r="337" spans="2:65" s="1" customFormat="1">
      <c r="B337" s="31"/>
      <c r="D337" s="149" t="s">
        <v>200</v>
      </c>
      <c r="F337" s="150" t="s">
        <v>646</v>
      </c>
      <c r="I337" s="147"/>
      <c r="L337" s="31"/>
      <c r="M337" s="148"/>
      <c r="T337" s="55"/>
      <c r="AT337" s="16" t="s">
        <v>200</v>
      </c>
      <c r="AU337" s="16" t="s">
        <v>89</v>
      </c>
    </row>
    <row r="338" spans="2:65" s="1" customFormat="1" ht="24.2" customHeight="1">
      <c r="B338" s="31"/>
      <c r="C338" s="132" t="s">
        <v>369</v>
      </c>
      <c r="D338" s="132" t="s">
        <v>192</v>
      </c>
      <c r="E338" s="133" t="s">
        <v>648</v>
      </c>
      <c r="F338" s="134" t="s">
        <v>649</v>
      </c>
      <c r="G338" s="135" t="s">
        <v>195</v>
      </c>
      <c r="H338" s="136">
        <v>14.04</v>
      </c>
      <c r="I338" s="137"/>
      <c r="J338" s="138">
        <f>ROUND(I338*H338,2)</f>
        <v>0</v>
      </c>
      <c r="K338" s="134" t="s">
        <v>196</v>
      </c>
      <c r="L338" s="31"/>
      <c r="M338" s="139" t="s">
        <v>1</v>
      </c>
      <c r="N338" s="140" t="s">
        <v>44</v>
      </c>
      <c r="P338" s="141">
        <f>O338*H338</f>
        <v>0</v>
      </c>
      <c r="Q338" s="141">
        <v>0.105</v>
      </c>
      <c r="R338" s="141">
        <f>Q338*H338</f>
        <v>1.4742</v>
      </c>
      <c r="S338" s="141">
        <v>0</v>
      </c>
      <c r="T338" s="142">
        <f>S338*H338</f>
        <v>0</v>
      </c>
      <c r="AR338" s="143" t="s">
        <v>197</v>
      </c>
      <c r="AT338" s="143" t="s">
        <v>192</v>
      </c>
      <c r="AU338" s="143" t="s">
        <v>89</v>
      </c>
      <c r="AY338" s="16" t="s">
        <v>190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87</v>
      </c>
      <c r="BK338" s="144">
        <f>ROUND(I338*H338,2)</f>
        <v>0</v>
      </c>
      <c r="BL338" s="16" t="s">
        <v>197</v>
      </c>
      <c r="BM338" s="143" t="s">
        <v>531</v>
      </c>
    </row>
    <row r="339" spans="2:65" s="1" customFormat="1" ht="19.5">
      <c r="B339" s="31"/>
      <c r="D339" s="145" t="s">
        <v>198</v>
      </c>
      <c r="F339" s="146" t="s">
        <v>651</v>
      </c>
      <c r="I339" s="147"/>
      <c r="L339" s="31"/>
      <c r="M339" s="148"/>
      <c r="T339" s="55"/>
      <c r="AT339" s="16" t="s">
        <v>198</v>
      </c>
      <c r="AU339" s="16" t="s">
        <v>89</v>
      </c>
    </row>
    <row r="340" spans="2:65" s="1" customFormat="1">
      <c r="B340" s="31"/>
      <c r="D340" s="149" t="s">
        <v>200</v>
      </c>
      <c r="F340" s="150" t="s">
        <v>652</v>
      </c>
      <c r="I340" s="147"/>
      <c r="L340" s="31"/>
      <c r="M340" s="148"/>
      <c r="T340" s="55"/>
      <c r="AT340" s="16" t="s">
        <v>200</v>
      </c>
      <c r="AU340" s="16" t="s">
        <v>89</v>
      </c>
    </row>
    <row r="341" spans="2:65" s="1" customFormat="1" ht="19.5">
      <c r="B341" s="31"/>
      <c r="D341" s="145" t="s">
        <v>403</v>
      </c>
      <c r="F341" s="151" t="s">
        <v>653</v>
      </c>
      <c r="I341" s="147"/>
      <c r="L341" s="31"/>
      <c r="M341" s="148"/>
      <c r="T341" s="55"/>
      <c r="AT341" s="16" t="s">
        <v>403</v>
      </c>
      <c r="AU341" s="16" t="s">
        <v>89</v>
      </c>
    </row>
    <row r="342" spans="2:65" s="1" customFormat="1" ht="24.2" customHeight="1">
      <c r="B342" s="31"/>
      <c r="C342" s="132" t="s">
        <v>533</v>
      </c>
      <c r="D342" s="132" t="s">
        <v>192</v>
      </c>
      <c r="E342" s="133" t="s">
        <v>654</v>
      </c>
      <c r="F342" s="134" t="s">
        <v>655</v>
      </c>
      <c r="G342" s="135" t="s">
        <v>195</v>
      </c>
      <c r="H342" s="136">
        <v>32.799999999999997</v>
      </c>
      <c r="I342" s="137"/>
      <c r="J342" s="138">
        <f>ROUND(I342*H342,2)</f>
        <v>0</v>
      </c>
      <c r="K342" s="134" t="s">
        <v>196</v>
      </c>
      <c r="L342" s="31"/>
      <c r="M342" s="139" t="s">
        <v>1</v>
      </c>
      <c r="N342" s="140" t="s">
        <v>44</v>
      </c>
      <c r="P342" s="141">
        <f>O342*H342</f>
        <v>0</v>
      </c>
      <c r="Q342" s="141">
        <v>0.28361500000000001</v>
      </c>
      <c r="R342" s="141">
        <f>Q342*H342</f>
        <v>9.3025719999999996</v>
      </c>
      <c r="S342" s="141">
        <v>0</v>
      </c>
      <c r="T342" s="142">
        <f>S342*H342</f>
        <v>0</v>
      </c>
      <c r="AR342" s="143" t="s">
        <v>197</v>
      </c>
      <c r="AT342" s="143" t="s">
        <v>192</v>
      </c>
      <c r="AU342" s="143" t="s">
        <v>89</v>
      </c>
      <c r="AY342" s="16" t="s">
        <v>190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87</v>
      </c>
      <c r="BK342" s="144">
        <f>ROUND(I342*H342,2)</f>
        <v>0</v>
      </c>
      <c r="BL342" s="16" t="s">
        <v>197</v>
      </c>
      <c r="BM342" s="143" t="s">
        <v>537</v>
      </c>
    </row>
    <row r="343" spans="2:65" s="1" customFormat="1" ht="19.5">
      <c r="B343" s="31"/>
      <c r="D343" s="145" t="s">
        <v>198</v>
      </c>
      <c r="F343" s="146" t="s">
        <v>657</v>
      </c>
      <c r="I343" s="147"/>
      <c r="L343" s="31"/>
      <c r="M343" s="148"/>
      <c r="T343" s="55"/>
      <c r="AT343" s="16" t="s">
        <v>198</v>
      </c>
      <c r="AU343" s="16" t="s">
        <v>89</v>
      </c>
    </row>
    <row r="344" spans="2:65" s="1" customFormat="1">
      <c r="B344" s="31"/>
      <c r="D344" s="149" t="s">
        <v>200</v>
      </c>
      <c r="F344" s="150" t="s">
        <v>658</v>
      </c>
      <c r="I344" s="147"/>
      <c r="L344" s="31"/>
      <c r="M344" s="148"/>
      <c r="T344" s="55"/>
      <c r="AT344" s="16" t="s">
        <v>200</v>
      </c>
      <c r="AU344" s="16" t="s">
        <v>89</v>
      </c>
    </row>
    <row r="345" spans="2:65" s="1" customFormat="1" ht="19.5">
      <c r="B345" s="31"/>
      <c r="D345" s="145" t="s">
        <v>403</v>
      </c>
      <c r="F345" s="151" t="s">
        <v>659</v>
      </c>
      <c r="I345" s="147"/>
      <c r="L345" s="31"/>
      <c r="M345" s="148"/>
      <c r="T345" s="55"/>
      <c r="AT345" s="16" t="s">
        <v>403</v>
      </c>
      <c r="AU345" s="16" t="s">
        <v>89</v>
      </c>
    </row>
    <row r="346" spans="2:65" s="1" customFormat="1" ht="21.75" customHeight="1">
      <c r="B346" s="31"/>
      <c r="C346" s="132" t="s">
        <v>375</v>
      </c>
      <c r="D346" s="132" t="s">
        <v>192</v>
      </c>
      <c r="E346" s="133" t="s">
        <v>661</v>
      </c>
      <c r="F346" s="134" t="s">
        <v>662</v>
      </c>
      <c r="G346" s="135" t="s">
        <v>195</v>
      </c>
      <c r="H346" s="136">
        <v>32.799999999999997</v>
      </c>
      <c r="I346" s="137"/>
      <c r="J346" s="138">
        <f>ROUND(I346*H346,2)</f>
        <v>0</v>
      </c>
      <c r="K346" s="134" t="s">
        <v>196</v>
      </c>
      <c r="L346" s="31"/>
      <c r="M346" s="139" t="s">
        <v>1</v>
      </c>
      <c r="N346" s="140" t="s">
        <v>44</v>
      </c>
      <c r="P346" s="141">
        <f>O346*H346</f>
        <v>0</v>
      </c>
      <c r="Q346" s="141">
        <v>0.27560000000000001</v>
      </c>
      <c r="R346" s="141">
        <f>Q346*H346</f>
        <v>9.0396799999999988</v>
      </c>
      <c r="S346" s="141">
        <v>0</v>
      </c>
      <c r="T346" s="142">
        <f>S346*H346</f>
        <v>0</v>
      </c>
      <c r="AR346" s="143" t="s">
        <v>197</v>
      </c>
      <c r="AT346" s="143" t="s">
        <v>192</v>
      </c>
      <c r="AU346" s="143" t="s">
        <v>89</v>
      </c>
      <c r="AY346" s="16" t="s">
        <v>190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87</v>
      </c>
      <c r="BK346" s="144">
        <f>ROUND(I346*H346,2)</f>
        <v>0</v>
      </c>
      <c r="BL346" s="16" t="s">
        <v>197</v>
      </c>
      <c r="BM346" s="143" t="s">
        <v>540</v>
      </c>
    </row>
    <row r="347" spans="2:65" s="1" customFormat="1" ht="19.5">
      <c r="B347" s="31"/>
      <c r="D347" s="145" t="s">
        <v>198</v>
      </c>
      <c r="F347" s="146" t="s">
        <v>664</v>
      </c>
      <c r="I347" s="147"/>
      <c r="L347" s="31"/>
      <c r="M347" s="148"/>
      <c r="T347" s="55"/>
      <c r="AT347" s="16" t="s">
        <v>198</v>
      </c>
      <c r="AU347" s="16" t="s">
        <v>89</v>
      </c>
    </row>
    <row r="348" spans="2:65" s="1" customFormat="1">
      <c r="B348" s="31"/>
      <c r="D348" s="149" t="s">
        <v>200</v>
      </c>
      <c r="F348" s="150" t="s">
        <v>665</v>
      </c>
      <c r="I348" s="147"/>
      <c r="L348" s="31"/>
      <c r="M348" s="148"/>
      <c r="T348" s="55"/>
      <c r="AT348" s="16" t="s">
        <v>200</v>
      </c>
      <c r="AU348" s="16" t="s">
        <v>89</v>
      </c>
    </row>
    <row r="349" spans="2:65" s="1" customFormat="1" ht="24.2" customHeight="1">
      <c r="B349" s="31"/>
      <c r="C349" s="132" t="s">
        <v>543</v>
      </c>
      <c r="D349" s="132" t="s">
        <v>192</v>
      </c>
      <c r="E349" s="133" t="s">
        <v>1896</v>
      </c>
      <c r="F349" s="134" t="s">
        <v>1897</v>
      </c>
      <c r="G349" s="135" t="s">
        <v>368</v>
      </c>
      <c r="H349" s="136">
        <v>20.6</v>
      </c>
      <c r="I349" s="137"/>
      <c r="J349" s="138">
        <f>ROUND(I349*H349,2)</f>
        <v>0</v>
      </c>
      <c r="K349" s="134" t="s">
        <v>196</v>
      </c>
      <c r="L349" s="31"/>
      <c r="M349" s="139" t="s">
        <v>1</v>
      </c>
      <c r="N349" s="140" t="s">
        <v>44</v>
      </c>
      <c r="P349" s="141">
        <f>O349*H349</f>
        <v>0</v>
      </c>
      <c r="Q349" s="141">
        <v>0.19662760000000001</v>
      </c>
      <c r="R349" s="141">
        <f>Q349*H349</f>
        <v>4.0505285600000009</v>
      </c>
      <c r="S349" s="141">
        <v>0</v>
      </c>
      <c r="T349" s="142">
        <f>S349*H349</f>
        <v>0</v>
      </c>
      <c r="AR349" s="143" t="s">
        <v>197</v>
      </c>
      <c r="AT349" s="143" t="s">
        <v>192</v>
      </c>
      <c r="AU349" s="143" t="s">
        <v>89</v>
      </c>
      <c r="AY349" s="16" t="s">
        <v>190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6" t="s">
        <v>87</v>
      </c>
      <c r="BK349" s="144">
        <f>ROUND(I349*H349,2)</f>
        <v>0</v>
      </c>
      <c r="BL349" s="16" t="s">
        <v>197</v>
      </c>
      <c r="BM349" s="143" t="s">
        <v>546</v>
      </c>
    </row>
    <row r="350" spans="2:65" s="1" customFormat="1" ht="29.25">
      <c r="B350" s="31"/>
      <c r="D350" s="145" t="s">
        <v>198</v>
      </c>
      <c r="F350" s="146" t="s">
        <v>1898</v>
      </c>
      <c r="I350" s="147"/>
      <c r="L350" s="31"/>
      <c r="M350" s="148"/>
      <c r="T350" s="55"/>
      <c r="AT350" s="16" t="s">
        <v>198</v>
      </c>
      <c r="AU350" s="16" t="s">
        <v>89</v>
      </c>
    </row>
    <row r="351" spans="2:65" s="1" customFormat="1">
      <c r="B351" s="31"/>
      <c r="D351" s="149" t="s">
        <v>200</v>
      </c>
      <c r="F351" s="150" t="s">
        <v>1899</v>
      </c>
      <c r="I351" s="147"/>
      <c r="L351" s="31"/>
      <c r="M351" s="148"/>
      <c r="T351" s="55"/>
      <c r="AT351" s="16" t="s">
        <v>200</v>
      </c>
      <c r="AU351" s="16" t="s">
        <v>89</v>
      </c>
    </row>
    <row r="352" spans="2:65" s="1" customFormat="1" ht="21.75" customHeight="1">
      <c r="B352" s="31"/>
      <c r="C352" s="132" t="s">
        <v>380</v>
      </c>
      <c r="D352" s="132" t="s">
        <v>192</v>
      </c>
      <c r="E352" s="133" t="s">
        <v>1892</v>
      </c>
      <c r="F352" s="134" t="s">
        <v>1893</v>
      </c>
      <c r="G352" s="135" t="s">
        <v>195</v>
      </c>
      <c r="H352" s="136">
        <v>10.3</v>
      </c>
      <c r="I352" s="137"/>
      <c r="J352" s="138">
        <f>ROUND(I352*H352,2)</f>
        <v>0</v>
      </c>
      <c r="K352" s="134" t="s">
        <v>196</v>
      </c>
      <c r="L352" s="31"/>
      <c r="M352" s="139" t="s">
        <v>1</v>
      </c>
      <c r="N352" s="140" t="s">
        <v>44</v>
      </c>
      <c r="P352" s="141">
        <f>O352*H352</f>
        <v>0</v>
      </c>
      <c r="Q352" s="141">
        <v>0.27560000000000001</v>
      </c>
      <c r="R352" s="141">
        <f>Q352*H352</f>
        <v>2.8386800000000005</v>
      </c>
      <c r="S352" s="141">
        <v>0</v>
      </c>
      <c r="T352" s="142">
        <f>S352*H352</f>
        <v>0</v>
      </c>
      <c r="AR352" s="143" t="s">
        <v>197</v>
      </c>
      <c r="AT352" s="143" t="s">
        <v>192</v>
      </c>
      <c r="AU352" s="143" t="s">
        <v>89</v>
      </c>
      <c r="AY352" s="16" t="s">
        <v>190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6" t="s">
        <v>87</v>
      </c>
      <c r="BK352" s="144">
        <f>ROUND(I352*H352,2)</f>
        <v>0</v>
      </c>
      <c r="BL352" s="16" t="s">
        <v>197</v>
      </c>
      <c r="BM352" s="143" t="s">
        <v>547</v>
      </c>
    </row>
    <row r="353" spans="2:65" s="1" customFormat="1" ht="19.5">
      <c r="B353" s="31"/>
      <c r="D353" s="145" t="s">
        <v>198</v>
      </c>
      <c r="F353" s="146" t="s">
        <v>1894</v>
      </c>
      <c r="I353" s="147"/>
      <c r="L353" s="31"/>
      <c r="M353" s="148"/>
      <c r="T353" s="55"/>
      <c r="AT353" s="16" t="s">
        <v>198</v>
      </c>
      <c r="AU353" s="16" t="s">
        <v>89</v>
      </c>
    </row>
    <row r="354" spans="2:65" s="1" customFormat="1">
      <c r="B354" s="31"/>
      <c r="D354" s="149" t="s">
        <v>200</v>
      </c>
      <c r="F354" s="150" t="s">
        <v>1895</v>
      </c>
      <c r="I354" s="147"/>
      <c r="L354" s="31"/>
      <c r="M354" s="148"/>
      <c r="T354" s="55"/>
      <c r="AT354" s="16" t="s">
        <v>200</v>
      </c>
      <c r="AU354" s="16" t="s">
        <v>89</v>
      </c>
    </row>
    <row r="355" spans="2:65" s="11" customFormat="1" ht="22.9" customHeight="1">
      <c r="B355" s="121"/>
      <c r="D355" s="122" t="s">
        <v>78</v>
      </c>
      <c r="E355" s="130" t="s">
        <v>369</v>
      </c>
      <c r="F355" s="130" t="s">
        <v>666</v>
      </c>
      <c r="I355" s="124"/>
      <c r="J355" s="131">
        <f>BK355</f>
        <v>0</v>
      </c>
      <c r="L355" s="121"/>
      <c r="M355" s="125"/>
      <c r="P355" s="126">
        <f>SUM(P356:P388)</f>
        <v>0</v>
      </c>
      <c r="R355" s="126">
        <f>SUM(R356:R388)</f>
        <v>1.0354803195</v>
      </c>
      <c r="T355" s="127">
        <f>SUM(T356:T388)</f>
        <v>0</v>
      </c>
      <c r="AR355" s="122" t="s">
        <v>87</v>
      </c>
      <c r="AT355" s="128" t="s">
        <v>78</v>
      </c>
      <c r="AU355" s="128" t="s">
        <v>87</v>
      </c>
      <c r="AY355" s="122" t="s">
        <v>190</v>
      </c>
      <c r="BK355" s="129">
        <f>SUM(BK356:BK388)</f>
        <v>0</v>
      </c>
    </row>
    <row r="356" spans="2:65" s="1" customFormat="1" ht="24.2" customHeight="1">
      <c r="B356" s="31"/>
      <c r="C356" s="132" t="s">
        <v>548</v>
      </c>
      <c r="D356" s="132" t="s">
        <v>192</v>
      </c>
      <c r="E356" s="133" t="s">
        <v>689</v>
      </c>
      <c r="F356" s="134" t="s">
        <v>690</v>
      </c>
      <c r="G356" s="135" t="s">
        <v>195</v>
      </c>
      <c r="H356" s="136">
        <v>4.32</v>
      </c>
      <c r="I356" s="137"/>
      <c r="J356" s="138">
        <f>ROUND(I356*H356,2)</f>
        <v>0</v>
      </c>
      <c r="K356" s="134" t="s">
        <v>196</v>
      </c>
      <c r="L356" s="31"/>
      <c r="M356" s="139" t="s">
        <v>1</v>
      </c>
      <c r="N356" s="140" t="s">
        <v>44</v>
      </c>
      <c r="P356" s="141">
        <f>O356*H356</f>
        <v>0</v>
      </c>
      <c r="Q356" s="141">
        <v>2.6848749999999999E-4</v>
      </c>
      <c r="R356" s="141">
        <f>Q356*H356</f>
        <v>1.1598660000000001E-3</v>
      </c>
      <c r="S356" s="141">
        <v>0</v>
      </c>
      <c r="T356" s="142">
        <f>S356*H356</f>
        <v>0</v>
      </c>
      <c r="AR356" s="143" t="s">
        <v>197</v>
      </c>
      <c r="AT356" s="143" t="s">
        <v>192</v>
      </c>
      <c r="AU356" s="143" t="s">
        <v>89</v>
      </c>
      <c r="AY356" s="16" t="s">
        <v>190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6" t="s">
        <v>87</v>
      </c>
      <c r="BK356" s="144">
        <f>ROUND(I356*H356,2)</f>
        <v>0</v>
      </c>
      <c r="BL356" s="16" t="s">
        <v>197</v>
      </c>
      <c r="BM356" s="143" t="s">
        <v>551</v>
      </c>
    </row>
    <row r="357" spans="2:65" s="1" customFormat="1" ht="19.5">
      <c r="B357" s="31"/>
      <c r="D357" s="145" t="s">
        <v>198</v>
      </c>
      <c r="F357" s="146" t="s">
        <v>692</v>
      </c>
      <c r="I357" s="147"/>
      <c r="L357" s="31"/>
      <c r="M357" s="148"/>
      <c r="T357" s="55"/>
      <c r="AT357" s="16" t="s">
        <v>198</v>
      </c>
      <c r="AU357" s="16" t="s">
        <v>89</v>
      </c>
    </row>
    <row r="358" spans="2:65" s="1" customFormat="1">
      <c r="B358" s="31"/>
      <c r="D358" s="149" t="s">
        <v>200</v>
      </c>
      <c r="F358" s="150" t="s">
        <v>693</v>
      </c>
      <c r="I358" s="147"/>
      <c r="L358" s="31"/>
      <c r="M358" s="148"/>
      <c r="T358" s="55"/>
      <c r="AT358" s="16" t="s">
        <v>200</v>
      </c>
      <c r="AU358" s="16" t="s">
        <v>89</v>
      </c>
    </row>
    <row r="359" spans="2:65" s="1" customFormat="1" ht="16.5" customHeight="1">
      <c r="B359" s="31"/>
      <c r="C359" s="152" t="s">
        <v>387</v>
      </c>
      <c r="D359" s="152" t="s">
        <v>426</v>
      </c>
      <c r="E359" s="153" t="s">
        <v>2324</v>
      </c>
      <c r="F359" s="154" t="s">
        <v>696</v>
      </c>
      <c r="G359" s="155" t="s">
        <v>204</v>
      </c>
      <c r="H359" s="156">
        <v>4</v>
      </c>
      <c r="I359" s="157"/>
      <c r="J359" s="158">
        <f>ROUND(I359*H359,2)</f>
        <v>0</v>
      </c>
      <c r="K359" s="154" t="s">
        <v>1</v>
      </c>
      <c r="L359" s="159"/>
      <c r="M359" s="160" t="s">
        <v>1</v>
      </c>
      <c r="N359" s="161" t="s">
        <v>44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216</v>
      </c>
      <c r="AT359" s="143" t="s">
        <v>426</v>
      </c>
      <c r="AU359" s="143" t="s">
        <v>89</v>
      </c>
      <c r="AY359" s="16" t="s">
        <v>190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87</v>
      </c>
      <c r="BK359" s="144">
        <f>ROUND(I359*H359,2)</f>
        <v>0</v>
      </c>
      <c r="BL359" s="16" t="s">
        <v>197</v>
      </c>
      <c r="BM359" s="143" t="s">
        <v>555</v>
      </c>
    </row>
    <row r="360" spans="2:65" s="1" customFormat="1" ht="19.5">
      <c r="B360" s="31"/>
      <c r="D360" s="145" t="s">
        <v>198</v>
      </c>
      <c r="F360" s="146" t="s">
        <v>698</v>
      </c>
      <c r="I360" s="147"/>
      <c r="L360" s="31"/>
      <c r="M360" s="148"/>
      <c r="T360" s="55"/>
      <c r="AT360" s="16" t="s">
        <v>198</v>
      </c>
      <c r="AU360" s="16" t="s">
        <v>89</v>
      </c>
    </row>
    <row r="361" spans="2:65" s="1" customFormat="1" ht="39">
      <c r="B361" s="31"/>
      <c r="D361" s="145" t="s">
        <v>403</v>
      </c>
      <c r="F361" s="151" t="s">
        <v>2325</v>
      </c>
      <c r="I361" s="147"/>
      <c r="L361" s="31"/>
      <c r="M361" s="148"/>
      <c r="T361" s="55"/>
      <c r="AT361" s="16" t="s">
        <v>403</v>
      </c>
      <c r="AU361" s="16" t="s">
        <v>89</v>
      </c>
    </row>
    <row r="362" spans="2:65" s="1" customFormat="1" ht="33" customHeight="1">
      <c r="B362" s="31"/>
      <c r="C362" s="132" t="s">
        <v>558</v>
      </c>
      <c r="D362" s="132" t="s">
        <v>192</v>
      </c>
      <c r="E362" s="133" t="s">
        <v>717</v>
      </c>
      <c r="F362" s="134" t="s">
        <v>718</v>
      </c>
      <c r="G362" s="135" t="s">
        <v>195</v>
      </c>
      <c r="H362" s="136">
        <v>377.64</v>
      </c>
      <c r="I362" s="137"/>
      <c r="J362" s="138">
        <f>ROUND(I362*H362,2)</f>
        <v>0</v>
      </c>
      <c r="K362" s="134" t="s">
        <v>196</v>
      </c>
      <c r="L362" s="31"/>
      <c r="M362" s="139" t="s">
        <v>1</v>
      </c>
      <c r="N362" s="140" t="s">
        <v>44</v>
      </c>
      <c r="P362" s="141">
        <f>O362*H362</f>
        <v>0</v>
      </c>
      <c r="Q362" s="141">
        <v>2.6533749999999999E-4</v>
      </c>
      <c r="R362" s="141">
        <f>Q362*H362</f>
        <v>0.1002020535</v>
      </c>
      <c r="S362" s="141">
        <v>0</v>
      </c>
      <c r="T362" s="142">
        <f>S362*H362</f>
        <v>0</v>
      </c>
      <c r="AR362" s="143" t="s">
        <v>197</v>
      </c>
      <c r="AT362" s="143" t="s">
        <v>192</v>
      </c>
      <c r="AU362" s="143" t="s">
        <v>89</v>
      </c>
      <c r="AY362" s="16" t="s">
        <v>190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87</v>
      </c>
      <c r="BK362" s="144">
        <f>ROUND(I362*H362,2)</f>
        <v>0</v>
      </c>
      <c r="BL362" s="16" t="s">
        <v>197</v>
      </c>
      <c r="BM362" s="143" t="s">
        <v>561</v>
      </c>
    </row>
    <row r="363" spans="2:65" s="1" customFormat="1" ht="29.25">
      <c r="B363" s="31"/>
      <c r="D363" s="145" t="s">
        <v>198</v>
      </c>
      <c r="F363" s="146" t="s">
        <v>720</v>
      </c>
      <c r="I363" s="147"/>
      <c r="L363" s="31"/>
      <c r="M363" s="148"/>
      <c r="T363" s="55"/>
      <c r="AT363" s="16" t="s">
        <v>198</v>
      </c>
      <c r="AU363" s="16" t="s">
        <v>89</v>
      </c>
    </row>
    <row r="364" spans="2:65" s="1" customFormat="1">
      <c r="B364" s="31"/>
      <c r="D364" s="149" t="s">
        <v>200</v>
      </c>
      <c r="F364" s="150" t="s">
        <v>721</v>
      </c>
      <c r="I364" s="147"/>
      <c r="L364" s="31"/>
      <c r="M364" s="148"/>
      <c r="T364" s="55"/>
      <c r="AT364" s="16" t="s">
        <v>200</v>
      </c>
      <c r="AU364" s="16" t="s">
        <v>89</v>
      </c>
    </row>
    <row r="365" spans="2:65" s="1" customFormat="1" ht="24.2" customHeight="1">
      <c r="B365" s="31"/>
      <c r="C365" s="152" t="s">
        <v>392</v>
      </c>
      <c r="D365" s="152" t="s">
        <v>426</v>
      </c>
      <c r="E365" s="153" t="s">
        <v>728</v>
      </c>
      <c r="F365" s="154" t="s">
        <v>729</v>
      </c>
      <c r="G365" s="155" t="s">
        <v>204</v>
      </c>
      <c r="H365" s="156">
        <v>143</v>
      </c>
      <c r="I365" s="157"/>
      <c r="J365" s="158">
        <f>ROUND(I365*H365,2)</f>
        <v>0</v>
      </c>
      <c r="K365" s="154" t="s">
        <v>1</v>
      </c>
      <c r="L365" s="159"/>
      <c r="M365" s="160" t="s">
        <v>1</v>
      </c>
      <c r="N365" s="161" t="s">
        <v>44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216</v>
      </c>
      <c r="AT365" s="143" t="s">
        <v>426</v>
      </c>
      <c r="AU365" s="143" t="s">
        <v>89</v>
      </c>
      <c r="AY365" s="16" t="s">
        <v>190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6" t="s">
        <v>87</v>
      </c>
      <c r="BK365" s="144">
        <f>ROUND(I365*H365,2)</f>
        <v>0</v>
      </c>
      <c r="BL365" s="16" t="s">
        <v>197</v>
      </c>
      <c r="BM365" s="143" t="s">
        <v>566</v>
      </c>
    </row>
    <row r="366" spans="2:65" s="1" customFormat="1" ht="19.5">
      <c r="B366" s="31"/>
      <c r="D366" s="145" t="s">
        <v>198</v>
      </c>
      <c r="F366" s="146" t="s">
        <v>731</v>
      </c>
      <c r="I366" s="147"/>
      <c r="L366" s="31"/>
      <c r="M366" s="148"/>
      <c r="T366" s="55"/>
      <c r="AT366" s="16" t="s">
        <v>198</v>
      </c>
      <c r="AU366" s="16" t="s">
        <v>89</v>
      </c>
    </row>
    <row r="367" spans="2:65" s="1" customFormat="1" ht="39">
      <c r="B367" s="31"/>
      <c r="D367" s="145" t="s">
        <v>403</v>
      </c>
      <c r="F367" s="151" t="s">
        <v>732</v>
      </c>
      <c r="I367" s="147"/>
      <c r="L367" s="31"/>
      <c r="M367" s="148"/>
      <c r="T367" s="55"/>
      <c r="AT367" s="16" t="s">
        <v>403</v>
      </c>
      <c r="AU367" s="16" t="s">
        <v>89</v>
      </c>
    </row>
    <row r="368" spans="2:65" s="1" customFormat="1" ht="24.2" customHeight="1">
      <c r="B368" s="31"/>
      <c r="C368" s="152" t="s">
        <v>569</v>
      </c>
      <c r="D368" s="152" t="s">
        <v>426</v>
      </c>
      <c r="E368" s="153" t="s">
        <v>722</v>
      </c>
      <c r="F368" s="154" t="s">
        <v>723</v>
      </c>
      <c r="G368" s="155" t="s">
        <v>204</v>
      </c>
      <c r="H368" s="156">
        <v>8</v>
      </c>
      <c r="I368" s="157"/>
      <c r="J368" s="158">
        <f>ROUND(I368*H368,2)</f>
        <v>0</v>
      </c>
      <c r="K368" s="154" t="s">
        <v>1</v>
      </c>
      <c r="L368" s="159"/>
      <c r="M368" s="160" t="s">
        <v>1</v>
      </c>
      <c r="N368" s="161" t="s">
        <v>44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216</v>
      </c>
      <c r="AT368" s="143" t="s">
        <v>426</v>
      </c>
      <c r="AU368" s="143" t="s">
        <v>89</v>
      </c>
      <c r="AY368" s="16" t="s">
        <v>190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87</v>
      </c>
      <c r="BK368" s="144">
        <f>ROUND(I368*H368,2)</f>
        <v>0</v>
      </c>
      <c r="BL368" s="16" t="s">
        <v>197</v>
      </c>
      <c r="BM368" s="143" t="s">
        <v>572</v>
      </c>
    </row>
    <row r="369" spans="2:65" s="1" customFormat="1" ht="19.5">
      <c r="B369" s="31"/>
      <c r="D369" s="145" t="s">
        <v>198</v>
      </c>
      <c r="F369" s="146" t="s">
        <v>725</v>
      </c>
      <c r="I369" s="147"/>
      <c r="L369" s="31"/>
      <c r="M369" s="148"/>
      <c r="T369" s="55"/>
      <c r="AT369" s="16" t="s">
        <v>198</v>
      </c>
      <c r="AU369" s="16" t="s">
        <v>89</v>
      </c>
    </row>
    <row r="370" spans="2:65" s="1" customFormat="1" ht="48.75">
      <c r="B370" s="31"/>
      <c r="D370" s="145" t="s">
        <v>403</v>
      </c>
      <c r="F370" s="151" t="s">
        <v>2363</v>
      </c>
      <c r="I370" s="147"/>
      <c r="L370" s="31"/>
      <c r="M370" s="148"/>
      <c r="T370" s="55"/>
      <c r="AT370" s="16" t="s">
        <v>403</v>
      </c>
      <c r="AU370" s="16" t="s">
        <v>89</v>
      </c>
    </row>
    <row r="371" spans="2:65" s="1" customFormat="1" ht="24.2" customHeight="1">
      <c r="B371" s="31"/>
      <c r="C371" s="132" t="s">
        <v>401</v>
      </c>
      <c r="D371" s="132" t="s">
        <v>192</v>
      </c>
      <c r="E371" s="133" t="s">
        <v>738</v>
      </c>
      <c r="F371" s="134" t="s">
        <v>739</v>
      </c>
      <c r="G371" s="135" t="s">
        <v>204</v>
      </c>
      <c r="H371" s="136">
        <v>155</v>
      </c>
      <c r="I371" s="137"/>
      <c r="J371" s="138">
        <f>ROUND(I371*H371,2)</f>
        <v>0</v>
      </c>
      <c r="K371" s="134" t="s">
        <v>1</v>
      </c>
      <c r="L371" s="31"/>
      <c r="M371" s="139" t="s">
        <v>1</v>
      </c>
      <c r="N371" s="140" t="s">
        <v>44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197</v>
      </c>
      <c r="AT371" s="143" t="s">
        <v>192</v>
      </c>
      <c r="AU371" s="143" t="s">
        <v>89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575</v>
      </c>
    </row>
    <row r="372" spans="2:65" s="1" customFormat="1" ht="29.25">
      <c r="B372" s="31"/>
      <c r="D372" s="145" t="s">
        <v>198</v>
      </c>
      <c r="F372" s="146" t="s">
        <v>741</v>
      </c>
      <c r="I372" s="147"/>
      <c r="L372" s="31"/>
      <c r="M372" s="148"/>
      <c r="T372" s="55"/>
      <c r="AT372" s="16" t="s">
        <v>198</v>
      </c>
      <c r="AU372" s="16" t="s">
        <v>89</v>
      </c>
    </row>
    <row r="373" spans="2:65" s="1" customFormat="1" ht="24.2" customHeight="1">
      <c r="B373" s="31"/>
      <c r="C373" s="152" t="s">
        <v>578</v>
      </c>
      <c r="D373" s="152" t="s">
        <v>426</v>
      </c>
      <c r="E373" s="153" t="s">
        <v>747</v>
      </c>
      <c r="F373" s="154" t="s">
        <v>748</v>
      </c>
      <c r="G373" s="155" t="s">
        <v>368</v>
      </c>
      <c r="H373" s="156">
        <v>229.68</v>
      </c>
      <c r="I373" s="157"/>
      <c r="J373" s="158">
        <f>ROUND(I373*H373,2)</f>
        <v>0</v>
      </c>
      <c r="K373" s="154" t="s">
        <v>196</v>
      </c>
      <c r="L373" s="159"/>
      <c r="M373" s="160" t="s">
        <v>1</v>
      </c>
      <c r="N373" s="161" t="s">
        <v>44</v>
      </c>
      <c r="P373" s="141">
        <f>O373*H373</f>
        <v>0</v>
      </c>
      <c r="Q373" s="141">
        <v>3.0000000000000001E-3</v>
      </c>
      <c r="R373" s="141">
        <f>Q373*H373</f>
        <v>0.68903999999999999</v>
      </c>
      <c r="S373" s="141">
        <v>0</v>
      </c>
      <c r="T373" s="142">
        <f>S373*H373</f>
        <v>0</v>
      </c>
      <c r="AR373" s="143" t="s">
        <v>216</v>
      </c>
      <c r="AT373" s="143" t="s">
        <v>426</v>
      </c>
      <c r="AU373" s="143" t="s">
        <v>89</v>
      </c>
      <c r="AY373" s="16" t="s">
        <v>190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6" t="s">
        <v>87</v>
      </c>
      <c r="BK373" s="144">
        <f>ROUND(I373*H373,2)</f>
        <v>0</v>
      </c>
      <c r="BL373" s="16" t="s">
        <v>197</v>
      </c>
      <c r="BM373" s="143" t="s">
        <v>581</v>
      </c>
    </row>
    <row r="374" spans="2:65" s="1" customFormat="1">
      <c r="B374" s="31"/>
      <c r="D374" s="145" t="s">
        <v>198</v>
      </c>
      <c r="F374" s="146" t="s">
        <v>748</v>
      </c>
      <c r="I374" s="147"/>
      <c r="L374" s="31"/>
      <c r="M374" s="148"/>
      <c r="T374" s="55"/>
      <c r="AT374" s="16" t="s">
        <v>198</v>
      </c>
      <c r="AU374" s="16" t="s">
        <v>89</v>
      </c>
    </row>
    <row r="375" spans="2:65" s="1" customFormat="1" ht="24.2" customHeight="1">
      <c r="B375" s="31"/>
      <c r="C375" s="152" t="s">
        <v>407</v>
      </c>
      <c r="D375" s="152" t="s">
        <v>426</v>
      </c>
      <c r="E375" s="153" t="s">
        <v>750</v>
      </c>
      <c r="F375" s="154" t="s">
        <v>751</v>
      </c>
      <c r="G375" s="155" t="s">
        <v>204</v>
      </c>
      <c r="H375" s="156">
        <v>155</v>
      </c>
      <c r="I375" s="157"/>
      <c r="J375" s="158">
        <f>ROUND(I375*H375,2)</f>
        <v>0</v>
      </c>
      <c r="K375" s="154" t="s">
        <v>196</v>
      </c>
      <c r="L375" s="159"/>
      <c r="M375" s="160" t="s">
        <v>1</v>
      </c>
      <c r="N375" s="161" t="s">
        <v>44</v>
      </c>
      <c r="P375" s="141">
        <f>O375*H375</f>
        <v>0</v>
      </c>
      <c r="Q375" s="141">
        <v>6.0000000000000002E-5</v>
      </c>
      <c r="R375" s="141">
        <f>Q375*H375</f>
        <v>9.300000000000001E-3</v>
      </c>
      <c r="S375" s="141">
        <v>0</v>
      </c>
      <c r="T375" s="142">
        <f>S375*H375</f>
        <v>0</v>
      </c>
      <c r="AR375" s="143" t="s">
        <v>216</v>
      </c>
      <c r="AT375" s="143" t="s">
        <v>426</v>
      </c>
      <c r="AU375" s="143" t="s">
        <v>89</v>
      </c>
      <c r="AY375" s="16" t="s">
        <v>190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6" t="s">
        <v>87</v>
      </c>
      <c r="BK375" s="144">
        <f>ROUND(I375*H375,2)</f>
        <v>0</v>
      </c>
      <c r="BL375" s="16" t="s">
        <v>197</v>
      </c>
      <c r="BM375" s="143" t="s">
        <v>586</v>
      </c>
    </row>
    <row r="376" spans="2:65" s="1" customFormat="1">
      <c r="B376" s="31"/>
      <c r="D376" s="145" t="s">
        <v>198</v>
      </c>
      <c r="F376" s="146" t="s">
        <v>751</v>
      </c>
      <c r="I376" s="147"/>
      <c r="L376" s="31"/>
      <c r="M376" s="148"/>
      <c r="T376" s="55"/>
      <c r="AT376" s="16" t="s">
        <v>198</v>
      </c>
      <c r="AU376" s="16" t="s">
        <v>89</v>
      </c>
    </row>
    <row r="377" spans="2:65" s="1" customFormat="1" ht="19.5">
      <c r="B377" s="31"/>
      <c r="D377" s="145" t="s">
        <v>403</v>
      </c>
      <c r="F377" s="151" t="s">
        <v>2364</v>
      </c>
      <c r="I377" s="147"/>
      <c r="L377" s="31"/>
      <c r="M377" s="148"/>
      <c r="T377" s="55"/>
      <c r="AT377" s="16" t="s">
        <v>403</v>
      </c>
      <c r="AU377" s="16" t="s">
        <v>89</v>
      </c>
    </row>
    <row r="378" spans="2:65" s="1" customFormat="1" ht="24.2" customHeight="1">
      <c r="B378" s="31"/>
      <c r="C378" s="132" t="s">
        <v>589</v>
      </c>
      <c r="D378" s="132" t="s">
        <v>192</v>
      </c>
      <c r="E378" s="133" t="s">
        <v>755</v>
      </c>
      <c r="F378" s="134" t="s">
        <v>756</v>
      </c>
      <c r="G378" s="135" t="s">
        <v>195</v>
      </c>
      <c r="H378" s="136">
        <v>164.88</v>
      </c>
      <c r="I378" s="137"/>
      <c r="J378" s="138">
        <f>ROUND(I378*H378,2)</f>
        <v>0</v>
      </c>
      <c r="K378" s="134" t="s">
        <v>196</v>
      </c>
      <c r="L378" s="31"/>
      <c r="M378" s="139" t="s">
        <v>1</v>
      </c>
      <c r="N378" s="140" t="s">
        <v>44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197</v>
      </c>
      <c r="AT378" s="143" t="s">
        <v>192</v>
      </c>
      <c r="AU378" s="143" t="s">
        <v>89</v>
      </c>
      <c r="AY378" s="16" t="s">
        <v>190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6" t="s">
        <v>87</v>
      </c>
      <c r="BK378" s="144">
        <f>ROUND(I378*H378,2)</f>
        <v>0</v>
      </c>
      <c r="BL378" s="16" t="s">
        <v>197</v>
      </c>
      <c r="BM378" s="143" t="s">
        <v>592</v>
      </c>
    </row>
    <row r="379" spans="2:65" s="1" customFormat="1" ht="19.5">
      <c r="B379" s="31"/>
      <c r="D379" s="145" t="s">
        <v>198</v>
      </c>
      <c r="F379" s="146" t="s">
        <v>758</v>
      </c>
      <c r="I379" s="147"/>
      <c r="L379" s="31"/>
      <c r="M379" s="148"/>
      <c r="T379" s="55"/>
      <c r="AT379" s="16" t="s">
        <v>198</v>
      </c>
      <c r="AU379" s="16" t="s">
        <v>89</v>
      </c>
    </row>
    <row r="380" spans="2:65" s="1" customFormat="1">
      <c r="B380" s="31"/>
      <c r="D380" s="149" t="s">
        <v>200</v>
      </c>
      <c r="F380" s="150" t="s">
        <v>759</v>
      </c>
      <c r="I380" s="147"/>
      <c r="L380" s="31"/>
      <c r="M380" s="148"/>
      <c r="T380" s="55"/>
      <c r="AT380" s="16" t="s">
        <v>200</v>
      </c>
      <c r="AU380" s="16" t="s">
        <v>89</v>
      </c>
    </row>
    <row r="381" spans="2:65" s="1" customFormat="1" ht="16.5" customHeight="1">
      <c r="B381" s="31"/>
      <c r="C381" s="152" t="s">
        <v>413</v>
      </c>
      <c r="D381" s="152" t="s">
        <v>426</v>
      </c>
      <c r="E381" s="153" t="s">
        <v>760</v>
      </c>
      <c r="F381" s="154" t="s">
        <v>761</v>
      </c>
      <c r="G381" s="155" t="s">
        <v>195</v>
      </c>
      <c r="H381" s="156">
        <v>181.36799999999999</v>
      </c>
      <c r="I381" s="157"/>
      <c r="J381" s="158">
        <f>ROUND(I381*H381,2)</f>
        <v>0</v>
      </c>
      <c r="K381" s="154" t="s">
        <v>196</v>
      </c>
      <c r="L381" s="159"/>
      <c r="M381" s="160" t="s">
        <v>1</v>
      </c>
      <c r="N381" s="161" t="s">
        <v>44</v>
      </c>
      <c r="P381" s="141">
        <f>O381*H381</f>
        <v>0</v>
      </c>
      <c r="Q381" s="141">
        <v>1.2999999999999999E-3</v>
      </c>
      <c r="R381" s="141">
        <f>Q381*H381</f>
        <v>0.23577839999999997</v>
      </c>
      <c r="S381" s="141">
        <v>0</v>
      </c>
      <c r="T381" s="142">
        <f>S381*H381</f>
        <v>0</v>
      </c>
      <c r="AR381" s="143" t="s">
        <v>216</v>
      </c>
      <c r="AT381" s="143" t="s">
        <v>426</v>
      </c>
      <c r="AU381" s="143" t="s">
        <v>89</v>
      </c>
      <c r="AY381" s="16" t="s">
        <v>190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6" t="s">
        <v>87</v>
      </c>
      <c r="BK381" s="144">
        <f>ROUND(I381*H381,2)</f>
        <v>0</v>
      </c>
      <c r="BL381" s="16" t="s">
        <v>197</v>
      </c>
      <c r="BM381" s="143" t="s">
        <v>597</v>
      </c>
    </row>
    <row r="382" spans="2:65" s="1" customFormat="1">
      <c r="B382" s="31"/>
      <c r="D382" s="145" t="s">
        <v>198</v>
      </c>
      <c r="F382" s="146" t="s">
        <v>761</v>
      </c>
      <c r="I382" s="147"/>
      <c r="L382" s="31"/>
      <c r="M382" s="148"/>
      <c r="T382" s="55"/>
      <c r="AT382" s="16" t="s">
        <v>198</v>
      </c>
      <c r="AU382" s="16" t="s">
        <v>89</v>
      </c>
    </row>
    <row r="383" spans="2:65" s="1" customFormat="1" ht="29.25">
      <c r="B383" s="31"/>
      <c r="D383" s="145" t="s">
        <v>403</v>
      </c>
      <c r="F383" s="151" t="s">
        <v>763</v>
      </c>
      <c r="I383" s="147"/>
      <c r="L383" s="31"/>
      <c r="M383" s="148"/>
      <c r="T383" s="55"/>
      <c r="AT383" s="16" t="s">
        <v>403</v>
      </c>
      <c r="AU383" s="16" t="s">
        <v>89</v>
      </c>
    </row>
    <row r="384" spans="2:65" s="1" customFormat="1" ht="33" customHeight="1">
      <c r="B384" s="31"/>
      <c r="C384" s="132" t="s">
        <v>599</v>
      </c>
      <c r="D384" s="132" t="s">
        <v>192</v>
      </c>
      <c r="E384" s="133" t="s">
        <v>2365</v>
      </c>
      <c r="F384" s="134" t="s">
        <v>2366</v>
      </c>
      <c r="G384" s="135" t="s">
        <v>195</v>
      </c>
      <c r="H384" s="136">
        <v>7.2</v>
      </c>
      <c r="I384" s="137"/>
      <c r="J384" s="138">
        <f>ROUND(I384*H384,2)</f>
        <v>0</v>
      </c>
      <c r="K384" s="134" t="s">
        <v>1</v>
      </c>
      <c r="L384" s="31"/>
      <c r="M384" s="139" t="s">
        <v>1</v>
      </c>
      <c r="N384" s="140" t="s">
        <v>44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197</v>
      </c>
      <c r="AT384" s="143" t="s">
        <v>192</v>
      </c>
      <c r="AU384" s="143" t="s">
        <v>89</v>
      </c>
      <c r="AY384" s="16" t="s">
        <v>190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87</v>
      </c>
      <c r="BK384" s="144">
        <f>ROUND(I384*H384,2)</f>
        <v>0</v>
      </c>
      <c r="BL384" s="16" t="s">
        <v>197</v>
      </c>
      <c r="BM384" s="143" t="s">
        <v>602</v>
      </c>
    </row>
    <row r="385" spans="2:65" s="1" customFormat="1" ht="19.5">
      <c r="B385" s="31"/>
      <c r="D385" s="145" t="s">
        <v>198</v>
      </c>
      <c r="F385" s="146" t="s">
        <v>2367</v>
      </c>
      <c r="I385" s="147"/>
      <c r="L385" s="31"/>
      <c r="M385" s="148"/>
      <c r="T385" s="55"/>
      <c r="AT385" s="16" t="s">
        <v>198</v>
      </c>
      <c r="AU385" s="16" t="s">
        <v>89</v>
      </c>
    </row>
    <row r="386" spans="2:65" s="1" customFormat="1" ht="24.2" customHeight="1">
      <c r="B386" s="31"/>
      <c r="C386" s="132" t="s">
        <v>418</v>
      </c>
      <c r="D386" s="132" t="s">
        <v>192</v>
      </c>
      <c r="E386" s="133" t="s">
        <v>2368</v>
      </c>
      <c r="F386" s="134" t="s">
        <v>2369</v>
      </c>
      <c r="G386" s="135" t="s">
        <v>204</v>
      </c>
      <c r="H386" s="136">
        <v>2</v>
      </c>
      <c r="I386" s="137"/>
      <c r="J386" s="138">
        <f>ROUND(I386*H386,2)</f>
        <v>0</v>
      </c>
      <c r="K386" s="134" t="s">
        <v>196</v>
      </c>
      <c r="L386" s="31"/>
      <c r="M386" s="139" t="s">
        <v>1</v>
      </c>
      <c r="N386" s="140" t="s">
        <v>44</v>
      </c>
      <c r="P386" s="141">
        <f>O386*H386</f>
        <v>0</v>
      </c>
      <c r="Q386" s="141">
        <v>0</v>
      </c>
      <c r="R386" s="141">
        <f>Q386*H386</f>
        <v>0</v>
      </c>
      <c r="S386" s="141">
        <v>0</v>
      </c>
      <c r="T386" s="142">
        <f>S386*H386</f>
        <v>0</v>
      </c>
      <c r="AR386" s="143" t="s">
        <v>197</v>
      </c>
      <c r="AT386" s="143" t="s">
        <v>192</v>
      </c>
      <c r="AU386" s="143" t="s">
        <v>89</v>
      </c>
      <c r="AY386" s="16" t="s">
        <v>190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87</v>
      </c>
      <c r="BK386" s="144">
        <f>ROUND(I386*H386,2)</f>
        <v>0</v>
      </c>
      <c r="BL386" s="16" t="s">
        <v>197</v>
      </c>
      <c r="BM386" s="143" t="s">
        <v>605</v>
      </c>
    </row>
    <row r="387" spans="2:65" s="1" customFormat="1" ht="19.5">
      <c r="B387" s="31"/>
      <c r="D387" s="145" t="s">
        <v>198</v>
      </c>
      <c r="F387" s="146" t="s">
        <v>2370</v>
      </c>
      <c r="I387" s="147"/>
      <c r="L387" s="31"/>
      <c r="M387" s="148"/>
      <c r="T387" s="55"/>
      <c r="AT387" s="16" t="s">
        <v>198</v>
      </c>
      <c r="AU387" s="16" t="s">
        <v>89</v>
      </c>
    </row>
    <row r="388" spans="2:65" s="1" customFormat="1">
      <c r="B388" s="31"/>
      <c r="D388" s="149" t="s">
        <v>200</v>
      </c>
      <c r="F388" s="150" t="s">
        <v>2371</v>
      </c>
      <c r="I388" s="147"/>
      <c r="L388" s="31"/>
      <c r="M388" s="148"/>
      <c r="T388" s="55"/>
      <c r="AT388" s="16" t="s">
        <v>200</v>
      </c>
      <c r="AU388" s="16" t="s">
        <v>89</v>
      </c>
    </row>
    <row r="389" spans="2:65" s="11" customFormat="1" ht="22.9" customHeight="1">
      <c r="B389" s="121"/>
      <c r="D389" s="122" t="s">
        <v>78</v>
      </c>
      <c r="E389" s="130" t="s">
        <v>240</v>
      </c>
      <c r="F389" s="130" t="s">
        <v>817</v>
      </c>
      <c r="I389" s="124"/>
      <c r="J389" s="131">
        <f>BK389</f>
        <v>0</v>
      </c>
      <c r="L389" s="121"/>
      <c r="M389" s="125"/>
      <c r="P389" s="126">
        <v>0</v>
      </c>
      <c r="R389" s="126">
        <v>0</v>
      </c>
      <c r="T389" s="127">
        <v>0</v>
      </c>
      <c r="AR389" s="122" t="s">
        <v>87</v>
      </c>
      <c r="AT389" s="128" t="s">
        <v>78</v>
      </c>
      <c r="AU389" s="128" t="s">
        <v>87</v>
      </c>
      <c r="AY389" s="122" t="s">
        <v>190</v>
      </c>
      <c r="BK389" s="129">
        <v>0</v>
      </c>
    </row>
    <row r="390" spans="2:65" s="11" customFormat="1" ht="22.9" customHeight="1">
      <c r="B390" s="121"/>
      <c r="D390" s="122" t="s">
        <v>78</v>
      </c>
      <c r="E390" s="130" t="s">
        <v>454</v>
      </c>
      <c r="F390" s="130" t="s">
        <v>830</v>
      </c>
      <c r="I390" s="124"/>
      <c r="J390" s="131">
        <f>BK390</f>
        <v>0</v>
      </c>
      <c r="L390" s="121"/>
      <c r="M390" s="125"/>
      <c r="P390" s="126">
        <f>SUM(P391:P421)</f>
        <v>0</v>
      </c>
      <c r="R390" s="126">
        <f>SUM(R391:R421)</f>
        <v>3.7365900000000001E-2</v>
      </c>
      <c r="T390" s="127">
        <f>SUM(T391:T421)</f>
        <v>0</v>
      </c>
      <c r="AR390" s="122" t="s">
        <v>87</v>
      </c>
      <c r="AT390" s="128" t="s">
        <v>78</v>
      </c>
      <c r="AU390" s="128" t="s">
        <v>87</v>
      </c>
      <c r="AY390" s="122" t="s">
        <v>190</v>
      </c>
      <c r="BK390" s="129">
        <f>SUM(BK391:BK421)</f>
        <v>0</v>
      </c>
    </row>
    <row r="391" spans="2:65" s="1" customFormat="1" ht="37.9" customHeight="1">
      <c r="B391" s="31"/>
      <c r="C391" s="132" t="s">
        <v>606</v>
      </c>
      <c r="D391" s="132" t="s">
        <v>192</v>
      </c>
      <c r="E391" s="133" t="s">
        <v>832</v>
      </c>
      <c r="F391" s="134" t="s">
        <v>833</v>
      </c>
      <c r="G391" s="135" t="s">
        <v>195</v>
      </c>
      <c r="H391" s="136">
        <v>189.1</v>
      </c>
      <c r="I391" s="137"/>
      <c r="J391" s="138">
        <f>ROUND(I391*H391,2)</f>
        <v>0</v>
      </c>
      <c r="K391" s="134" t="s">
        <v>196</v>
      </c>
      <c r="L391" s="31"/>
      <c r="M391" s="139" t="s">
        <v>1</v>
      </c>
      <c r="N391" s="140" t="s">
        <v>44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197</v>
      </c>
      <c r="AT391" s="143" t="s">
        <v>192</v>
      </c>
      <c r="AU391" s="143" t="s">
        <v>89</v>
      </c>
      <c r="AY391" s="16" t="s">
        <v>190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6" t="s">
        <v>87</v>
      </c>
      <c r="BK391" s="144">
        <f>ROUND(I391*H391,2)</f>
        <v>0</v>
      </c>
      <c r="BL391" s="16" t="s">
        <v>197</v>
      </c>
      <c r="BM391" s="143" t="s">
        <v>609</v>
      </c>
    </row>
    <row r="392" spans="2:65" s="1" customFormat="1" ht="29.25">
      <c r="B392" s="31"/>
      <c r="D392" s="145" t="s">
        <v>198</v>
      </c>
      <c r="F392" s="146" t="s">
        <v>835</v>
      </c>
      <c r="I392" s="147"/>
      <c r="L392" s="31"/>
      <c r="M392" s="148"/>
      <c r="T392" s="55"/>
      <c r="AT392" s="16" t="s">
        <v>198</v>
      </c>
      <c r="AU392" s="16" t="s">
        <v>89</v>
      </c>
    </row>
    <row r="393" spans="2:65" s="1" customFormat="1">
      <c r="B393" s="31"/>
      <c r="D393" s="149" t="s">
        <v>200</v>
      </c>
      <c r="F393" s="150" t="s">
        <v>836</v>
      </c>
      <c r="I393" s="147"/>
      <c r="L393" s="31"/>
      <c r="M393" s="148"/>
      <c r="T393" s="55"/>
      <c r="AT393" s="16" t="s">
        <v>200</v>
      </c>
      <c r="AU393" s="16" t="s">
        <v>89</v>
      </c>
    </row>
    <row r="394" spans="2:65" s="1" customFormat="1" ht="33" customHeight="1">
      <c r="B394" s="31"/>
      <c r="C394" s="132" t="s">
        <v>423</v>
      </c>
      <c r="D394" s="132" t="s">
        <v>192</v>
      </c>
      <c r="E394" s="133" t="s">
        <v>843</v>
      </c>
      <c r="F394" s="134" t="s">
        <v>844</v>
      </c>
      <c r="G394" s="135" t="s">
        <v>195</v>
      </c>
      <c r="H394" s="136">
        <v>17019</v>
      </c>
      <c r="I394" s="137"/>
      <c r="J394" s="138">
        <f>ROUND(I394*H394,2)</f>
        <v>0</v>
      </c>
      <c r="K394" s="134" t="s">
        <v>196</v>
      </c>
      <c r="L394" s="31"/>
      <c r="M394" s="139" t="s">
        <v>1</v>
      </c>
      <c r="N394" s="140" t="s">
        <v>44</v>
      </c>
      <c r="P394" s="141">
        <f>O394*H394</f>
        <v>0</v>
      </c>
      <c r="Q394" s="141">
        <v>0</v>
      </c>
      <c r="R394" s="141">
        <f>Q394*H394</f>
        <v>0</v>
      </c>
      <c r="S394" s="141">
        <v>0</v>
      </c>
      <c r="T394" s="142">
        <f>S394*H394</f>
        <v>0</v>
      </c>
      <c r="AR394" s="143" t="s">
        <v>197</v>
      </c>
      <c r="AT394" s="143" t="s">
        <v>192</v>
      </c>
      <c r="AU394" s="143" t="s">
        <v>89</v>
      </c>
      <c r="AY394" s="16" t="s">
        <v>190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6" t="s">
        <v>87</v>
      </c>
      <c r="BK394" s="144">
        <f>ROUND(I394*H394,2)</f>
        <v>0</v>
      </c>
      <c r="BL394" s="16" t="s">
        <v>197</v>
      </c>
      <c r="BM394" s="143" t="s">
        <v>612</v>
      </c>
    </row>
    <row r="395" spans="2:65" s="1" customFormat="1" ht="29.25">
      <c r="B395" s="31"/>
      <c r="D395" s="145" t="s">
        <v>198</v>
      </c>
      <c r="F395" s="146" t="s">
        <v>846</v>
      </c>
      <c r="I395" s="147"/>
      <c r="L395" s="31"/>
      <c r="M395" s="148"/>
      <c r="T395" s="55"/>
      <c r="AT395" s="16" t="s">
        <v>198</v>
      </c>
      <c r="AU395" s="16" t="s">
        <v>89</v>
      </c>
    </row>
    <row r="396" spans="2:65" s="1" customFormat="1">
      <c r="B396" s="31"/>
      <c r="D396" s="149" t="s">
        <v>200</v>
      </c>
      <c r="F396" s="150" t="s">
        <v>847</v>
      </c>
      <c r="I396" s="147"/>
      <c r="L396" s="31"/>
      <c r="M396" s="148"/>
      <c r="T396" s="55"/>
      <c r="AT396" s="16" t="s">
        <v>200</v>
      </c>
      <c r="AU396" s="16" t="s">
        <v>89</v>
      </c>
    </row>
    <row r="397" spans="2:65" s="1" customFormat="1" ht="37.9" customHeight="1">
      <c r="B397" s="31"/>
      <c r="C397" s="132" t="s">
        <v>614</v>
      </c>
      <c r="D397" s="132" t="s">
        <v>192</v>
      </c>
      <c r="E397" s="133" t="s">
        <v>854</v>
      </c>
      <c r="F397" s="134" t="s">
        <v>855</v>
      </c>
      <c r="G397" s="135" t="s">
        <v>195</v>
      </c>
      <c r="H397" s="136">
        <v>189.1</v>
      </c>
      <c r="I397" s="137"/>
      <c r="J397" s="138">
        <f>ROUND(I397*H397,2)</f>
        <v>0</v>
      </c>
      <c r="K397" s="134" t="s">
        <v>196</v>
      </c>
      <c r="L397" s="31"/>
      <c r="M397" s="139" t="s">
        <v>1</v>
      </c>
      <c r="N397" s="140" t="s">
        <v>44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197</v>
      </c>
      <c r="AT397" s="143" t="s">
        <v>192</v>
      </c>
      <c r="AU397" s="143" t="s">
        <v>89</v>
      </c>
      <c r="AY397" s="16" t="s">
        <v>190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6" t="s">
        <v>87</v>
      </c>
      <c r="BK397" s="144">
        <f>ROUND(I397*H397,2)</f>
        <v>0</v>
      </c>
      <c r="BL397" s="16" t="s">
        <v>197</v>
      </c>
      <c r="BM397" s="143" t="s">
        <v>617</v>
      </c>
    </row>
    <row r="398" spans="2:65" s="1" customFormat="1" ht="29.25">
      <c r="B398" s="31"/>
      <c r="D398" s="145" t="s">
        <v>198</v>
      </c>
      <c r="F398" s="146" t="s">
        <v>857</v>
      </c>
      <c r="I398" s="147"/>
      <c r="L398" s="31"/>
      <c r="M398" s="148"/>
      <c r="T398" s="55"/>
      <c r="AT398" s="16" t="s">
        <v>198</v>
      </c>
      <c r="AU398" s="16" t="s">
        <v>89</v>
      </c>
    </row>
    <row r="399" spans="2:65" s="1" customFormat="1">
      <c r="B399" s="31"/>
      <c r="D399" s="149" t="s">
        <v>200</v>
      </c>
      <c r="F399" s="150" t="s">
        <v>858</v>
      </c>
      <c r="I399" s="147"/>
      <c r="L399" s="31"/>
      <c r="M399" s="148"/>
      <c r="T399" s="55"/>
      <c r="AT399" s="16" t="s">
        <v>200</v>
      </c>
      <c r="AU399" s="16" t="s">
        <v>89</v>
      </c>
    </row>
    <row r="400" spans="2:65" s="1" customFormat="1" ht="37.9" customHeight="1">
      <c r="B400" s="31"/>
      <c r="C400" s="132" t="s">
        <v>429</v>
      </c>
      <c r="D400" s="132" t="s">
        <v>192</v>
      </c>
      <c r="E400" s="133" t="s">
        <v>837</v>
      </c>
      <c r="F400" s="134" t="s">
        <v>838</v>
      </c>
      <c r="G400" s="135" t="s">
        <v>195</v>
      </c>
      <c r="H400" s="136">
        <v>953.9</v>
      </c>
      <c r="I400" s="137"/>
      <c r="J400" s="138">
        <f>ROUND(I400*H400,2)</f>
        <v>0</v>
      </c>
      <c r="K400" s="134" t="s">
        <v>196</v>
      </c>
      <c r="L400" s="31"/>
      <c r="M400" s="139" t="s">
        <v>1</v>
      </c>
      <c r="N400" s="140" t="s">
        <v>44</v>
      </c>
      <c r="P400" s="141">
        <f>O400*H400</f>
        <v>0</v>
      </c>
      <c r="Q400" s="141">
        <v>0</v>
      </c>
      <c r="R400" s="141">
        <f>Q400*H400</f>
        <v>0</v>
      </c>
      <c r="S400" s="141">
        <v>0</v>
      </c>
      <c r="T400" s="142">
        <f>S400*H400</f>
        <v>0</v>
      </c>
      <c r="AR400" s="143" t="s">
        <v>197</v>
      </c>
      <c r="AT400" s="143" t="s">
        <v>192</v>
      </c>
      <c r="AU400" s="143" t="s">
        <v>89</v>
      </c>
      <c r="AY400" s="16" t="s">
        <v>190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6" t="s">
        <v>87</v>
      </c>
      <c r="BK400" s="144">
        <f>ROUND(I400*H400,2)</f>
        <v>0</v>
      </c>
      <c r="BL400" s="16" t="s">
        <v>197</v>
      </c>
      <c r="BM400" s="143" t="s">
        <v>622</v>
      </c>
    </row>
    <row r="401" spans="2:65" s="1" customFormat="1" ht="29.25">
      <c r="B401" s="31"/>
      <c r="D401" s="145" t="s">
        <v>198</v>
      </c>
      <c r="F401" s="146" t="s">
        <v>840</v>
      </c>
      <c r="I401" s="147"/>
      <c r="L401" s="31"/>
      <c r="M401" s="148"/>
      <c r="T401" s="55"/>
      <c r="AT401" s="16" t="s">
        <v>198</v>
      </c>
      <c r="AU401" s="16" t="s">
        <v>89</v>
      </c>
    </row>
    <row r="402" spans="2:65" s="1" customFormat="1">
      <c r="B402" s="31"/>
      <c r="D402" s="149" t="s">
        <v>200</v>
      </c>
      <c r="F402" s="150" t="s">
        <v>841</v>
      </c>
      <c r="I402" s="147"/>
      <c r="L402" s="31"/>
      <c r="M402" s="148"/>
      <c r="T402" s="55"/>
      <c r="AT402" s="16" t="s">
        <v>200</v>
      </c>
      <c r="AU402" s="16" t="s">
        <v>89</v>
      </c>
    </row>
    <row r="403" spans="2:65" s="1" customFormat="1" ht="33" customHeight="1">
      <c r="B403" s="31"/>
      <c r="C403" s="132" t="s">
        <v>625</v>
      </c>
      <c r="D403" s="132" t="s">
        <v>192</v>
      </c>
      <c r="E403" s="133" t="s">
        <v>848</v>
      </c>
      <c r="F403" s="134" t="s">
        <v>849</v>
      </c>
      <c r="G403" s="135" t="s">
        <v>195</v>
      </c>
      <c r="H403" s="136">
        <v>85851</v>
      </c>
      <c r="I403" s="137"/>
      <c r="J403" s="138">
        <f>ROUND(I403*H403,2)</f>
        <v>0</v>
      </c>
      <c r="K403" s="134" t="s">
        <v>196</v>
      </c>
      <c r="L403" s="31"/>
      <c r="M403" s="139" t="s">
        <v>1</v>
      </c>
      <c r="N403" s="140" t="s">
        <v>44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197</v>
      </c>
      <c r="AT403" s="143" t="s">
        <v>192</v>
      </c>
      <c r="AU403" s="143" t="s">
        <v>89</v>
      </c>
      <c r="AY403" s="16" t="s">
        <v>190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87</v>
      </c>
      <c r="BK403" s="144">
        <f>ROUND(I403*H403,2)</f>
        <v>0</v>
      </c>
      <c r="BL403" s="16" t="s">
        <v>197</v>
      </c>
      <c r="BM403" s="143" t="s">
        <v>628</v>
      </c>
    </row>
    <row r="404" spans="2:65" s="1" customFormat="1" ht="29.25">
      <c r="B404" s="31"/>
      <c r="D404" s="145" t="s">
        <v>198</v>
      </c>
      <c r="F404" s="146" t="s">
        <v>851</v>
      </c>
      <c r="I404" s="147"/>
      <c r="L404" s="31"/>
      <c r="M404" s="148"/>
      <c r="T404" s="55"/>
      <c r="AT404" s="16" t="s">
        <v>198</v>
      </c>
      <c r="AU404" s="16" t="s">
        <v>89</v>
      </c>
    </row>
    <row r="405" spans="2:65" s="1" customFormat="1">
      <c r="B405" s="31"/>
      <c r="D405" s="149" t="s">
        <v>200</v>
      </c>
      <c r="F405" s="150" t="s">
        <v>852</v>
      </c>
      <c r="I405" s="147"/>
      <c r="L405" s="31"/>
      <c r="M405" s="148"/>
      <c r="T405" s="55"/>
      <c r="AT405" s="16" t="s">
        <v>200</v>
      </c>
      <c r="AU405" s="16" t="s">
        <v>89</v>
      </c>
    </row>
    <row r="406" spans="2:65" s="1" customFormat="1" ht="19.5">
      <c r="B406" s="31"/>
      <c r="D406" s="145" t="s">
        <v>403</v>
      </c>
      <c r="F406" s="151" t="s">
        <v>2206</v>
      </c>
      <c r="I406" s="147"/>
      <c r="L406" s="31"/>
      <c r="M406" s="148"/>
      <c r="T406" s="55"/>
      <c r="AT406" s="16" t="s">
        <v>403</v>
      </c>
      <c r="AU406" s="16" t="s">
        <v>89</v>
      </c>
    </row>
    <row r="407" spans="2:65" s="1" customFormat="1" ht="37.9" customHeight="1">
      <c r="B407" s="31"/>
      <c r="C407" s="132" t="s">
        <v>434</v>
      </c>
      <c r="D407" s="132" t="s">
        <v>192</v>
      </c>
      <c r="E407" s="133" t="s">
        <v>859</v>
      </c>
      <c r="F407" s="134" t="s">
        <v>860</v>
      </c>
      <c r="G407" s="135" t="s">
        <v>195</v>
      </c>
      <c r="H407" s="136">
        <v>953.9</v>
      </c>
      <c r="I407" s="137"/>
      <c r="J407" s="138">
        <f>ROUND(I407*H407,2)</f>
        <v>0</v>
      </c>
      <c r="K407" s="134" t="s">
        <v>196</v>
      </c>
      <c r="L407" s="31"/>
      <c r="M407" s="139" t="s">
        <v>1</v>
      </c>
      <c r="N407" s="140" t="s">
        <v>44</v>
      </c>
      <c r="P407" s="141">
        <f>O407*H407</f>
        <v>0</v>
      </c>
      <c r="Q407" s="141">
        <v>0</v>
      </c>
      <c r="R407" s="141">
        <f>Q407*H407</f>
        <v>0</v>
      </c>
      <c r="S407" s="141">
        <v>0</v>
      </c>
      <c r="T407" s="142">
        <f>S407*H407</f>
        <v>0</v>
      </c>
      <c r="AR407" s="143" t="s">
        <v>197</v>
      </c>
      <c r="AT407" s="143" t="s">
        <v>192</v>
      </c>
      <c r="AU407" s="143" t="s">
        <v>89</v>
      </c>
      <c r="AY407" s="16" t="s">
        <v>190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87</v>
      </c>
      <c r="BK407" s="144">
        <f>ROUND(I407*H407,2)</f>
        <v>0</v>
      </c>
      <c r="BL407" s="16" t="s">
        <v>197</v>
      </c>
      <c r="BM407" s="143" t="s">
        <v>633</v>
      </c>
    </row>
    <row r="408" spans="2:65" s="1" customFormat="1" ht="29.25">
      <c r="B408" s="31"/>
      <c r="D408" s="145" t="s">
        <v>198</v>
      </c>
      <c r="F408" s="146" t="s">
        <v>862</v>
      </c>
      <c r="I408" s="147"/>
      <c r="L408" s="31"/>
      <c r="M408" s="148"/>
      <c r="T408" s="55"/>
      <c r="AT408" s="16" t="s">
        <v>198</v>
      </c>
      <c r="AU408" s="16" t="s">
        <v>89</v>
      </c>
    </row>
    <row r="409" spans="2:65" s="1" customFormat="1">
      <c r="B409" s="31"/>
      <c r="D409" s="149" t="s">
        <v>200</v>
      </c>
      <c r="F409" s="150" t="s">
        <v>863</v>
      </c>
      <c r="I409" s="147"/>
      <c r="L409" s="31"/>
      <c r="M409" s="148"/>
      <c r="T409" s="55"/>
      <c r="AT409" s="16" t="s">
        <v>200</v>
      </c>
      <c r="AU409" s="16" t="s">
        <v>89</v>
      </c>
    </row>
    <row r="410" spans="2:65" s="1" customFormat="1" ht="16.5" customHeight="1">
      <c r="B410" s="31"/>
      <c r="C410" s="132" t="s">
        <v>636</v>
      </c>
      <c r="D410" s="132" t="s">
        <v>192</v>
      </c>
      <c r="E410" s="133" t="s">
        <v>865</v>
      </c>
      <c r="F410" s="134" t="s">
        <v>866</v>
      </c>
      <c r="G410" s="135" t="s">
        <v>195</v>
      </c>
      <c r="H410" s="136">
        <v>1143</v>
      </c>
      <c r="I410" s="137"/>
      <c r="J410" s="138">
        <f>ROUND(I410*H410,2)</f>
        <v>0</v>
      </c>
      <c r="K410" s="134" t="s">
        <v>196</v>
      </c>
      <c r="L410" s="31"/>
      <c r="M410" s="139" t="s">
        <v>1</v>
      </c>
      <c r="N410" s="140" t="s">
        <v>44</v>
      </c>
      <c r="P410" s="141">
        <f>O410*H410</f>
        <v>0</v>
      </c>
      <c r="Q410" s="141">
        <v>0</v>
      </c>
      <c r="R410" s="141">
        <f>Q410*H410</f>
        <v>0</v>
      </c>
      <c r="S410" s="141">
        <v>0</v>
      </c>
      <c r="T410" s="142">
        <f>S410*H410</f>
        <v>0</v>
      </c>
      <c r="AR410" s="143" t="s">
        <v>197</v>
      </c>
      <c r="AT410" s="143" t="s">
        <v>192</v>
      </c>
      <c r="AU410" s="143" t="s">
        <v>89</v>
      </c>
      <c r="AY410" s="16" t="s">
        <v>190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87</v>
      </c>
      <c r="BK410" s="144">
        <f>ROUND(I410*H410,2)</f>
        <v>0</v>
      </c>
      <c r="BL410" s="16" t="s">
        <v>197</v>
      </c>
      <c r="BM410" s="143" t="s">
        <v>639</v>
      </c>
    </row>
    <row r="411" spans="2:65" s="1" customFormat="1" ht="19.5">
      <c r="B411" s="31"/>
      <c r="D411" s="145" t="s">
        <v>198</v>
      </c>
      <c r="F411" s="146" t="s">
        <v>868</v>
      </c>
      <c r="I411" s="147"/>
      <c r="L411" s="31"/>
      <c r="M411" s="148"/>
      <c r="T411" s="55"/>
      <c r="AT411" s="16" t="s">
        <v>198</v>
      </c>
      <c r="AU411" s="16" t="s">
        <v>89</v>
      </c>
    </row>
    <row r="412" spans="2:65" s="1" customFormat="1">
      <c r="B412" s="31"/>
      <c r="D412" s="149" t="s">
        <v>200</v>
      </c>
      <c r="F412" s="150" t="s">
        <v>869</v>
      </c>
      <c r="I412" s="147"/>
      <c r="L412" s="31"/>
      <c r="M412" s="148"/>
      <c r="T412" s="55"/>
      <c r="AT412" s="16" t="s">
        <v>200</v>
      </c>
      <c r="AU412" s="16" t="s">
        <v>89</v>
      </c>
    </row>
    <row r="413" spans="2:65" s="1" customFormat="1" ht="21.75" customHeight="1">
      <c r="B413" s="31"/>
      <c r="C413" s="132" t="s">
        <v>439</v>
      </c>
      <c r="D413" s="132" t="s">
        <v>192</v>
      </c>
      <c r="E413" s="133" t="s">
        <v>870</v>
      </c>
      <c r="F413" s="134" t="s">
        <v>871</v>
      </c>
      <c r="G413" s="135" t="s">
        <v>195</v>
      </c>
      <c r="H413" s="136">
        <v>102870</v>
      </c>
      <c r="I413" s="137"/>
      <c r="J413" s="138">
        <f>ROUND(I413*H413,2)</f>
        <v>0</v>
      </c>
      <c r="K413" s="134" t="s">
        <v>196</v>
      </c>
      <c r="L413" s="31"/>
      <c r="M413" s="139" t="s">
        <v>1</v>
      </c>
      <c r="N413" s="140" t="s">
        <v>44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197</v>
      </c>
      <c r="AT413" s="143" t="s">
        <v>192</v>
      </c>
      <c r="AU413" s="143" t="s">
        <v>89</v>
      </c>
      <c r="AY413" s="16" t="s">
        <v>190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6" t="s">
        <v>87</v>
      </c>
      <c r="BK413" s="144">
        <f>ROUND(I413*H413,2)</f>
        <v>0</v>
      </c>
      <c r="BL413" s="16" t="s">
        <v>197</v>
      </c>
      <c r="BM413" s="143" t="s">
        <v>644</v>
      </c>
    </row>
    <row r="414" spans="2:65" s="1" customFormat="1" ht="19.5">
      <c r="B414" s="31"/>
      <c r="D414" s="145" t="s">
        <v>198</v>
      </c>
      <c r="F414" s="146" t="s">
        <v>873</v>
      </c>
      <c r="I414" s="147"/>
      <c r="L414" s="31"/>
      <c r="M414" s="148"/>
      <c r="T414" s="55"/>
      <c r="AT414" s="16" t="s">
        <v>198</v>
      </c>
      <c r="AU414" s="16" t="s">
        <v>89</v>
      </c>
    </row>
    <row r="415" spans="2:65" s="1" customFormat="1">
      <c r="B415" s="31"/>
      <c r="D415" s="149" t="s">
        <v>200</v>
      </c>
      <c r="F415" s="150" t="s">
        <v>874</v>
      </c>
      <c r="I415" s="147"/>
      <c r="L415" s="31"/>
      <c r="M415" s="148"/>
      <c r="T415" s="55"/>
      <c r="AT415" s="16" t="s">
        <v>200</v>
      </c>
      <c r="AU415" s="16" t="s">
        <v>89</v>
      </c>
    </row>
    <row r="416" spans="2:65" s="1" customFormat="1" ht="21.75" customHeight="1">
      <c r="B416" s="31"/>
      <c r="C416" s="132" t="s">
        <v>647</v>
      </c>
      <c r="D416" s="132" t="s">
        <v>192</v>
      </c>
      <c r="E416" s="133" t="s">
        <v>876</v>
      </c>
      <c r="F416" s="134" t="s">
        <v>877</v>
      </c>
      <c r="G416" s="135" t="s">
        <v>195</v>
      </c>
      <c r="H416" s="136">
        <v>953.9</v>
      </c>
      <c r="I416" s="137"/>
      <c r="J416" s="138">
        <f>ROUND(I416*H416,2)</f>
        <v>0</v>
      </c>
      <c r="K416" s="134" t="s">
        <v>196</v>
      </c>
      <c r="L416" s="31"/>
      <c r="M416" s="139" t="s">
        <v>1</v>
      </c>
      <c r="N416" s="140" t="s">
        <v>44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197</v>
      </c>
      <c r="AT416" s="143" t="s">
        <v>192</v>
      </c>
      <c r="AU416" s="143" t="s">
        <v>89</v>
      </c>
      <c r="AY416" s="16" t="s">
        <v>190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6" t="s">
        <v>87</v>
      </c>
      <c r="BK416" s="144">
        <f>ROUND(I416*H416,2)</f>
        <v>0</v>
      </c>
      <c r="BL416" s="16" t="s">
        <v>197</v>
      </c>
      <c r="BM416" s="143" t="s">
        <v>650</v>
      </c>
    </row>
    <row r="417" spans="2:65" s="1" customFormat="1" ht="19.5">
      <c r="B417" s="31"/>
      <c r="D417" s="145" t="s">
        <v>198</v>
      </c>
      <c r="F417" s="146" t="s">
        <v>879</v>
      </c>
      <c r="I417" s="147"/>
      <c r="L417" s="31"/>
      <c r="M417" s="148"/>
      <c r="T417" s="55"/>
      <c r="AT417" s="16" t="s">
        <v>198</v>
      </c>
      <c r="AU417" s="16" t="s">
        <v>89</v>
      </c>
    </row>
    <row r="418" spans="2:65" s="1" customFormat="1">
      <c r="B418" s="31"/>
      <c r="D418" s="149" t="s">
        <v>200</v>
      </c>
      <c r="F418" s="150" t="s">
        <v>880</v>
      </c>
      <c r="I418" s="147"/>
      <c r="L418" s="31"/>
      <c r="M418" s="148"/>
      <c r="T418" s="55"/>
      <c r="AT418" s="16" t="s">
        <v>200</v>
      </c>
      <c r="AU418" s="16" t="s">
        <v>89</v>
      </c>
    </row>
    <row r="419" spans="2:65" s="1" customFormat="1" ht="33" customHeight="1">
      <c r="B419" s="31"/>
      <c r="C419" s="132" t="s">
        <v>445</v>
      </c>
      <c r="D419" s="132" t="s">
        <v>192</v>
      </c>
      <c r="E419" s="133" t="s">
        <v>881</v>
      </c>
      <c r="F419" s="134" t="s">
        <v>882</v>
      </c>
      <c r="G419" s="135" t="s">
        <v>195</v>
      </c>
      <c r="H419" s="136">
        <v>287.43</v>
      </c>
      <c r="I419" s="137"/>
      <c r="J419" s="138">
        <f>ROUND(I419*H419,2)</f>
        <v>0</v>
      </c>
      <c r="K419" s="134" t="s">
        <v>196</v>
      </c>
      <c r="L419" s="31"/>
      <c r="M419" s="139" t="s">
        <v>1</v>
      </c>
      <c r="N419" s="140" t="s">
        <v>44</v>
      </c>
      <c r="P419" s="141">
        <f>O419*H419</f>
        <v>0</v>
      </c>
      <c r="Q419" s="141">
        <v>1.2999999999999999E-4</v>
      </c>
      <c r="R419" s="141">
        <f>Q419*H419</f>
        <v>3.7365900000000001E-2</v>
      </c>
      <c r="S419" s="141">
        <v>0</v>
      </c>
      <c r="T419" s="142">
        <f>S419*H419</f>
        <v>0</v>
      </c>
      <c r="AR419" s="143" t="s">
        <v>197</v>
      </c>
      <c r="AT419" s="143" t="s">
        <v>192</v>
      </c>
      <c r="AU419" s="143" t="s">
        <v>89</v>
      </c>
      <c r="AY419" s="16" t="s">
        <v>190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87</v>
      </c>
      <c r="BK419" s="144">
        <f>ROUND(I419*H419,2)</f>
        <v>0</v>
      </c>
      <c r="BL419" s="16" t="s">
        <v>197</v>
      </c>
      <c r="BM419" s="143" t="s">
        <v>656</v>
      </c>
    </row>
    <row r="420" spans="2:65" s="1" customFormat="1" ht="19.5">
      <c r="B420" s="31"/>
      <c r="D420" s="145" t="s">
        <v>198</v>
      </c>
      <c r="F420" s="146" t="s">
        <v>884</v>
      </c>
      <c r="I420" s="147"/>
      <c r="L420" s="31"/>
      <c r="M420" s="148"/>
      <c r="T420" s="55"/>
      <c r="AT420" s="16" t="s">
        <v>198</v>
      </c>
      <c r="AU420" s="16" t="s">
        <v>89</v>
      </c>
    </row>
    <row r="421" spans="2:65" s="1" customFormat="1">
      <c r="B421" s="31"/>
      <c r="D421" s="149" t="s">
        <v>200</v>
      </c>
      <c r="F421" s="150" t="s">
        <v>885</v>
      </c>
      <c r="I421" s="147"/>
      <c r="L421" s="31"/>
      <c r="M421" s="148"/>
      <c r="T421" s="55"/>
      <c r="AT421" s="16" t="s">
        <v>200</v>
      </c>
      <c r="AU421" s="16" t="s">
        <v>89</v>
      </c>
    </row>
    <row r="422" spans="2:65" s="11" customFormat="1" ht="22.9" customHeight="1">
      <c r="B422" s="121"/>
      <c r="D422" s="122" t="s">
        <v>78</v>
      </c>
      <c r="E422" s="130" t="s">
        <v>683</v>
      </c>
      <c r="F422" s="130" t="s">
        <v>892</v>
      </c>
      <c r="I422" s="124"/>
      <c r="J422" s="131">
        <f>BK422</f>
        <v>0</v>
      </c>
      <c r="L422" s="121"/>
      <c r="M422" s="125"/>
      <c r="P422" s="126">
        <f>SUM(P423:P441)</f>
        <v>0</v>
      </c>
      <c r="R422" s="126">
        <f>SUM(R423:R441)</f>
        <v>5.3784219999999994E-2</v>
      </c>
      <c r="T422" s="127">
        <f>SUM(T423:T441)</f>
        <v>0</v>
      </c>
      <c r="AR422" s="122" t="s">
        <v>87</v>
      </c>
      <c r="AT422" s="128" t="s">
        <v>78</v>
      </c>
      <c r="AU422" s="128" t="s">
        <v>87</v>
      </c>
      <c r="AY422" s="122" t="s">
        <v>190</v>
      </c>
      <c r="BK422" s="129">
        <f>SUM(BK423:BK441)</f>
        <v>0</v>
      </c>
    </row>
    <row r="423" spans="2:65" s="1" customFormat="1" ht="24.2" customHeight="1">
      <c r="B423" s="31"/>
      <c r="C423" s="132" t="s">
        <v>660</v>
      </c>
      <c r="D423" s="132" t="s">
        <v>192</v>
      </c>
      <c r="E423" s="133" t="s">
        <v>893</v>
      </c>
      <c r="F423" s="134" t="s">
        <v>894</v>
      </c>
      <c r="G423" s="135" t="s">
        <v>195</v>
      </c>
      <c r="H423" s="136">
        <v>1536.692</v>
      </c>
      <c r="I423" s="137"/>
      <c r="J423" s="138">
        <f>ROUND(I423*H423,2)</f>
        <v>0</v>
      </c>
      <c r="K423" s="134" t="s">
        <v>196</v>
      </c>
      <c r="L423" s="31"/>
      <c r="M423" s="139" t="s">
        <v>1</v>
      </c>
      <c r="N423" s="140" t="s">
        <v>44</v>
      </c>
      <c r="P423" s="141">
        <f>O423*H423</f>
        <v>0</v>
      </c>
      <c r="Q423" s="141">
        <v>3.4999999999999997E-5</v>
      </c>
      <c r="R423" s="141">
        <f>Q423*H423</f>
        <v>5.3784219999999994E-2</v>
      </c>
      <c r="S423" s="141">
        <v>0</v>
      </c>
      <c r="T423" s="142">
        <f>S423*H423</f>
        <v>0</v>
      </c>
      <c r="AR423" s="143" t="s">
        <v>197</v>
      </c>
      <c r="AT423" s="143" t="s">
        <v>192</v>
      </c>
      <c r="AU423" s="143" t="s">
        <v>89</v>
      </c>
      <c r="AY423" s="16" t="s">
        <v>190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87</v>
      </c>
      <c r="BK423" s="144">
        <f>ROUND(I423*H423,2)</f>
        <v>0</v>
      </c>
      <c r="BL423" s="16" t="s">
        <v>197</v>
      </c>
      <c r="BM423" s="143" t="s">
        <v>663</v>
      </c>
    </row>
    <row r="424" spans="2:65" s="1" customFormat="1" ht="19.5">
      <c r="B424" s="31"/>
      <c r="D424" s="145" t="s">
        <v>198</v>
      </c>
      <c r="F424" s="146" t="s">
        <v>896</v>
      </c>
      <c r="I424" s="147"/>
      <c r="L424" s="31"/>
      <c r="M424" s="148"/>
      <c r="T424" s="55"/>
      <c r="AT424" s="16" t="s">
        <v>198</v>
      </c>
      <c r="AU424" s="16" t="s">
        <v>89</v>
      </c>
    </row>
    <row r="425" spans="2:65" s="1" customFormat="1">
      <c r="B425" s="31"/>
      <c r="D425" s="149" t="s">
        <v>200</v>
      </c>
      <c r="F425" s="150" t="s">
        <v>897</v>
      </c>
      <c r="I425" s="147"/>
      <c r="L425" s="31"/>
      <c r="M425" s="148"/>
      <c r="T425" s="55"/>
      <c r="AT425" s="16" t="s">
        <v>200</v>
      </c>
      <c r="AU425" s="16" t="s">
        <v>89</v>
      </c>
    </row>
    <row r="426" spans="2:65" s="1" customFormat="1" ht="16.5" customHeight="1">
      <c r="B426" s="31"/>
      <c r="C426" s="132" t="s">
        <v>448</v>
      </c>
      <c r="D426" s="132" t="s">
        <v>192</v>
      </c>
      <c r="E426" s="133" t="s">
        <v>904</v>
      </c>
      <c r="F426" s="134" t="s">
        <v>905</v>
      </c>
      <c r="G426" s="135" t="s">
        <v>195</v>
      </c>
      <c r="H426" s="136">
        <v>1448.04</v>
      </c>
      <c r="I426" s="137"/>
      <c r="J426" s="138">
        <f>ROUND(I426*H426,2)</f>
        <v>0</v>
      </c>
      <c r="K426" s="134" t="s">
        <v>196</v>
      </c>
      <c r="L426" s="31"/>
      <c r="M426" s="139" t="s">
        <v>1</v>
      </c>
      <c r="N426" s="140" t="s">
        <v>44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197</v>
      </c>
      <c r="AT426" s="143" t="s">
        <v>192</v>
      </c>
      <c r="AU426" s="143" t="s">
        <v>89</v>
      </c>
      <c r="AY426" s="16" t="s">
        <v>190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6" t="s">
        <v>87</v>
      </c>
      <c r="BK426" s="144">
        <f>ROUND(I426*H426,2)</f>
        <v>0</v>
      </c>
      <c r="BL426" s="16" t="s">
        <v>197</v>
      </c>
      <c r="BM426" s="143" t="s">
        <v>669</v>
      </c>
    </row>
    <row r="427" spans="2:65" s="1" customFormat="1" ht="19.5">
      <c r="B427" s="31"/>
      <c r="D427" s="145" t="s">
        <v>198</v>
      </c>
      <c r="F427" s="146" t="s">
        <v>907</v>
      </c>
      <c r="I427" s="147"/>
      <c r="L427" s="31"/>
      <c r="M427" s="148"/>
      <c r="T427" s="55"/>
      <c r="AT427" s="16" t="s">
        <v>198</v>
      </c>
      <c r="AU427" s="16" t="s">
        <v>89</v>
      </c>
    </row>
    <row r="428" spans="2:65" s="1" customFormat="1">
      <c r="B428" s="31"/>
      <c r="D428" s="149" t="s">
        <v>200</v>
      </c>
      <c r="F428" s="150" t="s">
        <v>908</v>
      </c>
      <c r="I428" s="147"/>
      <c r="L428" s="31"/>
      <c r="M428" s="148"/>
      <c r="T428" s="55"/>
      <c r="AT428" s="16" t="s">
        <v>200</v>
      </c>
      <c r="AU428" s="16" t="s">
        <v>89</v>
      </c>
    </row>
    <row r="429" spans="2:65" s="1" customFormat="1" ht="16.5" customHeight="1">
      <c r="B429" s="31"/>
      <c r="C429" s="132" t="s">
        <v>672</v>
      </c>
      <c r="D429" s="132" t="s">
        <v>192</v>
      </c>
      <c r="E429" s="133" t="s">
        <v>899</v>
      </c>
      <c r="F429" s="134" t="s">
        <v>900</v>
      </c>
      <c r="G429" s="135" t="s">
        <v>195</v>
      </c>
      <c r="H429" s="136">
        <v>593.05600000000004</v>
      </c>
      <c r="I429" s="137"/>
      <c r="J429" s="138">
        <f>ROUND(I429*H429,2)</f>
        <v>0</v>
      </c>
      <c r="K429" s="134" t="s">
        <v>196</v>
      </c>
      <c r="L429" s="31"/>
      <c r="M429" s="139" t="s">
        <v>1</v>
      </c>
      <c r="N429" s="140" t="s">
        <v>44</v>
      </c>
      <c r="P429" s="141">
        <f>O429*H429</f>
        <v>0</v>
      </c>
      <c r="Q429" s="141">
        <v>0</v>
      </c>
      <c r="R429" s="141">
        <f>Q429*H429</f>
        <v>0</v>
      </c>
      <c r="S429" s="141">
        <v>0</v>
      </c>
      <c r="T429" s="142">
        <f>S429*H429</f>
        <v>0</v>
      </c>
      <c r="AR429" s="143" t="s">
        <v>197</v>
      </c>
      <c r="AT429" s="143" t="s">
        <v>192</v>
      </c>
      <c r="AU429" s="143" t="s">
        <v>89</v>
      </c>
      <c r="AY429" s="16" t="s">
        <v>190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87</v>
      </c>
      <c r="BK429" s="144">
        <f>ROUND(I429*H429,2)</f>
        <v>0</v>
      </c>
      <c r="BL429" s="16" t="s">
        <v>197</v>
      </c>
      <c r="BM429" s="143" t="s">
        <v>675</v>
      </c>
    </row>
    <row r="430" spans="2:65" s="1" customFormat="1" ht="19.5">
      <c r="B430" s="31"/>
      <c r="D430" s="145" t="s">
        <v>198</v>
      </c>
      <c r="F430" s="146" t="s">
        <v>902</v>
      </c>
      <c r="I430" s="147"/>
      <c r="L430" s="31"/>
      <c r="M430" s="148"/>
      <c r="T430" s="55"/>
      <c r="AT430" s="16" t="s">
        <v>198</v>
      </c>
      <c r="AU430" s="16" t="s">
        <v>89</v>
      </c>
    </row>
    <row r="431" spans="2:65" s="1" customFormat="1">
      <c r="B431" s="31"/>
      <c r="D431" s="149" t="s">
        <v>200</v>
      </c>
      <c r="F431" s="150" t="s">
        <v>903</v>
      </c>
      <c r="I431" s="147"/>
      <c r="L431" s="31"/>
      <c r="M431" s="148"/>
      <c r="T431" s="55"/>
      <c r="AT431" s="16" t="s">
        <v>200</v>
      </c>
      <c r="AU431" s="16" t="s">
        <v>89</v>
      </c>
    </row>
    <row r="432" spans="2:65" s="1" customFormat="1" ht="16.5" customHeight="1">
      <c r="B432" s="31"/>
      <c r="C432" s="132" t="s">
        <v>454</v>
      </c>
      <c r="D432" s="132" t="s">
        <v>192</v>
      </c>
      <c r="E432" s="133" t="s">
        <v>934</v>
      </c>
      <c r="F432" s="134" t="s">
        <v>1933</v>
      </c>
      <c r="G432" s="135" t="s">
        <v>936</v>
      </c>
      <c r="H432" s="136">
        <v>1</v>
      </c>
      <c r="I432" s="137"/>
      <c r="J432" s="138">
        <f>ROUND(I432*H432,2)</f>
        <v>0</v>
      </c>
      <c r="K432" s="134" t="s">
        <v>1</v>
      </c>
      <c r="L432" s="31"/>
      <c r="M432" s="139" t="s">
        <v>1</v>
      </c>
      <c r="N432" s="140" t="s">
        <v>44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197</v>
      </c>
      <c r="AT432" s="143" t="s">
        <v>192</v>
      </c>
      <c r="AU432" s="143" t="s">
        <v>89</v>
      </c>
      <c r="AY432" s="16" t="s">
        <v>190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6" t="s">
        <v>87</v>
      </c>
      <c r="BK432" s="144">
        <f>ROUND(I432*H432,2)</f>
        <v>0</v>
      </c>
      <c r="BL432" s="16" t="s">
        <v>197</v>
      </c>
      <c r="BM432" s="143" t="s">
        <v>680</v>
      </c>
    </row>
    <row r="433" spans="2:65" s="1" customFormat="1">
      <c r="B433" s="31"/>
      <c r="D433" s="145" t="s">
        <v>198</v>
      </c>
      <c r="F433" s="146" t="s">
        <v>1933</v>
      </c>
      <c r="I433" s="147"/>
      <c r="L433" s="31"/>
      <c r="M433" s="148"/>
      <c r="T433" s="55"/>
      <c r="AT433" s="16" t="s">
        <v>198</v>
      </c>
      <c r="AU433" s="16" t="s">
        <v>89</v>
      </c>
    </row>
    <row r="434" spans="2:65" s="1" customFormat="1" ht="16.5" customHeight="1">
      <c r="B434" s="31"/>
      <c r="C434" s="132" t="s">
        <v>683</v>
      </c>
      <c r="D434" s="132" t="s">
        <v>192</v>
      </c>
      <c r="E434" s="133" t="s">
        <v>930</v>
      </c>
      <c r="F434" s="134" t="s">
        <v>931</v>
      </c>
      <c r="G434" s="135" t="s">
        <v>932</v>
      </c>
      <c r="H434" s="136">
        <v>1</v>
      </c>
      <c r="I434" s="137"/>
      <c r="J434" s="138">
        <f>ROUND(I434*H434,2)</f>
        <v>0</v>
      </c>
      <c r="K434" s="134" t="s">
        <v>1</v>
      </c>
      <c r="L434" s="31"/>
      <c r="M434" s="139" t="s">
        <v>1</v>
      </c>
      <c r="N434" s="140" t="s">
        <v>44</v>
      </c>
      <c r="P434" s="141">
        <f>O434*H434</f>
        <v>0</v>
      </c>
      <c r="Q434" s="141">
        <v>0</v>
      </c>
      <c r="R434" s="141">
        <f>Q434*H434</f>
        <v>0</v>
      </c>
      <c r="S434" s="141">
        <v>0</v>
      </c>
      <c r="T434" s="142">
        <f>S434*H434</f>
        <v>0</v>
      </c>
      <c r="AR434" s="143" t="s">
        <v>197</v>
      </c>
      <c r="AT434" s="143" t="s">
        <v>192</v>
      </c>
      <c r="AU434" s="143" t="s">
        <v>89</v>
      </c>
      <c r="AY434" s="16" t="s">
        <v>190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6" t="s">
        <v>87</v>
      </c>
      <c r="BK434" s="144">
        <f>ROUND(I434*H434,2)</f>
        <v>0</v>
      </c>
      <c r="BL434" s="16" t="s">
        <v>197</v>
      </c>
      <c r="BM434" s="143" t="s">
        <v>686</v>
      </c>
    </row>
    <row r="435" spans="2:65" s="1" customFormat="1">
      <c r="B435" s="31"/>
      <c r="D435" s="145" t="s">
        <v>198</v>
      </c>
      <c r="F435" s="146" t="s">
        <v>931</v>
      </c>
      <c r="I435" s="147"/>
      <c r="L435" s="31"/>
      <c r="M435" s="148"/>
      <c r="T435" s="55"/>
      <c r="AT435" s="16" t="s">
        <v>198</v>
      </c>
      <c r="AU435" s="16" t="s">
        <v>89</v>
      </c>
    </row>
    <row r="436" spans="2:65" s="1" customFormat="1" ht="16.5" customHeight="1">
      <c r="B436" s="31"/>
      <c r="C436" s="132" t="s">
        <v>458</v>
      </c>
      <c r="D436" s="132" t="s">
        <v>192</v>
      </c>
      <c r="E436" s="133" t="s">
        <v>942</v>
      </c>
      <c r="F436" s="134" t="s">
        <v>943</v>
      </c>
      <c r="G436" s="135" t="s">
        <v>936</v>
      </c>
      <c r="H436" s="136">
        <v>1</v>
      </c>
      <c r="I436" s="137"/>
      <c r="J436" s="138">
        <f>ROUND(I436*H436,2)</f>
        <v>0</v>
      </c>
      <c r="K436" s="134" t="s">
        <v>1</v>
      </c>
      <c r="L436" s="31"/>
      <c r="M436" s="139" t="s">
        <v>1</v>
      </c>
      <c r="N436" s="140" t="s">
        <v>44</v>
      </c>
      <c r="P436" s="141">
        <f>O436*H436</f>
        <v>0</v>
      </c>
      <c r="Q436" s="141">
        <v>0</v>
      </c>
      <c r="R436" s="141">
        <f>Q436*H436</f>
        <v>0</v>
      </c>
      <c r="S436" s="141">
        <v>0</v>
      </c>
      <c r="T436" s="142">
        <f>S436*H436</f>
        <v>0</v>
      </c>
      <c r="AR436" s="143" t="s">
        <v>197</v>
      </c>
      <c r="AT436" s="143" t="s">
        <v>192</v>
      </c>
      <c r="AU436" s="143" t="s">
        <v>89</v>
      </c>
      <c r="AY436" s="16" t="s">
        <v>190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6" t="s">
        <v>87</v>
      </c>
      <c r="BK436" s="144">
        <f>ROUND(I436*H436,2)</f>
        <v>0</v>
      </c>
      <c r="BL436" s="16" t="s">
        <v>197</v>
      </c>
      <c r="BM436" s="143" t="s">
        <v>691</v>
      </c>
    </row>
    <row r="437" spans="2:65" s="1" customFormat="1">
      <c r="B437" s="31"/>
      <c r="D437" s="145" t="s">
        <v>198</v>
      </c>
      <c r="F437" s="146" t="s">
        <v>943</v>
      </c>
      <c r="I437" s="147"/>
      <c r="L437" s="31"/>
      <c r="M437" s="148"/>
      <c r="T437" s="55"/>
      <c r="AT437" s="16" t="s">
        <v>198</v>
      </c>
      <c r="AU437" s="16" t="s">
        <v>89</v>
      </c>
    </row>
    <row r="438" spans="2:65" s="1" customFormat="1" ht="16.5" customHeight="1">
      <c r="B438" s="31"/>
      <c r="C438" s="132" t="s">
        <v>694</v>
      </c>
      <c r="D438" s="132" t="s">
        <v>192</v>
      </c>
      <c r="E438" s="133" t="s">
        <v>2330</v>
      </c>
      <c r="F438" s="134" t="s">
        <v>2331</v>
      </c>
      <c r="G438" s="135" t="s">
        <v>936</v>
      </c>
      <c r="H438" s="136">
        <v>2</v>
      </c>
      <c r="I438" s="137"/>
      <c r="J438" s="138">
        <f>ROUND(I438*H438,2)</f>
        <v>0</v>
      </c>
      <c r="K438" s="134" t="s">
        <v>1</v>
      </c>
      <c r="L438" s="31"/>
      <c r="M438" s="139" t="s">
        <v>1</v>
      </c>
      <c r="N438" s="140" t="s">
        <v>44</v>
      </c>
      <c r="P438" s="141">
        <f>O438*H438</f>
        <v>0</v>
      </c>
      <c r="Q438" s="141">
        <v>0</v>
      </c>
      <c r="R438" s="141">
        <f>Q438*H438</f>
        <v>0</v>
      </c>
      <c r="S438" s="141">
        <v>0</v>
      </c>
      <c r="T438" s="142">
        <f>S438*H438</f>
        <v>0</v>
      </c>
      <c r="AR438" s="143" t="s">
        <v>197</v>
      </c>
      <c r="AT438" s="143" t="s">
        <v>192</v>
      </c>
      <c r="AU438" s="143" t="s">
        <v>89</v>
      </c>
      <c r="AY438" s="16" t="s">
        <v>190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6" t="s">
        <v>87</v>
      </c>
      <c r="BK438" s="144">
        <f>ROUND(I438*H438,2)</f>
        <v>0</v>
      </c>
      <c r="BL438" s="16" t="s">
        <v>197</v>
      </c>
      <c r="BM438" s="143" t="s">
        <v>697</v>
      </c>
    </row>
    <row r="439" spans="2:65" s="1" customFormat="1">
      <c r="B439" s="31"/>
      <c r="D439" s="145" t="s">
        <v>198</v>
      </c>
      <c r="F439" s="146" t="s">
        <v>2331</v>
      </c>
      <c r="I439" s="147"/>
      <c r="L439" s="31"/>
      <c r="M439" s="148"/>
      <c r="T439" s="55"/>
      <c r="AT439" s="16" t="s">
        <v>198</v>
      </c>
      <c r="AU439" s="16" t="s">
        <v>89</v>
      </c>
    </row>
    <row r="440" spans="2:65" s="1" customFormat="1" ht="21.75" customHeight="1">
      <c r="B440" s="31"/>
      <c r="C440" s="132" t="s">
        <v>465</v>
      </c>
      <c r="D440" s="132" t="s">
        <v>192</v>
      </c>
      <c r="E440" s="133" t="s">
        <v>1934</v>
      </c>
      <c r="F440" s="134" t="s">
        <v>2208</v>
      </c>
      <c r="G440" s="135" t="s">
        <v>936</v>
      </c>
      <c r="H440" s="136">
        <v>3</v>
      </c>
      <c r="I440" s="137"/>
      <c r="J440" s="138">
        <f>ROUND(I440*H440,2)</f>
        <v>0</v>
      </c>
      <c r="K440" s="134" t="s">
        <v>1</v>
      </c>
      <c r="L440" s="31"/>
      <c r="M440" s="139" t="s">
        <v>1</v>
      </c>
      <c r="N440" s="140" t="s">
        <v>44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197</v>
      </c>
      <c r="AT440" s="143" t="s">
        <v>192</v>
      </c>
      <c r="AU440" s="143" t="s">
        <v>89</v>
      </c>
      <c r="AY440" s="16" t="s">
        <v>190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6" t="s">
        <v>87</v>
      </c>
      <c r="BK440" s="144">
        <f>ROUND(I440*H440,2)</f>
        <v>0</v>
      </c>
      <c r="BL440" s="16" t="s">
        <v>197</v>
      </c>
      <c r="BM440" s="143" t="s">
        <v>702</v>
      </c>
    </row>
    <row r="441" spans="2:65" s="1" customFormat="1">
      <c r="B441" s="31"/>
      <c r="D441" s="145" t="s">
        <v>198</v>
      </c>
      <c r="F441" s="146" t="s">
        <v>2208</v>
      </c>
      <c r="I441" s="147"/>
      <c r="L441" s="31"/>
      <c r="M441" s="148"/>
      <c r="T441" s="55"/>
      <c r="AT441" s="16" t="s">
        <v>198</v>
      </c>
      <c r="AU441" s="16" t="s">
        <v>89</v>
      </c>
    </row>
    <row r="442" spans="2:65" s="11" customFormat="1" ht="22.9" customHeight="1">
      <c r="B442" s="121"/>
      <c r="D442" s="122" t="s">
        <v>78</v>
      </c>
      <c r="E442" s="130" t="s">
        <v>458</v>
      </c>
      <c r="F442" s="130" t="s">
        <v>952</v>
      </c>
      <c r="I442" s="124"/>
      <c r="J442" s="131">
        <f>BK442</f>
        <v>0</v>
      </c>
      <c r="L442" s="121"/>
      <c r="M442" s="125"/>
      <c r="P442" s="126">
        <f>SUM(P443:P520)</f>
        <v>0</v>
      </c>
      <c r="R442" s="126">
        <f>SUM(R443:R520)</f>
        <v>4.8359849999999997E-4</v>
      </c>
      <c r="T442" s="127">
        <f>SUM(T443:T520)</f>
        <v>84.286410749999988</v>
      </c>
      <c r="AR442" s="122" t="s">
        <v>87</v>
      </c>
      <c r="AT442" s="128" t="s">
        <v>78</v>
      </c>
      <c r="AU442" s="128" t="s">
        <v>87</v>
      </c>
      <c r="AY442" s="122" t="s">
        <v>190</v>
      </c>
      <c r="BK442" s="129">
        <f>SUM(BK443:BK520)</f>
        <v>0</v>
      </c>
    </row>
    <row r="443" spans="2:65" s="1" customFormat="1" ht="24.2" customHeight="1">
      <c r="B443" s="31"/>
      <c r="C443" s="132" t="s">
        <v>705</v>
      </c>
      <c r="D443" s="132" t="s">
        <v>192</v>
      </c>
      <c r="E443" s="133" t="s">
        <v>954</v>
      </c>
      <c r="F443" s="134" t="s">
        <v>955</v>
      </c>
      <c r="G443" s="135" t="s">
        <v>210</v>
      </c>
      <c r="H443" s="136">
        <v>17.82</v>
      </c>
      <c r="I443" s="137"/>
      <c r="J443" s="138">
        <f>ROUND(I443*H443,2)</f>
        <v>0</v>
      </c>
      <c r="K443" s="134" t="s">
        <v>196</v>
      </c>
      <c r="L443" s="31"/>
      <c r="M443" s="139" t="s">
        <v>1</v>
      </c>
      <c r="N443" s="140" t="s">
        <v>44</v>
      </c>
      <c r="P443" s="141">
        <f>O443*H443</f>
        <v>0</v>
      </c>
      <c r="Q443" s="141">
        <v>0</v>
      </c>
      <c r="R443" s="141">
        <f>Q443*H443</f>
        <v>0</v>
      </c>
      <c r="S443" s="141">
        <v>1.6</v>
      </c>
      <c r="T443" s="142">
        <f>S443*H443</f>
        <v>28.512</v>
      </c>
      <c r="AR443" s="143" t="s">
        <v>197</v>
      </c>
      <c r="AT443" s="143" t="s">
        <v>192</v>
      </c>
      <c r="AU443" s="143" t="s">
        <v>89</v>
      </c>
      <c r="AY443" s="16" t="s">
        <v>190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87</v>
      </c>
      <c r="BK443" s="144">
        <f>ROUND(I443*H443,2)</f>
        <v>0</v>
      </c>
      <c r="BL443" s="16" t="s">
        <v>197</v>
      </c>
      <c r="BM443" s="143" t="s">
        <v>708</v>
      </c>
    </row>
    <row r="444" spans="2:65" s="1" customFormat="1" ht="29.25">
      <c r="B444" s="31"/>
      <c r="D444" s="145" t="s">
        <v>198</v>
      </c>
      <c r="F444" s="146" t="s">
        <v>957</v>
      </c>
      <c r="I444" s="147"/>
      <c r="L444" s="31"/>
      <c r="M444" s="148"/>
      <c r="T444" s="55"/>
      <c r="AT444" s="16" t="s">
        <v>198</v>
      </c>
      <c r="AU444" s="16" t="s">
        <v>89</v>
      </c>
    </row>
    <row r="445" spans="2:65" s="1" customFormat="1">
      <c r="B445" s="31"/>
      <c r="D445" s="149" t="s">
        <v>200</v>
      </c>
      <c r="F445" s="150" t="s">
        <v>958</v>
      </c>
      <c r="I445" s="147"/>
      <c r="L445" s="31"/>
      <c r="M445" s="148"/>
      <c r="T445" s="55"/>
      <c r="AT445" s="16" t="s">
        <v>200</v>
      </c>
      <c r="AU445" s="16" t="s">
        <v>89</v>
      </c>
    </row>
    <row r="446" spans="2:65" s="1" customFormat="1" ht="37.9" customHeight="1">
      <c r="B446" s="31"/>
      <c r="C446" s="132" t="s">
        <v>466</v>
      </c>
      <c r="D446" s="132" t="s">
        <v>192</v>
      </c>
      <c r="E446" s="133" t="s">
        <v>981</v>
      </c>
      <c r="F446" s="134" t="s">
        <v>982</v>
      </c>
      <c r="G446" s="135" t="s">
        <v>210</v>
      </c>
      <c r="H446" s="136">
        <v>2.3759999999999999</v>
      </c>
      <c r="I446" s="137"/>
      <c r="J446" s="138">
        <f>ROUND(I446*H446,2)</f>
        <v>0</v>
      </c>
      <c r="K446" s="134" t="s">
        <v>196</v>
      </c>
      <c r="L446" s="31"/>
      <c r="M446" s="139" t="s">
        <v>1</v>
      </c>
      <c r="N446" s="140" t="s">
        <v>44</v>
      </c>
      <c r="P446" s="141">
        <f>O446*H446</f>
        <v>0</v>
      </c>
      <c r="Q446" s="141">
        <v>0</v>
      </c>
      <c r="R446" s="141">
        <f>Q446*H446</f>
        <v>0</v>
      </c>
      <c r="S446" s="141">
        <v>2.2000000000000002</v>
      </c>
      <c r="T446" s="142">
        <f>S446*H446</f>
        <v>5.2271999999999998</v>
      </c>
      <c r="AR446" s="143" t="s">
        <v>197</v>
      </c>
      <c r="AT446" s="143" t="s">
        <v>192</v>
      </c>
      <c r="AU446" s="143" t="s">
        <v>89</v>
      </c>
      <c r="AY446" s="16" t="s">
        <v>190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6" t="s">
        <v>87</v>
      </c>
      <c r="BK446" s="144">
        <f>ROUND(I446*H446,2)</f>
        <v>0</v>
      </c>
      <c r="BL446" s="16" t="s">
        <v>197</v>
      </c>
      <c r="BM446" s="143" t="s">
        <v>713</v>
      </c>
    </row>
    <row r="447" spans="2:65" s="1" customFormat="1" ht="19.5">
      <c r="B447" s="31"/>
      <c r="D447" s="145" t="s">
        <v>198</v>
      </c>
      <c r="F447" s="146" t="s">
        <v>984</v>
      </c>
      <c r="I447" s="147"/>
      <c r="L447" s="31"/>
      <c r="M447" s="148"/>
      <c r="T447" s="55"/>
      <c r="AT447" s="16" t="s">
        <v>198</v>
      </c>
      <c r="AU447" s="16" t="s">
        <v>89</v>
      </c>
    </row>
    <row r="448" spans="2:65" s="1" customFormat="1">
      <c r="B448" s="31"/>
      <c r="D448" s="149" t="s">
        <v>200</v>
      </c>
      <c r="F448" s="150" t="s">
        <v>985</v>
      </c>
      <c r="I448" s="147"/>
      <c r="L448" s="31"/>
      <c r="M448" s="148"/>
      <c r="T448" s="55"/>
      <c r="AT448" s="16" t="s">
        <v>200</v>
      </c>
      <c r="AU448" s="16" t="s">
        <v>89</v>
      </c>
    </row>
    <row r="449" spans="2:65" s="1" customFormat="1" ht="16.5" customHeight="1">
      <c r="B449" s="31"/>
      <c r="C449" s="132" t="s">
        <v>716</v>
      </c>
      <c r="D449" s="132" t="s">
        <v>192</v>
      </c>
      <c r="E449" s="133" t="s">
        <v>1099</v>
      </c>
      <c r="F449" s="134" t="s">
        <v>1100</v>
      </c>
      <c r="G449" s="135" t="s">
        <v>368</v>
      </c>
      <c r="H449" s="136">
        <v>34.799999999999997</v>
      </c>
      <c r="I449" s="137"/>
      <c r="J449" s="138">
        <f>ROUND(I449*H449,2)</f>
        <v>0</v>
      </c>
      <c r="K449" s="134" t="s">
        <v>196</v>
      </c>
      <c r="L449" s="31"/>
      <c r="M449" s="139" t="s">
        <v>1</v>
      </c>
      <c r="N449" s="140" t="s">
        <v>44</v>
      </c>
      <c r="P449" s="141">
        <f>O449*H449</f>
        <v>0</v>
      </c>
      <c r="Q449" s="141">
        <v>0</v>
      </c>
      <c r="R449" s="141">
        <f>Q449*H449</f>
        <v>0</v>
      </c>
      <c r="S449" s="141">
        <v>1.67E-3</v>
      </c>
      <c r="T449" s="142">
        <f>S449*H449</f>
        <v>5.8115999999999994E-2</v>
      </c>
      <c r="AR449" s="143" t="s">
        <v>197</v>
      </c>
      <c r="AT449" s="143" t="s">
        <v>192</v>
      </c>
      <c r="AU449" s="143" t="s">
        <v>89</v>
      </c>
      <c r="AY449" s="16" t="s">
        <v>190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87</v>
      </c>
      <c r="BK449" s="144">
        <f>ROUND(I449*H449,2)</f>
        <v>0</v>
      </c>
      <c r="BL449" s="16" t="s">
        <v>197</v>
      </c>
      <c r="BM449" s="143" t="s">
        <v>719</v>
      </c>
    </row>
    <row r="450" spans="2:65" s="1" customFormat="1">
      <c r="B450" s="31"/>
      <c r="D450" s="145" t="s">
        <v>198</v>
      </c>
      <c r="F450" s="146" t="s">
        <v>1102</v>
      </c>
      <c r="I450" s="147"/>
      <c r="L450" s="31"/>
      <c r="M450" s="148"/>
      <c r="T450" s="55"/>
      <c r="AT450" s="16" t="s">
        <v>198</v>
      </c>
      <c r="AU450" s="16" t="s">
        <v>89</v>
      </c>
    </row>
    <row r="451" spans="2:65" s="1" customFormat="1">
      <c r="B451" s="31"/>
      <c r="D451" s="149" t="s">
        <v>200</v>
      </c>
      <c r="F451" s="150" t="s">
        <v>1103</v>
      </c>
      <c r="I451" s="147"/>
      <c r="L451" s="31"/>
      <c r="M451" s="148"/>
      <c r="T451" s="55"/>
      <c r="AT451" s="16" t="s">
        <v>200</v>
      </c>
      <c r="AU451" s="16" t="s">
        <v>89</v>
      </c>
    </row>
    <row r="452" spans="2:65" s="1" customFormat="1" ht="33" customHeight="1">
      <c r="B452" s="31"/>
      <c r="C452" s="132" t="s">
        <v>470</v>
      </c>
      <c r="D452" s="132" t="s">
        <v>192</v>
      </c>
      <c r="E452" s="133" t="s">
        <v>1003</v>
      </c>
      <c r="F452" s="134" t="s">
        <v>1004</v>
      </c>
      <c r="G452" s="135" t="s">
        <v>195</v>
      </c>
      <c r="H452" s="136">
        <v>439.30099999999999</v>
      </c>
      <c r="I452" s="137"/>
      <c r="J452" s="138">
        <f>ROUND(I452*H452,2)</f>
        <v>0</v>
      </c>
      <c r="K452" s="134" t="s">
        <v>196</v>
      </c>
      <c r="L452" s="31"/>
      <c r="M452" s="139" t="s">
        <v>1</v>
      </c>
      <c r="N452" s="140" t="s">
        <v>44</v>
      </c>
      <c r="P452" s="141">
        <f>O452*H452</f>
        <v>0</v>
      </c>
      <c r="Q452" s="141">
        <v>0</v>
      </c>
      <c r="R452" s="141">
        <f>Q452*H452</f>
        <v>0</v>
      </c>
      <c r="S452" s="141">
        <v>2E-3</v>
      </c>
      <c r="T452" s="142">
        <f>S452*H452</f>
        <v>0.87860199999999999</v>
      </c>
      <c r="AR452" s="143" t="s">
        <v>197</v>
      </c>
      <c r="AT452" s="143" t="s">
        <v>192</v>
      </c>
      <c r="AU452" s="143" t="s">
        <v>89</v>
      </c>
      <c r="AY452" s="16" t="s">
        <v>190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87</v>
      </c>
      <c r="BK452" s="144">
        <f>ROUND(I452*H452,2)</f>
        <v>0</v>
      </c>
      <c r="BL452" s="16" t="s">
        <v>197</v>
      </c>
      <c r="BM452" s="143" t="s">
        <v>724</v>
      </c>
    </row>
    <row r="453" spans="2:65" s="1" customFormat="1" ht="19.5">
      <c r="B453" s="31"/>
      <c r="D453" s="145" t="s">
        <v>198</v>
      </c>
      <c r="F453" s="146" t="s">
        <v>1006</v>
      </c>
      <c r="I453" s="147"/>
      <c r="L453" s="31"/>
      <c r="M453" s="148"/>
      <c r="T453" s="55"/>
      <c r="AT453" s="16" t="s">
        <v>198</v>
      </c>
      <c r="AU453" s="16" t="s">
        <v>89</v>
      </c>
    </row>
    <row r="454" spans="2:65" s="1" customFormat="1">
      <c r="B454" s="31"/>
      <c r="D454" s="149" t="s">
        <v>200</v>
      </c>
      <c r="F454" s="150" t="s">
        <v>1007</v>
      </c>
      <c r="I454" s="147"/>
      <c r="L454" s="31"/>
      <c r="M454" s="148"/>
      <c r="T454" s="55"/>
      <c r="AT454" s="16" t="s">
        <v>200</v>
      </c>
      <c r="AU454" s="16" t="s">
        <v>89</v>
      </c>
    </row>
    <row r="455" spans="2:65" s="1" customFormat="1" ht="19.5">
      <c r="B455" s="31"/>
      <c r="D455" s="145" t="s">
        <v>403</v>
      </c>
      <c r="F455" s="151" t="s">
        <v>1008</v>
      </c>
      <c r="I455" s="147"/>
      <c r="L455" s="31"/>
      <c r="M455" s="148"/>
      <c r="T455" s="55"/>
      <c r="AT455" s="16" t="s">
        <v>403</v>
      </c>
      <c r="AU455" s="16" t="s">
        <v>89</v>
      </c>
    </row>
    <row r="456" spans="2:65" s="1" customFormat="1" ht="24.2" customHeight="1">
      <c r="B456" s="31"/>
      <c r="C456" s="132" t="s">
        <v>727</v>
      </c>
      <c r="D456" s="132" t="s">
        <v>192</v>
      </c>
      <c r="E456" s="133" t="s">
        <v>1015</v>
      </c>
      <c r="F456" s="134" t="s">
        <v>1016</v>
      </c>
      <c r="G456" s="135" t="s">
        <v>195</v>
      </c>
      <c r="H456" s="136">
        <v>439.30099999999999</v>
      </c>
      <c r="I456" s="137"/>
      <c r="J456" s="138">
        <f>ROUND(I456*H456,2)</f>
        <v>0</v>
      </c>
      <c r="K456" s="134" t="s">
        <v>196</v>
      </c>
      <c r="L456" s="31"/>
      <c r="M456" s="139" t="s">
        <v>1</v>
      </c>
      <c r="N456" s="140" t="s">
        <v>44</v>
      </c>
      <c r="P456" s="141">
        <f>O456*H456</f>
        <v>0</v>
      </c>
      <c r="Q456" s="141">
        <v>0</v>
      </c>
      <c r="R456" s="141">
        <f>Q456*H456</f>
        <v>0</v>
      </c>
      <c r="S456" s="141">
        <v>1.75E-3</v>
      </c>
      <c r="T456" s="142">
        <f>S456*H456</f>
        <v>0.76877675000000001</v>
      </c>
      <c r="AR456" s="143" t="s">
        <v>197</v>
      </c>
      <c r="AT456" s="143" t="s">
        <v>192</v>
      </c>
      <c r="AU456" s="143" t="s">
        <v>89</v>
      </c>
      <c r="AY456" s="16" t="s">
        <v>190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6" t="s">
        <v>87</v>
      </c>
      <c r="BK456" s="144">
        <f>ROUND(I456*H456,2)</f>
        <v>0</v>
      </c>
      <c r="BL456" s="16" t="s">
        <v>197</v>
      </c>
      <c r="BM456" s="143" t="s">
        <v>730</v>
      </c>
    </row>
    <row r="457" spans="2:65" s="1" customFormat="1" ht="29.25">
      <c r="B457" s="31"/>
      <c r="D457" s="145" t="s">
        <v>198</v>
      </c>
      <c r="F457" s="146" t="s">
        <v>1018</v>
      </c>
      <c r="I457" s="147"/>
      <c r="L457" s="31"/>
      <c r="M457" s="148"/>
      <c r="T457" s="55"/>
      <c r="AT457" s="16" t="s">
        <v>198</v>
      </c>
      <c r="AU457" s="16" t="s">
        <v>89</v>
      </c>
    </row>
    <row r="458" spans="2:65" s="1" customFormat="1">
      <c r="B458" s="31"/>
      <c r="D458" s="149" t="s">
        <v>200</v>
      </c>
      <c r="F458" s="150" t="s">
        <v>1019</v>
      </c>
      <c r="I458" s="147"/>
      <c r="L458" s="31"/>
      <c r="M458" s="148"/>
      <c r="T458" s="55"/>
      <c r="AT458" s="16" t="s">
        <v>200</v>
      </c>
      <c r="AU458" s="16" t="s">
        <v>89</v>
      </c>
    </row>
    <row r="459" spans="2:65" s="1" customFormat="1" ht="24.2" customHeight="1">
      <c r="B459" s="31"/>
      <c r="C459" s="132" t="s">
        <v>473</v>
      </c>
      <c r="D459" s="132" t="s">
        <v>192</v>
      </c>
      <c r="E459" s="133" t="s">
        <v>1010</v>
      </c>
      <c r="F459" s="134" t="s">
        <v>1011</v>
      </c>
      <c r="G459" s="135" t="s">
        <v>926</v>
      </c>
      <c r="H459" s="136">
        <v>10982.525</v>
      </c>
      <c r="I459" s="137"/>
      <c r="J459" s="138">
        <f>ROUND(I459*H459,2)</f>
        <v>0</v>
      </c>
      <c r="K459" s="134" t="s">
        <v>196</v>
      </c>
      <c r="L459" s="31"/>
      <c r="M459" s="139" t="s">
        <v>1</v>
      </c>
      <c r="N459" s="140" t="s">
        <v>44</v>
      </c>
      <c r="P459" s="141">
        <f>O459*H459</f>
        <v>0</v>
      </c>
      <c r="Q459" s="141">
        <v>0</v>
      </c>
      <c r="R459" s="141">
        <f>Q459*H459</f>
        <v>0</v>
      </c>
      <c r="S459" s="141">
        <v>1E-3</v>
      </c>
      <c r="T459" s="142">
        <f>S459*H459</f>
        <v>10.982524999999999</v>
      </c>
      <c r="AR459" s="143" t="s">
        <v>197</v>
      </c>
      <c r="AT459" s="143" t="s">
        <v>192</v>
      </c>
      <c r="AU459" s="143" t="s">
        <v>89</v>
      </c>
      <c r="AY459" s="16" t="s">
        <v>190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87</v>
      </c>
      <c r="BK459" s="144">
        <f>ROUND(I459*H459,2)</f>
        <v>0</v>
      </c>
      <c r="BL459" s="16" t="s">
        <v>197</v>
      </c>
      <c r="BM459" s="143" t="s">
        <v>735</v>
      </c>
    </row>
    <row r="460" spans="2:65" s="1" customFormat="1" ht="19.5">
      <c r="B460" s="31"/>
      <c r="D460" s="145" t="s">
        <v>198</v>
      </c>
      <c r="F460" s="146" t="s">
        <v>1013</v>
      </c>
      <c r="I460" s="147"/>
      <c r="L460" s="31"/>
      <c r="M460" s="148"/>
      <c r="T460" s="55"/>
      <c r="AT460" s="16" t="s">
        <v>198</v>
      </c>
      <c r="AU460" s="16" t="s">
        <v>89</v>
      </c>
    </row>
    <row r="461" spans="2:65" s="1" customFormat="1">
      <c r="B461" s="31"/>
      <c r="D461" s="149" t="s">
        <v>200</v>
      </c>
      <c r="F461" s="150" t="s">
        <v>1014</v>
      </c>
      <c r="I461" s="147"/>
      <c r="L461" s="31"/>
      <c r="M461" s="148"/>
      <c r="T461" s="55"/>
      <c r="AT461" s="16" t="s">
        <v>200</v>
      </c>
      <c r="AU461" s="16" t="s">
        <v>89</v>
      </c>
    </row>
    <row r="462" spans="2:65" s="1" customFormat="1" ht="24.2" customHeight="1">
      <c r="B462" s="31"/>
      <c r="C462" s="132" t="s">
        <v>737</v>
      </c>
      <c r="D462" s="132" t="s">
        <v>192</v>
      </c>
      <c r="E462" s="133" t="s">
        <v>2213</v>
      </c>
      <c r="F462" s="134" t="s">
        <v>2214</v>
      </c>
      <c r="G462" s="135" t="s">
        <v>195</v>
      </c>
      <c r="H462" s="136">
        <v>11.04</v>
      </c>
      <c r="I462" s="137"/>
      <c r="J462" s="138">
        <f>ROUND(I462*H462,2)</f>
        <v>0</v>
      </c>
      <c r="K462" s="134" t="s">
        <v>196</v>
      </c>
      <c r="L462" s="31"/>
      <c r="M462" s="139" t="s">
        <v>1</v>
      </c>
      <c r="N462" s="140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2.4649999999999998E-2</v>
      </c>
      <c r="T462" s="142">
        <f>S462*H462</f>
        <v>0.27213599999999993</v>
      </c>
      <c r="AR462" s="143" t="s">
        <v>197</v>
      </c>
      <c r="AT462" s="143" t="s">
        <v>192</v>
      </c>
      <c r="AU462" s="143" t="s">
        <v>89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740</v>
      </c>
    </row>
    <row r="463" spans="2:65" s="1" customFormat="1">
      <c r="B463" s="31"/>
      <c r="D463" s="145" t="s">
        <v>198</v>
      </c>
      <c r="F463" s="146" t="s">
        <v>2215</v>
      </c>
      <c r="I463" s="147"/>
      <c r="L463" s="31"/>
      <c r="M463" s="148"/>
      <c r="T463" s="55"/>
      <c r="AT463" s="16" t="s">
        <v>198</v>
      </c>
      <c r="AU463" s="16" t="s">
        <v>89</v>
      </c>
    </row>
    <row r="464" spans="2:65" s="1" customFormat="1">
      <c r="B464" s="31"/>
      <c r="D464" s="149" t="s">
        <v>200</v>
      </c>
      <c r="F464" s="150" t="s">
        <v>2216</v>
      </c>
      <c r="I464" s="147"/>
      <c r="L464" s="31"/>
      <c r="M464" s="148"/>
      <c r="T464" s="55"/>
      <c r="AT464" s="16" t="s">
        <v>200</v>
      </c>
      <c r="AU464" s="16" t="s">
        <v>89</v>
      </c>
    </row>
    <row r="465" spans="2:65" s="1" customFormat="1" ht="19.5">
      <c r="B465" s="31"/>
      <c r="D465" s="145" t="s">
        <v>403</v>
      </c>
      <c r="F465" s="151" t="s">
        <v>2372</v>
      </c>
      <c r="I465" s="147"/>
      <c r="L465" s="31"/>
      <c r="M465" s="148"/>
      <c r="T465" s="55"/>
      <c r="AT465" s="16" t="s">
        <v>403</v>
      </c>
      <c r="AU465" s="16" t="s">
        <v>89</v>
      </c>
    </row>
    <row r="466" spans="2:65" s="1" customFormat="1" ht="24.2" customHeight="1">
      <c r="B466" s="31"/>
      <c r="C466" s="132" t="s">
        <v>479</v>
      </c>
      <c r="D466" s="132" t="s">
        <v>192</v>
      </c>
      <c r="E466" s="133" t="s">
        <v>1190</v>
      </c>
      <c r="F466" s="134" t="s">
        <v>1191</v>
      </c>
      <c r="G466" s="135" t="s">
        <v>195</v>
      </c>
      <c r="H466" s="136">
        <v>11.04</v>
      </c>
      <c r="I466" s="137"/>
      <c r="J466" s="138">
        <f>ROUND(I466*H466,2)</f>
        <v>0</v>
      </c>
      <c r="K466" s="134" t="s">
        <v>196</v>
      </c>
      <c r="L466" s="31"/>
      <c r="M466" s="139" t="s">
        <v>1</v>
      </c>
      <c r="N466" s="140" t="s">
        <v>44</v>
      </c>
      <c r="P466" s="141">
        <f>O466*H466</f>
        <v>0</v>
      </c>
      <c r="Q466" s="141">
        <v>0</v>
      </c>
      <c r="R466" s="141">
        <f>Q466*H466</f>
        <v>0</v>
      </c>
      <c r="S466" s="141">
        <v>8.0000000000000002E-3</v>
      </c>
      <c r="T466" s="142">
        <f>S466*H466</f>
        <v>8.8319999999999996E-2</v>
      </c>
      <c r="AR466" s="143" t="s">
        <v>197</v>
      </c>
      <c r="AT466" s="143" t="s">
        <v>192</v>
      </c>
      <c r="AU466" s="143" t="s">
        <v>89</v>
      </c>
      <c r="AY466" s="16" t="s">
        <v>190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87</v>
      </c>
      <c r="BK466" s="144">
        <f>ROUND(I466*H466,2)</f>
        <v>0</v>
      </c>
      <c r="BL466" s="16" t="s">
        <v>197</v>
      </c>
      <c r="BM466" s="143" t="s">
        <v>744</v>
      </c>
    </row>
    <row r="467" spans="2:65" s="1" customFormat="1">
      <c r="B467" s="31"/>
      <c r="D467" s="145" t="s">
        <v>198</v>
      </c>
      <c r="F467" s="146" t="s">
        <v>1193</v>
      </c>
      <c r="I467" s="147"/>
      <c r="L467" s="31"/>
      <c r="M467" s="148"/>
      <c r="T467" s="55"/>
      <c r="AT467" s="16" t="s">
        <v>198</v>
      </c>
      <c r="AU467" s="16" t="s">
        <v>89</v>
      </c>
    </row>
    <row r="468" spans="2:65" s="1" customFormat="1">
      <c r="B468" s="31"/>
      <c r="D468" s="149" t="s">
        <v>200</v>
      </c>
      <c r="F468" s="150" t="s">
        <v>1194</v>
      </c>
      <c r="I468" s="147"/>
      <c r="L468" s="31"/>
      <c r="M468" s="148"/>
      <c r="T468" s="55"/>
      <c r="AT468" s="16" t="s">
        <v>200</v>
      </c>
      <c r="AU468" s="16" t="s">
        <v>89</v>
      </c>
    </row>
    <row r="469" spans="2:65" s="1" customFormat="1" ht="33" customHeight="1">
      <c r="B469" s="31"/>
      <c r="C469" s="132" t="s">
        <v>746</v>
      </c>
      <c r="D469" s="132" t="s">
        <v>192</v>
      </c>
      <c r="E469" s="133" t="s">
        <v>1095</v>
      </c>
      <c r="F469" s="134" t="s">
        <v>1096</v>
      </c>
      <c r="G469" s="135" t="s">
        <v>204</v>
      </c>
      <c r="H469" s="136">
        <v>4</v>
      </c>
      <c r="I469" s="137"/>
      <c r="J469" s="138">
        <f>ROUND(I469*H469,2)</f>
        <v>0</v>
      </c>
      <c r="K469" s="134" t="s">
        <v>1</v>
      </c>
      <c r="L469" s="31"/>
      <c r="M469" s="139" t="s">
        <v>1</v>
      </c>
      <c r="N469" s="140" t="s">
        <v>44</v>
      </c>
      <c r="P469" s="141">
        <f>O469*H469</f>
        <v>0</v>
      </c>
      <c r="Q469" s="141">
        <v>0</v>
      </c>
      <c r="R469" s="141">
        <f>Q469*H469</f>
        <v>0</v>
      </c>
      <c r="S469" s="141">
        <v>0</v>
      </c>
      <c r="T469" s="142">
        <f>S469*H469</f>
        <v>0</v>
      </c>
      <c r="AR469" s="143" t="s">
        <v>197</v>
      </c>
      <c r="AT469" s="143" t="s">
        <v>192</v>
      </c>
      <c r="AU469" s="143" t="s">
        <v>89</v>
      </c>
      <c r="AY469" s="16" t="s">
        <v>190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87</v>
      </c>
      <c r="BK469" s="144">
        <f>ROUND(I469*H469,2)</f>
        <v>0</v>
      </c>
      <c r="BL469" s="16" t="s">
        <v>197</v>
      </c>
      <c r="BM469" s="143" t="s">
        <v>749</v>
      </c>
    </row>
    <row r="470" spans="2:65" s="1" customFormat="1" ht="19.5">
      <c r="B470" s="31"/>
      <c r="D470" s="145" t="s">
        <v>198</v>
      </c>
      <c r="F470" s="146" t="s">
        <v>1098</v>
      </c>
      <c r="I470" s="147"/>
      <c r="L470" s="31"/>
      <c r="M470" s="148"/>
      <c r="T470" s="55"/>
      <c r="AT470" s="16" t="s">
        <v>198</v>
      </c>
      <c r="AU470" s="16" t="s">
        <v>89</v>
      </c>
    </row>
    <row r="471" spans="2:65" s="1" customFormat="1" ht="24.2" customHeight="1">
      <c r="B471" s="31"/>
      <c r="C471" s="132" t="s">
        <v>480</v>
      </c>
      <c r="D471" s="132" t="s">
        <v>192</v>
      </c>
      <c r="E471" s="133" t="s">
        <v>1068</v>
      </c>
      <c r="F471" s="134" t="s">
        <v>1069</v>
      </c>
      <c r="G471" s="135" t="s">
        <v>195</v>
      </c>
      <c r="H471" s="136">
        <v>4.32</v>
      </c>
      <c r="I471" s="137"/>
      <c r="J471" s="138">
        <f>ROUND(I471*H471,2)</f>
        <v>0</v>
      </c>
      <c r="K471" s="134" t="s">
        <v>196</v>
      </c>
      <c r="L471" s="31"/>
      <c r="M471" s="139" t="s">
        <v>1</v>
      </c>
      <c r="N471" s="140" t="s">
        <v>44</v>
      </c>
      <c r="P471" s="141">
        <f>O471*H471</f>
        <v>0</v>
      </c>
      <c r="Q471" s="141">
        <v>0</v>
      </c>
      <c r="R471" s="141">
        <f>Q471*H471</f>
        <v>0</v>
      </c>
      <c r="S471" s="141">
        <v>3.7999999999999999E-2</v>
      </c>
      <c r="T471" s="142">
        <f>S471*H471</f>
        <v>0.16416</v>
      </c>
      <c r="AR471" s="143" t="s">
        <v>197</v>
      </c>
      <c r="AT471" s="143" t="s">
        <v>192</v>
      </c>
      <c r="AU471" s="143" t="s">
        <v>89</v>
      </c>
      <c r="AY471" s="16" t="s">
        <v>190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6" t="s">
        <v>87</v>
      </c>
      <c r="BK471" s="144">
        <f>ROUND(I471*H471,2)</f>
        <v>0</v>
      </c>
      <c r="BL471" s="16" t="s">
        <v>197</v>
      </c>
      <c r="BM471" s="143" t="s">
        <v>752</v>
      </c>
    </row>
    <row r="472" spans="2:65" s="1" customFormat="1" ht="29.25">
      <c r="B472" s="31"/>
      <c r="D472" s="145" t="s">
        <v>198</v>
      </c>
      <c r="F472" s="146" t="s">
        <v>1071</v>
      </c>
      <c r="I472" s="147"/>
      <c r="L472" s="31"/>
      <c r="M472" s="148"/>
      <c r="T472" s="55"/>
      <c r="AT472" s="16" t="s">
        <v>198</v>
      </c>
      <c r="AU472" s="16" t="s">
        <v>89</v>
      </c>
    </row>
    <row r="473" spans="2:65" s="1" customFormat="1">
      <c r="B473" s="31"/>
      <c r="D473" s="149" t="s">
        <v>200</v>
      </c>
      <c r="F473" s="150" t="s">
        <v>1072</v>
      </c>
      <c r="I473" s="147"/>
      <c r="L473" s="31"/>
      <c r="M473" s="148"/>
      <c r="T473" s="55"/>
      <c r="AT473" s="16" t="s">
        <v>200</v>
      </c>
      <c r="AU473" s="16" t="s">
        <v>89</v>
      </c>
    </row>
    <row r="474" spans="2:65" s="1" customFormat="1" ht="24.2" customHeight="1">
      <c r="B474" s="31"/>
      <c r="C474" s="132" t="s">
        <v>754</v>
      </c>
      <c r="D474" s="132" t="s">
        <v>192</v>
      </c>
      <c r="E474" s="133" t="s">
        <v>1074</v>
      </c>
      <c r="F474" s="134" t="s">
        <v>1075</v>
      </c>
      <c r="G474" s="135" t="s">
        <v>195</v>
      </c>
      <c r="H474" s="136">
        <v>380.52</v>
      </c>
      <c r="I474" s="137"/>
      <c r="J474" s="138">
        <f>ROUND(I474*H474,2)</f>
        <v>0</v>
      </c>
      <c r="K474" s="134" t="s">
        <v>196</v>
      </c>
      <c r="L474" s="31"/>
      <c r="M474" s="139" t="s">
        <v>1</v>
      </c>
      <c r="N474" s="140" t="s">
        <v>44</v>
      </c>
      <c r="P474" s="141">
        <f>O474*H474</f>
        <v>0</v>
      </c>
      <c r="Q474" s="141">
        <v>0</v>
      </c>
      <c r="R474" s="141">
        <f>Q474*H474</f>
        <v>0</v>
      </c>
      <c r="S474" s="141">
        <v>3.4000000000000002E-2</v>
      </c>
      <c r="T474" s="142">
        <f>S474*H474</f>
        <v>12.93768</v>
      </c>
      <c r="AR474" s="143" t="s">
        <v>197</v>
      </c>
      <c r="AT474" s="143" t="s">
        <v>192</v>
      </c>
      <c r="AU474" s="143" t="s">
        <v>89</v>
      </c>
      <c r="AY474" s="16" t="s">
        <v>190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6" t="s">
        <v>87</v>
      </c>
      <c r="BK474" s="144">
        <f>ROUND(I474*H474,2)</f>
        <v>0</v>
      </c>
      <c r="BL474" s="16" t="s">
        <v>197</v>
      </c>
      <c r="BM474" s="143" t="s">
        <v>757</v>
      </c>
    </row>
    <row r="475" spans="2:65" s="1" customFormat="1" ht="29.25">
      <c r="B475" s="31"/>
      <c r="D475" s="145" t="s">
        <v>198</v>
      </c>
      <c r="F475" s="146" t="s">
        <v>1077</v>
      </c>
      <c r="I475" s="147"/>
      <c r="L475" s="31"/>
      <c r="M475" s="148"/>
      <c r="T475" s="55"/>
      <c r="AT475" s="16" t="s">
        <v>198</v>
      </c>
      <c r="AU475" s="16" t="s">
        <v>89</v>
      </c>
    </row>
    <row r="476" spans="2:65" s="1" customFormat="1">
      <c r="B476" s="31"/>
      <c r="D476" s="149" t="s">
        <v>200</v>
      </c>
      <c r="F476" s="150" t="s">
        <v>1078</v>
      </c>
      <c r="I476" s="147"/>
      <c r="L476" s="31"/>
      <c r="M476" s="148"/>
      <c r="T476" s="55"/>
      <c r="AT476" s="16" t="s">
        <v>200</v>
      </c>
      <c r="AU476" s="16" t="s">
        <v>89</v>
      </c>
    </row>
    <row r="477" spans="2:65" s="1" customFormat="1" ht="16.5" customHeight="1">
      <c r="B477" s="31"/>
      <c r="C477" s="132" t="s">
        <v>484</v>
      </c>
      <c r="D477" s="132" t="s">
        <v>192</v>
      </c>
      <c r="E477" s="133" t="s">
        <v>998</v>
      </c>
      <c r="F477" s="134" t="s">
        <v>999</v>
      </c>
      <c r="G477" s="135" t="s">
        <v>195</v>
      </c>
      <c r="H477" s="136">
        <v>257.08100000000002</v>
      </c>
      <c r="I477" s="137"/>
      <c r="J477" s="138">
        <f>ROUND(I477*H477,2)</f>
        <v>0</v>
      </c>
      <c r="K477" s="134" t="s">
        <v>196</v>
      </c>
      <c r="L477" s="31"/>
      <c r="M477" s="139" t="s">
        <v>1</v>
      </c>
      <c r="N477" s="140" t="s">
        <v>44</v>
      </c>
      <c r="P477" s="141">
        <f>O477*H477</f>
        <v>0</v>
      </c>
      <c r="Q477" s="141">
        <v>0</v>
      </c>
      <c r="R477" s="141">
        <f>Q477*H477</f>
        <v>0</v>
      </c>
      <c r="S477" s="141">
        <v>2.1000000000000001E-2</v>
      </c>
      <c r="T477" s="142">
        <f>S477*H477</f>
        <v>5.3987010000000009</v>
      </c>
      <c r="AR477" s="143" t="s">
        <v>197</v>
      </c>
      <c r="AT477" s="143" t="s">
        <v>192</v>
      </c>
      <c r="AU477" s="143" t="s">
        <v>89</v>
      </c>
      <c r="AY477" s="16" t="s">
        <v>190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6" t="s">
        <v>87</v>
      </c>
      <c r="BK477" s="144">
        <f>ROUND(I477*H477,2)</f>
        <v>0</v>
      </c>
      <c r="BL477" s="16" t="s">
        <v>197</v>
      </c>
      <c r="BM477" s="143" t="s">
        <v>762</v>
      </c>
    </row>
    <row r="478" spans="2:65" s="1" customFormat="1" ht="29.25">
      <c r="B478" s="31"/>
      <c r="D478" s="145" t="s">
        <v>198</v>
      </c>
      <c r="F478" s="146" t="s">
        <v>1001</v>
      </c>
      <c r="I478" s="147"/>
      <c r="L478" s="31"/>
      <c r="M478" s="148"/>
      <c r="T478" s="55"/>
      <c r="AT478" s="16" t="s">
        <v>198</v>
      </c>
      <c r="AU478" s="16" t="s">
        <v>89</v>
      </c>
    </row>
    <row r="479" spans="2:65" s="1" customFormat="1">
      <c r="B479" s="31"/>
      <c r="D479" s="149" t="s">
        <v>200</v>
      </c>
      <c r="F479" s="150" t="s">
        <v>1002</v>
      </c>
      <c r="I479" s="147"/>
      <c r="L479" s="31"/>
      <c r="M479" s="148"/>
      <c r="T479" s="55"/>
      <c r="AT479" s="16" t="s">
        <v>200</v>
      </c>
      <c r="AU479" s="16" t="s">
        <v>89</v>
      </c>
    </row>
    <row r="480" spans="2:65" s="1" customFormat="1" ht="24.2" customHeight="1">
      <c r="B480" s="31"/>
      <c r="C480" s="132" t="s">
        <v>764</v>
      </c>
      <c r="D480" s="132" t="s">
        <v>192</v>
      </c>
      <c r="E480" s="133" t="s">
        <v>1010</v>
      </c>
      <c r="F480" s="134" t="s">
        <v>1011</v>
      </c>
      <c r="G480" s="135" t="s">
        <v>926</v>
      </c>
      <c r="H480" s="136">
        <v>46.62</v>
      </c>
      <c r="I480" s="137"/>
      <c r="J480" s="138">
        <f>ROUND(I480*H480,2)</f>
        <v>0</v>
      </c>
      <c r="K480" s="134" t="s">
        <v>196</v>
      </c>
      <c r="L480" s="31"/>
      <c r="M480" s="139" t="s">
        <v>1</v>
      </c>
      <c r="N480" s="140" t="s">
        <v>44</v>
      </c>
      <c r="P480" s="141">
        <f>O480*H480</f>
        <v>0</v>
      </c>
      <c r="Q480" s="141">
        <v>0</v>
      </c>
      <c r="R480" s="141">
        <f>Q480*H480</f>
        <v>0</v>
      </c>
      <c r="S480" s="141">
        <v>1E-3</v>
      </c>
      <c r="T480" s="142">
        <f>S480*H480</f>
        <v>4.6620000000000002E-2</v>
      </c>
      <c r="AR480" s="143" t="s">
        <v>197</v>
      </c>
      <c r="AT480" s="143" t="s">
        <v>192</v>
      </c>
      <c r="AU480" s="143" t="s">
        <v>89</v>
      </c>
      <c r="AY480" s="16" t="s">
        <v>190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6" t="s">
        <v>87</v>
      </c>
      <c r="BK480" s="144">
        <f>ROUND(I480*H480,2)</f>
        <v>0</v>
      </c>
      <c r="BL480" s="16" t="s">
        <v>197</v>
      </c>
      <c r="BM480" s="143" t="s">
        <v>767</v>
      </c>
    </row>
    <row r="481" spans="2:65" s="1" customFormat="1" ht="19.5">
      <c r="B481" s="31"/>
      <c r="D481" s="145" t="s">
        <v>198</v>
      </c>
      <c r="F481" s="146" t="s">
        <v>1013</v>
      </c>
      <c r="I481" s="147"/>
      <c r="L481" s="31"/>
      <c r="M481" s="148"/>
      <c r="T481" s="55"/>
      <c r="AT481" s="16" t="s">
        <v>198</v>
      </c>
      <c r="AU481" s="16" t="s">
        <v>89</v>
      </c>
    </row>
    <row r="482" spans="2:65" s="1" customFormat="1">
      <c r="B482" s="31"/>
      <c r="D482" s="149" t="s">
        <v>200</v>
      </c>
      <c r="F482" s="150" t="s">
        <v>1014</v>
      </c>
      <c r="I482" s="147"/>
      <c r="L482" s="31"/>
      <c r="M482" s="148"/>
      <c r="T482" s="55"/>
      <c r="AT482" s="16" t="s">
        <v>200</v>
      </c>
      <c r="AU482" s="16" t="s">
        <v>89</v>
      </c>
    </row>
    <row r="483" spans="2:65" s="1" customFormat="1" ht="16.5" customHeight="1">
      <c r="B483" s="31"/>
      <c r="C483" s="132" t="s">
        <v>487</v>
      </c>
      <c r="D483" s="132" t="s">
        <v>192</v>
      </c>
      <c r="E483" s="133" t="s">
        <v>1145</v>
      </c>
      <c r="F483" s="134" t="s">
        <v>1146</v>
      </c>
      <c r="G483" s="135" t="s">
        <v>195</v>
      </c>
      <c r="H483" s="136">
        <v>13.5</v>
      </c>
      <c r="I483" s="137"/>
      <c r="J483" s="138">
        <f>ROUND(I483*H483,2)</f>
        <v>0</v>
      </c>
      <c r="K483" s="134" t="s">
        <v>196</v>
      </c>
      <c r="L483" s="31"/>
      <c r="M483" s="139" t="s">
        <v>1</v>
      </c>
      <c r="N483" s="140" t="s">
        <v>44</v>
      </c>
      <c r="P483" s="141">
        <f>O483*H483</f>
        <v>0</v>
      </c>
      <c r="Q483" s="141">
        <v>0</v>
      </c>
      <c r="R483" s="141">
        <f>Q483*H483</f>
        <v>0</v>
      </c>
      <c r="S483" s="141">
        <v>1.7999999999999999E-2</v>
      </c>
      <c r="T483" s="142">
        <f>S483*H483</f>
        <v>0.24299999999999999</v>
      </c>
      <c r="AR483" s="143" t="s">
        <v>197</v>
      </c>
      <c r="AT483" s="143" t="s">
        <v>192</v>
      </c>
      <c r="AU483" s="143" t="s">
        <v>89</v>
      </c>
      <c r="AY483" s="16" t="s">
        <v>190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87</v>
      </c>
      <c r="BK483" s="144">
        <f>ROUND(I483*H483,2)</f>
        <v>0</v>
      </c>
      <c r="BL483" s="16" t="s">
        <v>197</v>
      </c>
      <c r="BM483" s="143" t="s">
        <v>771</v>
      </c>
    </row>
    <row r="484" spans="2:65" s="1" customFormat="1">
      <c r="B484" s="31"/>
      <c r="D484" s="145" t="s">
        <v>198</v>
      </c>
      <c r="F484" s="146" t="s">
        <v>1148</v>
      </c>
      <c r="I484" s="147"/>
      <c r="L484" s="31"/>
      <c r="M484" s="148"/>
      <c r="T484" s="55"/>
      <c r="AT484" s="16" t="s">
        <v>198</v>
      </c>
      <c r="AU484" s="16" t="s">
        <v>89</v>
      </c>
    </row>
    <row r="485" spans="2:65" s="1" customFormat="1">
      <c r="B485" s="31"/>
      <c r="D485" s="149" t="s">
        <v>200</v>
      </c>
      <c r="F485" s="150" t="s">
        <v>1149</v>
      </c>
      <c r="I485" s="147"/>
      <c r="L485" s="31"/>
      <c r="M485" s="148"/>
      <c r="T485" s="55"/>
      <c r="AT485" s="16" t="s">
        <v>200</v>
      </c>
      <c r="AU485" s="16" t="s">
        <v>89</v>
      </c>
    </row>
    <row r="486" spans="2:65" s="1" customFormat="1" ht="24.2" customHeight="1">
      <c r="B486" s="31"/>
      <c r="C486" s="132" t="s">
        <v>773</v>
      </c>
      <c r="D486" s="132" t="s">
        <v>192</v>
      </c>
      <c r="E486" s="133" t="s">
        <v>1035</v>
      </c>
      <c r="F486" s="134" t="s">
        <v>1036</v>
      </c>
      <c r="G486" s="135" t="s">
        <v>204</v>
      </c>
      <c r="H486" s="136">
        <v>5</v>
      </c>
      <c r="I486" s="137"/>
      <c r="J486" s="138">
        <f>ROUND(I486*H486,2)</f>
        <v>0</v>
      </c>
      <c r="K486" s="134" t="s">
        <v>196</v>
      </c>
      <c r="L486" s="31"/>
      <c r="M486" s="139" t="s">
        <v>1</v>
      </c>
      <c r="N486" s="140" t="s">
        <v>44</v>
      </c>
      <c r="P486" s="141">
        <f>O486*H486</f>
        <v>0</v>
      </c>
      <c r="Q486" s="141">
        <v>0</v>
      </c>
      <c r="R486" s="141">
        <f>Q486*H486</f>
        <v>0</v>
      </c>
      <c r="S486" s="141">
        <v>2.9999999999999997E-4</v>
      </c>
      <c r="T486" s="142">
        <f>S486*H486</f>
        <v>1.4999999999999998E-3</v>
      </c>
      <c r="AR486" s="143" t="s">
        <v>197</v>
      </c>
      <c r="AT486" s="143" t="s">
        <v>192</v>
      </c>
      <c r="AU486" s="143" t="s">
        <v>89</v>
      </c>
      <c r="AY486" s="16" t="s">
        <v>190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6" t="s">
        <v>87</v>
      </c>
      <c r="BK486" s="144">
        <f>ROUND(I486*H486,2)</f>
        <v>0</v>
      </c>
      <c r="BL486" s="16" t="s">
        <v>197</v>
      </c>
      <c r="BM486" s="143" t="s">
        <v>776</v>
      </c>
    </row>
    <row r="487" spans="2:65" s="1" customFormat="1" ht="19.5">
      <c r="B487" s="31"/>
      <c r="D487" s="145" t="s">
        <v>198</v>
      </c>
      <c r="F487" s="146" t="s">
        <v>1038</v>
      </c>
      <c r="I487" s="147"/>
      <c r="L487" s="31"/>
      <c r="M487" s="148"/>
      <c r="T487" s="55"/>
      <c r="AT487" s="16" t="s">
        <v>198</v>
      </c>
      <c r="AU487" s="16" t="s">
        <v>89</v>
      </c>
    </row>
    <row r="488" spans="2:65" s="1" customFormat="1">
      <c r="B488" s="31"/>
      <c r="D488" s="149" t="s">
        <v>200</v>
      </c>
      <c r="F488" s="150" t="s">
        <v>1039</v>
      </c>
      <c r="I488" s="147"/>
      <c r="L488" s="31"/>
      <c r="M488" s="148"/>
      <c r="T488" s="55"/>
      <c r="AT488" s="16" t="s">
        <v>200</v>
      </c>
      <c r="AU488" s="16" t="s">
        <v>89</v>
      </c>
    </row>
    <row r="489" spans="2:65" s="1" customFormat="1" ht="16.5" customHeight="1">
      <c r="B489" s="31"/>
      <c r="C489" s="132" t="s">
        <v>493</v>
      </c>
      <c r="D489" s="132" t="s">
        <v>192</v>
      </c>
      <c r="E489" s="133" t="s">
        <v>1041</v>
      </c>
      <c r="F489" s="134" t="s">
        <v>1042</v>
      </c>
      <c r="G489" s="135" t="s">
        <v>204</v>
      </c>
      <c r="H489" s="136">
        <v>3</v>
      </c>
      <c r="I489" s="137"/>
      <c r="J489" s="138">
        <f>ROUND(I489*H489,2)</f>
        <v>0</v>
      </c>
      <c r="K489" s="134" t="s">
        <v>196</v>
      </c>
      <c r="L489" s="31"/>
      <c r="M489" s="139" t="s">
        <v>1</v>
      </c>
      <c r="N489" s="140" t="s">
        <v>44</v>
      </c>
      <c r="P489" s="141">
        <f>O489*H489</f>
        <v>0</v>
      </c>
      <c r="Q489" s="141">
        <v>0</v>
      </c>
      <c r="R489" s="141">
        <f>Q489*H489</f>
        <v>0</v>
      </c>
      <c r="S489" s="141">
        <v>2.0109999999999999E-2</v>
      </c>
      <c r="T489" s="142">
        <f>S489*H489</f>
        <v>6.0329999999999995E-2</v>
      </c>
      <c r="AR489" s="143" t="s">
        <v>197</v>
      </c>
      <c r="AT489" s="143" t="s">
        <v>192</v>
      </c>
      <c r="AU489" s="143" t="s">
        <v>89</v>
      </c>
      <c r="AY489" s="16" t="s">
        <v>190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6" t="s">
        <v>87</v>
      </c>
      <c r="BK489" s="144">
        <f>ROUND(I489*H489,2)</f>
        <v>0</v>
      </c>
      <c r="BL489" s="16" t="s">
        <v>197</v>
      </c>
      <c r="BM489" s="143" t="s">
        <v>781</v>
      </c>
    </row>
    <row r="490" spans="2:65" s="1" customFormat="1">
      <c r="B490" s="31"/>
      <c r="D490" s="145" t="s">
        <v>198</v>
      </c>
      <c r="F490" s="146" t="s">
        <v>1044</v>
      </c>
      <c r="I490" s="147"/>
      <c r="L490" s="31"/>
      <c r="M490" s="148"/>
      <c r="T490" s="55"/>
      <c r="AT490" s="16" t="s">
        <v>198</v>
      </c>
      <c r="AU490" s="16" t="s">
        <v>89</v>
      </c>
    </row>
    <row r="491" spans="2:65" s="1" customFormat="1">
      <c r="B491" s="31"/>
      <c r="D491" s="149" t="s">
        <v>200</v>
      </c>
      <c r="F491" s="150" t="s">
        <v>1045</v>
      </c>
      <c r="I491" s="147"/>
      <c r="L491" s="31"/>
      <c r="M491" s="148"/>
      <c r="T491" s="55"/>
      <c r="AT491" s="16" t="s">
        <v>200</v>
      </c>
      <c r="AU491" s="16" t="s">
        <v>89</v>
      </c>
    </row>
    <row r="492" spans="2:65" s="1" customFormat="1" ht="24.2" customHeight="1">
      <c r="B492" s="31"/>
      <c r="C492" s="132" t="s">
        <v>784</v>
      </c>
      <c r="D492" s="132" t="s">
        <v>192</v>
      </c>
      <c r="E492" s="133" t="s">
        <v>1026</v>
      </c>
      <c r="F492" s="134" t="s">
        <v>1027</v>
      </c>
      <c r="G492" s="135" t="s">
        <v>368</v>
      </c>
      <c r="H492" s="136">
        <v>107.4</v>
      </c>
      <c r="I492" s="137"/>
      <c r="J492" s="138">
        <f>ROUND(I492*H492,2)</f>
        <v>0</v>
      </c>
      <c r="K492" s="134" t="s">
        <v>196</v>
      </c>
      <c r="L492" s="31"/>
      <c r="M492" s="139" t="s">
        <v>1</v>
      </c>
      <c r="N492" s="140" t="s">
        <v>44</v>
      </c>
      <c r="P492" s="141">
        <f>O492*H492</f>
        <v>0</v>
      </c>
      <c r="Q492" s="141">
        <v>0</v>
      </c>
      <c r="R492" s="141">
        <f>Q492*H492</f>
        <v>0</v>
      </c>
      <c r="S492" s="141">
        <v>1.91E-3</v>
      </c>
      <c r="T492" s="142">
        <f>S492*H492</f>
        <v>0.20513400000000001</v>
      </c>
      <c r="AR492" s="143" t="s">
        <v>197</v>
      </c>
      <c r="AT492" s="143" t="s">
        <v>192</v>
      </c>
      <c r="AU492" s="143" t="s">
        <v>89</v>
      </c>
      <c r="AY492" s="16" t="s">
        <v>190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6" t="s">
        <v>87</v>
      </c>
      <c r="BK492" s="144">
        <f>ROUND(I492*H492,2)</f>
        <v>0</v>
      </c>
      <c r="BL492" s="16" t="s">
        <v>197</v>
      </c>
      <c r="BM492" s="143" t="s">
        <v>787</v>
      </c>
    </row>
    <row r="493" spans="2:65" s="1" customFormat="1" ht="19.5">
      <c r="B493" s="31"/>
      <c r="D493" s="145" t="s">
        <v>198</v>
      </c>
      <c r="F493" s="146" t="s">
        <v>1029</v>
      </c>
      <c r="I493" s="147"/>
      <c r="L493" s="31"/>
      <c r="M493" s="148"/>
      <c r="T493" s="55"/>
      <c r="AT493" s="16" t="s">
        <v>198</v>
      </c>
      <c r="AU493" s="16" t="s">
        <v>89</v>
      </c>
    </row>
    <row r="494" spans="2:65" s="1" customFormat="1">
      <c r="B494" s="31"/>
      <c r="D494" s="149" t="s">
        <v>200</v>
      </c>
      <c r="F494" s="150" t="s">
        <v>1030</v>
      </c>
      <c r="I494" s="147"/>
      <c r="L494" s="31"/>
      <c r="M494" s="148"/>
      <c r="T494" s="55"/>
      <c r="AT494" s="16" t="s">
        <v>200</v>
      </c>
      <c r="AU494" s="16" t="s">
        <v>89</v>
      </c>
    </row>
    <row r="495" spans="2:65" s="1" customFormat="1" ht="33" customHeight="1">
      <c r="B495" s="31"/>
      <c r="C495" s="132" t="s">
        <v>498</v>
      </c>
      <c r="D495" s="132" t="s">
        <v>192</v>
      </c>
      <c r="E495" s="133" t="s">
        <v>1021</v>
      </c>
      <c r="F495" s="134" t="s">
        <v>1022</v>
      </c>
      <c r="G495" s="135" t="s">
        <v>204</v>
      </c>
      <c r="H495" s="136">
        <v>5</v>
      </c>
      <c r="I495" s="137"/>
      <c r="J495" s="138">
        <f>ROUND(I495*H495,2)</f>
        <v>0</v>
      </c>
      <c r="K495" s="134" t="s">
        <v>196</v>
      </c>
      <c r="L495" s="31"/>
      <c r="M495" s="139" t="s">
        <v>1</v>
      </c>
      <c r="N495" s="140" t="s">
        <v>44</v>
      </c>
      <c r="P495" s="141">
        <f>O495*H495</f>
        <v>0</v>
      </c>
      <c r="Q495" s="141">
        <v>0</v>
      </c>
      <c r="R495" s="141">
        <f>Q495*H495</f>
        <v>0</v>
      </c>
      <c r="S495" s="141">
        <v>1.8799999999999999E-3</v>
      </c>
      <c r="T495" s="142">
        <f>S495*H495</f>
        <v>9.4000000000000004E-3</v>
      </c>
      <c r="AR495" s="143" t="s">
        <v>197</v>
      </c>
      <c r="AT495" s="143" t="s">
        <v>192</v>
      </c>
      <c r="AU495" s="143" t="s">
        <v>89</v>
      </c>
      <c r="AY495" s="16" t="s">
        <v>190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6" t="s">
        <v>87</v>
      </c>
      <c r="BK495" s="144">
        <f>ROUND(I495*H495,2)</f>
        <v>0</v>
      </c>
      <c r="BL495" s="16" t="s">
        <v>197</v>
      </c>
      <c r="BM495" s="143" t="s">
        <v>792</v>
      </c>
    </row>
    <row r="496" spans="2:65" s="1" customFormat="1" ht="19.5">
      <c r="B496" s="31"/>
      <c r="D496" s="145" t="s">
        <v>198</v>
      </c>
      <c r="F496" s="146" t="s">
        <v>1024</v>
      </c>
      <c r="I496" s="147"/>
      <c r="L496" s="31"/>
      <c r="M496" s="148"/>
      <c r="T496" s="55"/>
      <c r="AT496" s="16" t="s">
        <v>198</v>
      </c>
      <c r="AU496" s="16" t="s">
        <v>89</v>
      </c>
    </row>
    <row r="497" spans="2:65" s="1" customFormat="1">
      <c r="B497" s="31"/>
      <c r="D497" s="149" t="s">
        <v>200</v>
      </c>
      <c r="F497" s="150" t="s">
        <v>1025</v>
      </c>
      <c r="I497" s="147"/>
      <c r="L497" s="31"/>
      <c r="M497" s="148"/>
      <c r="T497" s="55"/>
      <c r="AT497" s="16" t="s">
        <v>200</v>
      </c>
      <c r="AU497" s="16" t="s">
        <v>89</v>
      </c>
    </row>
    <row r="498" spans="2:65" s="1" customFormat="1" ht="37.9" customHeight="1">
      <c r="B498" s="31"/>
      <c r="C498" s="132" t="s">
        <v>795</v>
      </c>
      <c r="D498" s="132" t="s">
        <v>192</v>
      </c>
      <c r="E498" s="133" t="s">
        <v>981</v>
      </c>
      <c r="F498" s="134" t="s">
        <v>982</v>
      </c>
      <c r="G498" s="135" t="s">
        <v>210</v>
      </c>
      <c r="H498" s="136">
        <v>2.9969999999999999</v>
      </c>
      <c r="I498" s="137"/>
      <c r="J498" s="138">
        <f>ROUND(I498*H498,2)</f>
        <v>0</v>
      </c>
      <c r="K498" s="134" t="s">
        <v>196</v>
      </c>
      <c r="L498" s="31"/>
      <c r="M498" s="139" t="s">
        <v>1</v>
      </c>
      <c r="N498" s="140" t="s">
        <v>44</v>
      </c>
      <c r="P498" s="141">
        <f>O498*H498</f>
        <v>0</v>
      </c>
      <c r="Q498" s="141">
        <v>0</v>
      </c>
      <c r="R498" s="141">
        <f>Q498*H498</f>
        <v>0</v>
      </c>
      <c r="S498" s="141">
        <v>2.2000000000000002</v>
      </c>
      <c r="T498" s="142">
        <f>S498*H498</f>
        <v>6.5933999999999999</v>
      </c>
      <c r="AR498" s="143" t="s">
        <v>197</v>
      </c>
      <c r="AT498" s="143" t="s">
        <v>192</v>
      </c>
      <c r="AU498" s="143" t="s">
        <v>89</v>
      </c>
      <c r="AY498" s="16" t="s">
        <v>190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6" t="s">
        <v>87</v>
      </c>
      <c r="BK498" s="144">
        <f>ROUND(I498*H498,2)</f>
        <v>0</v>
      </c>
      <c r="BL498" s="16" t="s">
        <v>197</v>
      </c>
      <c r="BM498" s="143" t="s">
        <v>798</v>
      </c>
    </row>
    <row r="499" spans="2:65" s="1" customFormat="1" ht="19.5">
      <c r="B499" s="31"/>
      <c r="D499" s="145" t="s">
        <v>198</v>
      </c>
      <c r="F499" s="146" t="s">
        <v>984</v>
      </c>
      <c r="I499" s="147"/>
      <c r="L499" s="31"/>
      <c r="M499" s="148"/>
      <c r="T499" s="55"/>
      <c r="AT499" s="16" t="s">
        <v>198</v>
      </c>
      <c r="AU499" s="16" t="s">
        <v>89</v>
      </c>
    </row>
    <row r="500" spans="2:65" s="1" customFormat="1">
      <c r="B500" s="31"/>
      <c r="D500" s="149" t="s">
        <v>200</v>
      </c>
      <c r="F500" s="150" t="s">
        <v>985</v>
      </c>
      <c r="I500" s="147"/>
      <c r="L500" s="31"/>
      <c r="M500" s="148"/>
      <c r="T500" s="55"/>
      <c r="AT500" s="16" t="s">
        <v>200</v>
      </c>
      <c r="AU500" s="16" t="s">
        <v>89</v>
      </c>
    </row>
    <row r="501" spans="2:65" s="1" customFormat="1" ht="24.2" customHeight="1">
      <c r="B501" s="31"/>
      <c r="C501" s="132" t="s">
        <v>504</v>
      </c>
      <c r="D501" s="132" t="s">
        <v>192</v>
      </c>
      <c r="E501" s="133" t="s">
        <v>965</v>
      </c>
      <c r="F501" s="134" t="s">
        <v>966</v>
      </c>
      <c r="G501" s="135" t="s">
        <v>368</v>
      </c>
      <c r="H501" s="136">
        <v>20.7</v>
      </c>
      <c r="I501" s="137"/>
      <c r="J501" s="138">
        <f>ROUND(I501*H501,2)</f>
        <v>0</v>
      </c>
      <c r="K501" s="134" t="s">
        <v>196</v>
      </c>
      <c r="L501" s="31"/>
      <c r="M501" s="139" t="s">
        <v>1</v>
      </c>
      <c r="N501" s="140" t="s">
        <v>44</v>
      </c>
      <c r="P501" s="141">
        <f>O501*H501</f>
        <v>0</v>
      </c>
      <c r="Q501" s="141">
        <v>2.3099999999999999E-5</v>
      </c>
      <c r="R501" s="141">
        <f>Q501*H501</f>
        <v>4.7816999999999998E-4</v>
      </c>
      <c r="S501" s="141">
        <v>0</v>
      </c>
      <c r="T501" s="142">
        <f>S501*H501</f>
        <v>0</v>
      </c>
      <c r="AR501" s="143" t="s">
        <v>197</v>
      </c>
      <c r="AT501" s="143" t="s">
        <v>192</v>
      </c>
      <c r="AU501" s="143" t="s">
        <v>89</v>
      </c>
      <c r="AY501" s="16" t="s">
        <v>190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87</v>
      </c>
      <c r="BK501" s="144">
        <f>ROUND(I501*H501,2)</f>
        <v>0</v>
      </c>
      <c r="BL501" s="16" t="s">
        <v>197</v>
      </c>
      <c r="BM501" s="143" t="s">
        <v>803</v>
      </c>
    </row>
    <row r="502" spans="2:65" s="1" customFormat="1" ht="19.5">
      <c r="B502" s="31"/>
      <c r="D502" s="145" t="s">
        <v>198</v>
      </c>
      <c r="F502" s="146" t="s">
        <v>968</v>
      </c>
      <c r="I502" s="147"/>
      <c r="L502" s="31"/>
      <c r="M502" s="148"/>
      <c r="T502" s="55"/>
      <c r="AT502" s="16" t="s">
        <v>198</v>
      </c>
      <c r="AU502" s="16" t="s">
        <v>89</v>
      </c>
    </row>
    <row r="503" spans="2:65" s="1" customFormat="1">
      <c r="B503" s="31"/>
      <c r="D503" s="149" t="s">
        <v>200</v>
      </c>
      <c r="F503" s="150" t="s">
        <v>969</v>
      </c>
      <c r="I503" s="147"/>
      <c r="L503" s="31"/>
      <c r="M503" s="148"/>
      <c r="T503" s="55"/>
      <c r="AT503" s="16" t="s">
        <v>200</v>
      </c>
      <c r="AU503" s="16" t="s">
        <v>89</v>
      </c>
    </row>
    <row r="504" spans="2:65" s="1" customFormat="1" ht="24.2" customHeight="1">
      <c r="B504" s="31"/>
      <c r="C504" s="132" t="s">
        <v>806</v>
      </c>
      <c r="D504" s="132" t="s">
        <v>192</v>
      </c>
      <c r="E504" s="133" t="s">
        <v>2373</v>
      </c>
      <c r="F504" s="134" t="s">
        <v>2374</v>
      </c>
      <c r="G504" s="135" t="s">
        <v>368</v>
      </c>
      <c r="H504" s="136">
        <v>3.3</v>
      </c>
      <c r="I504" s="137"/>
      <c r="J504" s="138">
        <f>ROUND(I504*H504,2)</f>
        <v>0</v>
      </c>
      <c r="K504" s="134" t="s">
        <v>196</v>
      </c>
      <c r="L504" s="31"/>
      <c r="M504" s="139" t="s">
        <v>1</v>
      </c>
      <c r="N504" s="140" t="s">
        <v>44</v>
      </c>
      <c r="P504" s="141">
        <f>O504*H504</f>
        <v>0</v>
      </c>
      <c r="Q504" s="141">
        <v>1.6449999999999999E-6</v>
      </c>
      <c r="R504" s="141">
        <f>Q504*H504</f>
        <v>5.4284999999999998E-6</v>
      </c>
      <c r="S504" s="141">
        <v>0</v>
      </c>
      <c r="T504" s="142">
        <f>S504*H504</f>
        <v>0</v>
      </c>
      <c r="AR504" s="143" t="s">
        <v>197</v>
      </c>
      <c r="AT504" s="143" t="s">
        <v>192</v>
      </c>
      <c r="AU504" s="143" t="s">
        <v>89</v>
      </c>
      <c r="AY504" s="16" t="s">
        <v>190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6" t="s">
        <v>87</v>
      </c>
      <c r="BK504" s="144">
        <f>ROUND(I504*H504,2)</f>
        <v>0</v>
      </c>
      <c r="BL504" s="16" t="s">
        <v>197</v>
      </c>
      <c r="BM504" s="143" t="s">
        <v>809</v>
      </c>
    </row>
    <row r="505" spans="2:65" s="1" customFormat="1" ht="19.5">
      <c r="B505" s="31"/>
      <c r="D505" s="145" t="s">
        <v>198</v>
      </c>
      <c r="F505" s="146" t="s">
        <v>2375</v>
      </c>
      <c r="I505" s="147"/>
      <c r="L505" s="31"/>
      <c r="M505" s="148"/>
      <c r="T505" s="55"/>
      <c r="AT505" s="16" t="s">
        <v>198</v>
      </c>
      <c r="AU505" s="16" t="s">
        <v>89</v>
      </c>
    </row>
    <row r="506" spans="2:65" s="1" customFormat="1">
      <c r="B506" s="31"/>
      <c r="D506" s="149" t="s">
        <v>200</v>
      </c>
      <c r="F506" s="150" t="s">
        <v>2376</v>
      </c>
      <c r="I506" s="147"/>
      <c r="L506" s="31"/>
      <c r="M506" s="148"/>
      <c r="T506" s="55"/>
      <c r="AT506" s="16" t="s">
        <v>200</v>
      </c>
      <c r="AU506" s="16" t="s">
        <v>89</v>
      </c>
    </row>
    <row r="507" spans="2:65" s="1" customFormat="1" ht="24.2" customHeight="1">
      <c r="B507" s="31"/>
      <c r="C507" s="132" t="s">
        <v>509</v>
      </c>
      <c r="D507" s="132" t="s">
        <v>192</v>
      </c>
      <c r="E507" s="133" t="s">
        <v>976</v>
      </c>
      <c r="F507" s="134" t="s">
        <v>977</v>
      </c>
      <c r="G507" s="135" t="s">
        <v>195</v>
      </c>
      <c r="H507" s="136">
        <v>10.35</v>
      </c>
      <c r="I507" s="137"/>
      <c r="J507" s="138">
        <f>ROUND(I507*H507,2)</f>
        <v>0</v>
      </c>
      <c r="K507" s="134" t="s">
        <v>196</v>
      </c>
      <c r="L507" s="31"/>
      <c r="M507" s="139" t="s">
        <v>1</v>
      </c>
      <c r="N507" s="140" t="s">
        <v>44</v>
      </c>
      <c r="P507" s="141">
        <f>O507*H507</f>
        <v>0</v>
      </c>
      <c r="Q507" s="141">
        <v>0</v>
      </c>
      <c r="R507" s="141">
        <f>Q507*H507</f>
        <v>0</v>
      </c>
      <c r="S507" s="141">
        <v>0.24</v>
      </c>
      <c r="T507" s="142">
        <f>S507*H507</f>
        <v>2.484</v>
      </c>
      <c r="AR507" s="143" t="s">
        <v>197</v>
      </c>
      <c r="AT507" s="143" t="s">
        <v>192</v>
      </c>
      <c r="AU507" s="143" t="s">
        <v>89</v>
      </c>
      <c r="AY507" s="16" t="s">
        <v>190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6" t="s">
        <v>87</v>
      </c>
      <c r="BK507" s="144">
        <f>ROUND(I507*H507,2)</f>
        <v>0</v>
      </c>
      <c r="BL507" s="16" t="s">
        <v>197</v>
      </c>
      <c r="BM507" s="143" t="s">
        <v>814</v>
      </c>
    </row>
    <row r="508" spans="2:65" s="1" customFormat="1" ht="39">
      <c r="B508" s="31"/>
      <c r="D508" s="145" t="s">
        <v>198</v>
      </c>
      <c r="F508" s="146" t="s">
        <v>979</v>
      </c>
      <c r="I508" s="147"/>
      <c r="L508" s="31"/>
      <c r="M508" s="148"/>
      <c r="T508" s="55"/>
      <c r="AT508" s="16" t="s">
        <v>198</v>
      </c>
      <c r="AU508" s="16" t="s">
        <v>89</v>
      </c>
    </row>
    <row r="509" spans="2:65" s="1" customFormat="1">
      <c r="B509" s="31"/>
      <c r="D509" s="149" t="s">
        <v>200</v>
      </c>
      <c r="F509" s="150" t="s">
        <v>980</v>
      </c>
      <c r="I509" s="147"/>
      <c r="L509" s="31"/>
      <c r="M509" s="148"/>
      <c r="T509" s="55"/>
      <c r="AT509" s="16" t="s">
        <v>200</v>
      </c>
      <c r="AU509" s="16" t="s">
        <v>89</v>
      </c>
    </row>
    <row r="510" spans="2:65" s="1" customFormat="1" ht="24.2" customHeight="1">
      <c r="B510" s="31"/>
      <c r="C510" s="132" t="s">
        <v>819</v>
      </c>
      <c r="D510" s="132" t="s">
        <v>192</v>
      </c>
      <c r="E510" s="133" t="s">
        <v>1939</v>
      </c>
      <c r="F510" s="134" t="s">
        <v>1940</v>
      </c>
      <c r="G510" s="135" t="s">
        <v>195</v>
      </c>
      <c r="H510" s="136">
        <v>1.65</v>
      </c>
      <c r="I510" s="137"/>
      <c r="J510" s="138">
        <f>ROUND(I510*H510,2)</f>
        <v>0</v>
      </c>
      <c r="K510" s="134" t="s">
        <v>196</v>
      </c>
      <c r="L510" s="31"/>
      <c r="M510" s="139" t="s">
        <v>1</v>
      </c>
      <c r="N510" s="140" t="s">
        <v>44</v>
      </c>
      <c r="P510" s="141">
        <f>O510*H510</f>
        <v>0</v>
      </c>
      <c r="Q510" s="141">
        <v>0</v>
      </c>
      <c r="R510" s="141">
        <f>Q510*H510</f>
        <v>0</v>
      </c>
      <c r="S510" s="141">
        <v>0.22</v>
      </c>
      <c r="T510" s="142">
        <f>S510*H510</f>
        <v>0.36299999999999999</v>
      </c>
      <c r="AR510" s="143" t="s">
        <v>197</v>
      </c>
      <c r="AT510" s="143" t="s">
        <v>192</v>
      </c>
      <c r="AU510" s="143" t="s">
        <v>89</v>
      </c>
      <c r="AY510" s="16" t="s">
        <v>190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6" t="s">
        <v>87</v>
      </c>
      <c r="BK510" s="144">
        <f>ROUND(I510*H510,2)</f>
        <v>0</v>
      </c>
      <c r="BL510" s="16" t="s">
        <v>197</v>
      </c>
      <c r="BM510" s="143" t="s">
        <v>822</v>
      </c>
    </row>
    <row r="511" spans="2:65" s="1" customFormat="1" ht="39">
      <c r="B511" s="31"/>
      <c r="D511" s="145" t="s">
        <v>198</v>
      </c>
      <c r="F511" s="146" t="s">
        <v>1941</v>
      </c>
      <c r="I511" s="147"/>
      <c r="L511" s="31"/>
      <c r="M511" s="148"/>
      <c r="T511" s="55"/>
      <c r="AT511" s="16" t="s">
        <v>198</v>
      </c>
      <c r="AU511" s="16" t="s">
        <v>89</v>
      </c>
    </row>
    <row r="512" spans="2:65" s="1" customFormat="1">
      <c r="B512" s="31"/>
      <c r="D512" s="149" t="s">
        <v>200</v>
      </c>
      <c r="F512" s="150" t="s">
        <v>1942</v>
      </c>
      <c r="I512" s="147"/>
      <c r="L512" s="31"/>
      <c r="M512" s="148"/>
      <c r="T512" s="55"/>
      <c r="AT512" s="16" t="s">
        <v>200</v>
      </c>
      <c r="AU512" s="16" t="s">
        <v>89</v>
      </c>
    </row>
    <row r="513" spans="2:65" s="1" customFormat="1" ht="24.2" customHeight="1">
      <c r="B513" s="31"/>
      <c r="C513" s="132" t="s">
        <v>515</v>
      </c>
      <c r="D513" s="132" t="s">
        <v>192</v>
      </c>
      <c r="E513" s="133" t="s">
        <v>1185</v>
      </c>
      <c r="F513" s="134" t="s">
        <v>1186</v>
      </c>
      <c r="G513" s="135" t="s">
        <v>195</v>
      </c>
      <c r="H513" s="136">
        <v>275.39999999999998</v>
      </c>
      <c r="I513" s="137"/>
      <c r="J513" s="138">
        <f>ROUND(I513*H513,2)</f>
        <v>0</v>
      </c>
      <c r="K513" s="134" t="s">
        <v>196</v>
      </c>
      <c r="L513" s="31"/>
      <c r="M513" s="139" t="s">
        <v>1</v>
      </c>
      <c r="N513" s="140" t="s">
        <v>44</v>
      </c>
      <c r="P513" s="141">
        <f>O513*H513</f>
        <v>0</v>
      </c>
      <c r="Q513" s="141">
        <v>0</v>
      </c>
      <c r="R513" s="141">
        <f>Q513*H513</f>
        <v>0</v>
      </c>
      <c r="S513" s="141">
        <v>2.4649999999999998E-2</v>
      </c>
      <c r="T513" s="142">
        <f>S513*H513</f>
        <v>6.7886099999999994</v>
      </c>
      <c r="AR513" s="143" t="s">
        <v>197</v>
      </c>
      <c r="AT513" s="143" t="s">
        <v>192</v>
      </c>
      <c r="AU513" s="143" t="s">
        <v>89</v>
      </c>
      <c r="AY513" s="16" t="s">
        <v>190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6" t="s">
        <v>87</v>
      </c>
      <c r="BK513" s="144">
        <f>ROUND(I513*H513,2)</f>
        <v>0</v>
      </c>
      <c r="BL513" s="16" t="s">
        <v>197</v>
      </c>
      <c r="BM513" s="143" t="s">
        <v>827</v>
      </c>
    </row>
    <row r="514" spans="2:65" s="1" customFormat="1">
      <c r="B514" s="31"/>
      <c r="D514" s="145" t="s">
        <v>198</v>
      </c>
      <c r="F514" s="146" t="s">
        <v>1188</v>
      </c>
      <c r="I514" s="147"/>
      <c r="L514" s="31"/>
      <c r="M514" s="148"/>
      <c r="T514" s="55"/>
      <c r="AT514" s="16" t="s">
        <v>198</v>
      </c>
      <c r="AU514" s="16" t="s">
        <v>89</v>
      </c>
    </row>
    <row r="515" spans="2:65" s="1" customFormat="1">
      <c r="B515" s="31"/>
      <c r="D515" s="149" t="s">
        <v>200</v>
      </c>
      <c r="F515" s="150" t="s">
        <v>1189</v>
      </c>
      <c r="I515" s="147"/>
      <c r="L515" s="31"/>
      <c r="M515" s="148"/>
      <c r="T515" s="55"/>
      <c r="AT515" s="16" t="s">
        <v>200</v>
      </c>
      <c r="AU515" s="16" t="s">
        <v>89</v>
      </c>
    </row>
    <row r="516" spans="2:65" s="1" customFormat="1" ht="24.2" customHeight="1">
      <c r="B516" s="31"/>
      <c r="C516" s="132" t="s">
        <v>831</v>
      </c>
      <c r="D516" s="132" t="s">
        <v>192</v>
      </c>
      <c r="E516" s="133" t="s">
        <v>1190</v>
      </c>
      <c r="F516" s="134" t="s">
        <v>1191</v>
      </c>
      <c r="G516" s="135" t="s">
        <v>195</v>
      </c>
      <c r="H516" s="136">
        <v>275.39999999999998</v>
      </c>
      <c r="I516" s="137"/>
      <c r="J516" s="138">
        <f>ROUND(I516*H516,2)</f>
        <v>0</v>
      </c>
      <c r="K516" s="134" t="s">
        <v>196</v>
      </c>
      <c r="L516" s="31"/>
      <c r="M516" s="139" t="s">
        <v>1</v>
      </c>
      <c r="N516" s="140" t="s">
        <v>44</v>
      </c>
      <c r="P516" s="141">
        <f>O516*H516</f>
        <v>0</v>
      </c>
      <c r="Q516" s="141">
        <v>0</v>
      </c>
      <c r="R516" s="141">
        <f>Q516*H516</f>
        <v>0</v>
      </c>
      <c r="S516" s="141">
        <v>8.0000000000000002E-3</v>
      </c>
      <c r="T516" s="142">
        <f>S516*H516</f>
        <v>2.2031999999999998</v>
      </c>
      <c r="AR516" s="143" t="s">
        <v>197</v>
      </c>
      <c r="AT516" s="143" t="s">
        <v>192</v>
      </c>
      <c r="AU516" s="143" t="s">
        <v>89</v>
      </c>
      <c r="AY516" s="16" t="s">
        <v>190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6" t="s">
        <v>87</v>
      </c>
      <c r="BK516" s="144">
        <f>ROUND(I516*H516,2)</f>
        <v>0</v>
      </c>
      <c r="BL516" s="16" t="s">
        <v>197</v>
      </c>
      <c r="BM516" s="143" t="s">
        <v>834</v>
      </c>
    </row>
    <row r="517" spans="2:65" s="1" customFormat="1">
      <c r="B517" s="31"/>
      <c r="D517" s="145" t="s">
        <v>198</v>
      </c>
      <c r="F517" s="146" t="s">
        <v>1193</v>
      </c>
      <c r="I517" s="147"/>
      <c r="L517" s="31"/>
      <c r="M517" s="148"/>
      <c r="T517" s="55"/>
      <c r="AT517" s="16" t="s">
        <v>198</v>
      </c>
      <c r="AU517" s="16" t="s">
        <v>89</v>
      </c>
    </row>
    <row r="518" spans="2:65" s="1" customFormat="1">
      <c r="B518" s="31"/>
      <c r="D518" s="149" t="s">
        <v>200</v>
      </c>
      <c r="F518" s="150" t="s">
        <v>1194</v>
      </c>
      <c r="I518" s="147"/>
      <c r="L518" s="31"/>
      <c r="M518" s="148"/>
      <c r="T518" s="55"/>
      <c r="AT518" s="16" t="s">
        <v>200</v>
      </c>
      <c r="AU518" s="16" t="s">
        <v>89</v>
      </c>
    </row>
    <row r="519" spans="2:65" s="1" customFormat="1" ht="21.75" customHeight="1">
      <c r="B519" s="31"/>
      <c r="C519" s="132" t="s">
        <v>520</v>
      </c>
      <c r="D519" s="132" t="s">
        <v>192</v>
      </c>
      <c r="E519" s="133" t="s">
        <v>2377</v>
      </c>
      <c r="F519" s="134" t="s">
        <v>2378</v>
      </c>
      <c r="G519" s="135" t="s">
        <v>936</v>
      </c>
      <c r="H519" s="136">
        <v>1</v>
      </c>
      <c r="I519" s="137"/>
      <c r="J519" s="138">
        <f>ROUND(I519*H519,2)</f>
        <v>0</v>
      </c>
      <c r="K519" s="134" t="s">
        <v>1</v>
      </c>
      <c r="L519" s="31"/>
      <c r="M519" s="139" t="s">
        <v>1</v>
      </c>
      <c r="N519" s="140" t="s">
        <v>44</v>
      </c>
      <c r="P519" s="141">
        <f>O519*H519</f>
        <v>0</v>
      </c>
      <c r="Q519" s="141">
        <v>0</v>
      </c>
      <c r="R519" s="141">
        <f>Q519*H519</f>
        <v>0</v>
      </c>
      <c r="S519" s="141">
        <v>0</v>
      </c>
      <c r="T519" s="142">
        <f>S519*H519</f>
        <v>0</v>
      </c>
      <c r="AR519" s="143" t="s">
        <v>197</v>
      </c>
      <c r="AT519" s="143" t="s">
        <v>192</v>
      </c>
      <c r="AU519" s="143" t="s">
        <v>89</v>
      </c>
      <c r="AY519" s="16" t="s">
        <v>190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6" t="s">
        <v>87</v>
      </c>
      <c r="BK519" s="144">
        <f>ROUND(I519*H519,2)</f>
        <v>0</v>
      </c>
      <c r="BL519" s="16" t="s">
        <v>197</v>
      </c>
      <c r="BM519" s="143" t="s">
        <v>839</v>
      </c>
    </row>
    <row r="520" spans="2:65" s="1" customFormat="1">
      <c r="B520" s="31"/>
      <c r="D520" s="145" t="s">
        <v>198</v>
      </c>
      <c r="F520" s="146" t="s">
        <v>2378</v>
      </c>
      <c r="I520" s="147"/>
      <c r="L520" s="31"/>
      <c r="M520" s="148"/>
      <c r="T520" s="55"/>
      <c r="AT520" s="16" t="s">
        <v>198</v>
      </c>
      <c r="AU520" s="16" t="s">
        <v>89</v>
      </c>
    </row>
    <row r="521" spans="2:65" s="11" customFormat="1" ht="22.9" customHeight="1">
      <c r="B521" s="121"/>
      <c r="D521" s="122" t="s">
        <v>78</v>
      </c>
      <c r="E521" s="130" t="s">
        <v>1195</v>
      </c>
      <c r="F521" s="130" t="s">
        <v>1196</v>
      </c>
      <c r="I521" s="124"/>
      <c r="J521" s="131">
        <f>BK521</f>
        <v>0</v>
      </c>
      <c r="L521" s="121"/>
      <c r="M521" s="125"/>
      <c r="P521" s="126">
        <f>SUM(P522:P549)</f>
        <v>0</v>
      </c>
      <c r="R521" s="126">
        <f>SUM(R522:R549)</f>
        <v>0</v>
      </c>
      <c r="T521" s="127">
        <f>SUM(T522:T549)</f>
        <v>0</v>
      </c>
      <c r="AR521" s="122" t="s">
        <v>87</v>
      </c>
      <c r="AT521" s="128" t="s">
        <v>78</v>
      </c>
      <c r="AU521" s="128" t="s">
        <v>87</v>
      </c>
      <c r="AY521" s="122" t="s">
        <v>190</v>
      </c>
      <c r="BK521" s="129">
        <f>SUM(BK522:BK549)</f>
        <v>0</v>
      </c>
    </row>
    <row r="522" spans="2:65" s="1" customFormat="1" ht="33" customHeight="1">
      <c r="B522" s="31"/>
      <c r="C522" s="132" t="s">
        <v>842</v>
      </c>
      <c r="D522" s="132" t="s">
        <v>192</v>
      </c>
      <c r="E522" s="133" t="s">
        <v>1198</v>
      </c>
      <c r="F522" s="134" t="s">
        <v>1199</v>
      </c>
      <c r="G522" s="135" t="s">
        <v>265</v>
      </c>
      <c r="H522" s="136">
        <v>92.078000000000003</v>
      </c>
      <c r="I522" s="137"/>
      <c r="J522" s="138">
        <f>ROUND(I522*H522,2)</f>
        <v>0</v>
      </c>
      <c r="K522" s="134" t="s">
        <v>196</v>
      </c>
      <c r="L522" s="31"/>
      <c r="M522" s="139" t="s">
        <v>1</v>
      </c>
      <c r="N522" s="140" t="s">
        <v>44</v>
      </c>
      <c r="P522" s="141">
        <f>O522*H522</f>
        <v>0</v>
      </c>
      <c r="Q522" s="141">
        <v>0</v>
      </c>
      <c r="R522" s="141">
        <f>Q522*H522</f>
        <v>0</v>
      </c>
      <c r="S522" s="141">
        <v>0</v>
      </c>
      <c r="T522" s="142">
        <f>S522*H522</f>
        <v>0</v>
      </c>
      <c r="AR522" s="143" t="s">
        <v>197</v>
      </c>
      <c r="AT522" s="143" t="s">
        <v>192</v>
      </c>
      <c r="AU522" s="143" t="s">
        <v>89</v>
      </c>
      <c r="AY522" s="16" t="s">
        <v>190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6" t="s">
        <v>87</v>
      </c>
      <c r="BK522" s="144">
        <f>ROUND(I522*H522,2)</f>
        <v>0</v>
      </c>
      <c r="BL522" s="16" t="s">
        <v>197</v>
      </c>
      <c r="BM522" s="143" t="s">
        <v>845</v>
      </c>
    </row>
    <row r="523" spans="2:65" s="1" customFormat="1" ht="29.25">
      <c r="B523" s="31"/>
      <c r="D523" s="145" t="s">
        <v>198</v>
      </c>
      <c r="F523" s="146" t="s">
        <v>1201</v>
      </c>
      <c r="I523" s="147"/>
      <c r="L523" s="31"/>
      <c r="M523" s="148"/>
      <c r="T523" s="55"/>
      <c r="AT523" s="16" t="s">
        <v>198</v>
      </c>
      <c r="AU523" s="16" t="s">
        <v>89</v>
      </c>
    </row>
    <row r="524" spans="2:65" s="1" customFormat="1">
      <c r="B524" s="31"/>
      <c r="D524" s="149" t="s">
        <v>200</v>
      </c>
      <c r="F524" s="150" t="s">
        <v>1202</v>
      </c>
      <c r="I524" s="147"/>
      <c r="L524" s="31"/>
      <c r="M524" s="148"/>
      <c r="T524" s="55"/>
      <c r="AT524" s="16" t="s">
        <v>200</v>
      </c>
      <c r="AU524" s="16" t="s">
        <v>89</v>
      </c>
    </row>
    <row r="525" spans="2:65" s="1" customFormat="1" ht="24.2" customHeight="1">
      <c r="B525" s="31"/>
      <c r="C525" s="132" t="s">
        <v>526</v>
      </c>
      <c r="D525" s="132" t="s">
        <v>192</v>
      </c>
      <c r="E525" s="133" t="s">
        <v>1203</v>
      </c>
      <c r="F525" s="134" t="s">
        <v>1204</v>
      </c>
      <c r="G525" s="135" t="s">
        <v>265</v>
      </c>
      <c r="H525" s="136">
        <v>92.078000000000003</v>
      </c>
      <c r="I525" s="137"/>
      <c r="J525" s="138">
        <f>ROUND(I525*H525,2)</f>
        <v>0</v>
      </c>
      <c r="K525" s="134" t="s">
        <v>196</v>
      </c>
      <c r="L525" s="31"/>
      <c r="M525" s="139" t="s">
        <v>1</v>
      </c>
      <c r="N525" s="140" t="s">
        <v>44</v>
      </c>
      <c r="P525" s="141">
        <f>O525*H525</f>
        <v>0</v>
      </c>
      <c r="Q525" s="141">
        <v>0</v>
      </c>
      <c r="R525" s="141">
        <f>Q525*H525</f>
        <v>0</v>
      </c>
      <c r="S525" s="141">
        <v>0</v>
      </c>
      <c r="T525" s="142">
        <f>S525*H525</f>
        <v>0</v>
      </c>
      <c r="AR525" s="143" t="s">
        <v>197</v>
      </c>
      <c r="AT525" s="143" t="s">
        <v>192</v>
      </c>
      <c r="AU525" s="143" t="s">
        <v>89</v>
      </c>
      <c r="AY525" s="16" t="s">
        <v>190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6" t="s">
        <v>87</v>
      </c>
      <c r="BK525" s="144">
        <f>ROUND(I525*H525,2)</f>
        <v>0</v>
      </c>
      <c r="BL525" s="16" t="s">
        <v>197</v>
      </c>
      <c r="BM525" s="143" t="s">
        <v>850</v>
      </c>
    </row>
    <row r="526" spans="2:65" s="1" customFormat="1" ht="19.5">
      <c r="B526" s="31"/>
      <c r="D526" s="145" t="s">
        <v>198</v>
      </c>
      <c r="F526" s="146" t="s">
        <v>1206</v>
      </c>
      <c r="I526" s="147"/>
      <c r="L526" s="31"/>
      <c r="M526" s="148"/>
      <c r="T526" s="55"/>
      <c r="AT526" s="16" t="s">
        <v>198</v>
      </c>
      <c r="AU526" s="16" t="s">
        <v>89</v>
      </c>
    </row>
    <row r="527" spans="2:65" s="1" customFormat="1">
      <c r="B527" s="31"/>
      <c r="D527" s="149" t="s">
        <v>200</v>
      </c>
      <c r="F527" s="150" t="s">
        <v>1207</v>
      </c>
      <c r="I527" s="147"/>
      <c r="L527" s="31"/>
      <c r="M527" s="148"/>
      <c r="T527" s="55"/>
      <c r="AT527" s="16" t="s">
        <v>200</v>
      </c>
      <c r="AU527" s="16" t="s">
        <v>89</v>
      </c>
    </row>
    <row r="528" spans="2:65" s="1" customFormat="1" ht="24.2" customHeight="1">
      <c r="B528" s="31"/>
      <c r="C528" s="132" t="s">
        <v>853</v>
      </c>
      <c r="D528" s="132" t="s">
        <v>192</v>
      </c>
      <c r="E528" s="133" t="s">
        <v>1209</v>
      </c>
      <c r="F528" s="134" t="s">
        <v>1210</v>
      </c>
      <c r="G528" s="135" t="s">
        <v>265</v>
      </c>
      <c r="H528" s="136">
        <v>1289.0920000000001</v>
      </c>
      <c r="I528" s="137"/>
      <c r="J528" s="138">
        <f>ROUND(I528*H528,2)</f>
        <v>0</v>
      </c>
      <c r="K528" s="134" t="s">
        <v>196</v>
      </c>
      <c r="L528" s="31"/>
      <c r="M528" s="139" t="s">
        <v>1</v>
      </c>
      <c r="N528" s="140" t="s">
        <v>44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197</v>
      </c>
      <c r="AT528" s="143" t="s">
        <v>192</v>
      </c>
      <c r="AU528" s="143" t="s">
        <v>89</v>
      </c>
      <c r="AY528" s="16" t="s">
        <v>190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6" t="s">
        <v>87</v>
      </c>
      <c r="BK528" s="144">
        <f>ROUND(I528*H528,2)</f>
        <v>0</v>
      </c>
      <c r="BL528" s="16" t="s">
        <v>197</v>
      </c>
      <c r="BM528" s="143" t="s">
        <v>856</v>
      </c>
    </row>
    <row r="529" spans="2:65" s="1" customFormat="1" ht="29.25">
      <c r="B529" s="31"/>
      <c r="D529" s="145" t="s">
        <v>198</v>
      </c>
      <c r="F529" s="146" t="s">
        <v>1212</v>
      </c>
      <c r="I529" s="147"/>
      <c r="L529" s="31"/>
      <c r="M529" s="148"/>
      <c r="T529" s="55"/>
      <c r="AT529" s="16" t="s">
        <v>198</v>
      </c>
      <c r="AU529" s="16" t="s">
        <v>89</v>
      </c>
    </row>
    <row r="530" spans="2:65" s="1" customFormat="1">
      <c r="B530" s="31"/>
      <c r="D530" s="149" t="s">
        <v>200</v>
      </c>
      <c r="F530" s="150" t="s">
        <v>1213</v>
      </c>
      <c r="I530" s="147"/>
      <c r="L530" s="31"/>
      <c r="M530" s="148"/>
      <c r="T530" s="55"/>
      <c r="AT530" s="16" t="s">
        <v>200</v>
      </c>
      <c r="AU530" s="16" t="s">
        <v>89</v>
      </c>
    </row>
    <row r="531" spans="2:65" s="1" customFormat="1" ht="19.5">
      <c r="B531" s="31"/>
      <c r="D531" s="145" t="s">
        <v>403</v>
      </c>
      <c r="F531" s="151" t="s">
        <v>1214</v>
      </c>
      <c r="I531" s="147"/>
      <c r="L531" s="31"/>
      <c r="M531" s="148"/>
      <c r="T531" s="55"/>
      <c r="AT531" s="16" t="s">
        <v>403</v>
      </c>
      <c r="AU531" s="16" t="s">
        <v>89</v>
      </c>
    </row>
    <row r="532" spans="2:65" s="1" customFormat="1" ht="33" customHeight="1">
      <c r="B532" s="31"/>
      <c r="C532" s="132" t="s">
        <v>531</v>
      </c>
      <c r="D532" s="132" t="s">
        <v>192</v>
      </c>
      <c r="E532" s="133" t="s">
        <v>1215</v>
      </c>
      <c r="F532" s="134" t="s">
        <v>1216</v>
      </c>
      <c r="G532" s="135" t="s">
        <v>265</v>
      </c>
      <c r="H532" s="136">
        <v>73.525999999999996</v>
      </c>
      <c r="I532" s="137"/>
      <c r="J532" s="138">
        <f>ROUND(I532*H532,2)</f>
        <v>0</v>
      </c>
      <c r="K532" s="134" t="s">
        <v>196</v>
      </c>
      <c r="L532" s="31"/>
      <c r="M532" s="139" t="s">
        <v>1</v>
      </c>
      <c r="N532" s="140" t="s">
        <v>44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197</v>
      </c>
      <c r="AT532" s="143" t="s">
        <v>192</v>
      </c>
      <c r="AU532" s="143" t="s">
        <v>89</v>
      </c>
      <c r="AY532" s="16" t="s">
        <v>190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6" t="s">
        <v>87</v>
      </c>
      <c r="BK532" s="144">
        <f>ROUND(I532*H532,2)</f>
        <v>0</v>
      </c>
      <c r="BL532" s="16" t="s">
        <v>197</v>
      </c>
      <c r="BM532" s="143" t="s">
        <v>861</v>
      </c>
    </row>
    <row r="533" spans="2:65" s="1" customFormat="1" ht="29.25">
      <c r="B533" s="31"/>
      <c r="D533" s="145" t="s">
        <v>198</v>
      </c>
      <c r="F533" s="146" t="s">
        <v>1218</v>
      </c>
      <c r="I533" s="147"/>
      <c r="L533" s="31"/>
      <c r="M533" s="148"/>
      <c r="T533" s="55"/>
      <c r="AT533" s="16" t="s">
        <v>198</v>
      </c>
      <c r="AU533" s="16" t="s">
        <v>89</v>
      </c>
    </row>
    <row r="534" spans="2:65" s="1" customFormat="1">
      <c r="B534" s="31"/>
      <c r="D534" s="149" t="s">
        <v>200</v>
      </c>
      <c r="F534" s="150" t="s">
        <v>1219</v>
      </c>
      <c r="I534" s="147"/>
      <c r="L534" s="31"/>
      <c r="M534" s="148"/>
      <c r="T534" s="55"/>
      <c r="AT534" s="16" t="s">
        <v>200</v>
      </c>
      <c r="AU534" s="16" t="s">
        <v>89</v>
      </c>
    </row>
    <row r="535" spans="2:65" s="1" customFormat="1" ht="33" customHeight="1">
      <c r="B535" s="31"/>
      <c r="C535" s="132" t="s">
        <v>864</v>
      </c>
      <c r="D535" s="132" t="s">
        <v>192</v>
      </c>
      <c r="E535" s="133" t="s">
        <v>1226</v>
      </c>
      <c r="F535" s="134" t="s">
        <v>1227</v>
      </c>
      <c r="G535" s="135" t="s">
        <v>265</v>
      </c>
      <c r="H535" s="136">
        <v>0.29899999999999999</v>
      </c>
      <c r="I535" s="137"/>
      <c r="J535" s="138">
        <f>ROUND(I535*H535,2)</f>
        <v>0</v>
      </c>
      <c r="K535" s="134" t="s">
        <v>196</v>
      </c>
      <c r="L535" s="31"/>
      <c r="M535" s="139" t="s">
        <v>1</v>
      </c>
      <c r="N535" s="140" t="s">
        <v>44</v>
      </c>
      <c r="P535" s="141">
        <f>O535*H535</f>
        <v>0</v>
      </c>
      <c r="Q535" s="141">
        <v>0</v>
      </c>
      <c r="R535" s="141">
        <f>Q535*H535</f>
        <v>0</v>
      </c>
      <c r="S535" s="141">
        <v>0</v>
      </c>
      <c r="T535" s="142">
        <f>S535*H535</f>
        <v>0</v>
      </c>
      <c r="AR535" s="143" t="s">
        <v>197</v>
      </c>
      <c r="AT535" s="143" t="s">
        <v>192</v>
      </c>
      <c r="AU535" s="143" t="s">
        <v>89</v>
      </c>
      <c r="AY535" s="16" t="s">
        <v>190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6" t="s">
        <v>87</v>
      </c>
      <c r="BK535" s="144">
        <f>ROUND(I535*H535,2)</f>
        <v>0</v>
      </c>
      <c r="BL535" s="16" t="s">
        <v>197</v>
      </c>
      <c r="BM535" s="143" t="s">
        <v>867</v>
      </c>
    </row>
    <row r="536" spans="2:65" s="1" customFormat="1" ht="29.25">
      <c r="B536" s="31"/>
      <c r="D536" s="145" t="s">
        <v>198</v>
      </c>
      <c r="F536" s="146" t="s">
        <v>1229</v>
      </c>
      <c r="I536" s="147"/>
      <c r="L536" s="31"/>
      <c r="M536" s="148"/>
      <c r="T536" s="55"/>
      <c r="AT536" s="16" t="s">
        <v>198</v>
      </c>
      <c r="AU536" s="16" t="s">
        <v>89</v>
      </c>
    </row>
    <row r="537" spans="2:65" s="1" customFormat="1">
      <c r="B537" s="31"/>
      <c r="D537" s="149" t="s">
        <v>200</v>
      </c>
      <c r="F537" s="150" t="s">
        <v>1230</v>
      </c>
      <c r="I537" s="147"/>
      <c r="L537" s="31"/>
      <c r="M537" s="148"/>
      <c r="T537" s="55"/>
      <c r="AT537" s="16" t="s">
        <v>200</v>
      </c>
      <c r="AU537" s="16" t="s">
        <v>89</v>
      </c>
    </row>
    <row r="538" spans="2:65" s="1" customFormat="1" ht="33" customHeight="1">
      <c r="B538" s="31"/>
      <c r="C538" s="132" t="s">
        <v>537</v>
      </c>
      <c r="D538" s="132" t="s">
        <v>192</v>
      </c>
      <c r="E538" s="133" t="s">
        <v>1221</v>
      </c>
      <c r="F538" s="134" t="s">
        <v>1222</v>
      </c>
      <c r="G538" s="135" t="s">
        <v>265</v>
      </c>
      <c r="H538" s="136">
        <v>6.5789999999999997</v>
      </c>
      <c r="I538" s="137"/>
      <c r="J538" s="138">
        <f>ROUND(I538*H538,2)</f>
        <v>0</v>
      </c>
      <c r="K538" s="134" t="s">
        <v>196</v>
      </c>
      <c r="L538" s="31"/>
      <c r="M538" s="139" t="s">
        <v>1</v>
      </c>
      <c r="N538" s="140" t="s">
        <v>44</v>
      </c>
      <c r="P538" s="141">
        <f>O538*H538</f>
        <v>0</v>
      </c>
      <c r="Q538" s="141">
        <v>0</v>
      </c>
      <c r="R538" s="141">
        <f>Q538*H538</f>
        <v>0</v>
      </c>
      <c r="S538" s="141">
        <v>0</v>
      </c>
      <c r="T538" s="142">
        <f>S538*H538</f>
        <v>0</v>
      </c>
      <c r="AR538" s="143" t="s">
        <v>197</v>
      </c>
      <c r="AT538" s="143" t="s">
        <v>192</v>
      </c>
      <c r="AU538" s="143" t="s">
        <v>89</v>
      </c>
      <c r="AY538" s="16" t="s">
        <v>190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87</v>
      </c>
      <c r="BK538" s="144">
        <f>ROUND(I538*H538,2)</f>
        <v>0</v>
      </c>
      <c r="BL538" s="16" t="s">
        <v>197</v>
      </c>
      <c r="BM538" s="143" t="s">
        <v>872</v>
      </c>
    </row>
    <row r="539" spans="2:65" s="1" customFormat="1" ht="29.25">
      <c r="B539" s="31"/>
      <c r="D539" s="145" t="s">
        <v>198</v>
      </c>
      <c r="F539" s="146" t="s">
        <v>1224</v>
      </c>
      <c r="I539" s="147"/>
      <c r="L539" s="31"/>
      <c r="M539" s="148"/>
      <c r="T539" s="55"/>
      <c r="AT539" s="16" t="s">
        <v>198</v>
      </c>
      <c r="AU539" s="16" t="s">
        <v>89</v>
      </c>
    </row>
    <row r="540" spans="2:65" s="1" customFormat="1">
      <c r="B540" s="31"/>
      <c r="D540" s="149" t="s">
        <v>200</v>
      </c>
      <c r="F540" s="150" t="s">
        <v>1225</v>
      </c>
      <c r="I540" s="147"/>
      <c r="L540" s="31"/>
      <c r="M540" s="148"/>
      <c r="T540" s="55"/>
      <c r="AT540" s="16" t="s">
        <v>200</v>
      </c>
      <c r="AU540" s="16" t="s">
        <v>89</v>
      </c>
    </row>
    <row r="541" spans="2:65" s="1" customFormat="1" ht="37.9" customHeight="1">
      <c r="B541" s="31"/>
      <c r="C541" s="132" t="s">
        <v>875</v>
      </c>
      <c r="D541" s="132" t="s">
        <v>192</v>
      </c>
      <c r="E541" s="133" t="s">
        <v>1232</v>
      </c>
      <c r="F541" s="134" t="s">
        <v>1233</v>
      </c>
      <c r="G541" s="135" t="s">
        <v>265</v>
      </c>
      <c r="H541" s="136">
        <v>1.272</v>
      </c>
      <c r="I541" s="137"/>
      <c r="J541" s="138">
        <f>ROUND(I541*H541,2)</f>
        <v>0</v>
      </c>
      <c r="K541" s="134" t="s">
        <v>196</v>
      </c>
      <c r="L541" s="31"/>
      <c r="M541" s="139" t="s">
        <v>1</v>
      </c>
      <c r="N541" s="140" t="s">
        <v>44</v>
      </c>
      <c r="P541" s="141">
        <f>O541*H541</f>
        <v>0</v>
      </c>
      <c r="Q541" s="141">
        <v>0</v>
      </c>
      <c r="R541" s="141">
        <f>Q541*H541</f>
        <v>0</v>
      </c>
      <c r="S541" s="141">
        <v>0</v>
      </c>
      <c r="T541" s="142">
        <f>S541*H541</f>
        <v>0</v>
      </c>
      <c r="AR541" s="143" t="s">
        <v>197</v>
      </c>
      <c r="AT541" s="143" t="s">
        <v>192</v>
      </c>
      <c r="AU541" s="143" t="s">
        <v>89</v>
      </c>
      <c r="AY541" s="16" t="s">
        <v>190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87</v>
      </c>
      <c r="BK541" s="144">
        <f>ROUND(I541*H541,2)</f>
        <v>0</v>
      </c>
      <c r="BL541" s="16" t="s">
        <v>197</v>
      </c>
      <c r="BM541" s="143" t="s">
        <v>878</v>
      </c>
    </row>
    <row r="542" spans="2:65" s="1" customFormat="1" ht="29.25">
      <c r="B542" s="31"/>
      <c r="D542" s="145" t="s">
        <v>198</v>
      </c>
      <c r="F542" s="146" t="s">
        <v>1235</v>
      </c>
      <c r="I542" s="147"/>
      <c r="L542" s="31"/>
      <c r="M542" s="148"/>
      <c r="T542" s="55"/>
      <c r="AT542" s="16" t="s">
        <v>198</v>
      </c>
      <c r="AU542" s="16" t="s">
        <v>89</v>
      </c>
    </row>
    <row r="543" spans="2:65" s="1" customFormat="1">
      <c r="B543" s="31"/>
      <c r="D543" s="149" t="s">
        <v>200</v>
      </c>
      <c r="F543" s="150" t="s">
        <v>1236</v>
      </c>
      <c r="I543" s="147"/>
      <c r="L543" s="31"/>
      <c r="M543" s="148"/>
      <c r="T543" s="55"/>
      <c r="AT543" s="16" t="s">
        <v>200</v>
      </c>
      <c r="AU543" s="16" t="s">
        <v>89</v>
      </c>
    </row>
    <row r="544" spans="2:65" s="1" customFormat="1" ht="24.2" customHeight="1">
      <c r="B544" s="31"/>
      <c r="C544" s="132" t="s">
        <v>540</v>
      </c>
      <c r="D544" s="132" t="s">
        <v>192</v>
      </c>
      <c r="E544" s="133" t="s">
        <v>1237</v>
      </c>
      <c r="F544" s="134" t="s">
        <v>1238</v>
      </c>
      <c r="G544" s="135" t="s">
        <v>265</v>
      </c>
      <c r="H544" s="136">
        <v>11.401999999999999</v>
      </c>
      <c r="I544" s="137"/>
      <c r="J544" s="138">
        <f>ROUND(I544*H544,2)</f>
        <v>0</v>
      </c>
      <c r="K544" s="134" t="s">
        <v>1</v>
      </c>
      <c r="L544" s="31"/>
      <c r="M544" s="139" t="s">
        <v>1</v>
      </c>
      <c r="N544" s="140" t="s">
        <v>44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197</v>
      </c>
      <c r="AT544" s="143" t="s">
        <v>192</v>
      </c>
      <c r="AU544" s="143" t="s">
        <v>89</v>
      </c>
      <c r="AY544" s="16" t="s">
        <v>190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6" t="s">
        <v>87</v>
      </c>
      <c r="BK544" s="144">
        <f>ROUND(I544*H544,2)</f>
        <v>0</v>
      </c>
      <c r="BL544" s="16" t="s">
        <v>197</v>
      </c>
      <c r="BM544" s="143" t="s">
        <v>883</v>
      </c>
    </row>
    <row r="545" spans="2:65" s="1" customFormat="1" ht="19.5">
      <c r="B545" s="31"/>
      <c r="D545" s="145" t="s">
        <v>198</v>
      </c>
      <c r="F545" s="146" t="s">
        <v>1240</v>
      </c>
      <c r="I545" s="147"/>
      <c r="L545" s="31"/>
      <c r="M545" s="148"/>
      <c r="T545" s="55"/>
      <c r="AT545" s="16" t="s">
        <v>198</v>
      </c>
      <c r="AU545" s="16" t="s">
        <v>89</v>
      </c>
    </row>
    <row r="546" spans="2:65" s="1" customFormat="1" ht="16.5" customHeight="1">
      <c r="B546" s="31"/>
      <c r="C546" s="132" t="s">
        <v>886</v>
      </c>
      <c r="D546" s="132" t="s">
        <v>192</v>
      </c>
      <c r="E546" s="133" t="s">
        <v>1242</v>
      </c>
      <c r="F546" s="134" t="s">
        <v>1243</v>
      </c>
      <c r="G546" s="135" t="s">
        <v>936</v>
      </c>
      <c r="H546" s="136">
        <v>1</v>
      </c>
      <c r="I546" s="137"/>
      <c r="J546" s="138">
        <f>ROUND(I546*H546,2)</f>
        <v>0</v>
      </c>
      <c r="K546" s="134" t="s">
        <v>1</v>
      </c>
      <c r="L546" s="31"/>
      <c r="M546" s="139" t="s">
        <v>1</v>
      </c>
      <c r="N546" s="140" t="s">
        <v>44</v>
      </c>
      <c r="P546" s="141">
        <f>O546*H546</f>
        <v>0</v>
      </c>
      <c r="Q546" s="141">
        <v>0</v>
      </c>
      <c r="R546" s="141">
        <f>Q546*H546</f>
        <v>0</v>
      </c>
      <c r="S546" s="141">
        <v>0</v>
      </c>
      <c r="T546" s="142">
        <f>S546*H546</f>
        <v>0</v>
      </c>
      <c r="AR546" s="143" t="s">
        <v>197</v>
      </c>
      <c r="AT546" s="143" t="s">
        <v>192</v>
      </c>
      <c r="AU546" s="143" t="s">
        <v>89</v>
      </c>
      <c r="AY546" s="16" t="s">
        <v>190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6" t="s">
        <v>87</v>
      </c>
      <c r="BK546" s="144">
        <f>ROUND(I546*H546,2)</f>
        <v>0</v>
      </c>
      <c r="BL546" s="16" t="s">
        <v>197</v>
      </c>
      <c r="BM546" s="143" t="s">
        <v>889</v>
      </c>
    </row>
    <row r="547" spans="2:65" s="1" customFormat="1">
      <c r="B547" s="31"/>
      <c r="D547" s="145" t="s">
        <v>198</v>
      </c>
      <c r="F547" s="146" t="s">
        <v>1243</v>
      </c>
      <c r="I547" s="147"/>
      <c r="L547" s="31"/>
      <c r="M547" s="148"/>
      <c r="T547" s="55"/>
      <c r="AT547" s="16" t="s">
        <v>198</v>
      </c>
      <c r="AU547" s="16" t="s">
        <v>89</v>
      </c>
    </row>
    <row r="548" spans="2:65" s="1" customFormat="1" ht="21.75" customHeight="1">
      <c r="B548" s="31"/>
      <c r="C548" s="132" t="s">
        <v>546</v>
      </c>
      <c r="D548" s="132" t="s">
        <v>192</v>
      </c>
      <c r="E548" s="133" t="s">
        <v>1245</v>
      </c>
      <c r="F548" s="134" t="s">
        <v>1246</v>
      </c>
      <c r="G548" s="135" t="s">
        <v>265</v>
      </c>
      <c r="H548" s="136">
        <v>1</v>
      </c>
      <c r="I548" s="137"/>
      <c r="J548" s="138">
        <f>ROUND(I548*H548,2)</f>
        <v>0</v>
      </c>
      <c r="K548" s="134" t="s">
        <v>1</v>
      </c>
      <c r="L548" s="31"/>
      <c r="M548" s="139" t="s">
        <v>1</v>
      </c>
      <c r="N548" s="140" t="s">
        <v>44</v>
      </c>
      <c r="P548" s="141">
        <f>O548*H548</f>
        <v>0</v>
      </c>
      <c r="Q548" s="141">
        <v>0</v>
      </c>
      <c r="R548" s="141">
        <f>Q548*H548</f>
        <v>0</v>
      </c>
      <c r="S548" s="141">
        <v>0</v>
      </c>
      <c r="T548" s="142">
        <f>S548*H548</f>
        <v>0</v>
      </c>
      <c r="AR548" s="143" t="s">
        <v>197</v>
      </c>
      <c r="AT548" s="143" t="s">
        <v>192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197</v>
      </c>
      <c r="BM548" s="143" t="s">
        <v>895</v>
      </c>
    </row>
    <row r="549" spans="2:65" s="1" customFormat="1">
      <c r="B549" s="31"/>
      <c r="D549" s="145" t="s">
        <v>198</v>
      </c>
      <c r="F549" s="146" t="s">
        <v>1246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1" customFormat="1" ht="22.9" customHeight="1">
      <c r="B550" s="121"/>
      <c r="D550" s="122" t="s">
        <v>78</v>
      </c>
      <c r="E550" s="130" t="s">
        <v>1248</v>
      </c>
      <c r="F550" s="130" t="s">
        <v>1249</v>
      </c>
      <c r="I550" s="124"/>
      <c r="J550" s="131">
        <f>BK550</f>
        <v>0</v>
      </c>
      <c r="L550" s="121"/>
      <c r="M550" s="125"/>
      <c r="P550" s="126">
        <f>SUM(P551:P556)</f>
        <v>0</v>
      </c>
      <c r="R550" s="126">
        <f>SUM(R551:R556)</f>
        <v>0</v>
      </c>
      <c r="T550" s="127">
        <f>SUM(T551:T556)</f>
        <v>0</v>
      </c>
      <c r="AR550" s="122" t="s">
        <v>87</v>
      </c>
      <c r="AT550" s="128" t="s">
        <v>78</v>
      </c>
      <c r="AU550" s="128" t="s">
        <v>87</v>
      </c>
      <c r="AY550" s="122" t="s">
        <v>190</v>
      </c>
      <c r="BK550" s="129">
        <f>SUM(BK551:BK556)</f>
        <v>0</v>
      </c>
    </row>
    <row r="551" spans="2:65" s="1" customFormat="1" ht="24.2" customHeight="1">
      <c r="B551" s="31"/>
      <c r="C551" s="132" t="s">
        <v>898</v>
      </c>
      <c r="D551" s="132" t="s">
        <v>192</v>
      </c>
      <c r="E551" s="133" t="s">
        <v>1251</v>
      </c>
      <c r="F551" s="134" t="s">
        <v>1252</v>
      </c>
      <c r="G551" s="135" t="s">
        <v>265</v>
      </c>
      <c r="H551" s="136">
        <v>197.727</v>
      </c>
      <c r="I551" s="137"/>
      <c r="J551" s="138">
        <f>ROUND(I551*H551,2)</f>
        <v>0</v>
      </c>
      <c r="K551" s="134" t="s">
        <v>196</v>
      </c>
      <c r="L551" s="31"/>
      <c r="M551" s="139" t="s">
        <v>1</v>
      </c>
      <c r="N551" s="140" t="s">
        <v>44</v>
      </c>
      <c r="P551" s="141">
        <f>O551*H551</f>
        <v>0</v>
      </c>
      <c r="Q551" s="141">
        <v>0</v>
      </c>
      <c r="R551" s="141">
        <f>Q551*H551</f>
        <v>0</v>
      </c>
      <c r="S551" s="141">
        <v>0</v>
      </c>
      <c r="T551" s="142">
        <f>S551*H551</f>
        <v>0</v>
      </c>
      <c r="AR551" s="143" t="s">
        <v>197</v>
      </c>
      <c r="AT551" s="143" t="s">
        <v>192</v>
      </c>
      <c r="AU551" s="143" t="s">
        <v>89</v>
      </c>
      <c r="AY551" s="16" t="s">
        <v>190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6" t="s">
        <v>87</v>
      </c>
      <c r="BK551" s="144">
        <f>ROUND(I551*H551,2)</f>
        <v>0</v>
      </c>
      <c r="BL551" s="16" t="s">
        <v>197</v>
      </c>
      <c r="BM551" s="143" t="s">
        <v>901</v>
      </c>
    </row>
    <row r="552" spans="2:65" s="1" customFormat="1" ht="58.5">
      <c r="B552" s="31"/>
      <c r="D552" s="145" t="s">
        <v>198</v>
      </c>
      <c r="F552" s="146" t="s">
        <v>1254</v>
      </c>
      <c r="I552" s="147"/>
      <c r="L552" s="31"/>
      <c r="M552" s="148"/>
      <c r="T552" s="55"/>
      <c r="AT552" s="16" t="s">
        <v>198</v>
      </c>
      <c r="AU552" s="16" t="s">
        <v>89</v>
      </c>
    </row>
    <row r="553" spans="2:65" s="1" customFormat="1">
      <c r="B553" s="31"/>
      <c r="D553" s="149" t="s">
        <v>200</v>
      </c>
      <c r="F553" s="150" t="s">
        <v>1255</v>
      </c>
      <c r="I553" s="147"/>
      <c r="L553" s="31"/>
      <c r="M553" s="148"/>
      <c r="T553" s="55"/>
      <c r="AT553" s="16" t="s">
        <v>200</v>
      </c>
      <c r="AU553" s="16" t="s">
        <v>89</v>
      </c>
    </row>
    <row r="554" spans="2:65" s="1" customFormat="1" ht="33" customHeight="1">
      <c r="B554" s="31"/>
      <c r="C554" s="132" t="s">
        <v>547</v>
      </c>
      <c r="D554" s="132" t="s">
        <v>192</v>
      </c>
      <c r="E554" s="133" t="s">
        <v>1256</v>
      </c>
      <c r="F554" s="134" t="s">
        <v>1257</v>
      </c>
      <c r="G554" s="135" t="s">
        <v>265</v>
      </c>
      <c r="H554" s="136">
        <v>197.727</v>
      </c>
      <c r="I554" s="137"/>
      <c r="J554" s="138">
        <f>ROUND(I554*H554,2)</f>
        <v>0</v>
      </c>
      <c r="K554" s="134" t="s">
        <v>196</v>
      </c>
      <c r="L554" s="31"/>
      <c r="M554" s="139" t="s">
        <v>1</v>
      </c>
      <c r="N554" s="140" t="s">
        <v>44</v>
      </c>
      <c r="P554" s="141">
        <f>O554*H554</f>
        <v>0</v>
      </c>
      <c r="Q554" s="141">
        <v>0</v>
      </c>
      <c r="R554" s="141">
        <f>Q554*H554</f>
        <v>0</v>
      </c>
      <c r="S554" s="141">
        <v>0</v>
      </c>
      <c r="T554" s="142">
        <f>S554*H554</f>
        <v>0</v>
      </c>
      <c r="AR554" s="143" t="s">
        <v>197</v>
      </c>
      <c r="AT554" s="143" t="s">
        <v>192</v>
      </c>
      <c r="AU554" s="143" t="s">
        <v>89</v>
      </c>
      <c r="AY554" s="16" t="s">
        <v>190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6" t="s">
        <v>87</v>
      </c>
      <c r="BK554" s="144">
        <f>ROUND(I554*H554,2)</f>
        <v>0</v>
      </c>
      <c r="BL554" s="16" t="s">
        <v>197</v>
      </c>
      <c r="BM554" s="143" t="s">
        <v>906</v>
      </c>
    </row>
    <row r="555" spans="2:65" s="1" customFormat="1" ht="58.5">
      <c r="B555" s="31"/>
      <c r="D555" s="145" t="s">
        <v>198</v>
      </c>
      <c r="F555" s="146" t="s">
        <v>1259</v>
      </c>
      <c r="I555" s="147"/>
      <c r="L555" s="31"/>
      <c r="M555" s="148"/>
      <c r="T555" s="55"/>
      <c r="AT555" s="16" t="s">
        <v>198</v>
      </c>
      <c r="AU555" s="16" t="s">
        <v>89</v>
      </c>
    </row>
    <row r="556" spans="2:65" s="1" customFormat="1">
      <c r="B556" s="31"/>
      <c r="D556" s="149" t="s">
        <v>200</v>
      </c>
      <c r="F556" s="150" t="s">
        <v>1260</v>
      </c>
      <c r="I556" s="147"/>
      <c r="L556" s="31"/>
      <c r="M556" s="148"/>
      <c r="T556" s="55"/>
      <c r="AT556" s="16" t="s">
        <v>200</v>
      </c>
      <c r="AU556" s="16" t="s">
        <v>89</v>
      </c>
    </row>
    <row r="557" spans="2:65" s="11" customFormat="1" ht="25.9" customHeight="1">
      <c r="B557" s="121"/>
      <c r="D557" s="122" t="s">
        <v>78</v>
      </c>
      <c r="E557" s="123" t="s">
        <v>1261</v>
      </c>
      <c r="F557" s="123" t="s">
        <v>1262</v>
      </c>
      <c r="I557" s="124"/>
      <c r="J557" s="112">
        <f>BK557</f>
        <v>0</v>
      </c>
      <c r="L557" s="121"/>
      <c r="M557" s="125"/>
      <c r="P557" s="126">
        <f>P558+P568+P602+P642+P658+P676+P695+P704+P719+P744+P757+P764+P810+P825+P830</f>
        <v>0</v>
      </c>
      <c r="R557" s="126">
        <f>R558+R568+R602+R642+R658+R676+R695+R704+R719+R744+R757+R764+R810+R825+R830</f>
        <v>29.991360530818</v>
      </c>
      <c r="T557" s="127">
        <f>T558+T568+T602+T642+T658+T676+T695+T704+T719+T744+T757+T764+T810+T825+T830</f>
        <v>7.7719135800000005</v>
      </c>
      <c r="AR557" s="122" t="s">
        <v>89</v>
      </c>
      <c r="AT557" s="128" t="s">
        <v>78</v>
      </c>
      <c r="AU557" s="128" t="s">
        <v>79</v>
      </c>
      <c r="AY557" s="122" t="s">
        <v>190</v>
      </c>
      <c r="BK557" s="129">
        <f>BK558+BK568+BK602+BK642+BK658+BK676+BK695+BK704+BK719+BK744+BK757+BK764+BK810+BK825+BK830</f>
        <v>0</v>
      </c>
    </row>
    <row r="558" spans="2:65" s="11" customFormat="1" ht="22.9" customHeight="1">
      <c r="B558" s="121"/>
      <c r="D558" s="122" t="s">
        <v>78</v>
      </c>
      <c r="E558" s="130" t="s">
        <v>1263</v>
      </c>
      <c r="F558" s="130" t="s">
        <v>1264</v>
      </c>
      <c r="I558" s="124"/>
      <c r="J558" s="131">
        <f>BK558</f>
        <v>0</v>
      </c>
      <c r="L558" s="121"/>
      <c r="M558" s="125"/>
      <c r="P558" s="126">
        <f>SUM(P559:P567)</f>
        <v>0</v>
      </c>
      <c r="R558" s="126">
        <f>SUM(R559:R567)</f>
        <v>3.1485320999999997E-2</v>
      </c>
      <c r="T558" s="127">
        <f>SUM(T559:T567)</f>
        <v>0</v>
      </c>
      <c r="AR558" s="122" t="s">
        <v>89</v>
      </c>
      <c r="AT558" s="128" t="s">
        <v>78</v>
      </c>
      <c r="AU558" s="128" t="s">
        <v>87</v>
      </c>
      <c r="AY558" s="122" t="s">
        <v>190</v>
      </c>
      <c r="BK558" s="129">
        <f>SUM(BK559:BK567)</f>
        <v>0</v>
      </c>
    </row>
    <row r="559" spans="2:65" s="1" customFormat="1" ht="24.2" customHeight="1">
      <c r="B559" s="31"/>
      <c r="C559" s="132" t="s">
        <v>909</v>
      </c>
      <c r="D559" s="132" t="s">
        <v>192</v>
      </c>
      <c r="E559" s="133" t="s">
        <v>1289</v>
      </c>
      <c r="F559" s="134" t="s">
        <v>1290</v>
      </c>
      <c r="G559" s="135" t="s">
        <v>195</v>
      </c>
      <c r="H559" s="136">
        <v>43.457999999999998</v>
      </c>
      <c r="I559" s="137"/>
      <c r="J559" s="138">
        <f>ROUND(I559*H559,2)</f>
        <v>0</v>
      </c>
      <c r="K559" s="134" t="s">
        <v>196</v>
      </c>
      <c r="L559" s="31"/>
      <c r="M559" s="139" t="s">
        <v>1</v>
      </c>
      <c r="N559" s="140" t="s">
        <v>44</v>
      </c>
      <c r="P559" s="141">
        <f>O559*H559</f>
        <v>0</v>
      </c>
      <c r="Q559" s="141">
        <v>7.2449999999999999E-4</v>
      </c>
      <c r="R559" s="141">
        <f>Q559*H559</f>
        <v>3.1485320999999997E-2</v>
      </c>
      <c r="S559" s="141">
        <v>0</v>
      </c>
      <c r="T559" s="142">
        <f>S559*H559</f>
        <v>0</v>
      </c>
      <c r="AR559" s="143" t="s">
        <v>237</v>
      </c>
      <c r="AT559" s="143" t="s">
        <v>192</v>
      </c>
      <c r="AU559" s="143" t="s">
        <v>89</v>
      </c>
      <c r="AY559" s="16" t="s">
        <v>190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6" t="s">
        <v>87</v>
      </c>
      <c r="BK559" s="144">
        <f>ROUND(I559*H559,2)</f>
        <v>0</v>
      </c>
      <c r="BL559" s="16" t="s">
        <v>237</v>
      </c>
      <c r="BM559" s="143" t="s">
        <v>912</v>
      </c>
    </row>
    <row r="560" spans="2:65" s="1" customFormat="1" ht="39">
      <c r="B560" s="31"/>
      <c r="D560" s="145" t="s">
        <v>198</v>
      </c>
      <c r="F560" s="146" t="s">
        <v>1292</v>
      </c>
      <c r="I560" s="147"/>
      <c r="L560" s="31"/>
      <c r="M560" s="148"/>
      <c r="T560" s="55"/>
      <c r="AT560" s="16" t="s">
        <v>198</v>
      </c>
      <c r="AU560" s="16" t="s">
        <v>89</v>
      </c>
    </row>
    <row r="561" spans="2:65" s="1" customFormat="1">
      <c r="B561" s="31"/>
      <c r="D561" s="149" t="s">
        <v>200</v>
      </c>
      <c r="F561" s="150" t="s">
        <v>1293</v>
      </c>
      <c r="I561" s="147"/>
      <c r="L561" s="31"/>
      <c r="M561" s="148"/>
      <c r="T561" s="55"/>
      <c r="AT561" s="16" t="s">
        <v>200</v>
      </c>
      <c r="AU561" s="16" t="s">
        <v>89</v>
      </c>
    </row>
    <row r="562" spans="2:65" s="1" customFormat="1" ht="16.5" customHeight="1">
      <c r="B562" s="31"/>
      <c r="C562" s="132" t="s">
        <v>551</v>
      </c>
      <c r="D562" s="132" t="s">
        <v>192</v>
      </c>
      <c r="E562" s="133" t="s">
        <v>1285</v>
      </c>
      <c r="F562" s="134" t="s">
        <v>1286</v>
      </c>
      <c r="G562" s="135" t="s">
        <v>368</v>
      </c>
      <c r="H562" s="136">
        <v>86.915000000000006</v>
      </c>
      <c r="I562" s="137"/>
      <c r="J562" s="138">
        <f>ROUND(I562*H562,2)</f>
        <v>0</v>
      </c>
      <c r="K562" s="134" t="s">
        <v>1</v>
      </c>
      <c r="L562" s="31"/>
      <c r="M562" s="139" t="s">
        <v>1</v>
      </c>
      <c r="N562" s="140" t="s">
        <v>44</v>
      </c>
      <c r="P562" s="141">
        <f>O562*H562</f>
        <v>0</v>
      </c>
      <c r="Q562" s="141">
        <v>0</v>
      </c>
      <c r="R562" s="141">
        <f>Q562*H562</f>
        <v>0</v>
      </c>
      <c r="S562" s="141">
        <v>0</v>
      </c>
      <c r="T562" s="142">
        <f>S562*H562</f>
        <v>0</v>
      </c>
      <c r="AR562" s="143" t="s">
        <v>237</v>
      </c>
      <c r="AT562" s="143" t="s">
        <v>192</v>
      </c>
      <c r="AU562" s="143" t="s">
        <v>89</v>
      </c>
      <c r="AY562" s="16" t="s">
        <v>190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6" t="s">
        <v>87</v>
      </c>
      <c r="BK562" s="144">
        <f>ROUND(I562*H562,2)</f>
        <v>0</v>
      </c>
      <c r="BL562" s="16" t="s">
        <v>237</v>
      </c>
      <c r="BM562" s="143" t="s">
        <v>917</v>
      </c>
    </row>
    <row r="563" spans="2:65" s="1" customFormat="1">
      <c r="B563" s="31"/>
      <c r="D563" s="145" t="s">
        <v>198</v>
      </c>
      <c r="F563" s="146" t="s">
        <v>1286</v>
      </c>
      <c r="I563" s="147"/>
      <c r="L563" s="31"/>
      <c r="M563" s="148"/>
      <c r="T563" s="55"/>
      <c r="AT563" s="16" t="s">
        <v>198</v>
      </c>
      <c r="AU563" s="16" t="s">
        <v>89</v>
      </c>
    </row>
    <row r="564" spans="2:65" s="1" customFormat="1" ht="19.5">
      <c r="B564" s="31"/>
      <c r="D564" s="145" t="s">
        <v>403</v>
      </c>
      <c r="F564" s="151" t="s">
        <v>1288</v>
      </c>
      <c r="I564" s="147"/>
      <c r="L564" s="31"/>
      <c r="M564" s="148"/>
      <c r="T564" s="55"/>
      <c r="AT564" s="16" t="s">
        <v>403</v>
      </c>
      <c r="AU564" s="16" t="s">
        <v>89</v>
      </c>
    </row>
    <row r="565" spans="2:65" s="1" customFormat="1" ht="33" customHeight="1">
      <c r="B565" s="31"/>
      <c r="C565" s="132" t="s">
        <v>918</v>
      </c>
      <c r="D565" s="132" t="s">
        <v>192</v>
      </c>
      <c r="E565" s="133" t="s">
        <v>1295</v>
      </c>
      <c r="F565" s="134" t="s">
        <v>1296</v>
      </c>
      <c r="G565" s="135" t="s">
        <v>265</v>
      </c>
      <c r="H565" s="136">
        <v>5.8000000000000003E-2</v>
      </c>
      <c r="I565" s="137"/>
      <c r="J565" s="138">
        <f>ROUND(I565*H565,2)</f>
        <v>0</v>
      </c>
      <c r="K565" s="134" t="s">
        <v>196</v>
      </c>
      <c r="L565" s="31"/>
      <c r="M565" s="139" t="s">
        <v>1</v>
      </c>
      <c r="N565" s="140" t="s">
        <v>44</v>
      </c>
      <c r="P565" s="141">
        <f>O565*H565</f>
        <v>0</v>
      </c>
      <c r="Q565" s="141">
        <v>0</v>
      </c>
      <c r="R565" s="141">
        <f>Q565*H565</f>
        <v>0</v>
      </c>
      <c r="S565" s="141">
        <v>0</v>
      </c>
      <c r="T565" s="142">
        <f>S565*H565</f>
        <v>0</v>
      </c>
      <c r="AR565" s="143" t="s">
        <v>237</v>
      </c>
      <c r="AT565" s="143" t="s">
        <v>192</v>
      </c>
      <c r="AU565" s="143" t="s">
        <v>89</v>
      </c>
      <c r="AY565" s="16" t="s">
        <v>190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6" t="s">
        <v>87</v>
      </c>
      <c r="BK565" s="144">
        <f>ROUND(I565*H565,2)</f>
        <v>0</v>
      </c>
      <c r="BL565" s="16" t="s">
        <v>237</v>
      </c>
      <c r="BM565" s="143" t="s">
        <v>921</v>
      </c>
    </row>
    <row r="566" spans="2:65" s="1" customFormat="1" ht="29.25">
      <c r="B566" s="31"/>
      <c r="D566" s="145" t="s">
        <v>198</v>
      </c>
      <c r="F566" s="146" t="s">
        <v>1298</v>
      </c>
      <c r="I566" s="147"/>
      <c r="L566" s="31"/>
      <c r="M566" s="148"/>
      <c r="T566" s="55"/>
      <c r="AT566" s="16" t="s">
        <v>198</v>
      </c>
      <c r="AU566" s="16" t="s">
        <v>89</v>
      </c>
    </row>
    <row r="567" spans="2:65" s="1" customFormat="1">
      <c r="B567" s="31"/>
      <c r="D567" s="149" t="s">
        <v>200</v>
      </c>
      <c r="F567" s="150" t="s">
        <v>1299</v>
      </c>
      <c r="I567" s="147"/>
      <c r="L567" s="31"/>
      <c r="M567" s="148"/>
      <c r="T567" s="55"/>
      <c r="AT567" s="16" t="s">
        <v>200</v>
      </c>
      <c r="AU567" s="16" t="s">
        <v>89</v>
      </c>
    </row>
    <row r="568" spans="2:65" s="11" customFormat="1" ht="22.9" customHeight="1">
      <c r="B568" s="121"/>
      <c r="D568" s="122" t="s">
        <v>78</v>
      </c>
      <c r="E568" s="130" t="s">
        <v>1300</v>
      </c>
      <c r="F568" s="130" t="s">
        <v>1301</v>
      </c>
      <c r="I568" s="124"/>
      <c r="J568" s="131">
        <f>BK568</f>
        <v>0</v>
      </c>
      <c r="L568" s="121"/>
      <c r="M568" s="125"/>
      <c r="P568" s="126">
        <f>SUM(P569:P601)</f>
        <v>0</v>
      </c>
      <c r="R568" s="126">
        <f>SUM(R569:R601)</f>
        <v>8.6584017785</v>
      </c>
      <c r="T568" s="127">
        <f>SUM(T569:T601)</f>
        <v>6.3905599999999998</v>
      </c>
      <c r="AR568" s="122" t="s">
        <v>89</v>
      </c>
      <c r="AT568" s="128" t="s">
        <v>78</v>
      </c>
      <c r="AU568" s="128" t="s">
        <v>87</v>
      </c>
      <c r="AY568" s="122" t="s">
        <v>190</v>
      </c>
      <c r="BK568" s="129">
        <f>SUM(BK569:BK601)</f>
        <v>0</v>
      </c>
    </row>
    <row r="569" spans="2:65" s="1" customFormat="1" ht="24.2" customHeight="1">
      <c r="B569" s="31"/>
      <c r="C569" s="132" t="s">
        <v>555</v>
      </c>
      <c r="D569" s="132" t="s">
        <v>192</v>
      </c>
      <c r="E569" s="133" t="s">
        <v>1302</v>
      </c>
      <c r="F569" s="134" t="s">
        <v>1303</v>
      </c>
      <c r="G569" s="135" t="s">
        <v>195</v>
      </c>
      <c r="H569" s="136">
        <v>580.96</v>
      </c>
      <c r="I569" s="137"/>
      <c r="J569" s="138">
        <f>ROUND(I569*H569,2)</f>
        <v>0</v>
      </c>
      <c r="K569" s="134" t="s">
        <v>196</v>
      </c>
      <c r="L569" s="31"/>
      <c r="M569" s="139" t="s">
        <v>1</v>
      </c>
      <c r="N569" s="140" t="s">
        <v>44</v>
      </c>
      <c r="P569" s="141">
        <f>O569*H569</f>
        <v>0</v>
      </c>
      <c r="Q569" s="141">
        <v>0</v>
      </c>
      <c r="R569" s="141">
        <f>Q569*H569</f>
        <v>0</v>
      </c>
      <c r="S569" s="141">
        <v>1.0999999999999999E-2</v>
      </c>
      <c r="T569" s="142">
        <f>S569*H569</f>
        <v>6.3905599999999998</v>
      </c>
      <c r="AR569" s="143" t="s">
        <v>237</v>
      </c>
      <c r="AT569" s="143" t="s">
        <v>192</v>
      </c>
      <c r="AU569" s="143" t="s">
        <v>89</v>
      </c>
      <c r="AY569" s="16" t="s">
        <v>190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6" t="s">
        <v>87</v>
      </c>
      <c r="BK569" s="144">
        <f>ROUND(I569*H569,2)</f>
        <v>0</v>
      </c>
      <c r="BL569" s="16" t="s">
        <v>237</v>
      </c>
      <c r="BM569" s="143" t="s">
        <v>927</v>
      </c>
    </row>
    <row r="570" spans="2:65" s="1" customFormat="1" ht="19.5">
      <c r="B570" s="31"/>
      <c r="D570" s="145" t="s">
        <v>198</v>
      </c>
      <c r="F570" s="146" t="s">
        <v>1305</v>
      </c>
      <c r="I570" s="147"/>
      <c r="L570" s="31"/>
      <c r="M570" s="148"/>
      <c r="T570" s="55"/>
      <c r="AT570" s="16" t="s">
        <v>198</v>
      </c>
      <c r="AU570" s="16" t="s">
        <v>89</v>
      </c>
    </row>
    <row r="571" spans="2:65" s="1" customFormat="1">
      <c r="B571" s="31"/>
      <c r="D571" s="149" t="s">
        <v>200</v>
      </c>
      <c r="F571" s="150" t="s">
        <v>1306</v>
      </c>
      <c r="I571" s="147"/>
      <c r="L571" s="31"/>
      <c r="M571" s="148"/>
      <c r="T571" s="55"/>
      <c r="AT571" s="16" t="s">
        <v>200</v>
      </c>
      <c r="AU571" s="16" t="s">
        <v>89</v>
      </c>
    </row>
    <row r="572" spans="2:65" s="1" customFormat="1" ht="24.2" customHeight="1">
      <c r="B572" s="31"/>
      <c r="C572" s="132" t="s">
        <v>929</v>
      </c>
      <c r="D572" s="132" t="s">
        <v>192</v>
      </c>
      <c r="E572" s="133" t="s">
        <v>1308</v>
      </c>
      <c r="F572" s="134" t="s">
        <v>1309</v>
      </c>
      <c r="G572" s="135" t="s">
        <v>195</v>
      </c>
      <c r="H572" s="136">
        <v>580.96</v>
      </c>
      <c r="I572" s="137"/>
      <c r="J572" s="138">
        <f>ROUND(I572*H572,2)</f>
        <v>0</v>
      </c>
      <c r="K572" s="134" t="s">
        <v>196</v>
      </c>
      <c r="L572" s="31"/>
      <c r="M572" s="139" t="s">
        <v>1</v>
      </c>
      <c r="N572" s="140" t="s">
        <v>44</v>
      </c>
      <c r="P572" s="141">
        <f>O572*H572</f>
        <v>0</v>
      </c>
      <c r="Q572" s="141">
        <v>0</v>
      </c>
      <c r="R572" s="141">
        <f>Q572*H572</f>
        <v>0</v>
      </c>
      <c r="S572" s="141">
        <v>0</v>
      </c>
      <c r="T572" s="142">
        <f>S572*H572</f>
        <v>0</v>
      </c>
      <c r="AR572" s="143" t="s">
        <v>237</v>
      </c>
      <c r="AT572" s="143" t="s">
        <v>192</v>
      </c>
      <c r="AU572" s="143" t="s">
        <v>89</v>
      </c>
      <c r="AY572" s="16" t="s">
        <v>190</v>
      </c>
      <c r="BE572" s="144">
        <f>IF(N572="základní",J572,0)</f>
        <v>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6" t="s">
        <v>87</v>
      </c>
      <c r="BK572" s="144">
        <f>ROUND(I572*H572,2)</f>
        <v>0</v>
      </c>
      <c r="BL572" s="16" t="s">
        <v>237</v>
      </c>
      <c r="BM572" s="143" t="s">
        <v>933</v>
      </c>
    </row>
    <row r="573" spans="2:65" s="1" customFormat="1" ht="19.5">
      <c r="B573" s="31"/>
      <c r="D573" s="145" t="s">
        <v>198</v>
      </c>
      <c r="F573" s="146" t="s">
        <v>1311</v>
      </c>
      <c r="I573" s="147"/>
      <c r="L573" s="31"/>
      <c r="M573" s="148"/>
      <c r="T573" s="55"/>
      <c r="AT573" s="16" t="s">
        <v>198</v>
      </c>
      <c r="AU573" s="16" t="s">
        <v>89</v>
      </c>
    </row>
    <row r="574" spans="2:65" s="1" customFormat="1">
      <c r="B574" s="31"/>
      <c r="D574" s="149" t="s">
        <v>200</v>
      </c>
      <c r="F574" s="150" t="s">
        <v>1312</v>
      </c>
      <c r="I574" s="147"/>
      <c r="L574" s="31"/>
      <c r="M574" s="148"/>
      <c r="T574" s="55"/>
      <c r="AT574" s="16" t="s">
        <v>200</v>
      </c>
      <c r="AU574" s="16" t="s">
        <v>89</v>
      </c>
    </row>
    <row r="575" spans="2:65" s="1" customFormat="1" ht="16.5" customHeight="1">
      <c r="B575" s="31"/>
      <c r="C575" s="152" t="s">
        <v>561</v>
      </c>
      <c r="D575" s="152" t="s">
        <v>426</v>
      </c>
      <c r="E575" s="153" t="s">
        <v>1271</v>
      </c>
      <c r="F575" s="154" t="s">
        <v>1272</v>
      </c>
      <c r="G575" s="155" t="s">
        <v>265</v>
      </c>
      <c r="H575" s="156">
        <v>0.17399999999999999</v>
      </c>
      <c r="I575" s="157"/>
      <c r="J575" s="158">
        <f>ROUND(I575*H575,2)</f>
        <v>0</v>
      </c>
      <c r="K575" s="154" t="s">
        <v>196</v>
      </c>
      <c r="L575" s="159"/>
      <c r="M575" s="160" t="s">
        <v>1</v>
      </c>
      <c r="N575" s="161" t="s">
        <v>44</v>
      </c>
      <c r="P575" s="141">
        <f>O575*H575</f>
        <v>0</v>
      </c>
      <c r="Q575" s="141">
        <v>1</v>
      </c>
      <c r="R575" s="141">
        <f>Q575*H575</f>
        <v>0.17399999999999999</v>
      </c>
      <c r="S575" s="141">
        <v>0</v>
      </c>
      <c r="T575" s="142">
        <f>S575*H575</f>
        <v>0</v>
      </c>
      <c r="AR575" s="143" t="s">
        <v>281</v>
      </c>
      <c r="AT575" s="143" t="s">
        <v>426</v>
      </c>
      <c r="AU575" s="143" t="s">
        <v>89</v>
      </c>
      <c r="AY575" s="16" t="s">
        <v>190</v>
      </c>
      <c r="BE575" s="144">
        <f>IF(N575="základní",J575,0)</f>
        <v>0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6" t="s">
        <v>87</v>
      </c>
      <c r="BK575" s="144">
        <f>ROUND(I575*H575,2)</f>
        <v>0</v>
      </c>
      <c r="BL575" s="16" t="s">
        <v>237</v>
      </c>
      <c r="BM575" s="143" t="s">
        <v>937</v>
      </c>
    </row>
    <row r="576" spans="2:65" s="1" customFormat="1">
      <c r="B576" s="31"/>
      <c r="D576" s="145" t="s">
        <v>198</v>
      </c>
      <c r="F576" s="146" t="s">
        <v>1272</v>
      </c>
      <c r="I576" s="147"/>
      <c r="L576" s="31"/>
      <c r="M576" s="148"/>
      <c r="T576" s="55"/>
      <c r="AT576" s="16" t="s">
        <v>198</v>
      </c>
      <c r="AU576" s="16" t="s">
        <v>89</v>
      </c>
    </row>
    <row r="577" spans="2:65" s="1" customFormat="1" ht="24.2" customHeight="1">
      <c r="B577" s="31"/>
      <c r="C577" s="132" t="s">
        <v>938</v>
      </c>
      <c r="D577" s="132" t="s">
        <v>192</v>
      </c>
      <c r="E577" s="133" t="s">
        <v>1315</v>
      </c>
      <c r="F577" s="134" t="s">
        <v>1316</v>
      </c>
      <c r="G577" s="135" t="s">
        <v>195</v>
      </c>
      <c r="H577" s="136">
        <v>482.68</v>
      </c>
      <c r="I577" s="137"/>
      <c r="J577" s="138">
        <f>ROUND(I577*H577,2)</f>
        <v>0</v>
      </c>
      <c r="K577" s="134" t="s">
        <v>196</v>
      </c>
      <c r="L577" s="31"/>
      <c r="M577" s="139" t="s">
        <v>1</v>
      </c>
      <c r="N577" s="140" t="s">
        <v>44</v>
      </c>
      <c r="P577" s="141">
        <f>O577*H577</f>
        <v>0</v>
      </c>
      <c r="Q577" s="141">
        <v>3.0000000000000001E-5</v>
      </c>
      <c r="R577" s="141">
        <f>Q577*H577</f>
        <v>1.4480400000000001E-2</v>
      </c>
      <c r="S577" s="141">
        <v>0</v>
      </c>
      <c r="T577" s="142">
        <f>S577*H577</f>
        <v>0</v>
      </c>
      <c r="AR577" s="143" t="s">
        <v>237</v>
      </c>
      <c r="AT577" s="143" t="s">
        <v>192</v>
      </c>
      <c r="AU577" s="143" t="s">
        <v>89</v>
      </c>
      <c r="AY577" s="16" t="s">
        <v>190</v>
      </c>
      <c r="BE577" s="144">
        <f>IF(N577="základní",J577,0)</f>
        <v>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6" t="s">
        <v>87</v>
      </c>
      <c r="BK577" s="144">
        <f>ROUND(I577*H577,2)</f>
        <v>0</v>
      </c>
      <c r="BL577" s="16" t="s">
        <v>237</v>
      </c>
      <c r="BM577" s="143" t="s">
        <v>941</v>
      </c>
    </row>
    <row r="578" spans="2:65" s="1" customFormat="1" ht="19.5">
      <c r="B578" s="31"/>
      <c r="D578" s="145" t="s">
        <v>198</v>
      </c>
      <c r="F578" s="146" t="s">
        <v>1318</v>
      </c>
      <c r="I578" s="147"/>
      <c r="L578" s="31"/>
      <c r="M578" s="148"/>
      <c r="T578" s="55"/>
      <c r="AT578" s="16" t="s">
        <v>198</v>
      </c>
      <c r="AU578" s="16" t="s">
        <v>89</v>
      </c>
    </row>
    <row r="579" spans="2:65" s="1" customFormat="1">
      <c r="B579" s="31"/>
      <c r="D579" s="149" t="s">
        <v>200</v>
      </c>
      <c r="F579" s="150" t="s">
        <v>1319</v>
      </c>
      <c r="I579" s="147"/>
      <c r="L579" s="31"/>
      <c r="M579" s="148"/>
      <c r="T579" s="55"/>
      <c r="AT579" s="16" t="s">
        <v>200</v>
      </c>
      <c r="AU579" s="16" t="s">
        <v>89</v>
      </c>
    </row>
    <row r="580" spans="2:65" s="1" customFormat="1" ht="16.5" customHeight="1">
      <c r="B580" s="31"/>
      <c r="C580" s="152" t="s">
        <v>566</v>
      </c>
      <c r="D580" s="152" t="s">
        <v>426</v>
      </c>
      <c r="E580" s="153" t="s">
        <v>1320</v>
      </c>
      <c r="F580" s="154" t="s">
        <v>1321</v>
      </c>
      <c r="G580" s="155" t="s">
        <v>265</v>
      </c>
      <c r="H580" s="156">
        <v>0.96499999999999997</v>
      </c>
      <c r="I580" s="157"/>
      <c r="J580" s="158">
        <f>ROUND(I580*H580,2)</f>
        <v>0</v>
      </c>
      <c r="K580" s="154" t="s">
        <v>196</v>
      </c>
      <c r="L580" s="159"/>
      <c r="M580" s="160" t="s">
        <v>1</v>
      </c>
      <c r="N580" s="161" t="s">
        <v>44</v>
      </c>
      <c r="P580" s="141">
        <f>O580*H580</f>
        <v>0</v>
      </c>
      <c r="Q580" s="141">
        <v>1</v>
      </c>
      <c r="R580" s="141">
        <f>Q580*H580</f>
        <v>0.96499999999999997</v>
      </c>
      <c r="S580" s="141">
        <v>0</v>
      </c>
      <c r="T580" s="142">
        <f>S580*H580</f>
        <v>0</v>
      </c>
      <c r="AR580" s="143" t="s">
        <v>281</v>
      </c>
      <c r="AT580" s="143" t="s">
        <v>426</v>
      </c>
      <c r="AU580" s="143" t="s">
        <v>89</v>
      </c>
      <c r="AY580" s="16" t="s">
        <v>190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6" t="s">
        <v>87</v>
      </c>
      <c r="BK580" s="144">
        <f>ROUND(I580*H580,2)</f>
        <v>0</v>
      </c>
      <c r="BL580" s="16" t="s">
        <v>237</v>
      </c>
      <c r="BM580" s="143" t="s">
        <v>944</v>
      </c>
    </row>
    <row r="581" spans="2:65" s="1" customFormat="1">
      <c r="B581" s="31"/>
      <c r="D581" s="145" t="s">
        <v>198</v>
      </c>
      <c r="F581" s="146" t="s">
        <v>1321</v>
      </c>
      <c r="I581" s="147"/>
      <c r="L581" s="31"/>
      <c r="M581" s="148"/>
      <c r="T581" s="55"/>
      <c r="AT581" s="16" t="s">
        <v>198</v>
      </c>
      <c r="AU581" s="16" t="s">
        <v>89</v>
      </c>
    </row>
    <row r="582" spans="2:65" s="1" customFormat="1" ht="24.2" customHeight="1">
      <c r="B582" s="31"/>
      <c r="C582" s="132" t="s">
        <v>945</v>
      </c>
      <c r="D582" s="132" t="s">
        <v>192</v>
      </c>
      <c r="E582" s="133" t="s">
        <v>1324</v>
      </c>
      <c r="F582" s="134" t="s">
        <v>1325</v>
      </c>
      <c r="G582" s="135" t="s">
        <v>195</v>
      </c>
      <c r="H582" s="136">
        <v>482.68</v>
      </c>
      <c r="I582" s="137"/>
      <c r="J582" s="138">
        <f>ROUND(I582*H582,2)</f>
        <v>0</v>
      </c>
      <c r="K582" s="134" t="s">
        <v>196</v>
      </c>
      <c r="L582" s="31"/>
      <c r="M582" s="139" t="s">
        <v>1</v>
      </c>
      <c r="N582" s="140" t="s">
        <v>44</v>
      </c>
      <c r="P582" s="141">
        <f>O582*H582</f>
        <v>0</v>
      </c>
      <c r="Q582" s="141">
        <v>0</v>
      </c>
      <c r="R582" s="141">
        <f>Q582*H582</f>
        <v>0</v>
      </c>
      <c r="S582" s="141">
        <v>0</v>
      </c>
      <c r="T582" s="142">
        <f>S582*H582</f>
        <v>0</v>
      </c>
      <c r="AR582" s="143" t="s">
        <v>237</v>
      </c>
      <c r="AT582" s="143" t="s">
        <v>192</v>
      </c>
      <c r="AU582" s="143" t="s">
        <v>89</v>
      </c>
      <c r="AY582" s="16" t="s">
        <v>190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6" t="s">
        <v>87</v>
      </c>
      <c r="BK582" s="144">
        <f>ROUND(I582*H582,2)</f>
        <v>0</v>
      </c>
      <c r="BL582" s="16" t="s">
        <v>237</v>
      </c>
      <c r="BM582" s="143" t="s">
        <v>948</v>
      </c>
    </row>
    <row r="583" spans="2:65" s="1" customFormat="1" ht="19.5">
      <c r="B583" s="31"/>
      <c r="D583" s="145" t="s">
        <v>198</v>
      </c>
      <c r="F583" s="146" t="s">
        <v>1327</v>
      </c>
      <c r="I583" s="147"/>
      <c r="L583" s="31"/>
      <c r="M583" s="148"/>
      <c r="T583" s="55"/>
      <c r="AT583" s="16" t="s">
        <v>198</v>
      </c>
      <c r="AU583" s="16" t="s">
        <v>89</v>
      </c>
    </row>
    <row r="584" spans="2:65" s="1" customFormat="1">
      <c r="B584" s="31"/>
      <c r="D584" s="149" t="s">
        <v>200</v>
      </c>
      <c r="F584" s="150" t="s">
        <v>1328</v>
      </c>
      <c r="I584" s="147"/>
      <c r="L584" s="31"/>
      <c r="M584" s="148"/>
      <c r="T584" s="55"/>
      <c r="AT584" s="16" t="s">
        <v>200</v>
      </c>
      <c r="AU584" s="16" t="s">
        <v>89</v>
      </c>
    </row>
    <row r="585" spans="2:65" s="1" customFormat="1" ht="24.2" customHeight="1">
      <c r="B585" s="31"/>
      <c r="C585" s="132" t="s">
        <v>572</v>
      </c>
      <c r="D585" s="132" t="s">
        <v>192</v>
      </c>
      <c r="E585" s="133" t="s">
        <v>1329</v>
      </c>
      <c r="F585" s="134" t="s">
        <v>1330</v>
      </c>
      <c r="G585" s="135" t="s">
        <v>195</v>
      </c>
      <c r="H585" s="136">
        <v>135.01599999999999</v>
      </c>
      <c r="I585" s="137"/>
      <c r="J585" s="138">
        <f>ROUND(I585*H585,2)</f>
        <v>0</v>
      </c>
      <c r="K585" s="134" t="s">
        <v>1</v>
      </c>
      <c r="L585" s="31"/>
      <c r="M585" s="139" t="s">
        <v>1</v>
      </c>
      <c r="N585" s="140" t="s">
        <v>44</v>
      </c>
      <c r="P585" s="141">
        <f>O585*H585</f>
        <v>0</v>
      </c>
      <c r="Q585" s="141">
        <v>0</v>
      </c>
      <c r="R585" s="141">
        <f>Q585*H585</f>
        <v>0</v>
      </c>
      <c r="S585" s="141">
        <v>0</v>
      </c>
      <c r="T585" s="142">
        <f>S585*H585</f>
        <v>0</v>
      </c>
      <c r="AR585" s="143" t="s">
        <v>237</v>
      </c>
      <c r="AT585" s="143" t="s">
        <v>192</v>
      </c>
      <c r="AU585" s="143" t="s">
        <v>89</v>
      </c>
      <c r="AY585" s="16" t="s">
        <v>190</v>
      </c>
      <c r="BE585" s="144">
        <f>IF(N585="základní",J585,0)</f>
        <v>0</v>
      </c>
      <c r="BF585" s="144">
        <f>IF(N585="snížená",J585,0)</f>
        <v>0</v>
      </c>
      <c r="BG585" s="144">
        <f>IF(N585="zákl. přenesená",J585,0)</f>
        <v>0</v>
      </c>
      <c r="BH585" s="144">
        <f>IF(N585="sníž. přenesená",J585,0)</f>
        <v>0</v>
      </c>
      <c r="BI585" s="144">
        <f>IF(N585="nulová",J585,0)</f>
        <v>0</v>
      </c>
      <c r="BJ585" s="16" t="s">
        <v>87</v>
      </c>
      <c r="BK585" s="144">
        <f>ROUND(I585*H585,2)</f>
        <v>0</v>
      </c>
      <c r="BL585" s="16" t="s">
        <v>237</v>
      </c>
      <c r="BM585" s="143" t="s">
        <v>951</v>
      </c>
    </row>
    <row r="586" spans="2:65" s="1" customFormat="1" ht="29.25">
      <c r="B586" s="31"/>
      <c r="D586" s="145" t="s">
        <v>198</v>
      </c>
      <c r="F586" s="146" t="s">
        <v>1332</v>
      </c>
      <c r="I586" s="147"/>
      <c r="L586" s="31"/>
      <c r="M586" s="148"/>
      <c r="T586" s="55"/>
      <c r="AT586" s="16" t="s">
        <v>198</v>
      </c>
      <c r="AU586" s="16" t="s">
        <v>89</v>
      </c>
    </row>
    <row r="587" spans="2:65" s="1" customFormat="1" ht="49.15" customHeight="1">
      <c r="B587" s="31"/>
      <c r="C587" s="152" t="s">
        <v>953</v>
      </c>
      <c r="D587" s="152" t="s">
        <v>426</v>
      </c>
      <c r="E587" s="153" t="s">
        <v>1973</v>
      </c>
      <c r="F587" s="154" t="s">
        <v>1974</v>
      </c>
      <c r="G587" s="155" t="s">
        <v>195</v>
      </c>
      <c r="H587" s="156">
        <v>717.101</v>
      </c>
      <c r="I587" s="157"/>
      <c r="J587" s="158">
        <f>ROUND(I587*H587,2)</f>
        <v>0</v>
      </c>
      <c r="K587" s="154" t="s">
        <v>196</v>
      </c>
      <c r="L587" s="159"/>
      <c r="M587" s="160" t="s">
        <v>1</v>
      </c>
      <c r="N587" s="161" t="s">
        <v>44</v>
      </c>
      <c r="P587" s="141">
        <f>O587*H587</f>
        <v>0</v>
      </c>
      <c r="Q587" s="141">
        <v>4.0000000000000001E-3</v>
      </c>
      <c r="R587" s="141">
        <f>Q587*H587</f>
        <v>2.868404</v>
      </c>
      <c r="S587" s="141">
        <v>0</v>
      </c>
      <c r="T587" s="142">
        <f>S587*H587</f>
        <v>0</v>
      </c>
      <c r="AR587" s="143" t="s">
        <v>281</v>
      </c>
      <c r="AT587" s="143" t="s">
        <v>426</v>
      </c>
      <c r="AU587" s="143" t="s">
        <v>89</v>
      </c>
      <c r="AY587" s="16" t="s">
        <v>190</v>
      </c>
      <c r="BE587" s="144">
        <f>IF(N587="základní",J587,0)</f>
        <v>0</v>
      </c>
      <c r="BF587" s="144">
        <f>IF(N587="snížená",J587,0)</f>
        <v>0</v>
      </c>
      <c r="BG587" s="144">
        <f>IF(N587="zákl. přenesená",J587,0)</f>
        <v>0</v>
      </c>
      <c r="BH587" s="144">
        <f>IF(N587="sníž. přenesená",J587,0)</f>
        <v>0</v>
      </c>
      <c r="BI587" s="144">
        <f>IF(N587="nulová",J587,0)</f>
        <v>0</v>
      </c>
      <c r="BJ587" s="16" t="s">
        <v>87</v>
      </c>
      <c r="BK587" s="144">
        <f>ROUND(I587*H587,2)</f>
        <v>0</v>
      </c>
      <c r="BL587" s="16" t="s">
        <v>237</v>
      </c>
      <c r="BM587" s="143" t="s">
        <v>956</v>
      </c>
    </row>
    <row r="588" spans="2:65" s="1" customFormat="1" ht="29.25">
      <c r="B588" s="31"/>
      <c r="D588" s="145" t="s">
        <v>198</v>
      </c>
      <c r="F588" s="146" t="s">
        <v>1974</v>
      </c>
      <c r="I588" s="147"/>
      <c r="L588" s="31"/>
      <c r="M588" s="148"/>
      <c r="T588" s="55"/>
      <c r="AT588" s="16" t="s">
        <v>198</v>
      </c>
      <c r="AU588" s="16" t="s">
        <v>89</v>
      </c>
    </row>
    <row r="589" spans="2:65" s="1" customFormat="1" ht="29.25">
      <c r="B589" s="31"/>
      <c r="D589" s="145" t="s">
        <v>403</v>
      </c>
      <c r="F589" s="151" t="s">
        <v>1337</v>
      </c>
      <c r="I589" s="147"/>
      <c r="L589" s="31"/>
      <c r="M589" s="148"/>
      <c r="T589" s="55"/>
      <c r="AT589" s="16" t="s">
        <v>403</v>
      </c>
      <c r="AU589" s="16" t="s">
        <v>89</v>
      </c>
    </row>
    <row r="590" spans="2:65" s="1" customFormat="1" ht="24.2" customHeight="1">
      <c r="B590" s="31"/>
      <c r="C590" s="132" t="s">
        <v>575</v>
      </c>
      <c r="D590" s="132" t="s">
        <v>192</v>
      </c>
      <c r="E590" s="133" t="s">
        <v>1338</v>
      </c>
      <c r="F590" s="134" t="s">
        <v>1339</v>
      </c>
      <c r="G590" s="135" t="s">
        <v>195</v>
      </c>
      <c r="H590" s="136">
        <v>482.68</v>
      </c>
      <c r="I590" s="137"/>
      <c r="J590" s="138">
        <f>ROUND(I590*H590,2)</f>
        <v>0</v>
      </c>
      <c r="K590" s="134" t="s">
        <v>196</v>
      </c>
      <c r="L590" s="31"/>
      <c r="M590" s="139" t="s">
        <v>1</v>
      </c>
      <c r="N590" s="140" t="s">
        <v>44</v>
      </c>
      <c r="P590" s="141">
        <f>O590*H590</f>
        <v>0</v>
      </c>
      <c r="Q590" s="141">
        <v>8.8312999999999998E-4</v>
      </c>
      <c r="R590" s="141">
        <f>Q590*H590</f>
        <v>0.4262691884</v>
      </c>
      <c r="S590" s="141">
        <v>0</v>
      </c>
      <c r="T590" s="142">
        <f>S590*H590</f>
        <v>0</v>
      </c>
      <c r="AR590" s="143" t="s">
        <v>237</v>
      </c>
      <c r="AT590" s="143" t="s">
        <v>192</v>
      </c>
      <c r="AU590" s="143" t="s">
        <v>89</v>
      </c>
      <c r="AY590" s="16" t="s">
        <v>190</v>
      </c>
      <c r="BE590" s="144">
        <f>IF(N590="základní",J590,0)</f>
        <v>0</v>
      </c>
      <c r="BF590" s="144">
        <f>IF(N590="snížená",J590,0)</f>
        <v>0</v>
      </c>
      <c r="BG590" s="144">
        <f>IF(N590="zákl. přenesená",J590,0)</f>
        <v>0</v>
      </c>
      <c r="BH590" s="144">
        <f>IF(N590="sníž. přenesená",J590,0)</f>
        <v>0</v>
      </c>
      <c r="BI590" s="144">
        <f>IF(N590="nulová",J590,0)</f>
        <v>0</v>
      </c>
      <c r="BJ590" s="16" t="s">
        <v>87</v>
      </c>
      <c r="BK590" s="144">
        <f>ROUND(I590*H590,2)</f>
        <v>0</v>
      </c>
      <c r="BL590" s="16" t="s">
        <v>237</v>
      </c>
      <c r="BM590" s="143" t="s">
        <v>961</v>
      </c>
    </row>
    <row r="591" spans="2:65" s="1" customFormat="1" ht="19.5">
      <c r="B591" s="31"/>
      <c r="D591" s="145" t="s">
        <v>198</v>
      </c>
      <c r="F591" s="146" t="s">
        <v>1341</v>
      </c>
      <c r="I591" s="147"/>
      <c r="L591" s="31"/>
      <c r="M591" s="148"/>
      <c r="T591" s="55"/>
      <c r="AT591" s="16" t="s">
        <v>198</v>
      </c>
      <c r="AU591" s="16" t="s">
        <v>89</v>
      </c>
    </row>
    <row r="592" spans="2:65" s="1" customFormat="1">
      <c r="B592" s="31"/>
      <c r="D592" s="149" t="s">
        <v>200</v>
      </c>
      <c r="F592" s="150" t="s">
        <v>1342</v>
      </c>
      <c r="I592" s="147"/>
      <c r="L592" s="31"/>
      <c r="M592" s="148"/>
      <c r="T592" s="55"/>
      <c r="AT592" s="16" t="s">
        <v>200</v>
      </c>
      <c r="AU592" s="16" t="s">
        <v>89</v>
      </c>
    </row>
    <row r="593" spans="2:65" s="1" customFormat="1" ht="24.2" customHeight="1">
      <c r="B593" s="31"/>
      <c r="C593" s="132" t="s">
        <v>964</v>
      </c>
      <c r="D593" s="132" t="s">
        <v>192</v>
      </c>
      <c r="E593" s="133" t="s">
        <v>1344</v>
      </c>
      <c r="F593" s="134" t="s">
        <v>1345</v>
      </c>
      <c r="G593" s="135" t="s">
        <v>195</v>
      </c>
      <c r="H593" s="136">
        <v>206.71</v>
      </c>
      <c r="I593" s="137"/>
      <c r="J593" s="138">
        <f>ROUND(I593*H593,2)</f>
        <v>0</v>
      </c>
      <c r="K593" s="134" t="s">
        <v>196</v>
      </c>
      <c r="L593" s="31"/>
      <c r="M593" s="139" t="s">
        <v>1</v>
      </c>
      <c r="N593" s="140" t="s">
        <v>44</v>
      </c>
      <c r="P593" s="141">
        <f>O593*H593</f>
        <v>0</v>
      </c>
      <c r="Q593" s="141">
        <v>9.4131E-4</v>
      </c>
      <c r="R593" s="141">
        <f>Q593*H593</f>
        <v>0.19457819010000002</v>
      </c>
      <c r="S593" s="141">
        <v>0</v>
      </c>
      <c r="T593" s="142">
        <f>S593*H593</f>
        <v>0</v>
      </c>
      <c r="AR593" s="143" t="s">
        <v>237</v>
      </c>
      <c r="AT593" s="143" t="s">
        <v>192</v>
      </c>
      <c r="AU593" s="143" t="s">
        <v>89</v>
      </c>
      <c r="AY593" s="16" t="s">
        <v>190</v>
      </c>
      <c r="BE593" s="144">
        <f>IF(N593="základní",J593,0)</f>
        <v>0</v>
      </c>
      <c r="BF593" s="144">
        <f>IF(N593="snížená",J593,0)</f>
        <v>0</v>
      </c>
      <c r="BG593" s="144">
        <f>IF(N593="zákl. přenesená",J593,0)</f>
        <v>0</v>
      </c>
      <c r="BH593" s="144">
        <f>IF(N593="sníž. přenesená",J593,0)</f>
        <v>0</v>
      </c>
      <c r="BI593" s="144">
        <f>IF(N593="nulová",J593,0)</f>
        <v>0</v>
      </c>
      <c r="BJ593" s="16" t="s">
        <v>87</v>
      </c>
      <c r="BK593" s="144">
        <f>ROUND(I593*H593,2)</f>
        <v>0</v>
      </c>
      <c r="BL593" s="16" t="s">
        <v>237</v>
      </c>
      <c r="BM593" s="143" t="s">
        <v>967</v>
      </c>
    </row>
    <row r="594" spans="2:65" s="1" customFormat="1" ht="29.25">
      <c r="B594" s="31"/>
      <c r="D594" s="145" t="s">
        <v>198</v>
      </c>
      <c r="F594" s="146" t="s">
        <v>1347</v>
      </c>
      <c r="I594" s="147"/>
      <c r="L594" s="31"/>
      <c r="M594" s="148"/>
      <c r="T594" s="55"/>
      <c r="AT594" s="16" t="s">
        <v>198</v>
      </c>
      <c r="AU594" s="16" t="s">
        <v>89</v>
      </c>
    </row>
    <row r="595" spans="2:65" s="1" customFormat="1">
      <c r="B595" s="31"/>
      <c r="D595" s="149" t="s">
        <v>200</v>
      </c>
      <c r="F595" s="150" t="s">
        <v>1348</v>
      </c>
      <c r="I595" s="147"/>
      <c r="L595" s="31"/>
      <c r="M595" s="148"/>
      <c r="T595" s="55"/>
      <c r="AT595" s="16" t="s">
        <v>200</v>
      </c>
      <c r="AU595" s="16" t="s">
        <v>89</v>
      </c>
    </row>
    <row r="596" spans="2:65" s="1" customFormat="1" ht="49.15" customHeight="1">
      <c r="B596" s="31"/>
      <c r="C596" s="152" t="s">
        <v>581</v>
      </c>
      <c r="D596" s="152" t="s">
        <v>426</v>
      </c>
      <c r="E596" s="153" t="s">
        <v>1349</v>
      </c>
      <c r="F596" s="154" t="s">
        <v>1350</v>
      </c>
      <c r="G596" s="155" t="s">
        <v>195</v>
      </c>
      <c r="H596" s="156">
        <v>803.13400000000001</v>
      </c>
      <c r="I596" s="157"/>
      <c r="J596" s="158">
        <f>ROUND(I596*H596,2)</f>
        <v>0</v>
      </c>
      <c r="K596" s="154" t="s">
        <v>196</v>
      </c>
      <c r="L596" s="159"/>
      <c r="M596" s="160" t="s">
        <v>1</v>
      </c>
      <c r="N596" s="161" t="s">
        <v>44</v>
      </c>
      <c r="P596" s="141">
        <f>O596*H596</f>
        <v>0</v>
      </c>
      <c r="Q596" s="141">
        <v>5.0000000000000001E-3</v>
      </c>
      <c r="R596" s="141">
        <f>Q596*H596</f>
        <v>4.0156700000000001</v>
      </c>
      <c r="S596" s="141">
        <v>0</v>
      </c>
      <c r="T596" s="142">
        <f>S596*H596</f>
        <v>0</v>
      </c>
      <c r="AR596" s="143" t="s">
        <v>281</v>
      </c>
      <c r="AT596" s="143" t="s">
        <v>426</v>
      </c>
      <c r="AU596" s="143" t="s">
        <v>89</v>
      </c>
      <c r="AY596" s="16" t="s">
        <v>190</v>
      </c>
      <c r="BE596" s="144">
        <f>IF(N596="základní",J596,0)</f>
        <v>0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6" t="s">
        <v>87</v>
      </c>
      <c r="BK596" s="144">
        <f>ROUND(I596*H596,2)</f>
        <v>0</v>
      </c>
      <c r="BL596" s="16" t="s">
        <v>237</v>
      </c>
      <c r="BM596" s="143" t="s">
        <v>972</v>
      </c>
    </row>
    <row r="597" spans="2:65" s="1" customFormat="1" ht="29.25">
      <c r="B597" s="31"/>
      <c r="D597" s="145" t="s">
        <v>198</v>
      </c>
      <c r="F597" s="146" t="s">
        <v>1350</v>
      </c>
      <c r="I597" s="147"/>
      <c r="L597" s="31"/>
      <c r="M597" s="148"/>
      <c r="T597" s="55"/>
      <c r="AT597" s="16" t="s">
        <v>198</v>
      </c>
      <c r="AU597" s="16" t="s">
        <v>89</v>
      </c>
    </row>
    <row r="598" spans="2:65" s="1" customFormat="1" ht="48.75">
      <c r="B598" s="31"/>
      <c r="D598" s="145" t="s">
        <v>403</v>
      </c>
      <c r="F598" s="151" t="s">
        <v>1352</v>
      </c>
      <c r="I598" s="147"/>
      <c r="L598" s="31"/>
      <c r="M598" s="148"/>
      <c r="T598" s="55"/>
      <c r="AT598" s="16" t="s">
        <v>403</v>
      </c>
      <c r="AU598" s="16" t="s">
        <v>89</v>
      </c>
    </row>
    <row r="599" spans="2:65" s="1" customFormat="1" ht="24.2" customHeight="1">
      <c r="B599" s="31"/>
      <c r="C599" s="132" t="s">
        <v>975</v>
      </c>
      <c r="D599" s="132" t="s">
        <v>192</v>
      </c>
      <c r="E599" s="133" t="s">
        <v>1363</v>
      </c>
      <c r="F599" s="134" t="s">
        <v>1364</v>
      </c>
      <c r="G599" s="135" t="s">
        <v>265</v>
      </c>
      <c r="H599" s="136">
        <v>8.7850000000000001</v>
      </c>
      <c r="I599" s="137"/>
      <c r="J599" s="138">
        <f>ROUND(I599*H599,2)</f>
        <v>0</v>
      </c>
      <c r="K599" s="134" t="s">
        <v>196</v>
      </c>
      <c r="L599" s="31"/>
      <c r="M599" s="139" t="s">
        <v>1</v>
      </c>
      <c r="N599" s="140" t="s">
        <v>44</v>
      </c>
      <c r="P599" s="141">
        <f>O599*H599</f>
        <v>0</v>
      </c>
      <c r="Q599" s="141">
        <v>0</v>
      </c>
      <c r="R599" s="141">
        <f>Q599*H599</f>
        <v>0</v>
      </c>
      <c r="S599" s="141">
        <v>0</v>
      </c>
      <c r="T599" s="142">
        <f>S599*H599</f>
        <v>0</v>
      </c>
      <c r="AR599" s="143" t="s">
        <v>237</v>
      </c>
      <c r="AT599" s="143" t="s">
        <v>192</v>
      </c>
      <c r="AU599" s="143" t="s">
        <v>89</v>
      </c>
      <c r="AY599" s="16" t="s">
        <v>190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6" t="s">
        <v>87</v>
      </c>
      <c r="BK599" s="144">
        <f>ROUND(I599*H599,2)</f>
        <v>0</v>
      </c>
      <c r="BL599" s="16" t="s">
        <v>237</v>
      </c>
      <c r="BM599" s="143" t="s">
        <v>978</v>
      </c>
    </row>
    <row r="600" spans="2:65" s="1" customFormat="1" ht="29.25">
      <c r="B600" s="31"/>
      <c r="D600" s="145" t="s">
        <v>198</v>
      </c>
      <c r="F600" s="146" t="s">
        <v>1366</v>
      </c>
      <c r="I600" s="147"/>
      <c r="L600" s="31"/>
      <c r="M600" s="148"/>
      <c r="T600" s="55"/>
      <c r="AT600" s="16" t="s">
        <v>198</v>
      </c>
      <c r="AU600" s="16" t="s">
        <v>89</v>
      </c>
    </row>
    <row r="601" spans="2:65" s="1" customFormat="1">
      <c r="B601" s="31"/>
      <c r="D601" s="149" t="s">
        <v>200</v>
      </c>
      <c r="F601" s="150" t="s">
        <v>1367</v>
      </c>
      <c r="I601" s="147"/>
      <c r="L601" s="31"/>
      <c r="M601" s="148"/>
      <c r="T601" s="55"/>
      <c r="AT601" s="16" t="s">
        <v>200</v>
      </c>
      <c r="AU601" s="16" t="s">
        <v>89</v>
      </c>
    </row>
    <row r="602" spans="2:65" s="11" customFormat="1" ht="22.9" customHeight="1">
      <c r="B602" s="121"/>
      <c r="D602" s="122" t="s">
        <v>78</v>
      </c>
      <c r="E602" s="130" t="s">
        <v>1369</v>
      </c>
      <c r="F602" s="130" t="s">
        <v>1370</v>
      </c>
      <c r="I602" s="124"/>
      <c r="J602" s="131">
        <f>BK602</f>
        <v>0</v>
      </c>
      <c r="L602" s="121"/>
      <c r="M602" s="125"/>
      <c r="P602" s="126">
        <f>SUM(P603:P641)</f>
        <v>0</v>
      </c>
      <c r="R602" s="126">
        <f>SUM(R603:R641)</f>
        <v>6.7321401950000004</v>
      </c>
      <c r="T602" s="127">
        <f>SUM(T603:T641)</f>
        <v>0.16156799999999999</v>
      </c>
      <c r="AR602" s="122" t="s">
        <v>89</v>
      </c>
      <c r="AT602" s="128" t="s">
        <v>78</v>
      </c>
      <c r="AU602" s="128" t="s">
        <v>87</v>
      </c>
      <c r="AY602" s="122" t="s">
        <v>190</v>
      </c>
      <c r="BK602" s="129">
        <f>SUM(BK603:BK641)</f>
        <v>0</v>
      </c>
    </row>
    <row r="603" spans="2:65" s="1" customFormat="1" ht="24.2" customHeight="1">
      <c r="B603" s="31"/>
      <c r="C603" s="132" t="s">
        <v>586</v>
      </c>
      <c r="D603" s="132" t="s">
        <v>192</v>
      </c>
      <c r="E603" s="133" t="s">
        <v>2222</v>
      </c>
      <c r="F603" s="134" t="s">
        <v>2223</v>
      </c>
      <c r="G603" s="135" t="s">
        <v>195</v>
      </c>
      <c r="H603" s="136">
        <v>47.52</v>
      </c>
      <c r="I603" s="137"/>
      <c r="J603" s="138">
        <f>ROUND(I603*H603,2)</f>
        <v>0</v>
      </c>
      <c r="K603" s="134" t="s">
        <v>196</v>
      </c>
      <c r="L603" s="31"/>
      <c r="M603" s="139" t="s">
        <v>1</v>
      </c>
      <c r="N603" s="140" t="s">
        <v>44</v>
      </c>
      <c r="P603" s="141">
        <f>O603*H603</f>
        <v>0</v>
      </c>
      <c r="Q603" s="141">
        <v>0</v>
      </c>
      <c r="R603" s="141">
        <f>Q603*H603</f>
        <v>0</v>
      </c>
      <c r="S603" s="141">
        <v>3.3999999999999998E-3</v>
      </c>
      <c r="T603" s="142">
        <f>S603*H603</f>
        <v>0.16156799999999999</v>
      </c>
      <c r="AR603" s="143" t="s">
        <v>237</v>
      </c>
      <c r="AT603" s="143" t="s">
        <v>192</v>
      </c>
      <c r="AU603" s="143" t="s">
        <v>89</v>
      </c>
      <c r="AY603" s="16" t="s">
        <v>190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6" t="s">
        <v>87</v>
      </c>
      <c r="BK603" s="144">
        <f>ROUND(I603*H603,2)</f>
        <v>0</v>
      </c>
      <c r="BL603" s="16" t="s">
        <v>237</v>
      </c>
      <c r="BM603" s="143" t="s">
        <v>983</v>
      </c>
    </row>
    <row r="604" spans="2:65" s="1" customFormat="1" ht="29.25">
      <c r="B604" s="31"/>
      <c r="D604" s="145" t="s">
        <v>198</v>
      </c>
      <c r="F604" s="146" t="s">
        <v>2224</v>
      </c>
      <c r="I604" s="147"/>
      <c r="L604" s="31"/>
      <c r="M604" s="148"/>
      <c r="T604" s="55"/>
      <c r="AT604" s="16" t="s">
        <v>198</v>
      </c>
      <c r="AU604" s="16" t="s">
        <v>89</v>
      </c>
    </row>
    <row r="605" spans="2:65" s="1" customFormat="1">
      <c r="B605" s="31"/>
      <c r="D605" s="149" t="s">
        <v>200</v>
      </c>
      <c r="F605" s="150" t="s">
        <v>2225</v>
      </c>
      <c r="I605" s="147"/>
      <c r="L605" s="31"/>
      <c r="M605" s="148"/>
      <c r="T605" s="55"/>
      <c r="AT605" s="16" t="s">
        <v>200</v>
      </c>
      <c r="AU605" s="16" t="s">
        <v>89</v>
      </c>
    </row>
    <row r="606" spans="2:65" s="1" customFormat="1" ht="24.2" customHeight="1">
      <c r="B606" s="31"/>
      <c r="C606" s="132" t="s">
        <v>986</v>
      </c>
      <c r="D606" s="132" t="s">
        <v>192</v>
      </c>
      <c r="E606" s="133" t="s">
        <v>2226</v>
      </c>
      <c r="F606" s="134" t="s">
        <v>2227</v>
      </c>
      <c r="G606" s="135" t="s">
        <v>195</v>
      </c>
      <c r="H606" s="136">
        <v>47.52</v>
      </c>
      <c r="I606" s="137"/>
      <c r="J606" s="138">
        <f>ROUND(I606*H606,2)</f>
        <v>0</v>
      </c>
      <c r="K606" s="134" t="s">
        <v>196</v>
      </c>
      <c r="L606" s="31"/>
      <c r="M606" s="139" t="s">
        <v>1</v>
      </c>
      <c r="N606" s="140" t="s">
        <v>44</v>
      </c>
      <c r="P606" s="141">
        <f>O606*H606</f>
        <v>0</v>
      </c>
      <c r="Q606" s="141">
        <v>0</v>
      </c>
      <c r="R606" s="141">
        <f>Q606*H606</f>
        <v>0</v>
      </c>
      <c r="S606" s="141">
        <v>0</v>
      </c>
      <c r="T606" s="142">
        <f>S606*H606</f>
        <v>0</v>
      </c>
      <c r="AR606" s="143" t="s">
        <v>237</v>
      </c>
      <c r="AT606" s="143" t="s">
        <v>192</v>
      </c>
      <c r="AU606" s="143" t="s">
        <v>89</v>
      </c>
      <c r="AY606" s="16" t="s">
        <v>190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6" t="s">
        <v>87</v>
      </c>
      <c r="BK606" s="144">
        <f>ROUND(I606*H606,2)</f>
        <v>0</v>
      </c>
      <c r="BL606" s="16" t="s">
        <v>237</v>
      </c>
      <c r="BM606" s="143" t="s">
        <v>989</v>
      </c>
    </row>
    <row r="607" spans="2:65" s="1" customFormat="1" ht="19.5">
      <c r="B607" s="31"/>
      <c r="D607" s="145" t="s">
        <v>198</v>
      </c>
      <c r="F607" s="146" t="s">
        <v>2228</v>
      </c>
      <c r="I607" s="147"/>
      <c r="L607" s="31"/>
      <c r="M607" s="148"/>
      <c r="T607" s="55"/>
      <c r="AT607" s="16" t="s">
        <v>198</v>
      </c>
      <c r="AU607" s="16" t="s">
        <v>89</v>
      </c>
    </row>
    <row r="608" spans="2:65" s="1" customFormat="1">
      <c r="B608" s="31"/>
      <c r="D608" s="149" t="s">
        <v>200</v>
      </c>
      <c r="F608" s="150" t="s">
        <v>2229</v>
      </c>
      <c r="I608" s="147"/>
      <c r="L608" s="31"/>
      <c r="M608" s="148"/>
      <c r="T608" s="55"/>
      <c r="AT608" s="16" t="s">
        <v>200</v>
      </c>
      <c r="AU608" s="16" t="s">
        <v>89</v>
      </c>
    </row>
    <row r="609" spans="2:65" s="1" customFormat="1" ht="24.2" customHeight="1">
      <c r="B609" s="31"/>
      <c r="C609" s="152" t="s">
        <v>592</v>
      </c>
      <c r="D609" s="152" t="s">
        <v>426</v>
      </c>
      <c r="E609" s="153" t="s">
        <v>2230</v>
      </c>
      <c r="F609" s="154" t="s">
        <v>2231</v>
      </c>
      <c r="G609" s="155" t="s">
        <v>195</v>
      </c>
      <c r="H609" s="156">
        <v>48.47</v>
      </c>
      <c r="I609" s="157"/>
      <c r="J609" s="158">
        <f>ROUND(I609*H609,2)</f>
        <v>0</v>
      </c>
      <c r="K609" s="154" t="s">
        <v>196</v>
      </c>
      <c r="L609" s="159"/>
      <c r="M609" s="160" t="s">
        <v>1</v>
      </c>
      <c r="N609" s="161" t="s">
        <v>44</v>
      </c>
      <c r="P609" s="141">
        <f>O609*H609</f>
        <v>0</v>
      </c>
      <c r="Q609" s="141">
        <v>1E-3</v>
      </c>
      <c r="R609" s="141">
        <f>Q609*H609</f>
        <v>4.8469999999999999E-2</v>
      </c>
      <c r="S609" s="141">
        <v>0</v>
      </c>
      <c r="T609" s="142">
        <f>S609*H609</f>
        <v>0</v>
      </c>
      <c r="AR609" s="143" t="s">
        <v>281</v>
      </c>
      <c r="AT609" s="143" t="s">
        <v>426</v>
      </c>
      <c r="AU609" s="143" t="s">
        <v>89</v>
      </c>
      <c r="AY609" s="16" t="s">
        <v>190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6" t="s">
        <v>87</v>
      </c>
      <c r="BK609" s="144">
        <f>ROUND(I609*H609,2)</f>
        <v>0</v>
      </c>
      <c r="BL609" s="16" t="s">
        <v>237</v>
      </c>
      <c r="BM609" s="143" t="s">
        <v>994</v>
      </c>
    </row>
    <row r="610" spans="2:65" s="1" customFormat="1">
      <c r="B610" s="31"/>
      <c r="D610" s="145" t="s">
        <v>198</v>
      </c>
      <c r="F610" s="146" t="s">
        <v>2231</v>
      </c>
      <c r="I610" s="147"/>
      <c r="L610" s="31"/>
      <c r="M610" s="148"/>
      <c r="T610" s="55"/>
      <c r="AT610" s="16" t="s">
        <v>198</v>
      </c>
      <c r="AU610" s="16" t="s">
        <v>89</v>
      </c>
    </row>
    <row r="611" spans="2:65" s="1" customFormat="1" ht="33" customHeight="1">
      <c r="B611" s="31"/>
      <c r="C611" s="132" t="s">
        <v>997</v>
      </c>
      <c r="D611" s="132" t="s">
        <v>192</v>
      </c>
      <c r="E611" s="133" t="s">
        <v>1372</v>
      </c>
      <c r="F611" s="134" t="s">
        <v>1373</v>
      </c>
      <c r="G611" s="135" t="s">
        <v>195</v>
      </c>
      <c r="H611" s="136">
        <v>26.85</v>
      </c>
      <c r="I611" s="137"/>
      <c r="J611" s="138">
        <f>ROUND(I611*H611,2)</f>
        <v>0</v>
      </c>
      <c r="K611" s="134" t="s">
        <v>196</v>
      </c>
      <c r="L611" s="31"/>
      <c r="M611" s="139" t="s">
        <v>1</v>
      </c>
      <c r="N611" s="140" t="s">
        <v>44</v>
      </c>
      <c r="P611" s="141">
        <f>O611*H611</f>
        <v>0</v>
      </c>
      <c r="Q611" s="141">
        <v>5.7950000000000005E-4</v>
      </c>
      <c r="R611" s="141">
        <f>Q611*H611</f>
        <v>1.5559575000000003E-2</v>
      </c>
      <c r="S611" s="141">
        <v>0</v>
      </c>
      <c r="T611" s="142">
        <f>S611*H611</f>
        <v>0</v>
      </c>
      <c r="AR611" s="143" t="s">
        <v>237</v>
      </c>
      <c r="AT611" s="143" t="s">
        <v>192</v>
      </c>
      <c r="AU611" s="143" t="s">
        <v>89</v>
      </c>
      <c r="AY611" s="16" t="s">
        <v>190</v>
      </c>
      <c r="BE611" s="144">
        <f>IF(N611="základní",J611,0)</f>
        <v>0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6" t="s">
        <v>87</v>
      </c>
      <c r="BK611" s="144">
        <f>ROUND(I611*H611,2)</f>
        <v>0</v>
      </c>
      <c r="BL611" s="16" t="s">
        <v>237</v>
      </c>
      <c r="BM611" s="143" t="s">
        <v>1000</v>
      </c>
    </row>
    <row r="612" spans="2:65" s="1" customFormat="1" ht="29.25">
      <c r="B612" s="31"/>
      <c r="D612" s="145" t="s">
        <v>198</v>
      </c>
      <c r="F612" s="146" t="s">
        <v>1375</v>
      </c>
      <c r="I612" s="147"/>
      <c r="L612" s="31"/>
      <c r="M612" s="148"/>
      <c r="T612" s="55"/>
      <c r="AT612" s="16" t="s">
        <v>198</v>
      </c>
      <c r="AU612" s="16" t="s">
        <v>89</v>
      </c>
    </row>
    <row r="613" spans="2:65" s="1" customFormat="1">
      <c r="B613" s="31"/>
      <c r="D613" s="149" t="s">
        <v>200</v>
      </c>
      <c r="F613" s="150" t="s">
        <v>1376</v>
      </c>
      <c r="I613" s="147"/>
      <c r="L613" s="31"/>
      <c r="M613" s="148"/>
      <c r="T613" s="55"/>
      <c r="AT613" s="16" t="s">
        <v>200</v>
      </c>
      <c r="AU613" s="16" t="s">
        <v>89</v>
      </c>
    </row>
    <row r="614" spans="2:65" s="1" customFormat="1" ht="24.2" customHeight="1">
      <c r="B614" s="31"/>
      <c r="C614" s="152" t="s">
        <v>597</v>
      </c>
      <c r="D614" s="152" t="s">
        <v>426</v>
      </c>
      <c r="E614" s="153" t="s">
        <v>1377</v>
      </c>
      <c r="F614" s="154" t="s">
        <v>1378</v>
      </c>
      <c r="G614" s="155" t="s">
        <v>195</v>
      </c>
      <c r="H614" s="156">
        <v>27.387</v>
      </c>
      <c r="I614" s="157"/>
      <c r="J614" s="158">
        <f>ROUND(I614*H614,2)</f>
        <v>0</v>
      </c>
      <c r="K614" s="154" t="s">
        <v>196</v>
      </c>
      <c r="L614" s="159"/>
      <c r="M614" s="160" t="s">
        <v>1</v>
      </c>
      <c r="N614" s="161" t="s">
        <v>44</v>
      </c>
      <c r="P614" s="141">
        <f>O614*H614</f>
        <v>0</v>
      </c>
      <c r="Q614" s="141">
        <v>1.75E-3</v>
      </c>
      <c r="R614" s="141">
        <f>Q614*H614</f>
        <v>4.7927250000000005E-2</v>
      </c>
      <c r="S614" s="141">
        <v>0</v>
      </c>
      <c r="T614" s="142">
        <f>S614*H614</f>
        <v>0</v>
      </c>
      <c r="AR614" s="143" t="s">
        <v>281</v>
      </c>
      <c r="AT614" s="143" t="s">
        <v>426</v>
      </c>
      <c r="AU614" s="143" t="s">
        <v>89</v>
      </c>
      <c r="AY614" s="16" t="s">
        <v>190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6" t="s">
        <v>87</v>
      </c>
      <c r="BK614" s="144">
        <f>ROUND(I614*H614,2)</f>
        <v>0</v>
      </c>
      <c r="BL614" s="16" t="s">
        <v>237</v>
      </c>
      <c r="BM614" s="143" t="s">
        <v>1005</v>
      </c>
    </row>
    <row r="615" spans="2:65" s="1" customFormat="1" ht="19.5">
      <c r="B615" s="31"/>
      <c r="D615" s="145" t="s">
        <v>198</v>
      </c>
      <c r="F615" s="146" t="s">
        <v>1378</v>
      </c>
      <c r="I615" s="147"/>
      <c r="L615" s="31"/>
      <c r="M615" s="148"/>
      <c r="T615" s="55"/>
      <c r="AT615" s="16" t="s">
        <v>198</v>
      </c>
      <c r="AU615" s="16" t="s">
        <v>89</v>
      </c>
    </row>
    <row r="616" spans="2:65" s="1" customFormat="1" ht="24.2" customHeight="1">
      <c r="B616" s="31"/>
      <c r="C616" s="132" t="s">
        <v>1009</v>
      </c>
      <c r="D616" s="132" t="s">
        <v>192</v>
      </c>
      <c r="E616" s="133" t="s">
        <v>1381</v>
      </c>
      <c r="F616" s="134" t="s">
        <v>1382</v>
      </c>
      <c r="G616" s="135" t="s">
        <v>195</v>
      </c>
      <c r="H616" s="136">
        <v>93.13</v>
      </c>
      <c r="I616" s="137"/>
      <c r="J616" s="138">
        <f>ROUND(I616*H616,2)</f>
        <v>0</v>
      </c>
      <c r="K616" s="134" t="s">
        <v>196</v>
      </c>
      <c r="L616" s="31"/>
      <c r="M616" s="139" t="s">
        <v>1</v>
      </c>
      <c r="N616" s="140" t="s">
        <v>44</v>
      </c>
      <c r="P616" s="141">
        <f>O616*H616</f>
        <v>0</v>
      </c>
      <c r="Q616" s="141">
        <v>6.0000000000000001E-3</v>
      </c>
      <c r="R616" s="141">
        <f>Q616*H616</f>
        <v>0.55877999999999994</v>
      </c>
      <c r="S616" s="141">
        <v>0</v>
      </c>
      <c r="T616" s="142">
        <f>S616*H616</f>
        <v>0</v>
      </c>
      <c r="AR616" s="143" t="s">
        <v>237</v>
      </c>
      <c r="AT616" s="143" t="s">
        <v>192</v>
      </c>
      <c r="AU616" s="143" t="s">
        <v>89</v>
      </c>
      <c r="AY616" s="16" t="s">
        <v>190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6" t="s">
        <v>87</v>
      </c>
      <c r="BK616" s="144">
        <f>ROUND(I616*H616,2)</f>
        <v>0</v>
      </c>
      <c r="BL616" s="16" t="s">
        <v>237</v>
      </c>
      <c r="BM616" s="143" t="s">
        <v>1012</v>
      </c>
    </row>
    <row r="617" spans="2:65" s="1" customFormat="1" ht="19.5">
      <c r="B617" s="31"/>
      <c r="D617" s="145" t="s">
        <v>198</v>
      </c>
      <c r="F617" s="146" t="s">
        <v>1384</v>
      </c>
      <c r="I617" s="147"/>
      <c r="L617" s="31"/>
      <c r="M617" s="148"/>
      <c r="T617" s="55"/>
      <c r="AT617" s="16" t="s">
        <v>198</v>
      </c>
      <c r="AU617" s="16" t="s">
        <v>89</v>
      </c>
    </row>
    <row r="618" spans="2:65" s="1" customFormat="1">
      <c r="B618" s="31"/>
      <c r="D618" s="149" t="s">
        <v>200</v>
      </c>
      <c r="F618" s="150" t="s">
        <v>1385</v>
      </c>
      <c r="I618" s="147"/>
      <c r="L618" s="31"/>
      <c r="M618" s="148"/>
      <c r="T618" s="55"/>
      <c r="AT618" s="16" t="s">
        <v>200</v>
      </c>
      <c r="AU618" s="16" t="s">
        <v>89</v>
      </c>
    </row>
    <row r="619" spans="2:65" s="1" customFormat="1" ht="24.2" customHeight="1">
      <c r="B619" s="31"/>
      <c r="C619" s="152" t="s">
        <v>602</v>
      </c>
      <c r="D619" s="152" t="s">
        <v>426</v>
      </c>
      <c r="E619" s="153" t="s">
        <v>1386</v>
      </c>
      <c r="F619" s="154" t="s">
        <v>1387</v>
      </c>
      <c r="G619" s="155" t="s">
        <v>195</v>
      </c>
      <c r="H619" s="156">
        <v>94.992999999999995</v>
      </c>
      <c r="I619" s="157"/>
      <c r="J619" s="158">
        <f>ROUND(I619*H619,2)</f>
        <v>0</v>
      </c>
      <c r="K619" s="154" t="s">
        <v>196</v>
      </c>
      <c r="L619" s="159"/>
      <c r="M619" s="160" t="s">
        <v>1</v>
      </c>
      <c r="N619" s="161" t="s">
        <v>44</v>
      </c>
      <c r="P619" s="141">
        <f>O619*H619</f>
        <v>0</v>
      </c>
      <c r="Q619" s="141">
        <v>3.5000000000000001E-3</v>
      </c>
      <c r="R619" s="141">
        <f>Q619*H619</f>
        <v>0.33247549999999998</v>
      </c>
      <c r="S619" s="141">
        <v>0</v>
      </c>
      <c r="T619" s="142">
        <f>S619*H619</f>
        <v>0</v>
      </c>
      <c r="AR619" s="143" t="s">
        <v>281</v>
      </c>
      <c r="AT619" s="143" t="s">
        <v>426</v>
      </c>
      <c r="AU619" s="143" t="s">
        <v>89</v>
      </c>
      <c r="AY619" s="16" t="s">
        <v>190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6" t="s">
        <v>87</v>
      </c>
      <c r="BK619" s="144">
        <f>ROUND(I619*H619,2)</f>
        <v>0</v>
      </c>
      <c r="BL619" s="16" t="s">
        <v>237</v>
      </c>
      <c r="BM619" s="143" t="s">
        <v>1017</v>
      </c>
    </row>
    <row r="620" spans="2:65" s="1" customFormat="1" ht="19.5">
      <c r="B620" s="31"/>
      <c r="D620" s="145" t="s">
        <v>198</v>
      </c>
      <c r="F620" s="146" t="s">
        <v>1387</v>
      </c>
      <c r="I620" s="147"/>
      <c r="L620" s="31"/>
      <c r="M620" s="148"/>
      <c r="T620" s="55"/>
      <c r="AT620" s="16" t="s">
        <v>198</v>
      </c>
      <c r="AU620" s="16" t="s">
        <v>89</v>
      </c>
    </row>
    <row r="621" spans="2:65" s="1" customFormat="1" ht="24.2" customHeight="1">
      <c r="B621" s="31"/>
      <c r="C621" s="132" t="s">
        <v>1020</v>
      </c>
      <c r="D621" s="132" t="s">
        <v>192</v>
      </c>
      <c r="E621" s="133" t="s">
        <v>1390</v>
      </c>
      <c r="F621" s="134" t="s">
        <v>1391</v>
      </c>
      <c r="G621" s="135" t="s">
        <v>195</v>
      </c>
      <c r="H621" s="136">
        <v>482.68</v>
      </c>
      <c r="I621" s="137"/>
      <c r="J621" s="138">
        <f>ROUND(I621*H621,2)</f>
        <v>0</v>
      </c>
      <c r="K621" s="134" t="s">
        <v>1</v>
      </c>
      <c r="L621" s="31"/>
      <c r="M621" s="139" t="s">
        <v>1</v>
      </c>
      <c r="N621" s="140" t="s">
        <v>44</v>
      </c>
      <c r="P621" s="141">
        <f>O621*H621</f>
        <v>0</v>
      </c>
      <c r="Q621" s="141">
        <v>0</v>
      </c>
      <c r="R621" s="141">
        <f>Q621*H621</f>
        <v>0</v>
      </c>
      <c r="S621" s="141">
        <v>0</v>
      </c>
      <c r="T621" s="142">
        <f>S621*H621</f>
        <v>0</v>
      </c>
      <c r="AR621" s="143" t="s">
        <v>237</v>
      </c>
      <c r="AT621" s="143" t="s">
        <v>192</v>
      </c>
      <c r="AU621" s="143" t="s">
        <v>89</v>
      </c>
      <c r="AY621" s="16" t="s">
        <v>190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6" t="s">
        <v>87</v>
      </c>
      <c r="BK621" s="144">
        <f>ROUND(I621*H621,2)</f>
        <v>0</v>
      </c>
      <c r="BL621" s="16" t="s">
        <v>237</v>
      </c>
      <c r="BM621" s="143" t="s">
        <v>1023</v>
      </c>
    </row>
    <row r="622" spans="2:65" s="1" customFormat="1">
      <c r="B622" s="31"/>
      <c r="D622" s="145" t="s">
        <v>198</v>
      </c>
      <c r="F622" s="146" t="s">
        <v>1391</v>
      </c>
      <c r="I622" s="147"/>
      <c r="L622" s="31"/>
      <c r="M622" s="148"/>
      <c r="T622" s="55"/>
      <c r="AT622" s="16" t="s">
        <v>198</v>
      </c>
      <c r="AU622" s="16" t="s">
        <v>89</v>
      </c>
    </row>
    <row r="623" spans="2:65" s="1" customFormat="1" ht="19.5">
      <c r="B623" s="31"/>
      <c r="D623" s="145" t="s">
        <v>403</v>
      </c>
      <c r="F623" s="151" t="s">
        <v>1393</v>
      </c>
      <c r="I623" s="147"/>
      <c r="L623" s="31"/>
      <c r="M623" s="148"/>
      <c r="T623" s="55"/>
      <c r="AT623" s="16" t="s">
        <v>403</v>
      </c>
      <c r="AU623" s="16" t="s">
        <v>89</v>
      </c>
    </row>
    <row r="624" spans="2:65" s="1" customFormat="1" ht="33" customHeight="1">
      <c r="B624" s="31"/>
      <c r="C624" s="132" t="s">
        <v>605</v>
      </c>
      <c r="D624" s="132" t="s">
        <v>192</v>
      </c>
      <c r="E624" s="133" t="s">
        <v>1372</v>
      </c>
      <c r="F624" s="134" t="s">
        <v>1373</v>
      </c>
      <c r="G624" s="135" t="s">
        <v>195</v>
      </c>
      <c r="H624" s="136">
        <v>965.36</v>
      </c>
      <c r="I624" s="137"/>
      <c r="J624" s="138">
        <f>ROUND(I624*H624,2)</f>
        <v>0</v>
      </c>
      <c r="K624" s="134" t="s">
        <v>196</v>
      </c>
      <c r="L624" s="31"/>
      <c r="M624" s="139" t="s">
        <v>1</v>
      </c>
      <c r="N624" s="140" t="s">
        <v>44</v>
      </c>
      <c r="P624" s="141">
        <f>O624*H624</f>
        <v>0</v>
      </c>
      <c r="Q624" s="141">
        <v>5.7950000000000005E-4</v>
      </c>
      <c r="R624" s="141">
        <f>Q624*H624</f>
        <v>0.55942612000000003</v>
      </c>
      <c r="S624" s="141">
        <v>0</v>
      </c>
      <c r="T624" s="142">
        <f>S624*H624</f>
        <v>0</v>
      </c>
      <c r="AR624" s="143" t="s">
        <v>237</v>
      </c>
      <c r="AT624" s="143" t="s">
        <v>192</v>
      </c>
      <c r="AU624" s="143" t="s">
        <v>89</v>
      </c>
      <c r="AY624" s="16" t="s">
        <v>190</v>
      </c>
      <c r="BE624" s="144">
        <f>IF(N624="základní",J624,0)</f>
        <v>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6" t="s">
        <v>87</v>
      </c>
      <c r="BK624" s="144">
        <f>ROUND(I624*H624,2)</f>
        <v>0</v>
      </c>
      <c r="BL624" s="16" t="s">
        <v>237</v>
      </c>
      <c r="BM624" s="143" t="s">
        <v>1028</v>
      </c>
    </row>
    <row r="625" spans="2:65" s="1" customFormat="1" ht="29.25">
      <c r="B625" s="31"/>
      <c r="D625" s="145" t="s">
        <v>198</v>
      </c>
      <c r="F625" s="146" t="s">
        <v>1375</v>
      </c>
      <c r="I625" s="147"/>
      <c r="L625" s="31"/>
      <c r="M625" s="148"/>
      <c r="T625" s="55"/>
      <c r="AT625" s="16" t="s">
        <v>198</v>
      </c>
      <c r="AU625" s="16" t="s">
        <v>89</v>
      </c>
    </row>
    <row r="626" spans="2:65" s="1" customFormat="1">
      <c r="B626" s="31"/>
      <c r="D626" s="149" t="s">
        <v>200</v>
      </c>
      <c r="F626" s="150" t="s">
        <v>1376</v>
      </c>
      <c r="I626" s="147"/>
      <c r="L626" s="31"/>
      <c r="M626" s="148"/>
      <c r="T626" s="55"/>
      <c r="AT626" s="16" t="s">
        <v>200</v>
      </c>
      <c r="AU626" s="16" t="s">
        <v>89</v>
      </c>
    </row>
    <row r="627" spans="2:65" s="1" customFormat="1" ht="19.5">
      <c r="B627" s="31"/>
      <c r="D627" s="145" t="s">
        <v>403</v>
      </c>
      <c r="F627" s="151" t="s">
        <v>1395</v>
      </c>
      <c r="I627" s="147"/>
      <c r="L627" s="31"/>
      <c r="M627" s="148"/>
      <c r="T627" s="55"/>
      <c r="AT627" s="16" t="s">
        <v>403</v>
      </c>
      <c r="AU627" s="16" t="s">
        <v>89</v>
      </c>
    </row>
    <row r="628" spans="2:65" s="1" customFormat="1" ht="24.2" customHeight="1">
      <c r="B628" s="31"/>
      <c r="C628" s="152" t="s">
        <v>1031</v>
      </c>
      <c r="D628" s="152" t="s">
        <v>426</v>
      </c>
      <c r="E628" s="153" t="s">
        <v>1397</v>
      </c>
      <c r="F628" s="154" t="s">
        <v>1398</v>
      </c>
      <c r="G628" s="155" t="s">
        <v>195</v>
      </c>
      <c r="H628" s="156">
        <v>984.66700000000003</v>
      </c>
      <c r="I628" s="157"/>
      <c r="J628" s="158">
        <f>ROUND(I628*H628,2)</f>
        <v>0</v>
      </c>
      <c r="K628" s="154" t="s">
        <v>196</v>
      </c>
      <c r="L628" s="159"/>
      <c r="M628" s="160" t="s">
        <v>1</v>
      </c>
      <c r="N628" s="161" t="s">
        <v>44</v>
      </c>
      <c r="P628" s="141">
        <f>O628*H628</f>
        <v>0</v>
      </c>
      <c r="Q628" s="141">
        <v>5.2500000000000003E-3</v>
      </c>
      <c r="R628" s="141">
        <f>Q628*H628</f>
        <v>5.1695017500000002</v>
      </c>
      <c r="S628" s="141">
        <v>0</v>
      </c>
      <c r="T628" s="142">
        <f>S628*H628</f>
        <v>0</v>
      </c>
      <c r="AR628" s="143" t="s">
        <v>281</v>
      </c>
      <c r="AT628" s="143" t="s">
        <v>426</v>
      </c>
      <c r="AU628" s="143" t="s">
        <v>89</v>
      </c>
      <c r="AY628" s="16" t="s">
        <v>190</v>
      </c>
      <c r="BE628" s="144">
        <f>IF(N628="základní",J628,0)</f>
        <v>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6" t="s">
        <v>87</v>
      </c>
      <c r="BK628" s="144">
        <f>ROUND(I628*H628,2)</f>
        <v>0</v>
      </c>
      <c r="BL628" s="16" t="s">
        <v>237</v>
      </c>
      <c r="BM628" s="143" t="s">
        <v>1034</v>
      </c>
    </row>
    <row r="629" spans="2:65" s="1" customFormat="1" ht="19.5">
      <c r="B629" s="31"/>
      <c r="D629" s="145" t="s">
        <v>198</v>
      </c>
      <c r="F629" s="146" t="s">
        <v>1398</v>
      </c>
      <c r="I629" s="147"/>
      <c r="L629" s="31"/>
      <c r="M629" s="148"/>
      <c r="T629" s="55"/>
      <c r="AT629" s="16" t="s">
        <v>198</v>
      </c>
      <c r="AU629" s="16" t="s">
        <v>89</v>
      </c>
    </row>
    <row r="630" spans="2:65" s="1" customFormat="1" ht="19.5">
      <c r="B630" s="31"/>
      <c r="D630" s="145" t="s">
        <v>403</v>
      </c>
      <c r="F630" s="151" t="s">
        <v>1395</v>
      </c>
      <c r="I630" s="147"/>
      <c r="L630" s="31"/>
      <c r="M630" s="148"/>
      <c r="T630" s="55"/>
      <c r="AT630" s="16" t="s">
        <v>403</v>
      </c>
      <c r="AU630" s="16" t="s">
        <v>89</v>
      </c>
    </row>
    <row r="631" spans="2:65" s="1" customFormat="1" ht="24.2" customHeight="1">
      <c r="B631" s="31"/>
      <c r="C631" s="132" t="s">
        <v>609</v>
      </c>
      <c r="D631" s="132" t="s">
        <v>192</v>
      </c>
      <c r="E631" s="133" t="s">
        <v>2157</v>
      </c>
      <c r="F631" s="134" t="s">
        <v>2158</v>
      </c>
      <c r="G631" s="135" t="s">
        <v>368</v>
      </c>
      <c r="H631" s="136">
        <v>117.7</v>
      </c>
      <c r="I631" s="137"/>
      <c r="J631" s="138">
        <f>ROUND(I631*H631,2)</f>
        <v>0</v>
      </c>
      <c r="K631" s="134" t="s">
        <v>196</v>
      </c>
      <c r="L631" s="31"/>
      <c r="M631" s="139" t="s">
        <v>1</v>
      </c>
      <c r="N631" s="140" t="s">
        <v>44</v>
      </c>
      <c r="P631" s="141">
        <f>O631*H631</f>
        <v>0</v>
      </c>
      <c r="Q631" s="141">
        <v>0</v>
      </c>
      <c r="R631" s="141">
        <f>Q631*H631</f>
        <v>0</v>
      </c>
      <c r="S631" s="141">
        <v>0</v>
      </c>
      <c r="T631" s="142">
        <f>S631*H631</f>
        <v>0</v>
      </c>
      <c r="AR631" s="143" t="s">
        <v>237</v>
      </c>
      <c r="AT631" s="143" t="s">
        <v>192</v>
      </c>
      <c r="AU631" s="143" t="s">
        <v>89</v>
      </c>
      <c r="AY631" s="16" t="s">
        <v>190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6" t="s">
        <v>87</v>
      </c>
      <c r="BK631" s="144">
        <f>ROUND(I631*H631,2)</f>
        <v>0</v>
      </c>
      <c r="BL631" s="16" t="s">
        <v>237</v>
      </c>
      <c r="BM631" s="143" t="s">
        <v>1037</v>
      </c>
    </row>
    <row r="632" spans="2:65" s="1" customFormat="1" ht="19.5">
      <c r="B632" s="31"/>
      <c r="D632" s="145" t="s">
        <v>198</v>
      </c>
      <c r="F632" s="146" t="s">
        <v>2159</v>
      </c>
      <c r="I632" s="147"/>
      <c r="L632" s="31"/>
      <c r="M632" s="148"/>
      <c r="T632" s="55"/>
      <c r="AT632" s="16" t="s">
        <v>198</v>
      </c>
      <c r="AU632" s="16" t="s">
        <v>89</v>
      </c>
    </row>
    <row r="633" spans="2:65" s="1" customFormat="1">
      <c r="B633" s="31"/>
      <c r="D633" s="149" t="s">
        <v>200</v>
      </c>
      <c r="F633" s="150" t="s">
        <v>2160</v>
      </c>
      <c r="I633" s="147"/>
      <c r="L633" s="31"/>
      <c r="M633" s="148"/>
      <c r="T633" s="55"/>
      <c r="AT633" s="16" t="s">
        <v>200</v>
      </c>
      <c r="AU633" s="16" t="s">
        <v>89</v>
      </c>
    </row>
    <row r="634" spans="2:65" s="1" customFormat="1" ht="16.5" customHeight="1">
      <c r="B634" s="31"/>
      <c r="C634" s="152" t="s">
        <v>1040</v>
      </c>
      <c r="D634" s="152" t="s">
        <v>426</v>
      </c>
      <c r="E634" s="153" t="s">
        <v>1406</v>
      </c>
      <c r="F634" s="154" t="s">
        <v>1407</v>
      </c>
      <c r="G634" s="155" t="s">
        <v>204</v>
      </c>
      <c r="H634" s="156">
        <v>129.47</v>
      </c>
      <c r="I634" s="157"/>
      <c r="J634" s="158">
        <f>ROUND(I634*H634,2)</f>
        <v>0</v>
      </c>
      <c r="K634" s="154" t="s">
        <v>1</v>
      </c>
      <c r="L634" s="159"/>
      <c r="M634" s="160" t="s">
        <v>1</v>
      </c>
      <c r="N634" s="161" t="s">
        <v>44</v>
      </c>
      <c r="P634" s="141">
        <f>O634*H634</f>
        <v>0</v>
      </c>
      <c r="Q634" s="141">
        <v>0</v>
      </c>
      <c r="R634" s="141">
        <f>Q634*H634</f>
        <v>0</v>
      </c>
      <c r="S634" s="141">
        <v>0</v>
      </c>
      <c r="T634" s="142">
        <f>S634*H634</f>
        <v>0</v>
      </c>
      <c r="AR634" s="143" t="s">
        <v>281</v>
      </c>
      <c r="AT634" s="143" t="s">
        <v>426</v>
      </c>
      <c r="AU634" s="143" t="s">
        <v>89</v>
      </c>
      <c r="AY634" s="16" t="s">
        <v>190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87</v>
      </c>
      <c r="BK634" s="144">
        <f>ROUND(I634*H634,2)</f>
        <v>0</v>
      </c>
      <c r="BL634" s="16" t="s">
        <v>237</v>
      </c>
      <c r="BM634" s="143" t="s">
        <v>1043</v>
      </c>
    </row>
    <row r="635" spans="2:65" s="1" customFormat="1" ht="48.75">
      <c r="B635" s="31"/>
      <c r="D635" s="145" t="s">
        <v>198</v>
      </c>
      <c r="F635" s="146" t="s">
        <v>1409</v>
      </c>
      <c r="I635" s="147"/>
      <c r="L635" s="31"/>
      <c r="M635" s="148"/>
      <c r="T635" s="55"/>
      <c r="AT635" s="16" t="s">
        <v>198</v>
      </c>
      <c r="AU635" s="16" t="s">
        <v>89</v>
      </c>
    </row>
    <row r="636" spans="2:65" s="1" customFormat="1" ht="16.5" customHeight="1">
      <c r="B636" s="31"/>
      <c r="C636" s="132" t="s">
        <v>612</v>
      </c>
      <c r="D636" s="132" t="s">
        <v>192</v>
      </c>
      <c r="E636" s="133" t="s">
        <v>1410</v>
      </c>
      <c r="F636" s="134" t="s">
        <v>1411</v>
      </c>
      <c r="G636" s="135" t="s">
        <v>210</v>
      </c>
      <c r="H636" s="136">
        <v>0.155</v>
      </c>
      <c r="I636" s="137"/>
      <c r="J636" s="138">
        <f>ROUND(I636*H636,2)</f>
        <v>0</v>
      </c>
      <c r="K636" s="134" t="s">
        <v>1</v>
      </c>
      <c r="L636" s="31"/>
      <c r="M636" s="139" t="s">
        <v>1</v>
      </c>
      <c r="N636" s="140" t="s">
        <v>44</v>
      </c>
      <c r="P636" s="141">
        <f>O636*H636</f>
        <v>0</v>
      </c>
      <c r="Q636" s="141">
        <v>0</v>
      </c>
      <c r="R636" s="141">
        <f>Q636*H636</f>
        <v>0</v>
      </c>
      <c r="S636" s="141">
        <v>0</v>
      </c>
      <c r="T636" s="142">
        <f>S636*H636</f>
        <v>0</v>
      </c>
      <c r="AR636" s="143" t="s">
        <v>237</v>
      </c>
      <c r="AT636" s="143" t="s">
        <v>192</v>
      </c>
      <c r="AU636" s="143" t="s">
        <v>89</v>
      </c>
      <c r="AY636" s="16" t="s">
        <v>190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6" t="s">
        <v>87</v>
      </c>
      <c r="BK636" s="144">
        <f>ROUND(I636*H636,2)</f>
        <v>0</v>
      </c>
      <c r="BL636" s="16" t="s">
        <v>237</v>
      </c>
      <c r="BM636" s="143" t="s">
        <v>1048</v>
      </c>
    </row>
    <row r="637" spans="2:65" s="1" customFormat="1">
      <c r="B637" s="31"/>
      <c r="D637" s="145" t="s">
        <v>198</v>
      </c>
      <c r="F637" s="146" t="s">
        <v>1411</v>
      </c>
      <c r="I637" s="147"/>
      <c r="L637" s="31"/>
      <c r="M637" s="148"/>
      <c r="T637" s="55"/>
      <c r="AT637" s="16" t="s">
        <v>198</v>
      </c>
      <c r="AU637" s="16" t="s">
        <v>89</v>
      </c>
    </row>
    <row r="638" spans="2:65" s="1" customFormat="1" ht="19.5">
      <c r="B638" s="31"/>
      <c r="D638" s="145" t="s">
        <v>403</v>
      </c>
      <c r="F638" s="151" t="s">
        <v>2161</v>
      </c>
      <c r="I638" s="147"/>
      <c r="L638" s="31"/>
      <c r="M638" s="148"/>
      <c r="T638" s="55"/>
      <c r="AT638" s="16" t="s">
        <v>403</v>
      </c>
      <c r="AU638" s="16" t="s">
        <v>89</v>
      </c>
    </row>
    <row r="639" spans="2:65" s="1" customFormat="1" ht="24.2" customHeight="1">
      <c r="B639" s="31"/>
      <c r="C639" s="132" t="s">
        <v>1051</v>
      </c>
      <c r="D639" s="132" t="s">
        <v>192</v>
      </c>
      <c r="E639" s="133" t="s">
        <v>1414</v>
      </c>
      <c r="F639" s="134" t="s">
        <v>1415</v>
      </c>
      <c r="G639" s="135" t="s">
        <v>265</v>
      </c>
      <c r="H639" s="136">
        <v>7.1150000000000002</v>
      </c>
      <c r="I639" s="137"/>
      <c r="J639" s="138">
        <f>ROUND(I639*H639,2)</f>
        <v>0</v>
      </c>
      <c r="K639" s="134" t="s">
        <v>196</v>
      </c>
      <c r="L639" s="31"/>
      <c r="M639" s="139" t="s">
        <v>1</v>
      </c>
      <c r="N639" s="140" t="s">
        <v>44</v>
      </c>
      <c r="P639" s="141">
        <f>O639*H639</f>
        <v>0</v>
      </c>
      <c r="Q639" s="141">
        <v>0</v>
      </c>
      <c r="R639" s="141">
        <f>Q639*H639</f>
        <v>0</v>
      </c>
      <c r="S639" s="141">
        <v>0</v>
      </c>
      <c r="T639" s="142">
        <f>S639*H639</f>
        <v>0</v>
      </c>
      <c r="AR639" s="143" t="s">
        <v>237</v>
      </c>
      <c r="AT639" s="143" t="s">
        <v>192</v>
      </c>
      <c r="AU639" s="143" t="s">
        <v>89</v>
      </c>
      <c r="AY639" s="16" t="s">
        <v>190</v>
      </c>
      <c r="BE639" s="144">
        <f>IF(N639="základní",J639,0)</f>
        <v>0</v>
      </c>
      <c r="BF639" s="144">
        <f>IF(N639="snížená",J639,0)</f>
        <v>0</v>
      </c>
      <c r="BG639" s="144">
        <f>IF(N639="zákl. přenesená",J639,0)</f>
        <v>0</v>
      </c>
      <c r="BH639" s="144">
        <f>IF(N639="sníž. přenesená",J639,0)</f>
        <v>0</v>
      </c>
      <c r="BI639" s="144">
        <f>IF(N639="nulová",J639,0)</f>
        <v>0</v>
      </c>
      <c r="BJ639" s="16" t="s">
        <v>87</v>
      </c>
      <c r="BK639" s="144">
        <f>ROUND(I639*H639,2)</f>
        <v>0</v>
      </c>
      <c r="BL639" s="16" t="s">
        <v>237</v>
      </c>
      <c r="BM639" s="143" t="s">
        <v>1054</v>
      </c>
    </row>
    <row r="640" spans="2:65" s="1" customFormat="1" ht="29.25">
      <c r="B640" s="31"/>
      <c r="D640" s="145" t="s">
        <v>198</v>
      </c>
      <c r="F640" s="146" t="s">
        <v>1417</v>
      </c>
      <c r="I640" s="147"/>
      <c r="L640" s="31"/>
      <c r="M640" s="148"/>
      <c r="T640" s="55"/>
      <c r="AT640" s="16" t="s">
        <v>198</v>
      </c>
      <c r="AU640" s="16" t="s">
        <v>89</v>
      </c>
    </row>
    <row r="641" spans="2:65" s="1" customFormat="1">
      <c r="B641" s="31"/>
      <c r="D641" s="149" t="s">
        <v>200</v>
      </c>
      <c r="F641" s="150" t="s">
        <v>1418</v>
      </c>
      <c r="I641" s="147"/>
      <c r="L641" s="31"/>
      <c r="M641" s="148"/>
      <c r="T641" s="55"/>
      <c r="AT641" s="16" t="s">
        <v>200</v>
      </c>
      <c r="AU641" s="16" t="s">
        <v>89</v>
      </c>
    </row>
    <row r="642" spans="2:65" s="11" customFormat="1" ht="22.9" customHeight="1">
      <c r="B642" s="121"/>
      <c r="D642" s="122" t="s">
        <v>78</v>
      </c>
      <c r="E642" s="130" t="s">
        <v>1419</v>
      </c>
      <c r="F642" s="130" t="s">
        <v>1420</v>
      </c>
      <c r="I642" s="124"/>
      <c r="J642" s="131">
        <f>BK642</f>
        <v>0</v>
      </c>
      <c r="L642" s="121"/>
      <c r="M642" s="125"/>
      <c r="P642" s="126">
        <f>SUM(P643:P657)</f>
        <v>0</v>
      </c>
      <c r="R642" s="126">
        <f>SUM(R643:R657)</f>
        <v>1.0507967999999999</v>
      </c>
      <c r="T642" s="127">
        <f>SUM(T643:T657)</f>
        <v>0</v>
      </c>
      <c r="AR642" s="122" t="s">
        <v>89</v>
      </c>
      <c r="AT642" s="128" t="s">
        <v>78</v>
      </c>
      <c r="AU642" s="128" t="s">
        <v>87</v>
      </c>
      <c r="AY642" s="122" t="s">
        <v>190</v>
      </c>
      <c r="BK642" s="129">
        <f>SUM(BK643:BK657)</f>
        <v>0</v>
      </c>
    </row>
    <row r="643" spans="2:65" s="1" customFormat="1" ht="24.2" customHeight="1">
      <c r="B643" s="31"/>
      <c r="C643" s="132" t="s">
        <v>1362</v>
      </c>
      <c r="D643" s="132" t="s">
        <v>192</v>
      </c>
      <c r="E643" s="133" t="s">
        <v>1422</v>
      </c>
      <c r="F643" s="134" t="s">
        <v>1423</v>
      </c>
      <c r="G643" s="135" t="s">
        <v>195</v>
      </c>
      <c r="H643" s="136">
        <v>129.6</v>
      </c>
      <c r="I643" s="137"/>
      <c r="J643" s="138">
        <f>ROUND(I643*H643,2)</f>
        <v>0</v>
      </c>
      <c r="K643" s="134" t="s">
        <v>196</v>
      </c>
      <c r="L643" s="31"/>
      <c r="M643" s="139" t="s">
        <v>1</v>
      </c>
      <c r="N643" s="140" t="s">
        <v>44</v>
      </c>
      <c r="P643" s="141">
        <f>O643*H643</f>
        <v>0</v>
      </c>
      <c r="Q643" s="141">
        <v>8.0800000000000002E-4</v>
      </c>
      <c r="R643" s="141">
        <f>Q643*H643</f>
        <v>0.1047168</v>
      </c>
      <c r="S643" s="141">
        <v>0</v>
      </c>
      <c r="T643" s="142">
        <f>S643*H643</f>
        <v>0</v>
      </c>
      <c r="AR643" s="143" t="s">
        <v>237</v>
      </c>
      <c r="AT643" s="143" t="s">
        <v>192</v>
      </c>
      <c r="AU643" s="143" t="s">
        <v>89</v>
      </c>
      <c r="AY643" s="16" t="s">
        <v>190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6" t="s">
        <v>87</v>
      </c>
      <c r="BK643" s="144">
        <f>ROUND(I643*H643,2)</f>
        <v>0</v>
      </c>
      <c r="BL643" s="16" t="s">
        <v>237</v>
      </c>
      <c r="BM643" s="143" t="s">
        <v>2379</v>
      </c>
    </row>
    <row r="644" spans="2:65" s="1" customFormat="1" ht="19.5">
      <c r="B644" s="31"/>
      <c r="D644" s="145" t="s">
        <v>198</v>
      </c>
      <c r="F644" s="146" t="s">
        <v>1425</v>
      </c>
      <c r="I644" s="147"/>
      <c r="L644" s="31"/>
      <c r="M644" s="148"/>
      <c r="T644" s="55"/>
      <c r="AT644" s="16" t="s">
        <v>198</v>
      </c>
      <c r="AU644" s="16" t="s">
        <v>89</v>
      </c>
    </row>
    <row r="645" spans="2:65" s="1" customFormat="1">
      <c r="B645" s="31"/>
      <c r="D645" s="149" t="s">
        <v>200</v>
      </c>
      <c r="F645" s="150" t="s">
        <v>1426</v>
      </c>
      <c r="I645" s="147"/>
      <c r="L645" s="31"/>
      <c r="M645" s="148"/>
      <c r="T645" s="55"/>
      <c r="AT645" s="16" t="s">
        <v>200</v>
      </c>
      <c r="AU645" s="16" t="s">
        <v>89</v>
      </c>
    </row>
    <row r="646" spans="2:65" s="12" customFormat="1">
      <c r="B646" s="162"/>
      <c r="D646" s="145" t="s">
        <v>1427</v>
      </c>
      <c r="E646" s="163" t="s">
        <v>1</v>
      </c>
      <c r="F646" s="164" t="s">
        <v>2233</v>
      </c>
      <c r="H646" s="163" t="s">
        <v>1</v>
      </c>
      <c r="I646" s="165"/>
      <c r="L646" s="162"/>
      <c r="M646" s="166"/>
      <c r="T646" s="167"/>
      <c r="AT646" s="163" t="s">
        <v>1427</v>
      </c>
      <c r="AU646" s="163" t="s">
        <v>89</v>
      </c>
      <c r="AV646" s="12" t="s">
        <v>87</v>
      </c>
      <c r="AW646" s="12" t="s">
        <v>34</v>
      </c>
      <c r="AX646" s="12" t="s">
        <v>79</v>
      </c>
      <c r="AY646" s="163" t="s">
        <v>190</v>
      </c>
    </row>
    <row r="647" spans="2:65" s="12" customFormat="1">
      <c r="B647" s="162"/>
      <c r="D647" s="145" t="s">
        <v>1427</v>
      </c>
      <c r="E647" s="163" t="s">
        <v>1</v>
      </c>
      <c r="F647" s="164" t="s">
        <v>1429</v>
      </c>
      <c r="H647" s="163" t="s">
        <v>1</v>
      </c>
      <c r="I647" s="165"/>
      <c r="L647" s="162"/>
      <c r="M647" s="166"/>
      <c r="T647" s="167"/>
      <c r="AT647" s="163" t="s">
        <v>1427</v>
      </c>
      <c r="AU647" s="163" t="s">
        <v>89</v>
      </c>
      <c r="AV647" s="12" t="s">
        <v>87</v>
      </c>
      <c r="AW647" s="12" t="s">
        <v>34</v>
      </c>
      <c r="AX647" s="12" t="s">
        <v>79</v>
      </c>
      <c r="AY647" s="163" t="s">
        <v>190</v>
      </c>
    </row>
    <row r="648" spans="2:65" s="13" customFormat="1">
      <c r="B648" s="168"/>
      <c r="D648" s="145" t="s">
        <v>1427</v>
      </c>
      <c r="E648" s="169" t="s">
        <v>1</v>
      </c>
      <c r="F648" s="170" t="s">
        <v>2380</v>
      </c>
      <c r="H648" s="171">
        <v>25.92</v>
      </c>
      <c r="I648" s="172"/>
      <c r="L648" s="168"/>
      <c r="M648" s="173"/>
      <c r="T648" s="174"/>
      <c r="AT648" s="169" t="s">
        <v>1427</v>
      </c>
      <c r="AU648" s="169" t="s">
        <v>89</v>
      </c>
      <c r="AV648" s="13" t="s">
        <v>89</v>
      </c>
      <c r="AW648" s="13" t="s">
        <v>34</v>
      </c>
      <c r="AX648" s="13" t="s">
        <v>79</v>
      </c>
      <c r="AY648" s="169" t="s">
        <v>190</v>
      </c>
    </row>
    <row r="649" spans="2:65" s="12" customFormat="1">
      <c r="B649" s="162"/>
      <c r="D649" s="145" t="s">
        <v>1427</v>
      </c>
      <c r="E649" s="163" t="s">
        <v>1</v>
      </c>
      <c r="F649" s="164" t="s">
        <v>1428</v>
      </c>
      <c r="H649" s="163" t="s">
        <v>1</v>
      </c>
      <c r="I649" s="165"/>
      <c r="L649" s="162"/>
      <c r="M649" s="166"/>
      <c r="T649" s="167"/>
      <c r="AT649" s="163" t="s">
        <v>1427</v>
      </c>
      <c r="AU649" s="163" t="s">
        <v>89</v>
      </c>
      <c r="AV649" s="12" t="s">
        <v>87</v>
      </c>
      <c r="AW649" s="12" t="s">
        <v>34</v>
      </c>
      <c r="AX649" s="12" t="s">
        <v>79</v>
      </c>
      <c r="AY649" s="163" t="s">
        <v>190</v>
      </c>
    </row>
    <row r="650" spans="2:65" s="12" customFormat="1">
      <c r="B650" s="162"/>
      <c r="D650" s="145" t="s">
        <v>1427</v>
      </c>
      <c r="E650" s="163" t="s">
        <v>1</v>
      </c>
      <c r="F650" s="164" t="s">
        <v>1429</v>
      </c>
      <c r="H650" s="163" t="s">
        <v>1</v>
      </c>
      <c r="I650" s="165"/>
      <c r="L650" s="162"/>
      <c r="M650" s="166"/>
      <c r="T650" s="167"/>
      <c r="AT650" s="163" t="s">
        <v>1427</v>
      </c>
      <c r="AU650" s="163" t="s">
        <v>89</v>
      </c>
      <c r="AV650" s="12" t="s">
        <v>87</v>
      </c>
      <c r="AW650" s="12" t="s">
        <v>34</v>
      </c>
      <c r="AX650" s="12" t="s">
        <v>79</v>
      </c>
      <c r="AY650" s="163" t="s">
        <v>190</v>
      </c>
    </row>
    <row r="651" spans="2:65" s="13" customFormat="1">
      <c r="B651" s="168"/>
      <c r="D651" s="145" t="s">
        <v>1427</v>
      </c>
      <c r="E651" s="169" t="s">
        <v>1</v>
      </c>
      <c r="F651" s="170" t="s">
        <v>2381</v>
      </c>
      <c r="H651" s="171">
        <v>51.84</v>
      </c>
      <c r="I651" s="172"/>
      <c r="L651" s="168"/>
      <c r="M651" s="173"/>
      <c r="T651" s="174"/>
      <c r="AT651" s="169" t="s">
        <v>1427</v>
      </c>
      <c r="AU651" s="169" t="s">
        <v>89</v>
      </c>
      <c r="AV651" s="13" t="s">
        <v>89</v>
      </c>
      <c r="AW651" s="13" t="s">
        <v>34</v>
      </c>
      <c r="AX651" s="13" t="s">
        <v>79</v>
      </c>
      <c r="AY651" s="169" t="s">
        <v>190</v>
      </c>
    </row>
    <row r="652" spans="2:65" s="12" customFormat="1">
      <c r="B652" s="162"/>
      <c r="D652" s="145" t="s">
        <v>1427</v>
      </c>
      <c r="E652" s="163" t="s">
        <v>1</v>
      </c>
      <c r="F652" s="164" t="s">
        <v>2236</v>
      </c>
      <c r="H652" s="163" t="s">
        <v>1</v>
      </c>
      <c r="I652" s="165"/>
      <c r="L652" s="162"/>
      <c r="M652" s="166"/>
      <c r="T652" s="167"/>
      <c r="AT652" s="163" t="s">
        <v>1427</v>
      </c>
      <c r="AU652" s="163" t="s">
        <v>89</v>
      </c>
      <c r="AV652" s="12" t="s">
        <v>87</v>
      </c>
      <c r="AW652" s="12" t="s">
        <v>34</v>
      </c>
      <c r="AX652" s="12" t="s">
        <v>79</v>
      </c>
      <c r="AY652" s="163" t="s">
        <v>190</v>
      </c>
    </row>
    <row r="653" spans="2:65" s="12" customFormat="1">
      <c r="B653" s="162"/>
      <c r="D653" s="145" t="s">
        <v>1427</v>
      </c>
      <c r="E653" s="163" t="s">
        <v>1</v>
      </c>
      <c r="F653" s="164" t="s">
        <v>1429</v>
      </c>
      <c r="H653" s="163" t="s">
        <v>1</v>
      </c>
      <c r="I653" s="165"/>
      <c r="L653" s="162"/>
      <c r="M653" s="166"/>
      <c r="T653" s="167"/>
      <c r="AT653" s="163" t="s">
        <v>1427</v>
      </c>
      <c r="AU653" s="163" t="s">
        <v>89</v>
      </c>
      <c r="AV653" s="12" t="s">
        <v>87</v>
      </c>
      <c r="AW653" s="12" t="s">
        <v>34</v>
      </c>
      <c r="AX653" s="12" t="s">
        <v>79</v>
      </c>
      <c r="AY653" s="163" t="s">
        <v>190</v>
      </c>
    </row>
    <row r="654" spans="2:65" s="13" customFormat="1">
      <c r="B654" s="168"/>
      <c r="D654" s="145" t="s">
        <v>1427</v>
      </c>
      <c r="E654" s="169" t="s">
        <v>1</v>
      </c>
      <c r="F654" s="170" t="s">
        <v>2381</v>
      </c>
      <c r="H654" s="171">
        <v>51.84</v>
      </c>
      <c r="I654" s="172"/>
      <c r="L654" s="168"/>
      <c r="M654" s="173"/>
      <c r="T654" s="174"/>
      <c r="AT654" s="169" t="s">
        <v>1427</v>
      </c>
      <c r="AU654" s="169" t="s">
        <v>89</v>
      </c>
      <c r="AV654" s="13" t="s">
        <v>89</v>
      </c>
      <c r="AW654" s="13" t="s">
        <v>34</v>
      </c>
      <c r="AX654" s="13" t="s">
        <v>79</v>
      </c>
      <c r="AY654" s="169" t="s">
        <v>190</v>
      </c>
    </row>
    <row r="655" spans="2:65" s="14" customFormat="1">
      <c r="B655" s="175"/>
      <c r="D655" s="145" t="s">
        <v>1427</v>
      </c>
      <c r="E655" s="176" t="s">
        <v>1</v>
      </c>
      <c r="F655" s="177" t="s">
        <v>1431</v>
      </c>
      <c r="H655" s="178">
        <v>129.6</v>
      </c>
      <c r="I655" s="179"/>
      <c r="L655" s="175"/>
      <c r="M655" s="180"/>
      <c r="T655" s="181"/>
      <c r="AT655" s="176" t="s">
        <v>1427</v>
      </c>
      <c r="AU655" s="176" t="s">
        <v>89</v>
      </c>
      <c r="AV655" s="14" t="s">
        <v>197</v>
      </c>
      <c r="AW655" s="14" t="s">
        <v>34</v>
      </c>
      <c r="AX655" s="14" t="s">
        <v>87</v>
      </c>
      <c r="AY655" s="176" t="s">
        <v>190</v>
      </c>
    </row>
    <row r="656" spans="2:65" s="1" customFormat="1" ht="24.2" customHeight="1">
      <c r="B656" s="31"/>
      <c r="C656" s="152" t="s">
        <v>776</v>
      </c>
      <c r="D656" s="152" t="s">
        <v>426</v>
      </c>
      <c r="E656" s="153" t="s">
        <v>1432</v>
      </c>
      <c r="F656" s="154" t="s">
        <v>1433</v>
      </c>
      <c r="G656" s="155" t="s">
        <v>195</v>
      </c>
      <c r="H656" s="156">
        <v>129.6</v>
      </c>
      <c r="I656" s="157"/>
      <c r="J656" s="158">
        <f>ROUND(I656*H656,2)</f>
        <v>0</v>
      </c>
      <c r="K656" s="154" t="s">
        <v>1</v>
      </c>
      <c r="L656" s="159"/>
      <c r="M656" s="160" t="s">
        <v>1</v>
      </c>
      <c r="N656" s="161" t="s">
        <v>44</v>
      </c>
      <c r="P656" s="141">
        <f>O656*H656</f>
        <v>0</v>
      </c>
      <c r="Q656" s="141">
        <v>7.3000000000000001E-3</v>
      </c>
      <c r="R656" s="141">
        <f>Q656*H656</f>
        <v>0.94607999999999992</v>
      </c>
      <c r="S656" s="141">
        <v>0</v>
      </c>
      <c r="T656" s="142">
        <f>S656*H656</f>
        <v>0</v>
      </c>
      <c r="AR656" s="143" t="s">
        <v>281</v>
      </c>
      <c r="AT656" s="143" t="s">
        <v>426</v>
      </c>
      <c r="AU656" s="143" t="s">
        <v>89</v>
      </c>
      <c r="AY656" s="16" t="s">
        <v>190</v>
      </c>
      <c r="BE656" s="144">
        <f>IF(N656="základní",J656,0)</f>
        <v>0</v>
      </c>
      <c r="BF656" s="144">
        <f>IF(N656="snížená",J656,0)</f>
        <v>0</v>
      </c>
      <c r="BG656" s="144">
        <f>IF(N656="zákl. přenesená",J656,0)</f>
        <v>0</v>
      </c>
      <c r="BH656" s="144">
        <f>IF(N656="sníž. přenesená",J656,0)</f>
        <v>0</v>
      </c>
      <c r="BI656" s="144">
        <f>IF(N656="nulová",J656,0)</f>
        <v>0</v>
      </c>
      <c r="BJ656" s="16" t="s">
        <v>87</v>
      </c>
      <c r="BK656" s="144">
        <f>ROUND(I656*H656,2)</f>
        <v>0</v>
      </c>
      <c r="BL656" s="16" t="s">
        <v>237</v>
      </c>
      <c r="BM656" s="143" t="s">
        <v>2382</v>
      </c>
    </row>
    <row r="657" spans="2:65" s="1" customFormat="1">
      <c r="B657" s="31"/>
      <c r="D657" s="145" t="s">
        <v>198</v>
      </c>
      <c r="F657" s="146" t="s">
        <v>1435</v>
      </c>
      <c r="I657" s="147"/>
      <c r="L657" s="31"/>
      <c r="M657" s="148"/>
      <c r="T657" s="55"/>
      <c r="AT657" s="16" t="s">
        <v>198</v>
      </c>
      <c r="AU657" s="16" t="s">
        <v>89</v>
      </c>
    </row>
    <row r="658" spans="2:65" s="11" customFormat="1" ht="22.9" customHeight="1">
      <c r="B658" s="121"/>
      <c r="D658" s="122" t="s">
        <v>78</v>
      </c>
      <c r="E658" s="130" t="s">
        <v>1436</v>
      </c>
      <c r="F658" s="130" t="s">
        <v>1437</v>
      </c>
      <c r="I658" s="124"/>
      <c r="J658" s="131">
        <f>BK658</f>
        <v>0</v>
      </c>
      <c r="L658" s="121"/>
      <c r="M658" s="125"/>
      <c r="P658" s="126">
        <f>SUM(P659:P675)</f>
        <v>0</v>
      </c>
      <c r="R658" s="126">
        <f>SUM(R659:R675)</f>
        <v>2.2985820000000001E-2</v>
      </c>
      <c r="T658" s="127">
        <f>SUM(T659:T675)</f>
        <v>0</v>
      </c>
      <c r="AR658" s="122" t="s">
        <v>89</v>
      </c>
      <c r="AT658" s="128" t="s">
        <v>78</v>
      </c>
      <c r="AU658" s="128" t="s">
        <v>87</v>
      </c>
      <c r="AY658" s="122" t="s">
        <v>190</v>
      </c>
      <c r="BK658" s="129">
        <f>SUM(BK659:BK675)</f>
        <v>0</v>
      </c>
    </row>
    <row r="659" spans="2:65" s="1" customFormat="1" ht="16.5" customHeight="1">
      <c r="B659" s="31"/>
      <c r="C659" s="132" t="s">
        <v>617</v>
      </c>
      <c r="D659" s="132" t="s">
        <v>192</v>
      </c>
      <c r="E659" s="133" t="s">
        <v>1438</v>
      </c>
      <c r="F659" s="134" t="s">
        <v>1439</v>
      </c>
      <c r="G659" s="135" t="s">
        <v>204</v>
      </c>
      <c r="H659" s="136">
        <v>8</v>
      </c>
      <c r="I659" s="137"/>
      <c r="J659" s="138">
        <f>ROUND(I659*H659,2)</f>
        <v>0</v>
      </c>
      <c r="K659" s="134" t="s">
        <v>196</v>
      </c>
      <c r="L659" s="31"/>
      <c r="M659" s="139" t="s">
        <v>1</v>
      </c>
      <c r="N659" s="140" t="s">
        <v>44</v>
      </c>
      <c r="P659" s="141">
        <f>O659*H659</f>
        <v>0</v>
      </c>
      <c r="Q659" s="141">
        <v>1.2906E-3</v>
      </c>
      <c r="R659" s="141">
        <f>Q659*H659</f>
        <v>1.03248E-2</v>
      </c>
      <c r="S659" s="141">
        <v>0</v>
      </c>
      <c r="T659" s="142">
        <f>S659*H659</f>
        <v>0</v>
      </c>
      <c r="AR659" s="143" t="s">
        <v>237</v>
      </c>
      <c r="AT659" s="143" t="s">
        <v>192</v>
      </c>
      <c r="AU659" s="143" t="s">
        <v>89</v>
      </c>
      <c r="AY659" s="16" t="s">
        <v>190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6" t="s">
        <v>87</v>
      </c>
      <c r="BK659" s="144">
        <f>ROUND(I659*H659,2)</f>
        <v>0</v>
      </c>
      <c r="BL659" s="16" t="s">
        <v>237</v>
      </c>
      <c r="BM659" s="143" t="s">
        <v>1059</v>
      </c>
    </row>
    <row r="660" spans="2:65" s="1" customFormat="1" ht="19.5">
      <c r="B660" s="31"/>
      <c r="D660" s="145" t="s">
        <v>198</v>
      </c>
      <c r="F660" s="146" t="s">
        <v>1441</v>
      </c>
      <c r="I660" s="147"/>
      <c r="L660" s="31"/>
      <c r="M660" s="148"/>
      <c r="T660" s="55"/>
      <c r="AT660" s="16" t="s">
        <v>198</v>
      </c>
      <c r="AU660" s="16" t="s">
        <v>89</v>
      </c>
    </row>
    <row r="661" spans="2:65" s="1" customFormat="1">
      <c r="B661" s="31"/>
      <c r="D661" s="149" t="s">
        <v>200</v>
      </c>
      <c r="F661" s="150" t="s">
        <v>1442</v>
      </c>
      <c r="I661" s="147"/>
      <c r="L661" s="31"/>
      <c r="M661" s="148"/>
      <c r="T661" s="55"/>
      <c r="AT661" s="16" t="s">
        <v>200</v>
      </c>
      <c r="AU661" s="16" t="s">
        <v>89</v>
      </c>
    </row>
    <row r="662" spans="2:65" s="1" customFormat="1" ht="21.75" customHeight="1">
      <c r="B662" s="31"/>
      <c r="C662" s="132" t="s">
        <v>1062</v>
      </c>
      <c r="D662" s="132" t="s">
        <v>192</v>
      </c>
      <c r="E662" s="133" t="s">
        <v>1444</v>
      </c>
      <c r="F662" s="134" t="s">
        <v>1445</v>
      </c>
      <c r="G662" s="135" t="s">
        <v>368</v>
      </c>
      <c r="H662" s="136">
        <v>1.5</v>
      </c>
      <c r="I662" s="137"/>
      <c r="J662" s="138">
        <f>ROUND(I662*H662,2)</f>
        <v>0</v>
      </c>
      <c r="K662" s="134" t="s">
        <v>196</v>
      </c>
      <c r="L662" s="31"/>
      <c r="M662" s="139" t="s">
        <v>1</v>
      </c>
      <c r="N662" s="140" t="s">
        <v>44</v>
      </c>
      <c r="P662" s="141">
        <f>O662*H662</f>
        <v>0</v>
      </c>
      <c r="Q662" s="141">
        <v>1.9056800000000001E-3</v>
      </c>
      <c r="R662" s="141">
        <f>Q662*H662</f>
        <v>2.8585200000000002E-3</v>
      </c>
      <c r="S662" s="141">
        <v>0</v>
      </c>
      <c r="T662" s="142">
        <f>S662*H662</f>
        <v>0</v>
      </c>
      <c r="AR662" s="143" t="s">
        <v>237</v>
      </c>
      <c r="AT662" s="143" t="s">
        <v>192</v>
      </c>
      <c r="AU662" s="143" t="s">
        <v>89</v>
      </c>
      <c r="AY662" s="16" t="s">
        <v>190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6" t="s">
        <v>87</v>
      </c>
      <c r="BK662" s="144">
        <f>ROUND(I662*H662,2)</f>
        <v>0</v>
      </c>
      <c r="BL662" s="16" t="s">
        <v>237</v>
      </c>
      <c r="BM662" s="143" t="s">
        <v>1065</v>
      </c>
    </row>
    <row r="663" spans="2:65" s="1" customFormat="1">
      <c r="B663" s="31"/>
      <c r="D663" s="145" t="s">
        <v>198</v>
      </c>
      <c r="F663" s="146" t="s">
        <v>1447</v>
      </c>
      <c r="I663" s="147"/>
      <c r="L663" s="31"/>
      <c r="M663" s="148"/>
      <c r="T663" s="55"/>
      <c r="AT663" s="16" t="s">
        <v>198</v>
      </c>
      <c r="AU663" s="16" t="s">
        <v>89</v>
      </c>
    </row>
    <row r="664" spans="2:65" s="1" customFormat="1">
      <c r="B664" s="31"/>
      <c r="D664" s="149" t="s">
        <v>200</v>
      </c>
      <c r="F664" s="150" t="s">
        <v>1448</v>
      </c>
      <c r="I664" s="147"/>
      <c r="L664" s="31"/>
      <c r="M664" s="148"/>
      <c r="T664" s="55"/>
      <c r="AT664" s="16" t="s">
        <v>200</v>
      </c>
      <c r="AU664" s="16" t="s">
        <v>89</v>
      </c>
    </row>
    <row r="665" spans="2:65" s="1" customFormat="1" ht="16.5" customHeight="1">
      <c r="B665" s="31"/>
      <c r="C665" s="132" t="s">
        <v>622</v>
      </c>
      <c r="D665" s="132" t="s">
        <v>192</v>
      </c>
      <c r="E665" s="133" t="s">
        <v>1449</v>
      </c>
      <c r="F665" s="134" t="s">
        <v>1450</v>
      </c>
      <c r="G665" s="135" t="s">
        <v>368</v>
      </c>
      <c r="H665" s="136">
        <v>2.5</v>
      </c>
      <c r="I665" s="137"/>
      <c r="J665" s="138">
        <f>ROUND(I665*H665,2)</f>
        <v>0</v>
      </c>
      <c r="K665" s="134" t="s">
        <v>196</v>
      </c>
      <c r="L665" s="31"/>
      <c r="M665" s="139" t="s">
        <v>1</v>
      </c>
      <c r="N665" s="140" t="s">
        <v>44</v>
      </c>
      <c r="P665" s="141">
        <f>O665*H665</f>
        <v>0</v>
      </c>
      <c r="Q665" s="141">
        <v>1.3649999999999999E-3</v>
      </c>
      <c r="R665" s="141">
        <f>Q665*H665</f>
        <v>3.4124999999999997E-3</v>
      </c>
      <c r="S665" s="141">
        <v>0</v>
      </c>
      <c r="T665" s="142">
        <f>S665*H665</f>
        <v>0</v>
      </c>
      <c r="AR665" s="143" t="s">
        <v>237</v>
      </c>
      <c r="AT665" s="143" t="s">
        <v>192</v>
      </c>
      <c r="AU665" s="143" t="s">
        <v>89</v>
      </c>
      <c r="AY665" s="16" t="s">
        <v>190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6" t="s">
        <v>87</v>
      </c>
      <c r="BK665" s="144">
        <f>ROUND(I665*H665,2)</f>
        <v>0</v>
      </c>
      <c r="BL665" s="16" t="s">
        <v>237</v>
      </c>
      <c r="BM665" s="143" t="s">
        <v>1070</v>
      </c>
    </row>
    <row r="666" spans="2:65" s="1" customFormat="1">
      <c r="B666" s="31"/>
      <c r="D666" s="145" t="s">
        <v>198</v>
      </c>
      <c r="F666" s="146" t="s">
        <v>1452</v>
      </c>
      <c r="I666" s="147"/>
      <c r="L666" s="31"/>
      <c r="M666" s="148"/>
      <c r="T666" s="55"/>
      <c r="AT666" s="16" t="s">
        <v>198</v>
      </c>
      <c r="AU666" s="16" t="s">
        <v>89</v>
      </c>
    </row>
    <row r="667" spans="2:65" s="1" customFormat="1">
      <c r="B667" s="31"/>
      <c r="D667" s="149" t="s">
        <v>200</v>
      </c>
      <c r="F667" s="150" t="s">
        <v>1453</v>
      </c>
      <c r="I667" s="147"/>
      <c r="L667" s="31"/>
      <c r="M667" s="148"/>
      <c r="T667" s="55"/>
      <c r="AT667" s="16" t="s">
        <v>200</v>
      </c>
      <c r="AU667" s="16" t="s">
        <v>89</v>
      </c>
    </row>
    <row r="668" spans="2:65" s="1" customFormat="1" ht="24.2" customHeight="1">
      <c r="B668" s="31"/>
      <c r="C668" s="132" t="s">
        <v>1073</v>
      </c>
      <c r="D668" s="132" t="s">
        <v>192</v>
      </c>
      <c r="E668" s="133" t="s">
        <v>1455</v>
      </c>
      <c r="F668" s="134" t="s">
        <v>1456</v>
      </c>
      <c r="G668" s="135" t="s">
        <v>204</v>
      </c>
      <c r="H668" s="136">
        <v>3</v>
      </c>
      <c r="I668" s="137"/>
      <c r="J668" s="138">
        <f>ROUND(I668*H668,2)</f>
        <v>0</v>
      </c>
      <c r="K668" s="134" t="s">
        <v>196</v>
      </c>
      <c r="L668" s="31"/>
      <c r="M668" s="139" t="s">
        <v>1</v>
      </c>
      <c r="N668" s="140" t="s">
        <v>44</v>
      </c>
      <c r="P668" s="141">
        <f>O668*H668</f>
        <v>0</v>
      </c>
      <c r="Q668" s="141">
        <v>2.1299999999999999E-3</v>
      </c>
      <c r="R668" s="141">
        <f>Q668*H668</f>
        <v>6.3899999999999998E-3</v>
      </c>
      <c r="S668" s="141">
        <v>0</v>
      </c>
      <c r="T668" s="142">
        <f>S668*H668</f>
        <v>0</v>
      </c>
      <c r="AR668" s="143" t="s">
        <v>237</v>
      </c>
      <c r="AT668" s="143" t="s">
        <v>192</v>
      </c>
      <c r="AU668" s="143" t="s">
        <v>89</v>
      </c>
      <c r="AY668" s="16" t="s">
        <v>190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6" t="s">
        <v>87</v>
      </c>
      <c r="BK668" s="144">
        <f>ROUND(I668*H668,2)</f>
        <v>0</v>
      </c>
      <c r="BL668" s="16" t="s">
        <v>237</v>
      </c>
      <c r="BM668" s="143" t="s">
        <v>1076</v>
      </c>
    </row>
    <row r="669" spans="2:65" s="1" customFormat="1" ht="19.5">
      <c r="B669" s="31"/>
      <c r="D669" s="145" t="s">
        <v>198</v>
      </c>
      <c r="F669" s="146" t="s">
        <v>1458</v>
      </c>
      <c r="I669" s="147"/>
      <c r="L669" s="31"/>
      <c r="M669" s="148"/>
      <c r="T669" s="55"/>
      <c r="AT669" s="16" t="s">
        <v>198</v>
      </c>
      <c r="AU669" s="16" t="s">
        <v>89</v>
      </c>
    </row>
    <row r="670" spans="2:65" s="1" customFormat="1">
      <c r="B670" s="31"/>
      <c r="D670" s="149" t="s">
        <v>200</v>
      </c>
      <c r="F670" s="150" t="s">
        <v>1459</v>
      </c>
      <c r="I670" s="147"/>
      <c r="L670" s="31"/>
      <c r="M670" s="148"/>
      <c r="T670" s="55"/>
      <c r="AT670" s="16" t="s">
        <v>200</v>
      </c>
      <c r="AU670" s="16" t="s">
        <v>89</v>
      </c>
    </row>
    <row r="671" spans="2:65" s="1" customFormat="1" ht="16.5" customHeight="1">
      <c r="B671" s="31"/>
      <c r="C671" s="132" t="s">
        <v>628</v>
      </c>
      <c r="D671" s="132" t="s">
        <v>192</v>
      </c>
      <c r="E671" s="133" t="s">
        <v>1460</v>
      </c>
      <c r="F671" s="134" t="s">
        <v>1461</v>
      </c>
      <c r="G671" s="135" t="s">
        <v>204</v>
      </c>
      <c r="H671" s="136">
        <v>5</v>
      </c>
      <c r="I671" s="137"/>
      <c r="J671" s="138">
        <f>ROUND(I671*H671,2)</f>
        <v>0</v>
      </c>
      <c r="K671" s="134" t="s">
        <v>1</v>
      </c>
      <c r="L671" s="31"/>
      <c r="M671" s="139" t="s">
        <v>1</v>
      </c>
      <c r="N671" s="140" t="s">
        <v>44</v>
      </c>
      <c r="P671" s="141">
        <f>O671*H671</f>
        <v>0</v>
      </c>
      <c r="Q671" s="141">
        <v>0</v>
      </c>
      <c r="R671" s="141">
        <f>Q671*H671</f>
        <v>0</v>
      </c>
      <c r="S671" s="141">
        <v>0</v>
      </c>
      <c r="T671" s="142">
        <f>S671*H671</f>
        <v>0</v>
      </c>
      <c r="AR671" s="143" t="s">
        <v>237</v>
      </c>
      <c r="AT671" s="143" t="s">
        <v>192</v>
      </c>
      <c r="AU671" s="143" t="s">
        <v>89</v>
      </c>
      <c r="AY671" s="16" t="s">
        <v>190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6" t="s">
        <v>87</v>
      </c>
      <c r="BK671" s="144">
        <f>ROUND(I671*H671,2)</f>
        <v>0</v>
      </c>
      <c r="BL671" s="16" t="s">
        <v>237</v>
      </c>
      <c r="BM671" s="143" t="s">
        <v>1081</v>
      </c>
    </row>
    <row r="672" spans="2:65" s="1" customFormat="1">
      <c r="B672" s="31"/>
      <c r="D672" s="145" t="s">
        <v>198</v>
      </c>
      <c r="F672" s="146" t="s">
        <v>1463</v>
      </c>
      <c r="I672" s="147"/>
      <c r="L672" s="31"/>
      <c r="M672" s="148"/>
      <c r="T672" s="55"/>
      <c r="AT672" s="16" t="s">
        <v>198</v>
      </c>
      <c r="AU672" s="16" t="s">
        <v>89</v>
      </c>
    </row>
    <row r="673" spans="2:65" s="1" customFormat="1" ht="24.2" customHeight="1">
      <c r="B673" s="31"/>
      <c r="C673" s="132" t="s">
        <v>1084</v>
      </c>
      <c r="D673" s="132" t="s">
        <v>192</v>
      </c>
      <c r="E673" s="133" t="s">
        <v>1465</v>
      </c>
      <c r="F673" s="134" t="s">
        <v>1466</v>
      </c>
      <c r="G673" s="135" t="s">
        <v>265</v>
      </c>
      <c r="H673" s="136">
        <v>2.7E-2</v>
      </c>
      <c r="I673" s="137"/>
      <c r="J673" s="138">
        <f>ROUND(I673*H673,2)</f>
        <v>0</v>
      </c>
      <c r="K673" s="134" t="s">
        <v>196</v>
      </c>
      <c r="L673" s="31"/>
      <c r="M673" s="139" t="s">
        <v>1</v>
      </c>
      <c r="N673" s="140" t="s">
        <v>44</v>
      </c>
      <c r="P673" s="141">
        <f>O673*H673</f>
        <v>0</v>
      </c>
      <c r="Q673" s="141">
        <v>0</v>
      </c>
      <c r="R673" s="141">
        <f>Q673*H673</f>
        <v>0</v>
      </c>
      <c r="S673" s="141">
        <v>0</v>
      </c>
      <c r="T673" s="142">
        <f>S673*H673</f>
        <v>0</v>
      </c>
      <c r="AR673" s="143" t="s">
        <v>237</v>
      </c>
      <c r="AT673" s="143" t="s">
        <v>192</v>
      </c>
      <c r="AU673" s="143" t="s">
        <v>89</v>
      </c>
      <c r="AY673" s="16" t="s">
        <v>190</v>
      </c>
      <c r="BE673" s="144">
        <f>IF(N673="základní",J673,0)</f>
        <v>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6" t="s">
        <v>87</v>
      </c>
      <c r="BK673" s="144">
        <f>ROUND(I673*H673,2)</f>
        <v>0</v>
      </c>
      <c r="BL673" s="16" t="s">
        <v>237</v>
      </c>
      <c r="BM673" s="143" t="s">
        <v>1087</v>
      </c>
    </row>
    <row r="674" spans="2:65" s="1" customFormat="1" ht="29.25">
      <c r="B674" s="31"/>
      <c r="D674" s="145" t="s">
        <v>198</v>
      </c>
      <c r="F674" s="146" t="s">
        <v>1468</v>
      </c>
      <c r="I674" s="147"/>
      <c r="L674" s="31"/>
      <c r="M674" s="148"/>
      <c r="T674" s="55"/>
      <c r="AT674" s="16" t="s">
        <v>198</v>
      </c>
      <c r="AU674" s="16" t="s">
        <v>89</v>
      </c>
    </row>
    <row r="675" spans="2:65" s="1" customFormat="1">
      <c r="B675" s="31"/>
      <c r="D675" s="149" t="s">
        <v>200</v>
      </c>
      <c r="F675" s="150" t="s">
        <v>1469</v>
      </c>
      <c r="I675" s="147"/>
      <c r="L675" s="31"/>
      <c r="M675" s="148"/>
      <c r="T675" s="55"/>
      <c r="AT675" s="16" t="s">
        <v>200</v>
      </c>
      <c r="AU675" s="16" t="s">
        <v>89</v>
      </c>
    </row>
    <row r="676" spans="2:65" s="11" customFormat="1" ht="22.9" customHeight="1">
      <c r="B676" s="121"/>
      <c r="D676" s="122" t="s">
        <v>78</v>
      </c>
      <c r="E676" s="130" t="s">
        <v>1470</v>
      </c>
      <c r="F676" s="130" t="s">
        <v>1471</v>
      </c>
      <c r="I676" s="124"/>
      <c r="J676" s="131">
        <f>BK676</f>
        <v>0</v>
      </c>
      <c r="L676" s="121"/>
      <c r="M676" s="125"/>
      <c r="P676" s="126">
        <f>SUM(P677:P694)</f>
        <v>0</v>
      </c>
      <c r="R676" s="126">
        <f>SUM(R677:R694)</f>
        <v>1.9587113E-2</v>
      </c>
      <c r="T676" s="127">
        <f>SUM(T677:T694)</f>
        <v>2.205E-2</v>
      </c>
      <c r="AR676" s="122" t="s">
        <v>89</v>
      </c>
      <c r="AT676" s="128" t="s">
        <v>78</v>
      </c>
      <c r="AU676" s="128" t="s">
        <v>87</v>
      </c>
      <c r="AY676" s="122" t="s">
        <v>190</v>
      </c>
      <c r="BK676" s="129">
        <f>SUM(BK677:BK694)</f>
        <v>0</v>
      </c>
    </row>
    <row r="677" spans="2:65" s="1" customFormat="1" ht="24.2" customHeight="1">
      <c r="B677" s="31"/>
      <c r="C677" s="132" t="s">
        <v>633</v>
      </c>
      <c r="D677" s="132" t="s">
        <v>192</v>
      </c>
      <c r="E677" s="133" t="s">
        <v>1472</v>
      </c>
      <c r="F677" s="134" t="s">
        <v>1473</v>
      </c>
      <c r="G677" s="135" t="s">
        <v>204</v>
      </c>
      <c r="H677" s="136">
        <v>49</v>
      </c>
      <c r="I677" s="137"/>
      <c r="J677" s="138">
        <f>ROUND(I677*H677,2)</f>
        <v>0</v>
      </c>
      <c r="K677" s="134" t="s">
        <v>196</v>
      </c>
      <c r="L677" s="31"/>
      <c r="M677" s="139" t="s">
        <v>1</v>
      </c>
      <c r="N677" s="140" t="s">
        <v>44</v>
      </c>
      <c r="P677" s="141">
        <f>O677*H677</f>
        <v>0</v>
      </c>
      <c r="Q677" s="141">
        <v>9.1199999999999994E-5</v>
      </c>
      <c r="R677" s="141">
        <f>Q677*H677</f>
        <v>4.4687999999999993E-3</v>
      </c>
      <c r="S677" s="141">
        <v>4.4999999999999999E-4</v>
      </c>
      <c r="T677" s="142">
        <f>S677*H677</f>
        <v>2.205E-2</v>
      </c>
      <c r="AR677" s="143" t="s">
        <v>237</v>
      </c>
      <c r="AT677" s="143" t="s">
        <v>192</v>
      </c>
      <c r="AU677" s="143" t="s">
        <v>89</v>
      </c>
      <c r="AY677" s="16" t="s">
        <v>190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6" t="s">
        <v>87</v>
      </c>
      <c r="BK677" s="144">
        <f>ROUND(I677*H677,2)</f>
        <v>0</v>
      </c>
      <c r="BL677" s="16" t="s">
        <v>237</v>
      </c>
      <c r="BM677" s="143" t="s">
        <v>1092</v>
      </c>
    </row>
    <row r="678" spans="2:65" s="1" customFormat="1">
      <c r="B678" s="31"/>
      <c r="D678" s="145" t="s">
        <v>198</v>
      </c>
      <c r="F678" s="146" t="s">
        <v>1475</v>
      </c>
      <c r="I678" s="147"/>
      <c r="L678" s="31"/>
      <c r="M678" s="148"/>
      <c r="T678" s="55"/>
      <c r="AT678" s="16" t="s">
        <v>198</v>
      </c>
      <c r="AU678" s="16" t="s">
        <v>89</v>
      </c>
    </row>
    <row r="679" spans="2:65" s="1" customFormat="1">
      <c r="B679" s="31"/>
      <c r="D679" s="149" t="s">
        <v>200</v>
      </c>
      <c r="F679" s="150" t="s">
        <v>1476</v>
      </c>
      <c r="I679" s="147"/>
      <c r="L679" s="31"/>
      <c r="M679" s="148"/>
      <c r="T679" s="55"/>
      <c r="AT679" s="16" t="s">
        <v>200</v>
      </c>
      <c r="AU679" s="16" t="s">
        <v>89</v>
      </c>
    </row>
    <row r="680" spans="2:65" s="1" customFormat="1" ht="24.2" customHeight="1">
      <c r="B680" s="31"/>
      <c r="C680" s="132" t="s">
        <v>1094</v>
      </c>
      <c r="D680" s="132" t="s">
        <v>192</v>
      </c>
      <c r="E680" s="133" t="s">
        <v>1478</v>
      </c>
      <c r="F680" s="134" t="s">
        <v>1479</v>
      </c>
      <c r="G680" s="135" t="s">
        <v>265</v>
      </c>
      <c r="H680" s="136">
        <v>2.1999999999999999E-2</v>
      </c>
      <c r="I680" s="137"/>
      <c r="J680" s="138">
        <f>ROUND(I680*H680,2)</f>
        <v>0</v>
      </c>
      <c r="K680" s="134" t="s">
        <v>1</v>
      </c>
      <c r="L680" s="31"/>
      <c r="M680" s="139" t="s">
        <v>1</v>
      </c>
      <c r="N680" s="140" t="s">
        <v>44</v>
      </c>
      <c r="P680" s="141">
        <f>O680*H680</f>
        <v>0</v>
      </c>
      <c r="Q680" s="141">
        <v>0</v>
      </c>
      <c r="R680" s="141">
        <f>Q680*H680</f>
        <v>0</v>
      </c>
      <c r="S680" s="141">
        <v>0</v>
      </c>
      <c r="T680" s="142">
        <f>S680*H680</f>
        <v>0</v>
      </c>
      <c r="AR680" s="143" t="s">
        <v>237</v>
      </c>
      <c r="AT680" s="143" t="s">
        <v>192</v>
      </c>
      <c r="AU680" s="143" t="s">
        <v>89</v>
      </c>
      <c r="AY680" s="16" t="s">
        <v>190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6" t="s">
        <v>87</v>
      </c>
      <c r="BK680" s="144">
        <f>ROUND(I680*H680,2)</f>
        <v>0</v>
      </c>
      <c r="BL680" s="16" t="s">
        <v>237</v>
      </c>
      <c r="BM680" s="143" t="s">
        <v>1097</v>
      </c>
    </row>
    <row r="681" spans="2:65" s="1" customFormat="1" ht="19.5">
      <c r="B681" s="31"/>
      <c r="D681" s="145" t="s">
        <v>198</v>
      </c>
      <c r="F681" s="146" t="s">
        <v>1481</v>
      </c>
      <c r="I681" s="147"/>
      <c r="L681" s="31"/>
      <c r="M681" s="148"/>
      <c r="T681" s="55"/>
      <c r="AT681" s="16" t="s">
        <v>198</v>
      </c>
      <c r="AU681" s="16" t="s">
        <v>89</v>
      </c>
    </row>
    <row r="682" spans="2:65" s="1" customFormat="1" ht="16.5" customHeight="1">
      <c r="B682" s="31"/>
      <c r="C682" s="132" t="s">
        <v>639</v>
      </c>
      <c r="D682" s="132" t="s">
        <v>192</v>
      </c>
      <c r="E682" s="133" t="s">
        <v>1482</v>
      </c>
      <c r="F682" s="134" t="s">
        <v>1483</v>
      </c>
      <c r="G682" s="135" t="s">
        <v>204</v>
      </c>
      <c r="H682" s="136">
        <v>49</v>
      </c>
      <c r="I682" s="137"/>
      <c r="J682" s="138">
        <f>ROUND(I682*H682,2)</f>
        <v>0</v>
      </c>
      <c r="K682" s="134" t="s">
        <v>196</v>
      </c>
      <c r="L682" s="31"/>
      <c r="M682" s="139" t="s">
        <v>1</v>
      </c>
      <c r="N682" s="140" t="s">
        <v>44</v>
      </c>
      <c r="P682" s="141">
        <f>O682*H682</f>
        <v>0</v>
      </c>
      <c r="Q682" s="141">
        <v>7.8536999999999997E-5</v>
      </c>
      <c r="R682" s="141">
        <f>Q682*H682</f>
        <v>3.8483129999999999E-3</v>
      </c>
      <c r="S682" s="141">
        <v>0</v>
      </c>
      <c r="T682" s="142">
        <f>S682*H682</f>
        <v>0</v>
      </c>
      <c r="AR682" s="143" t="s">
        <v>237</v>
      </c>
      <c r="AT682" s="143" t="s">
        <v>192</v>
      </c>
      <c r="AU682" s="143" t="s">
        <v>89</v>
      </c>
      <c r="AY682" s="16" t="s">
        <v>190</v>
      </c>
      <c r="BE682" s="144">
        <f>IF(N682="základní",J682,0)</f>
        <v>0</v>
      </c>
      <c r="BF682" s="144">
        <f>IF(N682="snížená",J682,0)</f>
        <v>0</v>
      </c>
      <c r="BG682" s="144">
        <f>IF(N682="zákl. přenesená",J682,0)</f>
        <v>0</v>
      </c>
      <c r="BH682" s="144">
        <f>IF(N682="sníž. přenesená",J682,0)</f>
        <v>0</v>
      </c>
      <c r="BI682" s="144">
        <f>IF(N682="nulová",J682,0)</f>
        <v>0</v>
      </c>
      <c r="BJ682" s="16" t="s">
        <v>87</v>
      </c>
      <c r="BK682" s="144">
        <f>ROUND(I682*H682,2)</f>
        <v>0</v>
      </c>
      <c r="BL682" s="16" t="s">
        <v>237</v>
      </c>
      <c r="BM682" s="143" t="s">
        <v>1101</v>
      </c>
    </row>
    <row r="683" spans="2:65" s="1" customFormat="1">
      <c r="B683" s="31"/>
      <c r="D683" s="145" t="s">
        <v>198</v>
      </c>
      <c r="F683" s="146" t="s">
        <v>1485</v>
      </c>
      <c r="I683" s="147"/>
      <c r="L683" s="31"/>
      <c r="M683" s="148"/>
      <c r="T683" s="55"/>
      <c r="AT683" s="16" t="s">
        <v>198</v>
      </c>
      <c r="AU683" s="16" t="s">
        <v>89</v>
      </c>
    </row>
    <row r="684" spans="2:65" s="1" customFormat="1">
      <c r="B684" s="31"/>
      <c r="D684" s="149" t="s">
        <v>200</v>
      </c>
      <c r="F684" s="150" t="s">
        <v>1486</v>
      </c>
      <c r="I684" s="147"/>
      <c r="L684" s="31"/>
      <c r="M684" s="148"/>
      <c r="T684" s="55"/>
      <c r="AT684" s="16" t="s">
        <v>200</v>
      </c>
      <c r="AU684" s="16" t="s">
        <v>89</v>
      </c>
    </row>
    <row r="685" spans="2:65" s="1" customFormat="1" ht="16.5" customHeight="1">
      <c r="B685" s="31"/>
      <c r="C685" s="152" t="s">
        <v>1104</v>
      </c>
      <c r="D685" s="152" t="s">
        <v>426</v>
      </c>
      <c r="E685" s="153" t="s">
        <v>2038</v>
      </c>
      <c r="F685" s="154" t="s">
        <v>2039</v>
      </c>
      <c r="G685" s="155" t="s">
        <v>204</v>
      </c>
      <c r="H685" s="156">
        <v>49</v>
      </c>
      <c r="I685" s="157"/>
      <c r="J685" s="158">
        <f>ROUND(I685*H685,2)</f>
        <v>0</v>
      </c>
      <c r="K685" s="154" t="s">
        <v>196</v>
      </c>
      <c r="L685" s="159"/>
      <c r="M685" s="160" t="s">
        <v>1</v>
      </c>
      <c r="N685" s="161" t="s">
        <v>44</v>
      </c>
      <c r="P685" s="141">
        <f>O685*H685</f>
        <v>0</v>
      </c>
      <c r="Q685" s="141">
        <v>2.3000000000000001E-4</v>
      </c>
      <c r="R685" s="141">
        <f>Q685*H685</f>
        <v>1.1270000000000001E-2</v>
      </c>
      <c r="S685" s="141">
        <v>0</v>
      </c>
      <c r="T685" s="142">
        <f>S685*H685</f>
        <v>0</v>
      </c>
      <c r="AR685" s="143" t="s">
        <v>281</v>
      </c>
      <c r="AT685" s="143" t="s">
        <v>426</v>
      </c>
      <c r="AU685" s="143" t="s">
        <v>89</v>
      </c>
      <c r="AY685" s="16" t="s">
        <v>190</v>
      </c>
      <c r="BE685" s="144">
        <f>IF(N685="základní",J685,0)</f>
        <v>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6" t="s">
        <v>87</v>
      </c>
      <c r="BK685" s="144">
        <f>ROUND(I685*H685,2)</f>
        <v>0</v>
      </c>
      <c r="BL685" s="16" t="s">
        <v>237</v>
      </c>
      <c r="BM685" s="143" t="s">
        <v>1107</v>
      </c>
    </row>
    <row r="686" spans="2:65" s="1" customFormat="1">
      <c r="B686" s="31"/>
      <c r="D686" s="145" t="s">
        <v>198</v>
      </c>
      <c r="F686" s="146" t="s">
        <v>2039</v>
      </c>
      <c r="I686" s="147"/>
      <c r="L686" s="31"/>
      <c r="M686" s="148"/>
      <c r="T686" s="55"/>
      <c r="AT686" s="16" t="s">
        <v>198</v>
      </c>
      <c r="AU686" s="16" t="s">
        <v>89</v>
      </c>
    </row>
    <row r="687" spans="2:65" s="1" customFormat="1" ht="24.2" customHeight="1">
      <c r="B687" s="31"/>
      <c r="C687" s="132" t="s">
        <v>644</v>
      </c>
      <c r="D687" s="132" t="s">
        <v>192</v>
      </c>
      <c r="E687" s="133" t="s">
        <v>1492</v>
      </c>
      <c r="F687" s="134" t="s">
        <v>1493</v>
      </c>
      <c r="G687" s="135" t="s">
        <v>204</v>
      </c>
      <c r="H687" s="136">
        <v>49</v>
      </c>
      <c r="I687" s="137"/>
      <c r="J687" s="138">
        <f>ROUND(I687*H687,2)</f>
        <v>0</v>
      </c>
      <c r="K687" s="134" t="s">
        <v>196</v>
      </c>
      <c r="L687" s="31"/>
      <c r="M687" s="139" t="s">
        <v>1</v>
      </c>
      <c r="N687" s="140" t="s">
        <v>44</v>
      </c>
      <c r="P687" s="141">
        <f>O687*H687</f>
        <v>0</v>
      </c>
      <c r="Q687" s="141">
        <v>0</v>
      </c>
      <c r="R687" s="141">
        <f>Q687*H687</f>
        <v>0</v>
      </c>
      <c r="S687" s="141">
        <v>0</v>
      </c>
      <c r="T687" s="142">
        <f>S687*H687</f>
        <v>0</v>
      </c>
      <c r="AR687" s="143" t="s">
        <v>237</v>
      </c>
      <c r="AT687" s="143" t="s">
        <v>192</v>
      </c>
      <c r="AU687" s="143" t="s">
        <v>89</v>
      </c>
      <c r="AY687" s="16" t="s">
        <v>190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6" t="s">
        <v>87</v>
      </c>
      <c r="BK687" s="144">
        <f>ROUND(I687*H687,2)</f>
        <v>0</v>
      </c>
      <c r="BL687" s="16" t="s">
        <v>237</v>
      </c>
      <c r="BM687" s="143" t="s">
        <v>1112</v>
      </c>
    </row>
    <row r="688" spans="2:65" s="1" customFormat="1" ht="19.5">
      <c r="B688" s="31"/>
      <c r="D688" s="145" t="s">
        <v>198</v>
      </c>
      <c r="F688" s="146" t="s">
        <v>1495</v>
      </c>
      <c r="I688" s="147"/>
      <c r="L688" s="31"/>
      <c r="M688" s="148"/>
      <c r="T688" s="55"/>
      <c r="AT688" s="16" t="s">
        <v>198</v>
      </c>
      <c r="AU688" s="16" t="s">
        <v>89</v>
      </c>
    </row>
    <row r="689" spans="2:65" s="1" customFormat="1">
      <c r="B689" s="31"/>
      <c r="D689" s="149" t="s">
        <v>200</v>
      </c>
      <c r="F689" s="150" t="s">
        <v>1496</v>
      </c>
      <c r="I689" s="147"/>
      <c r="L689" s="31"/>
      <c r="M689" s="148"/>
      <c r="T689" s="55"/>
      <c r="AT689" s="16" t="s">
        <v>200</v>
      </c>
      <c r="AU689" s="16" t="s">
        <v>89</v>
      </c>
    </row>
    <row r="690" spans="2:65" s="1" customFormat="1" ht="16.5" customHeight="1">
      <c r="B690" s="31"/>
      <c r="C690" s="152" t="s">
        <v>1115</v>
      </c>
      <c r="D690" s="152" t="s">
        <v>426</v>
      </c>
      <c r="E690" s="153" t="s">
        <v>1498</v>
      </c>
      <c r="F690" s="154" t="s">
        <v>1499</v>
      </c>
      <c r="G690" s="155" t="s">
        <v>204</v>
      </c>
      <c r="H690" s="156">
        <v>49</v>
      </c>
      <c r="I690" s="157"/>
      <c r="J690" s="158">
        <f>ROUND(I690*H690,2)</f>
        <v>0</v>
      </c>
      <c r="K690" s="154" t="s">
        <v>1</v>
      </c>
      <c r="L690" s="159"/>
      <c r="M690" s="160" t="s">
        <v>1</v>
      </c>
      <c r="N690" s="161" t="s">
        <v>44</v>
      </c>
      <c r="P690" s="141">
        <f>O690*H690</f>
        <v>0</v>
      </c>
      <c r="Q690" s="141">
        <v>0</v>
      </c>
      <c r="R690" s="141">
        <f>Q690*H690</f>
        <v>0</v>
      </c>
      <c r="S690" s="141">
        <v>0</v>
      </c>
      <c r="T690" s="142">
        <f>S690*H690</f>
        <v>0</v>
      </c>
      <c r="AR690" s="143" t="s">
        <v>281</v>
      </c>
      <c r="AT690" s="143" t="s">
        <v>426</v>
      </c>
      <c r="AU690" s="143" t="s">
        <v>89</v>
      </c>
      <c r="AY690" s="16" t="s">
        <v>190</v>
      </c>
      <c r="BE690" s="144">
        <f>IF(N690="základní",J690,0)</f>
        <v>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6" t="s">
        <v>87</v>
      </c>
      <c r="BK690" s="144">
        <f>ROUND(I690*H690,2)</f>
        <v>0</v>
      </c>
      <c r="BL690" s="16" t="s">
        <v>237</v>
      </c>
      <c r="BM690" s="143" t="s">
        <v>1118</v>
      </c>
    </row>
    <row r="691" spans="2:65" s="1" customFormat="1">
      <c r="B691" s="31"/>
      <c r="D691" s="145" t="s">
        <v>198</v>
      </c>
      <c r="F691" s="146" t="s">
        <v>1501</v>
      </c>
      <c r="I691" s="147"/>
      <c r="L691" s="31"/>
      <c r="M691" s="148"/>
      <c r="T691" s="55"/>
      <c r="AT691" s="16" t="s">
        <v>198</v>
      </c>
      <c r="AU691" s="16" t="s">
        <v>89</v>
      </c>
    </row>
    <row r="692" spans="2:65" s="1" customFormat="1" ht="24.2" customHeight="1">
      <c r="B692" s="31"/>
      <c r="C692" s="132" t="s">
        <v>650</v>
      </c>
      <c r="D692" s="132" t="s">
        <v>192</v>
      </c>
      <c r="E692" s="133" t="s">
        <v>1502</v>
      </c>
      <c r="F692" s="134" t="s">
        <v>1503</v>
      </c>
      <c r="G692" s="135" t="s">
        <v>265</v>
      </c>
      <c r="H692" s="136">
        <v>2.5999999999999999E-2</v>
      </c>
      <c r="I692" s="137"/>
      <c r="J692" s="138">
        <f>ROUND(I692*H692,2)</f>
        <v>0</v>
      </c>
      <c r="K692" s="134" t="s">
        <v>196</v>
      </c>
      <c r="L692" s="31"/>
      <c r="M692" s="139" t="s">
        <v>1</v>
      </c>
      <c r="N692" s="140" t="s">
        <v>44</v>
      </c>
      <c r="P692" s="141">
        <f>O692*H692</f>
        <v>0</v>
      </c>
      <c r="Q692" s="141">
        <v>0</v>
      </c>
      <c r="R692" s="141">
        <f>Q692*H692</f>
        <v>0</v>
      </c>
      <c r="S692" s="141">
        <v>0</v>
      </c>
      <c r="T692" s="142">
        <f>S692*H692</f>
        <v>0</v>
      </c>
      <c r="AR692" s="143" t="s">
        <v>237</v>
      </c>
      <c r="AT692" s="143" t="s">
        <v>192</v>
      </c>
      <c r="AU692" s="143" t="s">
        <v>89</v>
      </c>
      <c r="AY692" s="16" t="s">
        <v>190</v>
      </c>
      <c r="BE692" s="144">
        <f>IF(N692="základní",J692,0)</f>
        <v>0</v>
      </c>
      <c r="BF692" s="144">
        <f>IF(N692="snížená",J692,0)</f>
        <v>0</v>
      </c>
      <c r="BG692" s="144">
        <f>IF(N692="zákl. přenesená",J692,0)</f>
        <v>0</v>
      </c>
      <c r="BH692" s="144">
        <f>IF(N692="sníž. přenesená",J692,0)</f>
        <v>0</v>
      </c>
      <c r="BI692" s="144">
        <f>IF(N692="nulová",J692,0)</f>
        <v>0</v>
      </c>
      <c r="BJ692" s="16" t="s">
        <v>87</v>
      </c>
      <c r="BK692" s="144">
        <f>ROUND(I692*H692,2)</f>
        <v>0</v>
      </c>
      <c r="BL692" s="16" t="s">
        <v>237</v>
      </c>
      <c r="BM692" s="143" t="s">
        <v>1123</v>
      </c>
    </row>
    <row r="693" spans="2:65" s="1" customFormat="1" ht="29.25">
      <c r="B693" s="31"/>
      <c r="D693" s="145" t="s">
        <v>198</v>
      </c>
      <c r="F693" s="146" t="s">
        <v>1505</v>
      </c>
      <c r="I693" s="147"/>
      <c r="L693" s="31"/>
      <c r="M693" s="148"/>
      <c r="T693" s="55"/>
      <c r="AT693" s="16" t="s">
        <v>198</v>
      </c>
      <c r="AU693" s="16" t="s">
        <v>89</v>
      </c>
    </row>
    <row r="694" spans="2:65" s="1" customFormat="1">
      <c r="B694" s="31"/>
      <c r="D694" s="149" t="s">
        <v>200</v>
      </c>
      <c r="F694" s="150" t="s">
        <v>1506</v>
      </c>
      <c r="I694" s="147"/>
      <c r="L694" s="31"/>
      <c r="M694" s="148"/>
      <c r="T694" s="55"/>
      <c r="AT694" s="16" t="s">
        <v>200</v>
      </c>
      <c r="AU694" s="16" t="s">
        <v>89</v>
      </c>
    </row>
    <row r="695" spans="2:65" s="11" customFormat="1" ht="22.9" customHeight="1">
      <c r="B695" s="121"/>
      <c r="D695" s="122" t="s">
        <v>78</v>
      </c>
      <c r="E695" s="130" t="s">
        <v>1507</v>
      </c>
      <c r="F695" s="130" t="s">
        <v>1508</v>
      </c>
      <c r="I695" s="124"/>
      <c r="J695" s="131">
        <f>BK695</f>
        <v>0</v>
      </c>
      <c r="L695" s="121"/>
      <c r="M695" s="125"/>
      <c r="P695" s="126">
        <f>SUM(P696:P703)</f>
        <v>0</v>
      </c>
      <c r="R695" s="126">
        <f>SUM(R696:R703)</f>
        <v>7.6000000000000004E-5</v>
      </c>
      <c r="T695" s="127">
        <f>SUM(T696:T703)</f>
        <v>2.4930000000000001E-2</v>
      </c>
      <c r="AR695" s="122" t="s">
        <v>89</v>
      </c>
      <c r="AT695" s="128" t="s">
        <v>78</v>
      </c>
      <c r="AU695" s="128" t="s">
        <v>87</v>
      </c>
      <c r="AY695" s="122" t="s">
        <v>190</v>
      </c>
      <c r="BK695" s="129">
        <f>SUM(BK696:BK703)</f>
        <v>0</v>
      </c>
    </row>
    <row r="696" spans="2:65" s="1" customFormat="1" ht="24.2" customHeight="1">
      <c r="B696" s="31"/>
      <c r="C696" s="132" t="s">
        <v>1126</v>
      </c>
      <c r="D696" s="132" t="s">
        <v>192</v>
      </c>
      <c r="E696" s="133" t="s">
        <v>2383</v>
      </c>
      <c r="F696" s="134" t="s">
        <v>2384</v>
      </c>
      <c r="G696" s="135" t="s">
        <v>204</v>
      </c>
      <c r="H696" s="136">
        <v>1</v>
      </c>
      <c r="I696" s="137"/>
      <c r="J696" s="138">
        <f>ROUND(I696*H696,2)</f>
        <v>0</v>
      </c>
      <c r="K696" s="134" t="s">
        <v>196</v>
      </c>
      <c r="L696" s="31"/>
      <c r="M696" s="139" t="s">
        <v>1</v>
      </c>
      <c r="N696" s="140" t="s">
        <v>44</v>
      </c>
      <c r="P696" s="141">
        <f>O696*H696</f>
        <v>0</v>
      </c>
      <c r="Q696" s="141">
        <v>7.6000000000000004E-5</v>
      </c>
      <c r="R696" s="141">
        <f>Q696*H696</f>
        <v>7.6000000000000004E-5</v>
      </c>
      <c r="S696" s="141">
        <v>2.4930000000000001E-2</v>
      </c>
      <c r="T696" s="142">
        <f>S696*H696</f>
        <v>2.4930000000000001E-2</v>
      </c>
      <c r="AR696" s="143" t="s">
        <v>237</v>
      </c>
      <c r="AT696" s="143" t="s">
        <v>192</v>
      </c>
      <c r="AU696" s="143" t="s">
        <v>89</v>
      </c>
      <c r="AY696" s="16" t="s">
        <v>190</v>
      </c>
      <c r="BE696" s="144">
        <f>IF(N696="základní",J696,0)</f>
        <v>0</v>
      </c>
      <c r="BF696" s="144">
        <f>IF(N696="snížená",J696,0)</f>
        <v>0</v>
      </c>
      <c r="BG696" s="144">
        <f>IF(N696="zákl. přenesená",J696,0)</f>
        <v>0</v>
      </c>
      <c r="BH696" s="144">
        <f>IF(N696="sníž. přenesená",J696,0)</f>
        <v>0</v>
      </c>
      <c r="BI696" s="144">
        <f>IF(N696="nulová",J696,0)</f>
        <v>0</v>
      </c>
      <c r="BJ696" s="16" t="s">
        <v>87</v>
      </c>
      <c r="BK696" s="144">
        <f>ROUND(I696*H696,2)</f>
        <v>0</v>
      </c>
      <c r="BL696" s="16" t="s">
        <v>237</v>
      </c>
      <c r="BM696" s="143" t="s">
        <v>1129</v>
      </c>
    </row>
    <row r="697" spans="2:65" s="1" customFormat="1" ht="19.5">
      <c r="B697" s="31"/>
      <c r="D697" s="145" t="s">
        <v>198</v>
      </c>
      <c r="F697" s="146" t="s">
        <v>2385</v>
      </c>
      <c r="I697" s="147"/>
      <c r="L697" s="31"/>
      <c r="M697" s="148"/>
      <c r="T697" s="55"/>
      <c r="AT697" s="16" t="s">
        <v>198</v>
      </c>
      <c r="AU697" s="16" t="s">
        <v>89</v>
      </c>
    </row>
    <row r="698" spans="2:65" s="1" customFormat="1">
      <c r="B698" s="31"/>
      <c r="D698" s="149" t="s">
        <v>200</v>
      </c>
      <c r="F698" s="150" t="s">
        <v>2386</v>
      </c>
      <c r="I698" s="147"/>
      <c r="L698" s="31"/>
      <c r="M698" s="148"/>
      <c r="T698" s="55"/>
      <c r="AT698" s="16" t="s">
        <v>200</v>
      </c>
      <c r="AU698" s="16" t="s">
        <v>89</v>
      </c>
    </row>
    <row r="699" spans="2:65" s="1" customFormat="1" ht="33" customHeight="1">
      <c r="B699" s="31"/>
      <c r="C699" s="132" t="s">
        <v>656</v>
      </c>
      <c r="D699" s="132" t="s">
        <v>192</v>
      </c>
      <c r="E699" s="133" t="s">
        <v>2387</v>
      </c>
      <c r="F699" s="134" t="s">
        <v>2388</v>
      </c>
      <c r="G699" s="135" t="s">
        <v>265</v>
      </c>
      <c r="H699" s="136">
        <v>2.5000000000000001E-2</v>
      </c>
      <c r="I699" s="137"/>
      <c r="J699" s="138">
        <f>ROUND(I699*H699,2)</f>
        <v>0</v>
      </c>
      <c r="K699" s="134" t="s">
        <v>1</v>
      </c>
      <c r="L699" s="31"/>
      <c r="M699" s="139" t="s">
        <v>1</v>
      </c>
      <c r="N699" s="140" t="s">
        <v>44</v>
      </c>
      <c r="P699" s="141">
        <f>O699*H699</f>
        <v>0</v>
      </c>
      <c r="Q699" s="141">
        <v>0</v>
      </c>
      <c r="R699" s="141">
        <f>Q699*H699</f>
        <v>0</v>
      </c>
      <c r="S699" s="141">
        <v>0</v>
      </c>
      <c r="T699" s="142">
        <f>S699*H699</f>
        <v>0</v>
      </c>
      <c r="AR699" s="143" t="s">
        <v>237</v>
      </c>
      <c r="AT699" s="143" t="s">
        <v>192</v>
      </c>
      <c r="AU699" s="143" t="s">
        <v>89</v>
      </c>
      <c r="AY699" s="16" t="s">
        <v>190</v>
      </c>
      <c r="BE699" s="144">
        <f>IF(N699="základní",J699,0)</f>
        <v>0</v>
      </c>
      <c r="BF699" s="144">
        <f>IF(N699="snížená",J699,0)</f>
        <v>0</v>
      </c>
      <c r="BG699" s="144">
        <f>IF(N699="zákl. přenesená",J699,0)</f>
        <v>0</v>
      </c>
      <c r="BH699" s="144">
        <f>IF(N699="sníž. přenesená",J699,0)</f>
        <v>0</v>
      </c>
      <c r="BI699" s="144">
        <f>IF(N699="nulová",J699,0)</f>
        <v>0</v>
      </c>
      <c r="BJ699" s="16" t="s">
        <v>87</v>
      </c>
      <c r="BK699" s="144">
        <f>ROUND(I699*H699,2)</f>
        <v>0</v>
      </c>
      <c r="BL699" s="16" t="s">
        <v>237</v>
      </c>
      <c r="BM699" s="143" t="s">
        <v>1134</v>
      </c>
    </row>
    <row r="700" spans="2:65" s="1" customFormat="1" ht="29.25">
      <c r="B700" s="31"/>
      <c r="D700" s="145" t="s">
        <v>198</v>
      </c>
      <c r="F700" s="146" t="s">
        <v>2389</v>
      </c>
      <c r="I700" s="147"/>
      <c r="L700" s="31"/>
      <c r="M700" s="148"/>
      <c r="T700" s="55"/>
      <c r="AT700" s="16" t="s">
        <v>198</v>
      </c>
      <c r="AU700" s="16" t="s">
        <v>89</v>
      </c>
    </row>
    <row r="701" spans="2:65" s="1" customFormat="1" ht="24.2" customHeight="1">
      <c r="B701" s="31"/>
      <c r="C701" s="132" t="s">
        <v>1136</v>
      </c>
      <c r="D701" s="132" t="s">
        <v>192</v>
      </c>
      <c r="E701" s="133" t="s">
        <v>1510</v>
      </c>
      <c r="F701" s="134" t="s">
        <v>1511</v>
      </c>
      <c r="G701" s="135" t="s">
        <v>204</v>
      </c>
      <c r="H701" s="136">
        <v>49</v>
      </c>
      <c r="I701" s="137"/>
      <c r="J701" s="138">
        <f>ROUND(I701*H701,2)</f>
        <v>0</v>
      </c>
      <c r="K701" s="134" t="s">
        <v>196</v>
      </c>
      <c r="L701" s="31"/>
      <c r="M701" s="139" t="s">
        <v>1</v>
      </c>
      <c r="N701" s="140" t="s">
        <v>44</v>
      </c>
      <c r="P701" s="141">
        <f>O701*H701</f>
        <v>0</v>
      </c>
      <c r="Q701" s="141">
        <v>0</v>
      </c>
      <c r="R701" s="141">
        <f>Q701*H701</f>
        <v>0</v>
      </c>
      <c r="S701" s="141">
        <v>0</v>
      </c>
      <c r="T701" s="142">
        <f>S701*H701</f>
        <v>0</v>
      </c>
      <c r="AR701" s="143" t="s">
        <v>237</v>
      </c>
      <c r="AT701" s="143" t="s">
        <v>192</v>
      </c>
      <c r="AU701" s="143" t="s">
        <v>89</v>
      </c>
      <c r="AY701" s="16" t="s">
        <v>190</v>
      </c>
      <c r="BE701" s="144">
        <f>IF(N701="základní",J701,0)</f>
        <v>0</v>
      </c>
      <c r="BF701" s="144">
        <f>IF(N701="snížená",J701,0)</f>
        <v>0</v>
      </c>
      <c r="BG701" s="144">
        <f>IF(N701="zákl. přenesená",J701,0)</f>
        <v>0</v>
      </c>
      <c r="BH701" s="144">
        <f>IF(N701="sníž. přenesená",J701,0)</f>
        <v>0</v>
      </c>
      <c r="BI701" s="144">
        <f>IF(N701="nulová",J701,0)</f>
        <v>0</v>
      </c>
      <c r="BJ701" s="16" t="s">
        <v>87</v>
      </c>
      <c r="BK701" s="144">
        <f>ROUND(I701*H701,2)</f>
        <v>0</v>
      </c>
      <c r="BL701" s="16" t="s">
        <v>237</v>
      </c>
      <c r="BM701" s="143" t="s">
        <v>1139</v>
      </c>
    </row>
    <row r="702" spans="2:65" s="1" customFormat="1" ht="19.5">
      <c r="B702" s="31"/>
      <c r="D702" s="145" t="s">
        <v>198</v>
      </c>
      <c r="F702" s="146" t="s">
        <v>1513</v>
      </c>
      <c r="I702" s="147"/>
      <c r="L702" s="31"/>
      <c r="M702" s="148"/>
      <c r="T702" s="55"/>
      <c r="AT702" s="16" t="s">
        <v>198</v>
      </c>
      <c r="AU702" s="16" t="s">
        <v>89</v>
      </c>
    </row>
    <row r="703" spans="2:65" s="1" customFormat="1">
      <c r="B703" s="31"/>
      <c r="D703" s="149" t="s">
        <v>200</v>
      </c>
      <c r="F703" s="150" t="s">
        <v>1514</v>
      </c>
      <c r="I703" s="147"/>
      <c r="L703" s="31"/>
      <c r="M703" s="148"/>
      <c r="T703" s="55"/>
      <c r="AT703" s="16" t="s">
        <v>200</v>
      </c>
      <c r="AU703" s="16" t="s">
        <v>89</v>
      </c>
    </row>
    <row r="704" spans="2:65" s="11" customFormat="1" ht="22.9" customHeight="1">
      <c r="B704" s="121"/>
      <c r="D704" s="122" t="s">
        <v>78</v>
      </c>
      <c r="E704" s="130" t="s">
        <v>1562</v>
      </c>
      <c r="F704" s="130" t="s">
        <v>1563</v>
      </c>
      <c r="I704" s="124"/>
      <c r="J704" s="131">
        <f>BK704</f>
        <v>0</v>
      </c>
      <c r="L704" s="121"/>
      <c r="M704" s="125"/>
      <c r="P704" s="126">
        <f>SUM(P705:P718)</f>
        <v>0</v>
      </c>
      <c r="R704" s="126">
        <f>SUM(R705:R718)</f>
        <v>0.72860567111300001</v>
      </c>
      <c r="T704" s="127">
        <f>SUM(T705:T718)</f>
        <v>0</v>
      </c>
      <c r="AR704" s="122" t="s">
        <v>89</v>
      </c>
      <c r="AT704" s="128" t="s">
        <v>78</v>
      </c>
      <c r="AU704" s="128" t="s">
        <v>87</v>
      </c>
      <c r="AY704" s="122" t="s">
        <v>190</v>
      </c>
      <c r="BK704" s="129">
        <f>SUM(BK705:BK718)</f>
        <v>0</v>
      </c>
    </row>
    <row r="705" spans="2:65" s="1" customFormat="1" ht="24.2" customHeight="1">
      <c r="B705" s="31"/>
      <c r="C705" s="132" t="s">
        <v>663</v>
      </c>
      <c r="D705" s="132" t="s">
        <v>192</v>
      </c>
      <c r="E705" s="133" t="s">
        <v>1565</v>
      </c>
      <c r="F705" s="134" t="s">
        <v>1566</v>
      </c>
      <c r="G705" s="135" t="s">
        <v>195</v>
      </c>
      <c r="H705" s="136">
        <v>41.886000000000003</v>
      </c>
      <c r="I705" s="137"/>
      <c r="J705" s="138">
        <f>ROUND(I705*H705,2)</f>
        <v>0</v>
      </c>
      <c r="K705" s="134" t="s">
        <v>196</v>
      </c>
      <c r="L705" s="31"/>
      <c r="M705" s="139" t="s">
        <v>1</v>
      </c>
      <c r="N705" s="140" t="s">
        <v>44</v>
      </c>
      <c r="P705" s="141">
        <f>O705*H705</f>
        <v>0</v>
      </c>
      <c r="Q705" s="141">
        <v>1.6212600000000001E-2</v>
      </c>
      <c r="R705" s="141">
        <f>Q705*H705</f>
        <v>0.67908096360000003</v>
      </c>
      <c r="S705" s="141">
        <v>0</v>
      </c>
      <c r="T705" s="142">
        <f>S705*H705</f>
        <v>0</v>
      </c>
      <c r="AR705" s="143" t="s">
        <v>237</v>
      </c>
      <c r="AT705" s="143" t="s">
        <v>192</v>
      </c>
      <c r="AU705" s="143" t="s">
        <v>89</v>
      </c>
      <c r="AY705" s="16" t="s">
        <v>190</v>
      </c>
      <c r="BE705" s="144">
        <f>IF(N705="základní",J705,0)</f>
        <v>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6" t="s">
        <v>87</v>
      </c>
      <c r="BK705" s="144">
        <f>ROUND(I705*H705,2)</f>
        <v>0</v>
      </c>
      <c r="BL705" s="16" t="s">
        <v>237</v>
      </c>
      <c r="BM705" s="143" t="s">
        <v>1143</v>
      </c>
    </row>
    <row r="706" spans="2:65" s="1" customFormat="1" ht="29.25">
      <c r="B706" s="31"/>
      <c r="D706" s="145" t="s">
        <v>198</v>
      </c>
      <c r="F706" s="146" t="s">
        <v>1568</v>
      </c>
      <c r="I706" s="147"/>
      <c r="L706" s="31"/>
      <c r="M706" s="148"/>
      <c r="T706" s="55"/>
      <c r="AT706" s="16" t="s">
        <v>198</v>
      </c>
      <c r="AU706" s="16" t="s">
        <v>89</v>
      </c>
    </row>
    <row r="707" spans="2:65" s="1" customFormat="1">
      <c r="B707" s="31"/>
      <c r="D707" s="149" t="s">
        <v>200</v>
      </c>
      <c r="F707" s="150" t="s">
        <v>1569</v>
      </c>
      <c r="I707" s="147"/>
      <c r="L707" s="31"/>
      <c r="M707" s="148"/>
      <c r="T707" s="55"/>
      <c r="AT707" s="16" t="s">
        <v>200</v>
      </c>
      <c r="AU707" s="16" t="s">
        <v>89</v>
      </c>
    </row>
    <row r="708" spans="2:65" s="1" customFormat="1" ht="24.2" customHeight="1">
      <c r="B708" s="31"/>
      <c r="C708" s="132" t="s">
        <v>1144</v>
      </c>
      <c r="D708" s="132" t="s">
        <v>192</v>
      </c>
      <c r="E708" s="133" t="s">
        <v>1570</v>
      </c>
      <c r="F708" s="134" t="s">
        <v>1571</v>
      </c>
      <c r="G708" s="135" t="s">
        <v>368</v>
      </c>
      <c r="H708" s="136">
        <v>26.85</v>
      </c>
      <c r="I708" s="137"/>
      <c r="J708" s="138">
        <f>ROUND(I708*H708,2)</f>
        <v>0</v>
      </c>
      <c r="K708" s="134" t="s">
        <v>196</v>
      </c>
      <c r="L708" s="31"/>
      <c r="M708" s="139" t="s">
        <v>1</v>
      </c>
      <c r="N708" s="140" t="s">
        <v>44</v>
      </c>
      <c r="P708" s="141">
        <f>O708*H708</f>
        <v>0</v>
      </c>
      <c r="Q708" s="141">
        <v>0</v>
      </c>
      <c r="R708" s="141">
        <f>Q708*H708</f>
        <v>0</v>
      </c>
      <c r="S708" s="141">
        <v>0</v>
      </c>
      <c r="T708" s="142">
        <f>S708*H708</f>
        <v>0</v>
      </c>
      <c r="AR708" s="143" t="s">
        <v>237</v>
      </c>
      <c r="AT708" s="143" t="s">
        <v>192</v>
      </c>
      <c r="AU708" s="143" t="s">
        <v>89</v>
      </c>
      <c r="AY708" s="16" t="s">
        <v>190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6" t="s">
        <v>87</v>
      </c>
      <c r="BK708" s="144">
        <f>ROUND(I708*H708,2)</f>
        <v>0</v>
      </c>
      <c r="BL708" s="16" t="s">
        <v>237</v>
      </c>
      <c r="BM708" s="143" t="s">
        <v>1147</v>
      </c>
    </row>
    <row r="709" spans="2:65" s="1" customFormat="1" ht="19.5">
      <c r="B709" s="31"/>
      <c r="D709" s="145" t="s">
        <v>198</v>
      </c>
      <c r="F709" s="146" t="s">
        <v>1573</v>
      </c>
      <c r="I709" s="147"/>
      <c r="L709" s="31"/>
      <c r="M709" s="148"/>
      <c r="T709" s="55"/>
      <c r="AT709" s="16" t="s">
        <v>198</v>
      </c>
      <c r="AU709" s="16" t="s">
        <v>89</v>
      </c>
    </row>
    <row r="710" spans="2:65" s="1" customFormat="1">
      <c r="B710" s="31"/>
      <c r="D710" s="149" t="s">
        <v>200</v>
      </c>
      <c r="F710" s="150" t="s">
        <v>1574</v>
      </c>
      <c r="I710" s="147"/>
      <c r="L710" s="31"/>
      <c r="M710" s="148"/>
      <c r="T710" s="55"/>
      <c r="AT710" s="16" t="s">
        <v>200</v>
      </c>
      <c r="AU710" s="16" t="s">
        <v>89</v>
      </c>
    </row>
    <row r="711" spans="2:65" s="1" customFormat="1" ht="16.5" customHeight="1">
      <c r="B711" s="31"/>
      <c r="C711" s="152" t="s">
        <v>669</v>
      </c>
      <c r="D711" s="152" t="s">
        <v>426</v>
      </c>
      <c r="E711" s="153" t="s">
        <v>1576</v>
      </c>
      <c r="F711" s="154" t="s">
        <v>1577</v>
      </c>
      <c r="G711" s="155" t="s">
        <v>210</v>
      </c>
      <c r="H711" s="156">
        <v>4.3999999999999997E-2</v>
      </c>
      <c r="I711" s="157"/>
      <c r="J711" s="158">
        <f>ROUND(I711*H711,2)</f>
        <v>0</v>
      </c>
      <c r="K711" s="154" t="s">
        <v>196</v>
      </c>
      <c r="L711" s="159"/>
      <c r="M711" s="160" t="s">
        <v>1</v>
      </c>
      <c r="N711" s="161" t="s">
        <v>44</v>
      </c>
      <c r="P711" s="141">
        <f>O711*H711</f>
        <v>0</v>
      </c>
      <c r="Q711" s="141">
        <v>0.55000000000000004</v>
      </c>
      <c r="R711" s="141">
        <f>Q711*H711</f>
        <v>2.4199999999999999E-2</v>
      </c>
      <c r="S711" s="141">
        <v>0</v>
      </c>
      <c r="T711" s="142">
        <f>S711*H711</f>
        <v>0</v>
      </c>
      <c r="AR711" s="143" t="s">
        <v>281</v>
      </c>
      <c r="AT711" s="143" t="s">
        <v>426</v>
      </c>
      <c r="AU711" s="143" t="s">
        <v>89</v>
      </c>
      <c r="AY711" s="16" t="s">
        <v>190</v>
      </c>
      <c r="BE711" s="144">
        <f>IF(N711="základní",J711,0)</f>
        <v>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6" t="s">
        <v>87</v>
      </c>
      <c r="BK711" s="144">
        <f>ROUND(I711*H711,2)</f>
        <v>0</v>
      </c>
      <c r="BL711" s="16" t="s">
        <v>237</v>
      </c>
      <c r="BM711" s="143" t="s">
        <v>1150</v>
      </c>
    </row>
    <row r="712" spans="2:65" s="1" customFormat="1">
      <c r="B712" s="31"/>
      <c r="D712" s="145" t="s">
        <v>198</v>
      </c>
      <c r="F712" s="146" t="s">
        <v>1577</v>
      </c>
      <c r="I712" s="147"/>
      <c r="L712" s="31"/>
      <c r="M712" s="148"/>
      <c r="T712" s="55"/>
      <c r="AT712" s="16" t="s">
        <v>198</v>
      </c>
      <c r="AU712" s="16" t="s">
        <v>89</v>
      </c>
    </row>
    <row r="713" spans="2:65" s="1" customFormat="1" ht="24.2" customHeight="1">
      <c r="B713" s="31"/>
      <c r="C713" s="132" t="s">
        <v>1151</v>
      </c>
      <c r="D713" s="132" t="s">
        <v>192</v>
      </c>
      <c r="E713" s="133" t="s">
        <v>1579</v>
      </c>
      <c r="F713" s="134" t="s">
        <v>1580</v>
      </c>
      <c r="G713" s="135" t="s">
        <v>210</v>
      </c>
      <c r="H713" s="136">
        <v>1.087</v>
      </c>
      <c r="I713" s="137"/>
      <c r="J713" s="138">
        <f>ROUND(I713*H713,2)</f>
        <v>0</v>
      </c>
      <c r="K713" s="134" t="s">
        <v>196</v>
      </c>
      <c r="L713" s="31"/>
      <c r="M713" s="139" t="s">
        <v>1</v>
      </c>
      <c r="N713" s="140" t="s">
        <v>44</v>
      </c>
      <c r="P713" s="141">
        <f>O713*H713</f>
        <v>0</v>
      </c>
      <c r="Q713" s="141">
        <v>2.3297799000000001E-2</v>
      </c>
      <c r="R713" s="141">
        <f>Q713*H713</f>
        <v>2.5324707513000002E-2</v>
      </c>
      <c r="S713" s="141">
        <v>0</v>
      </c>
      <c r="T713" s="142">
        <f>S713*H713</f>
        <v>0</v>
      </c>
      <c r="AR713" s="143" t="s">
        <v>237</v>
      </c>
      <c r="AT713" s="143" t="s">
        <v>192</v>
      </c>
      <c r="AU713" s="143" t="s">
        <v>89</v>
      </c>
      <c r="AY713" s="16" t="s">
        <v>190</v>
      </c>
      <c r="BE713" s="144">
        <f>IF(N713="základní",J713,0)</f>
        <v>0</v>
      </c>
      <c r="BF713" s="144">
        <f>IF(N713="snížená",J713,0)</f>
        <v>0</v>
      </c>
      <c r="BG713" s="144">
        <f>IF(N713="zákl. přenesená",J713,0)</f>
        <v>0</v>
      </c>
      <c r="BH713" s="144">
        <f>IF(N713="sníž. přenesená",J713,0)</f>
        <v>0</v>
      </c>
      <c r="BI713" s="144">
        <f>IF(N713="nulová",J713,0)</f>
        <v>0</v>
      </c>
      <c r="BJ713" s="16" t="s">
        <v>87</v>
      </c>
      <c r="BK713" s="144">
        <f>ROUND(I713*H713,2)</f>
        <v>0</v>
      </c>
      <c r="BL713" s="16" t="s">
        <v>237</v>
      </c>
      <c r="BM713" s="143" t="s">
        <v>1154</v>
      </c>
    </row>
    <row r="714" spans="2:65" s="1" customFormat="1" ht="19.5">
      <c r="B714" s="31"/>
      <c r="D714" s="145" t="s">
        <v>198</v>
      </c>
      <c r="F714" s="146" t="s">
        <v>1582</v>
      </c>
      <c r="I714" s="147"/>
      <c r="L714" s="31"/>
      <c r="M714" s="148"/>
      <c r="T714" s="55"/>
      <c r="AT714" s="16" t="s">
        <v>198</v>
      </c>
      <c r="AU714" s="16" t="s">
        <v>89</v>
      </c>
    </row>
    <row r="715" spans="2:65" s="1" customFormat="1">
      <c r="B715" s="31"/>
      <c r="D715" s="149" t="s">
        <v>200</v>
      </c>
      <c r="F715" s="150" t="s">
        <v>1583</v>
      </c>
      <c r="I715" s="147"/>
      <c r="L715" s="31"/>
      <c r="M715" s="148"/>
      <c r="T715" s="55"/>
      <c r="AT715" s="16" t="s">
        <v>200</v>
      </c>
      <c r="AU715" s="16" t="s">
        <v>89</v>
      </c>
    </row>
    <row r="716" spans="2:65" s="1" customFormat="1" ht="24.2" customHeight="1">
      <c r="B716" s="31"/>
      <c r="C716" s="132" t="s">
        <v>675</v>
      </c>
      <c r="D716" s="132" t="s">
        <v>192</v>
      </c>
      <c r="E716" s="133" t="s">
        <v>1585</v>
      </c>
      <c r="F716" s="134" t="s">
        <v>1586</v>
      </c>
      <c r="G716" s="135" t="s">
        <v>265</v>
      </c>
      <c r="H716" s="136">
        <v>0.72899999999999998</v>
      </c>
      <c r="I716" s="137"/>
      <c r="J716" s="138">
        <f>ROUND(I716*H716,2)</f>
        <v>0</v>
      </c>
      <c r="K716" s="134" t="s">
        <v>196</v>
      </c>
      <c r="L716" s="31"/>
      <c r="M716" s="139" t="s">
        <v>1</v>
      </c>
      <c r="N716" s="140" t="s">
        <v>44</v>
      </c>
      <c r="P716" s="141">
        <f>O716*H716</f>
        <v>0</v>
      </c>
      <c r="Q716" s="141">
        <v>0</v>
      </c>
      <c r="R716" s="141">
        <f>Q716*H716</f>
        <v>0</v>
      </c>
      <c r="S716" s="141">
        <v>0</v>
      </c>
      <c r="T716" s="142">
        <f>S716*H716</f>
        <v>0</v>
      </c>
      <c r="AR716" s="143" t="s">
        <v>237</v>
      </c>
      <c r="AT716" s="143" t="s">
        <v>192</v>
      </c>
      <c r="AU716" s="143" t="s">
        <v>89</v>
      </c>
      <c r="AY716" s="16" t="s">
        <v>190</v>
      </c>
      <c r="BE716" s="144">
        <f>IF(N716="základní",J716,0)</f>
        <v>0</v>
      </c>
      <c r="BF716" s="144">
        <f>IF(N716="snížená",J716,0)</f>
        <v>0</v>
      </c>
      <c r="BG716" s="144">
        <f>IF(N716="zákl. přenesená",J716,0)</f>
        <v>0</v>
      </c>
      <c r="BH716" s="144">
        <f>IF(N716="sníž. přenesená",J716,0)</f>
        <v>0</v>
      </c>
      <c r="BI716" s="144">
        <f>IF(N716="nulová",J716,0)</f>
        <v>0</v>
      </c>
      <c r="BJ716" s="16" t="s">
        <v>87</v>
      </c>
      <c r="BK716" s="144">
        <f>ROUND(I716*H716,2)</f>
        <v>0</v>
      </c>
      <c r="BL716" s="16" t="s">
        <v>237</v>
      </c>
      <c r="BM716" s="143" t="s">
        <v>1159</v>
      </c>
    </row>
    <row r="717" spans="2:65" s="1" customFormat="1" ht="29.25">
      <c r="B717" s="31"/>
      <c r="D717" s="145" t="s">
        <v>198</v>
      </c>
      <c r="F717" s="146" t="s">
        <v>1588</v>
      </c>
      <c r="I717" s="147"/>
      <c r="L717" s="31"/>
      <c r="M717" s="148"/>
      <c r="T717" s="55"/>
      <c r="AT717" s="16" t="s">
        <v>198</v>
      </c>
      <c r="AU717" s="16" t="s">
        <v>89</v>
      </c>
    </row>
    <row r="718" spans="2:65" s="1" customFormat="1">
      <c r="B718" s="31"/>
      <c r="D718" s="149" t="s">
        <v>200</v>
      </c>
      <c r="F718" s="150" t="s">
        <v>1589</v>
      </c>
      <c r="I718" s="147"/>
      <c r="L718" s="31"/>
      <c r="M718" s="148"/>
      <c r="T718" s="55"/>
      <c r="AT718" s="16" t="s">
        <v>200</v>
      </c>
      <c r="AU718" s="16" t="s">
        <v>89</v>
      </c>
    </row>
    <row r="719" spans="2:65" s="11" customFormat="1" ht="22.9" customHeight="1">
      <c r="B719" s="121"/>
      <c r="D719" s="122" t="s">
        <v>78</v>
      </c>
      <c r="E719" s="130" t="s">
        <v>1590</v>
      </c>
      <c r="F719" s="130" t="s">
        <v>1591</v>
      </c>
      <c r="I719" s="124"/>
      <c r="J719" s="131">
        <f>BK719</f>
        <v>0</v>
      </c>
      <c r="L719" s="121"/>
      <c r="M719" s="125"/>
      <c r="P719" s="126">
        <f>SUM(P720:P743)</f>
        <v>0</v>
      </c>
      <c r="R719" s="126">
        <f>SUM(R720:R743)</f>
        <v>5.5746286139999999</v>
      </c>
      <c r="T719" s="127">
        <f>SUM(T720:T743)</f>
        <v>0</v>
      </c>
      <c r="AR719" s="122" t="s">
        <v>89</v>
      </c>
      <c r="AT719" s="128" t="s">
        <v>78</v>
      </c>
      <c r="AU719" s="128" t="s">
        <v>87</v>
      </c>
      <c r="AY719" s="122" t="s">
        <v>190</v>
      </c>
      <c r="BK719" s="129">
        <f>SUM(BK720:BK743)</f>
        <v>0</v>
      </c>
    </row>
    <row r="720" spans="2:65" s="1" customFormat="1" ht="24.2" customHeight="1">
      <c r="B720" s="31"/>
      <c r="C720" s="132" t="s">
        <v>1162</v>
      </c>
      <c r="D720" s="132" t="s">
        <v>192</v>
      </c>
      <c r="E720" s="133" t="s">
        <v>1592</v>
      </c>
      <c r="F720" s="134" t="s">
        <v>1593</v>
      </c>
      <c r="G720" s="135" t="s">
        <v>195</v>
      </c>
      <c r="H720" s="136">
        <v>225.68899999999999</v>
      </c>
      <c r="I720" s="137"/>
      <c r="J720" s="138">
        <f>ROUND(I720*H720,2)</f>
        <v>0</v>
      </c>
      <c r="K720" s="134" t="s">
        <v>1</v>
      </c>
      <c r="L720" s="31"/>
      <c r="M720" s="139" t="s">
        <v>1</v>
      </c>
      <c r="N720" s="140" t="s">
        <v>44</v>
      </c>
      <c r="P720" s="141">
        <f>O720*H720</f>
        <v>0</v>
      </c>
      <c r="Q720" s="141">
        <v>1.451E-2</v>
      </c>
      <c r="R720" s="141">
        <f>Q720*H720</f>
        <v>3.2747473899999999</v>
      </c>
      <c r="S720" s="141">
        <v>0</v>
      </c>
      <c r="T720" s="142">
        <f>S720*H720</f>
        <v>0</v>
      </c>
      <c r="AR720" s="143" t="s">
        <v>237</v>
      </c>
      <c r="AT720" s="143" t="s">
        <v>192</v>
      </c>
      <c r="AU720" s="143" t="s">
        <v>89</v>
      </c>
      <c r="AY720" s="16" t="s">
        <v>190</v>
      </c>
      <c r="BE720" s="144">
        <f>IF(N720="základní",J720,0)</f>
        <v>0</v>
      </c>
      <c r="BF720" s="144">
        <f>IF(N720="snížená",J720,0)</f>
        <v>0</v>
      </c>
      <c r="BG720" s="144">
        <f>IF(N720="zákl. přenesená",J720,0)</f>
        <v>0</v>
      </c>
      <c r="BH720" s="144">
        <f>IF(N720="sníž. přenesená",J720,0)</f>
        <v>0</v>
      </c>
      <c r="BI720" s="144">
        <f>IF(N720="nulová",J720,0)</f>
        <v>0</v>
      </c>
      <c r="BJ720" s="16" t="s">
        <v>87</v>
      </c>
      <c r="BK720" s="144">
        <f>ROUND(I720*H720,2)</f>
        <v>0</v>
      </c>
      <c r="BL720" s="16" t="s">
        <v>237</v>
      </c>
      <c r="BM720" s="143" t="s">
        <v>1165</v>
      </c>
    </row>
    <row r="721" spans="2:65" s="1" customFormat="1">
      <c r="B721" s="31"/>
      <c r="D721" s="145" t="s">
        <v>198</v>
      </c>
      <c r="F721" s="146" t="s">
        <v>1593</v>
      </c>
      <c r="I721" s="147"/>
      <c r="L721" s="31"/>
      <c r="M721" s="148"/>
      <c r="T721" s="55"/>
      <c r="AT721" s="16" t="s">
        <v>198</v>
      </c>
      <c r="AU721" s="16" t="s">
        <v>89</v>
      </c>
    </row>
    <row r="722" spans="2:65" s="1" customFormat="1" ht="33" customHeight="1">
      <c r="B722" s="31"/>
      <c r="C722" s="132" t="s">
        <v>781</v>
      </c>
      <c r="D722" s="132" t="s">
        <v>192</v>
      </c>
      <c r="E722" s="133" t="s">
        <v>1596</v>
      </c>
      <c r="F722" s="134" t="s">
        <v>1597</v>
      </c>
      <c r="G722" s="135" t="s">
        <v>195</v>
      </c>
      <c r="H722" s="136">
        <v>611.6</v>
      </c>
      <c r="I722" s="137"/>
      <c r="J722" s="138">
        <f>ROUND(I722*H722,2)</f>
        <v>0</v>
      </c>
      <c r="K722" s="134" t="s">
        <v>196</v>
      </c>
      <c r="L722" s="31"/>
      <c r="M722" s="139" t="s">
        <v>1</v>
      </c>
      <c r="N722" s="140" t="s">
        <v>44</v>
      </c>
      <c r="P722" s="141">
        <f>O722*H722</f>
        <v>0</v>
      </c>
      <c r="Q722" s="141">
        <v>1.25314E-3</v>
      </c>
      <c r="R722" s="141">
        <f>Q722*H722</f>
        <v>0.7664204240000001</v>
      </c>
      <c r="S722" s="141">
        <v>0</v>
      </c>
      <c r="T722" s="142">
        <f>S722*H722</f>
        <v>0</v>
      </c>
      <c r="AR722" s="143" t="s">
        <v>237</v>
      </c>
      <c r="AT722" s="143" t="s">
        <v>192</v>
      </c>
      <c r="AU722" s="143" t="s">
        <v>89</v>
      </c>
      <c r="AY722" s="16" t="s">
        <v>190</v>
      </c>
      <c r="BE722" s="144">
        <f>IF(N722="základní",J722,0)</f>
        <v>0</v>
      </c>
      <c r="BF722" s="144">
        <f>IF(N722="snížená",J722,0)</f>
        <v>0</v>
      </c>
      <c r="BG722" s="144">
        <f>IF(N722="zákl. přenesená",J722,0)</f>
        <v>0</v>
      </c>
      <c r="BH722" s="144">
        <f>IF(N722="sníž. přenesená",J722,0)</f>
        <v>0</v>
      </c>
      <c r="BI722" s="144">
        <f>IF(N722="nulová",J722,0)</f>
        <v>0</v>
      </c>
      <c r="BJ722" s="16" t="s">
        <v>87</v>
      </c>
      <c r="BK722" s="144">
        <f>ROUND(I722*H722,2)</f>
        <v>0</v>
      </c>
      <c r="BL722" s="16" t="s">
        <v>237</v>
      </c>
      <c r="BM722" s="143" t="s">
        <v>2390</v>
      </c>
    </row>
    <row r="723" spans="2:65" s="1" customFormat="1" ht="29.25">
      <c r="B723" s="31"/>
      <c r="D723" s="145" t="s">
        <v>198</v>
      </c>
      <c r="F723" s="146" t="s">
        <v>1599</v>
      </c>
      <c r="I723" s="147"/>
      <c r="L723" s="31"/>
      <c r="M723" s="148"/>
      <c r="T723" s="55"/>
      <c r="AT723" s="16" t="s">
        <v>198</v>
      </c>
      <c r="AU723" s="16" t="s">
        <v>89</v>
      </c>
    </row>
    <row r="724" spans="2:65" s="1" customFormat="1">
      <c r="B724" s="31"/>
      <c r="D724" s="149" t="s">
        <v>200</v>
      </c>
      <c r="F724" s="150" t="s">
        <v>1600</v>
      </c>
      <c r="I724" s="147"/>
      <c r="L724" s="31"/>
      <c r="M724" s="148"/>
      <c r="T724" s="55"/>
      <c r="AT724" s="16" t="s">
        <v>200</v>
      </c>
      <c r="AU724" s="16" t="s">
        <v>89</v>
      </c>
    </row>
    <row r="725" spans="2:65" s="12" customFormat="1">
      <c r="B725" s="162"/>
      <c r="D725" s="145" t="s">
        <v>1427</v>
      </c>
      <c r="E725" s="163" t="s">
        <v>1</v>
      </c>
      <c r="F725" s="164" t="s">
        <v>2233</v>
      </c>
      <c r="H725" s="163" t="s">
        <v>1</v>
      </c>
      <c r="I725" s="165"/>
      <c r="L725" s="162"/>
      <c r="M725" s="166"/>
      <c r="T725" s="167"/>
      <c r="AT725" s="163" t="s">
        <v>1427</v>
      </c>
      <c r="AU725" s="163" t="s">
        <v>89</v>
      </c>
      <c r="AV725" s="12" t="s">
        <v>87</v>
      </c>
      <c r="AW725" s="12" t="s">
        <v>34</v>
      </c>
      <c r="AX725" s="12" t="s">
        <v>79</v>
      </c>
      <c r="AY725" s="163" t="s">
        <v>190</v>
      </c>
    </row>
    <row r="726" spans="2:65" s="13" customFormat="1">
      <c r="B726" s="168"/>
      <c r="D726" s="145" t="s">
        <v>1427</v>
      </c>
      <c r="E726" s="169" t="s">
        <v>1</v>
      </c>
      <c r="F726" s="170" t="s">
        <v>2391</v>
      </c>
      <c r="H726" s="171">
        <v>125.4</v>
      </c>
      <c r="I726" s="172"/>
      <c r="L726" s="168"/>
      <c r="M726" s="173"/>
      <c r="T726" s="174"/>
      <c r="AT726" s="169" t="s">
        <v>1427</v>
      </c>
      <c r="AU726" s="169" t="s">
        <v>89</v>
      </c>
      <c r="AV726" s="13" t="s">
        <v>89</v>
      </c>
      <c r="AW726" s="13" t="s">
        <v>34</v>
      </c>
      <c r="AX726" s="13" t="s">
        <v>79</v>
      </c>
      <c r="AY726" s="169" t="s">
        <v>190</v>
      </c>
    </row>
    <row r="727" spans="2:65" s="12" customFormat="1">
      <c r="B727" s="162"/>
      <c r="D727" s="145" t="s">
        <v>1427</v>
      </c>
      <c r="E727" s="163" t="s">
        <v>1</v>
      </c>
      <c r="F727" s="164" t="s">
        <v>1428</v>
      </c>
      <c r="H727" s="163" t="s">
        <v>1</v>
      </c>
      <c r="I727" s="165"/>
      <c r="L727" s="162"/>
      <c r="M727" s="166"/>
      <c r="T727" s="167"/>
      <c r="AT727" s="163" t="s">
        <v>1427</v>
      </c>
      <c r="AU727" s="163" t="s">
        <v>89</v>
      </c>
      <c r="AV727" s="12" t="s">
        <v>87</v>
      </c>
      <c r="AW727" s="12" t="s">
        <v>34</v>
      </c>
      <c r="AX727" s="12" t="s">
        <v>79</v>
      </c>
      <c r="AY727" s="163" t="s">
        <v>190</v>
      </c>
    </row>
    <row r="728" spans="2:65" s="13" customFormat="1">
      <c r="B728" s="168"/>
      <c r="D728" s="145" t="s">
        <v>1427</v>
      </c>
      <c r="E728" s="169" t="s">
        <v>1</v>
      </c>
      <c r="F728" s="170" t="s">
        <v>2392</v>
      </c>
      <c r="H728" s="171">
        <v>243</v>
      </c>
      <c r="I728" s="172"/>
      <c r="L728" s="168"/>
      <c r="M728" s="173"/>
      <c r="T728" s="174"/>
      <c r="AT728" s="169" t="s">
        <v>1427</v>
      </c>
      <c r="AU728" s="169" t="s">
        <v>89</v>
      </c>
      <c r="AV728" s="13" t="s">
        <v>89</v>
      </c>
      <c r="AW728" s="13" t="s">
        <v>34</v>
      </c>
      <c r="AX728" s="13" t="s">
        <v>79</v>
      </c>
      <c r="AY728" s="169" t="s">
        <v>190</v>
      </c>
    </row>
    <row r="729" spans="2:65" s="12" customFormat="1">
      <c r="B729" s="162"/>
      <c r="D729" s="145" t="s">
        <v>1427</v>
      </c>
      <c r="E729" s="163" t="s">
        <v>1</v>
      </c>
      <c r="F729" s="164" t="s">
        <v>2236</v>
      </c>
      <c r="H729" s="163" t="s">
        <v>1</v>
      </c>
      <c r="I729" s="165"/>
      <c r="L729" s="162"/>
      <c r="M729" s="166"/>
      <c r="T729" s="167"/>
      <c r="AT729" s="163" t="s">
        <v>1427</v>
      </c>
      <c r="AU729" s="163" t="s">
        <v>89</v>
      </c>
      <c r="AV729" s="12" t="s">
        <v>87</v>
      </c>
      <c r="AW729" s="12" t="s">
        <v>34</v>
      </c>
      <c r="AX729" s="12" t="s">
        <v>79</v>
      </c>
      <c r="AY729" s="163" t="s">
        <v>190</v>
      </c>
    </row>
    <row r="730" spans="2:65" s="13" customFormat="1">
      <c r="B730" s="168"/>
      <c r="D730" s="145" t="s">
        <v>1427</v>
      </c>
      <c r="E730" s="169" t="s">
        <v>1</v>
      </c>
      <c r="F730" s="170" t="s">
        <v>2393</v>
      </c>
      <c r="H730" s="171">
        <v>243.2</v>
      </c>
      <c r="I730" s="172"/>
      <c r="L730" s="168"/>
      <c r="M730" s="173"/>
      <c r="T730" s="174"/>
      <c r="AT730" s="169" t="s">
        <v>1427</v>
      </c>
      <c r="AU730" s="169" t="s">
        <v>89</v>
      </c>
      <c r="AV730" s="13" t="s">
        <v>89</v>
      </c>
      <c r="AW730" s="13" t="s">
        <v>34</v>
      </c>
      <c r="AX730" s="13" t="s">
        <v>79</v>
      </c>
      <c r="AY730" s="169" t="s">
        <v>190</v>
      </c>
    </row>
    <row r="731" spans="2:65" s="14" customFormat="1">
      <c r="B731" s="175"/>
      <c r="D731" s="145" t="s">
        <v>1427</v>
      </c>
      <c r="E731" s="176" t="s">
        <v>1</v>
      </c>
      <c r="F731" s="177" t="s">
        <v>1431</v>
      </c>
      <c r="H731" s="178">
        <v>611.6</v>
      </c>
      <c r="I731" s="179"/>
      <c r="L731" s="175"/>
      <c r="M731" s="180"/>
      <c r="T731" s="181"/>
      <c r="AT731" s="176" t="s">
        <v>1427</v>
      </c>
      <c r="AU731" s="176" t="s">
        <v>89</v>
      </c>
      <c r="AV731" s="14" t="s">
        <v>197</v>
      </c>
      <c r="AW731" s="14" t="s">
        <v>34</v>
      </c>
      <c r="AX731" s="14" t="s">
        <v>87</v>
      </c>
      <c r="AY731" s="176" t="s">
        <v>190</v>
      </c>
    </row>
    <row r="732" spans="2:65" s="1" customFormat="1" ht="24.2" customHeight="1">
      <c r="B732" s="31"/>
      <c r="C732" s="152" t="s">
        <v>1380</v>
      </c>
      <c r="D732" s="152" t="s">
        <v>426</v>
      </c>
      <c r="E732" s="153" t="s">
        <v>1603</v>
      </c>
      <c r="F732" s="154" t="s">
        <v>1604</v>
      </c>
      <c r="G732" s="155" t="s">
        <v>195</v>
      </c>
      <c r="H732" s="156">
        <v>611.6</v>
      </c>
      <c r="I732" s="157"/>
      <c r="J732" s="158">
        <f>ROUND(I732*H732,2)</f>
        <v>0</v>
      </c>
      <c r="K732" s="154" t="s">
        <v>1</v>
      </c>
      <c r="L732" s="159"/>
      <c r="M732" s="160" t="s">
        <v>1</v>
      </c>
      <c r="N732" s="161" t="s">
        <v>44</v>
      </c>
      <c r="P732" s="141">
        <f>O732*H732</f>
        <v>0</v>
      </c>
      <c r="Q732" s="141">
        <v>1.2999999999999999E-3</v>
      </c>
      <c r="R732" s="141">
        <f>Q732*H732</f>
        <v>0.79508000000000001</v>
      </c>
      <c r="S732" s="141">
        <v>0</v>
      </c>
      <c r="T732" s="142">
        <f>S732*H732</f>
        <v>0</v>
      </c>
      <c r="AR732" s="143" t="s">
        <v>281</v>
      </c>
      <c r="AT732" s="143" t="s">
        <v>426</v>
      </c>
      <c r="AU732" s="143" t="s">
        <v>89</v>
      </c>
      <c r="AY732" s="16" t="s">
        <v>190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6" t="s">
        <v>87</v>
      </c>
      <c r="BK732" s="144">
        <f>ROUND(I732*H732,2)</f>
        <v>0</v>
      </c>
      <c r="BL732" s="16" t="s">
        <v>237</v>
      </c>
      <c r="BM732" s="143" t="s">
        <v>2394</v>
      </c>
    </row>
    <row r="733" spans="2:65" s="1" customFormat="1">
      <c r="B733" s="31"/>
      <c r="D733" s="145" t="s">
        <v>198</v>
      </c>
      <c r="F733" s="146" t="s">
        <v>1606</v>
      </c>
      <c r="I733" s="147"/>
      <c r="L733" s="31"/>
      <c r="M733" s="148"/>
      <c r="T733" s="55"/>
      <c r="AT733" s="16" t="s">
        <v>198</v>
      </c>
      <c r="AU733" s="16" t="s">
        <v>89</v>
      </c>
    </row>
    <row r="734" spans="2:65" s="1" customFormat="1" ht="24.2" customHeight="1">
      <c r="B734" s="31"/>
      <c r="C734" s="132" t="s">
        <v>680</v>
      </c>
      <c r="D734" s="132" t="s">
        <v>192</v>
      </c>
      <c r="E734" s="133" t="s">
        <v>1608</v>
      </c>
      <c r="F734" s="134" t="s">
        <v>1609</v>
      </c>
      <c r="G734" s="135" t="s">
        <v>204</v>
      </c>
      <c r="H734" s="136">
        <v>30</v>
      </c>
      <c r="I734" s="137"/>
      <c r="J734" s="138">
        <f>ROUND(I734*H734,2)</f>
        <v>0</v>
      </c>
      <c r="K734" s="134" t="s">
        <v>196</v>
      </c>
      <c r="L734" s="31"/>
      <c r="M734" s="139" t="s">
        <v>1</v>
      </c>
      <c r="N734" s="140" t="s">
        <v>44</v>
      </c>
      <c r="P734" s="141">
        <f>O734*H734</f>
        <v>0</v>
      </c>
      <c r="Q734" s="141">
        <v>2.5999999999999998E-5</v>
      </c>
      <c r="R734" s="141">
        <f>Q734*H734</f>
        <v>7.7999999999999999E-4</v>
      </c>
      <c r="S734" s="141">
        <v>0</v>
      </c>
      <c r="T734" s="142">
        <f>S734*H734</f>
        <v>0</v>
      </c>
      <c r="AR734" s="143" t="s">
        <v>237</v>
      </c>
      <c r="AT734" s="143" t="s">
        <v>192</v>
      </c>
      <c r="AU734" s="143" t="s">
        <v>89</v>
      </c>
      <c r="AY734" s="16" t="s">
        <v>190</v>
      </c>
      <c r="BE734" s="144">
        <f>IF(N734="základní",J734,0)</f>
        <v>0</v>
      </c>
      <c r="BF734" s="144">
        <f>IF(N734="snížená",J734,0)</f>
        <v>0</v>
      </c>
      <c r="BG734" s="144">
        <f>IF(N734="zákl. přenesená",J734,0)</f>
        <v>0</v>
      </c>
      <c r="BH734" s="144">
        <f>IF(N734="sníž. přenesená",J734,0)</f>
        <v>0</v>
      </c>
      <c r="BI734" s="144">
        <f>IF(N734="nulová",J734,0)</f>
        <v>0</v>
      </c>
      <c r="BJ734" s="16" t="s">
        <v>87</v>
      </c>
      <c r="BK734" s="144">
        <f>ROUND(I734*H734,2)</f>
        <v>0</v>
      </c>
      <c r="BL734" s="16" t="s">
        <v>237</v>
      </c>
      <c r="BM734" s="143" t="s">
        <v>1170</v>
      </c>
    </row>
    <row r="735" spans="2:65" s="1" customFormat="1" ht="19.5">
      <c r="B735" s="31"/>
      <c r="D735" s="145" t="s">
        <v>198</v>
      </c>
      <c r="F735" s="146" t="s">
        <v>1611</v>
      </c>
      <c r="I735" s="147"/>
      <c r="L735" s="31"/>
      <c r="M735" s="148"/>
      <c r="T735" s="55"/>
      <c r="AT735" s="16" t="s">
        <v>198</v>
      </c>
      <c r="AU735" s="16" t="s">
        <v>89</v>
      </c>
    </row>
    <row r="736" spans="2:65" s="1" customFormat="1">
      <c r="B736" s="31"/>
      <c r="D736" s="149" t="s">
        <v>200</v>
      </c>
      <c r="F736" s="150" t="s">
        <v>1612</v>
      </c>
      <c r="I736" s="147"/>
      <c r="L736" s="31"/>
      <c r="M736" s="148"/>
      <c r="T736" s="55"/>
      <c r="AT736" s="16" t="s">
        <v>200</v>
      </c>
      <c r="AU736" s="16" t="s">
        <v>89</v>
      </c>
    </row>
    <row r="737" spans="2:65" s="1" customFormat="1" ht="24.2" customHeight="1">
      <c r="B737" s="31"/>
      <c r="C737" s="152" t="s">
        <v>1173</v>
      </c>
      <c r="D737" s="152" t="s">
        <v>426</v>
      </c>
      <c r="E737" s="153" t="s">
        <v>1613</v>
      </c>
      <c r="F737" s="154" t="s">
        <v>1614</v>
      </c>
      <c r="G737" s="155" t="s">
        <v>204</v>
      </c>
      <c r="H737" s="156">
        <v>30</v>
      </c>
      <c r="I737" s="157"/>
      <c r="J737" s="158">
        <f>ROUND(I737*H737,2)</f>
        <v>0</v>
      </c>
      <c r="K737" s="154" t="s">
        <v>196</v>
      </c>
      <c r="L737" s="159"/>
      <c r="M737" s="160" t="s">
        <v>1</v>
      </c>
      <c r="N737" s="161" t="s">
        <v>44</v>
      </c>
      <c r="P737" s="141">
        <f>O737*H737</f>
        <v>0</v>
      </c>
      <c r="Q737" s="141">
        <v>8.9999999999999998E-4</v>
      </c>
      <c r="R737" s="141">
        <f>Q737*H737</f>
        <v>2.7E-2</v>
      </c>
      <c r="S737" s="141">
        <v>0</v>
      </c>
      <c r="T737" s="142">
        <f>S737*H737</f>
        <v>0</v>
      </c>
      <c r="AR737" s="143" t="s">
        <v>281</v>
      </c>
      <c r="AT737" s="143" t="s">
        <v>426</v>
      </c>
      <c r="AU737" s="143" t="s">
        <v>89</v>
      </c>
      <c r="AY737" s="16" t="s">
        <v>190</v>
      </c>
      <c r="BE737" s="144">
        <f>IF(N737="základní",J737,0)</f>
        <v>0</v>
      </c>
      <c r="BF737" s="144">
        <f>IF(N737="snížená",J737,0)</f>
        <v>0</v>
      </c>
      <c r="BG737" s="144">
        <f>IF(N737="zákl. přenesená",J737,0)</f>
        <v>0</v>
      </c>
      <c r="BH737" s="144">
        <f>IF(N737="sníž. přenesená",J737,0)</f>
        <v>0</v>
      </c>
      <c r="BI737" s="144">
        <f>IF(N737="nulová",J737,0)</f>
        <v>0</v>
      </c>
      <c r="BJ737" s="16" t="s">
        <v>87</v>
      </c>
      <c r="BK737" s="144">
        <f>ROUND(I737*H737,2)</f>
        <v>0</v>
      </c>
      <c r="BL737" s="16" t="s">
        <v>237</v>
      </c>
      <c r="BM737" s="143" t="s">
        <v>1176</v>
      </c>
    </row>
    <row r="738" spans="2:65" s="1" customFormat="1">
      <c r="B738" s="31"/>
      <c r="D738" s="145" t="s">
        <v>198</v>
      </c>
      <c r="F738" s="146" t="s">
        <v>1614</v>
      </c>
      <c r="I738" s="147"/>
      <c r="L738" s="31"/>
      <c r="M738" s="148"/>
      <c r="T738" s="55"/>
      <c r="AT738" s="16" t="s">
        <v>198</v>
      </c>
      <c r="AU738" s="16" t="s">
        <v>89</v>
      </c>
    </row>
    <row r="739" spans="2:65" s="1" customFormat="1" ht="55.5" customHeight="1">
      <c r="B739" s="31"/>
      <c r="C739" s="132" t="s">
        <v>686</v>
      </c>
      <c r="D739" s="132" t="s">
        <v>192</v>
      </c>
      <c r="E739" s="133" t="s">
        <v>2240</v>
      </c>
      <c r="F739" s="134" t="s">
        <v>2241</v>
      </c>
      <c r="G739" s="135" t="s">
        <v>195</v>
      </c>
      <c r="H739" s="136">
        <v>29.51</v>
      </c>
      <c r="I739" s="137"/>
      <c r="J739" s="138">
        <f>ROUND(I739*H739,2)</f>
        <v>0</v>
      </c>
      <c r="K739" s="134" t="s">
        <v>1</v>
      </c>
      <c r="L739" s="31"/>
      <c r="M739" s="139" t="s">
        <v>1</v>
      </c>
      <c r="N739" s="140" t="s">
        <v>44</v>
      </c>
      <c r="P739" s="141">
        <f>O739*H739</f>
        <v>0</v>
      </c>
      <c r="Q739" s="141">
        <v>2.4080000000000001E-2</v>
      </c>
      <c r="R739" s="141">
        <f>Q739*H739</f>
        <v>0.71060080000000003</v>
      </c>
      <c r="S739" s="141">
        <v>0</v>
      </c>
      <c r="T739" s="142">
        <f>S739*H739</f>
        <v>0</v>
      </c>
      <c r="AR739" s="143" t="s">
        <v>237</v>
      </c>
      <c r="AT739" s="143" t="s">
        <v>192</v>
      </c>
      <c r="AU739" s="143" t="s">
        <v>89</v>
      </c>
      <c r="AY739" s="16" t="s">
        <v>190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6" t="s">
        <v>87</v>
      </c>
      <c r="BK739" s="144">
        <f>ROUND(I739*H739,2)</f>
        <v>0</v>
      </c>
      <c r="BL739" s="16" t="s">
        <v>237</v>
      </c>
      <c r="BM739" s="143" t="s">
        <v>1181</v>
      </c>
    </row>
    <row r="740" spans="2:65" s="1" customFormat="1" ht="39">
      <c r="B740" s="31"/>
      <c r="D740" s="145" t="s">
        <v>198</v>
      </c>
      <c r="F740" s="146" t="s">
        <v>2241</v>
      </c>
      <c r="I740" s="147"/>
      <c r="L740" s="31"/>
      <c r="M740" s="148"/>
      <c r="T740" s="55"/>
      <c r="AT740" s="16" t="s">
        <v>198</v>
      </c>
      <c r="AU740" s="16" t="s">
        <v>89</v>
      </c>
    </row>
    <row r="741" spans="2:65" s="1" customFormat="1" ht="24.2" customHeight="1">
      <c r="B741" s="31"/>
      <c r="C741" s="132" t="s">
        <v>1184</v>
      </c>
      <c r="D741" s="132" t="s">
        <v>192</v>
      </c>
      <c r="E741" s="133" t="s">
        <v>1622</v>
      </c>
      <c r="F741" s="134" t="s">
        <v>1623</v>
      </c>
      <c r="G741" s="135" t="s">
        <v>265</v>
      </c>
      <c r="H741" s="136">
        <v>5.5750000000000002</v>
      </c>
      <c r="I741" s="137"/>
      <c r="J741" s="138">
        <f>ROUND(I741*H741,2)</f>
        <v>0</v>
      </c>
      <c r="K741" s="134" t="s">
        <v>196</v>
      </c>
      <c r="L741" s="31"/>
      <c r="M741" s="139" t="s">
        <v>1</v>
      </c>
      <c r="N741" s="140" t="s">
        <v>44</v>
      </c>
      <c r="P741" s="141">
        <f>O741*H741</f>
        <v>0</v>
      </c>
      <c r="Q741" s="141">
        <v>0</v>
      </c>
      <c r="R741" s="141">
        <f>Q741*H741</f>
        <v>0</v>
      </c>
      <c r="S741" s="141">
        <v>0</v>
      </c>
      <c r="T741" s="142">
        <f>S741*H741</f>
        <v>0</v>
      </c>
      <c r="AR741" s="143" t="s">
        <v>237</v>
      </c>
      <c r="AT741" s="143" t="s">
        <v>192</v>
      </c>
      <c r="AU741" s="143" t="s">
        <v>89</v>
      </c>
      <c r="AY741" s="16" t="s">
        <v>190</v>
      </c>
      <c r="BE741" s="144">
        <f>IF(N741="základní",J741,0)</f>
        <v>0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6" t="s">
        <v>87</v>
      </c>
      <c r="BK741" s="144">
        <f>ROUND(I741*H741,2)</f>
        <v>0</v>
      </c>
      <c r="BL741" s="16" t="s">
        <v>237</v>
      </c>
      <c r="BM741" s="143" t="s">
        <v>1187</v>
      </c>
    </row>
    <row r="742" spans="2:65" s="1" customFormat="1" ht="39">
      <c r="B742" s="31"/>
      <c r="D742" s="145" t="s">
        <v>198</v>
      </c>
      <c r="F742" s="146" t="s">
        <v>1625</v>
      </c>
      <c r="I742" s="147"/>
      <c r="L742" s="31"/>
      <c r="M742" s="148"/>
      <c r="T742" s="55"/>
      <c r="AT742" s="16" t="s">
        <v>198</v>
      </c>
      <c r="AU742" s="16" t="s">
        <v>89</v>
      </c>
    </row>
    <row r="743" spans="2:65" s="1" customFormat="1">
      <c r="B743" s="31"/>
      <c r="D743" s="149" t="s">
        <v>200</v>
      </c>
      <c r="F743" s="150" t="s">
        <v>1626</v>
      </c>
      <c r="I743" s="147"/>
      <c r="L743" s="31"/>
      <c r="M743" s="148"/>
      <c r="T743" s="55"/>
      <c r="AT743" s="16" t="s">
        <v>200</v>
      </c>
      <c r="AU743" s="16" t="s">
        <v>89</v>
      </c>
    </row>
    <row r="744" spans="2:65" s="11" customFormat="1" ht="22.9" customHeight="1">
      <c r="B744" s="121"/>
      <c r="D744" s="122" t="s">
        <v>78</v>
      </c>
      <c r="E744" s="130" t="s">
        <v>1627</v>
      </c>
      <c r="F744" s="130" t="s">
        <v>1628</v>
      </c>
      <c r="I744" s="124"/>
      <c r="J744" s="131">
        <f>BK744</f>
        <v>0</v>
      </c>
      <c r="L744" s="121"/>
      <c r="M744" s="125"/>
      <c r="P744" s="126">
        <f>SUM(P745:P756)</f>
        <v>0</v>
      </c>
      <c r="R744" s="126">
        <f>SUM(R745:R756)</f>
        <v>0.78644252040000007</v>
      </c>
      <c r="T744" s="127">
        <f>SUM(T745:T756)</f>
        <v>0</v>
      </c>
      <c r="AR744" s="122" t="s">
        <v>89</v>
      </c>
      <c r="AT744" s="128" t="s">
        <v>78</v>
      </c>
      <c r="AU744" s="128" t="s">
        <v>87</v>
      </c>
      <c r="AY744" s="122" t="s">
        <v>190</v>
      </c>
      <c r="BK744" s="129">
        <f>SUM(BK745:BK756)</f>
        <v>0</v>
      </c>
    </row>
    <row r="745" spans="2:65" s="1" customFormat="1" ht="24.2" customHeight="1">
      <c r="B745" s="31"/>
      <c r="C745" s="132" t="s">
        <v>691</v>
      </c>
      <c r="D745" s="132" t="s">
        <v>192</v>
      </c>
      <c r="E745" s="133" t="s">
        <v>1674</v>
      </c>
      <c r="F745" s="134" t="s">
        <v>1675</v>
      </c>
      <c r="G745" s="135" t="s">
        <v>368</v>
      </c>
      <c r="H745" s="136">
        <v>44.4</v>
      </c>
      <c r="I745" s="137"/>
      <c r="J745" s="138">
        <f>ROUND(I745*H745,2)</f>
        <v>0</v>
      </c>
      <c r="K745" s="134" t="s">
        <v>196</v>
      </c>
      <c r="L745" s="31"/>
      <c r="M745" s="139" t="s">
        <v>1</v>
      </c>
      <c r="N745" s="140" t="s">
        <v>44</v>
      </c>
      <c r="P745" s="141">
        <f>O745*H745</f>
        <v>0</v>
      </c>
      <c r="Q745" s="141">
        <v>3.5814660000000002E-3</v>
      </c>
      <c r="R745" s="141">
        <f>Q745*H745</f>
        <v>0.15901709040000001</v>
      </c>
      <c r="S745" s="141">
        <v>0</v>
      </c>
      <c r="T745" s="142">
        <f>S745*H745</f>
        <v>0</v>
      </c>
      <c r="AR745" s="143" t="s">
        <v>237</v>
      </c>
      <c r="AT745" s="143" t="s">
        <v>192</v>
      </c>
      <c r="AU745" s="143" t="s">
        <v>89</v>
      </c>
      <c r="AY745" s="16" t="s">
        <v>190</v>
      </c>
      <c r="BE745" s="144">
        <f>IF(N745="základní",J745,0)</f>
        <v>0</v>
      </c>
      <c r="BF745" s="144">
        <f>IF(N745="snížená",J745,0)</f>
        <v>0</v>
      </c>
      <c r="BG745" s="144">
        <f>IF(N745="zákl. přenesená",J745,0)</f>
        <v>0</v>
      </c>
      <c r="BH745" s="144">
        <f>IF(N745="sníž. přenesená",J745,0)</f>
        <v>0</v>
      </c>
      <c r="BI745" s="144">
        <f>IF(N745="nulová",J745,0)</f>
        <v>0</v>
      </c>
      <c r="BJ745" s="16" t="s">
        <v>87</v>
      </c>
      <c r="BK745" s="144">
        <f>ROUND(I745*H745,2)</f>
        <v>0</v>
      </c>
      <c r="BL745" s="16" t="s">
        <v>237</v>
      </c>
      <c r="BM745" s="143" t="s">
        <v>1192</v>
      </c>
    </row>
    <row r="746" spans="2:65" s="1" customFormat="1" ht="19.5">
      <c r="B746" s="31"/>
      <c r="D746" s="145" t="s">
        <v>198</v>
      </c>
      <c r="F746" s="146" t="s">
        <v>1677</v>
      </c>
      <c r="I746" s="147"/>
      <c r="L746" s="31"/>
      <c r="M746" s="148"/>
      <c r="T746" s="55"/>
      <c r="AT746" s="16" t="s">
        <v>198</v>
      </c>
      <c r="AU746" s="16" t="s">
        <v>89</v>
      </c>
    </row>
    <row r="747" spans="2:65" s="1" customFormat="1">
      <c r="B747" s="31"/>
      <c r="D747" s="149" t="s">
        <v>200</v>
      </c>
      <c r="F747" s="150" t="s">
        <v>1678</v>
      </c>
      <c r="I747" s="147"/>
      <c r="L747" s="31"/>
      <c r="M747" s="148"/>
      <c r="T747" s="55"/>
      <c r="AT747" s="16" t="s">
        <v>200</v>
      </c>
      <c r="AU747" s="16" t="s">
        <v>89</v>
      </c>
    </row>
    <row r="748" spans="2:65" s="1" customFormat="1" ht="24.2" customHeight="1">
      <c r="B748" s="31"/>
      <c r="C748" s="152" t="s">
        <v>1197</v>
      </c>
      <c r="D748" s="152" t="s">
        <v>426</v>
      </c>
      <c r="E748" s="153" t="s">
        <v>1679</v>
      </c>
      <c r="F748" s="154" t="s">
        <v>1680</v>
      </c>
      <c r="G748" s="155" t="s">
        <v>204</v>
      </c>
      <c r="H748" s="156">
        <v>14</v>
      </c>
      <c r="I748" s="157"/>
      <c r="J748" s="158">
        <f>ROUND(I748*H748,2)</f>
        <v>0</v>
      </c>
      <c r="K748" s="154" t="s">
        <v>1</v>
      </c>
      <c r="L748" s="159"/>
      <c r="M748" s="160" t="s">
        <v>1</v>
      </c>
      <c r="N748" s="161" t="s">
        <v>44</v>
      </c>
      <c r="P748" s="141">
        <f>O748*H748</f>
        <v>0</v>
      </c>
      <c r="Q748" s="141">
        <v>0</v>
      </c>
      <c r="R748" s="141">
        <f>Q748*H748</f>
        <v>0</v>
      </c>
      <c r="S748" s="141">
        <v>0</v>
      </c>
      <c r="T748" s="142">
        <f>S748*H748</f>
        <v>0</v>
      </c>
      <c r="AR748" s="143" t="s">
        <v>281</v>
      </c>
      <c r="AT748" s="143" t="s">
        <v>426</v>
      </c>
      <c r="AU748" s="143" t="s">
        <v>89</v>
      </c>
      <c r="AY748" s="16" t="s">
        <v>190</v>
      </c>
      <c r="BE748" s="144">
        <f>IF(N748="základní",J748,0)</f>
        <v>0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6" t="s">
        <v>87</v>
      </c>
      <c r="BK748" s="144">
        <f>ROUND(I748*H748,2)</f>
        <v>0</v>
      </c>
      <c r="BL748" s="16" t="s">
        <v>237</v>
      </c>
      <c r="BM748" s="143" t="s">
        <v>1200</v>
      </c>
    </row>
    <row r="749" spans="2:65" s="1" customFormat="1" ht="19.5">
      <c r="B749" s="31"/>
      <c r="D749" s="145" t="s">
        <v>198</v>
      </c>
      <c r="F749" s="146" t="s">
        <v>1682</v>
      </c>
      <c r="I749" s="147"/>
      <c r="L749" s="31"/>
      <c r="M749" s="148"/>
      <c r="T749" s="55"/>
      <c r="AT749" s="16" t="s">
        <v>198</v>
      </c>
      <c r="AU749" s="16" t="s">
        <v>89</v>
      </c>
    </row>
    <row r="750" spans="2:65" s="1" customFormat="1" ht="19.5">
      <c r="B750" s="31"/>
      <c r="D750" s="145" t="s">
        <v>403</v>
      </c>
      <c r="F750" s="151" t="s">
        <v>753</v>
      </c>
      <c r="I750" s="147"/>
      <c r="L750" s="31"/>
      <c r="M750" s="148"/>
      <c r="T750" s="55"/>
      <c r="AT750" s="16" t="s">
        <v>403</v>
      </c>
      <c r="AU750" s="16" t="s">
        <v>89</v>
      </c>
    </row>
    <row r="751" spans="2:65" s="1" customFormat="1" ht="33" customHeight="1">
      <c r="B751" s="31"/>
      <c r="C751" s="132" t="s">
        <v>697</v>
      </c>
      <c r="D751" s="132" t="s">
        <v>192</v>
      </c>
      <c r="E751" s="133" t="s">
        <v>1684</v>
      </c>
      <c r="F751" s="134" t="s">
        <v>1685</v>
      </c>
      <c r="G751" s="135" t="s">
        <v>368</v>
      </c>
      <c r="H751" s="136">
        <v>107.4</v>
      </c>
      <c r="I751" s="137"/>
      <c r="J751" s="138">
        <f>ROUND(I751*H751,2)</f>
        <v>0</v>
      </c>
      <c r="K751" s="134" t="s">
        <v>196</v>
      </c>
      <c r="L751" s="31"/>
      <c r="M751" s="139" t="s">
        <v>1</v>
      </c>
      <c r="N751" s="140" t="s">
        <v>44</v>
      </c>
      <c r="P751" s="141">
        <f>O751*H751</f>
        <v>0</v>
      </c>
      <c r="Q751" s="141">
        <v>5.8419500000000003E-3</v>
      </c>
      <c r="R751" s="141">
        <f>Q751*H751</f>
        <v>0.62742543000000006</v>
      </c>
      <c r="S751" s="141">
        <v>0</v>
      </c>
      <c r="T751" s="142">
        <f>S751*H751</f>
        <v>0</v>
      </c>
      <c r="AR751" s="143" t="s">
        <v>237</v>
      </c>
      <c r="AT751" s="143" t="s">
        <v>192</v>
      </c>
      <c r="AU751" s="143" t="s">
        <v>89</v>
      </c>
      <c r="AY751" s="16" t="s">
        <v>190</v>
      </c>
      <c r="BE751" s="144">
        <f>IF(N751="základní",J751,0)</f>
        <v>0</v>
      </c>
      <c r="BF751" s="144">
        <f>IF(N751="snížená",J751,0)</f>
        <v>0</v>
      </c>
      <c r="BG751" s="144">
        <f>IF(N751="zákl. přenesená",J751,0)</f>
        <v>0</v>
      </c>
      <c r="BH751" s="144">
        <f>IF(N751="sníž. přenesená",J751,0)</f>
        <v>0</v>
      </c>
      <c r="BI751" s="144">
        <f>IF(N751="nulová",J751,0)</f>
        <v>0</v>
      </c>
      <c r="BJ751" s="16" t="s">
        <v>87</v>
      </c>
      <c r="BK751" s="144">
        <f>ROUND(I751*H751,2)</f>
        <v>0</v>
      </c>
      <c r="BL751" s="16" t="s">
        <v>237</v>
      </c>
      <c r="BM751" s="143" t="s">
        <v>1205</v>
      </c>
    </row>
    <row r="752" spans="2:65" s="1" customFormat="1" ht="19.5">
      <c r="B752" s="31"/>
      <c r="D752" s="145" t="s">
        <v>198</v>
      </c>
      <c r="F752" s="146" t="s">
        <v>1687</v>
      </c>
      <c r="I752" s="147"/>
      <c r="L752" s="31"/>
      <c r="M752" s="148"/>
      <c r="T752" s="55"/>
      <c r="AT752" s="16" t="s">
        <v>198</v>
      </c>
      <c r="AU752" s="16" t="s">
        <v>89</v>
      </c>
    </row>
    <row r="753" spans="2:65" s="1" customFormat="1">
      <c r="B753" s="31"/>
      <c r="D753" s="149" t="s">
        <v>200</v>
      </c>
      <c r="F753" s="150" t="s">
        <v>1688</v>
      </c>
      <c r="I753" s="147"/>
      <c r="L753" s="31"/>
      <c r="M753" s="148"/>
      <c r="T753" s="55"/>
      <c r="AT753" s="16" t="s">
        <v>200</v>
      </c>
      <c r="AU753" s="16" t="s">
        <v>89</v>
      </c>
    </row>
    <row r="754" spans="2:65" s="1" customFormat="1" ht="24.2" customHeight="1">
      <c r="B754" s="31"/>
      <c r="C754" s="132" t="s">
        <v>1208</v>
      </c>
      <c r="D754" s="132" t="s">
        <v>192</v>
      </c>
      <c r="E754" s="133" t="s">
        <v>1689</v>
      </c>
      <c r="F754" s="134" t="s">
        <v>1690</v>
      </c>
      <c r="G754" s="135" t="s">
        <v>265</v>
      </c>
      <c r="H754" s="136">
        <v>0.79200000000000004</v>
      </c>
      <c r="I754" s="137"/>
      <c r="J754" s="138">
        <f>ROUND(I754*H754,2)</f>
        <v>0</v>
      </c>
      <c r="K754" s="134" t="s">
        <v>196</v>
      </c>
      <c r="L754" s="31"/>
      <c r="M754" s="139" t="s">
        <v>1</v>
      </c>
      <c r="N754" s="140" t="s">
        <v>44</v>
      </c>
      <c r="P754" s="141">
        <f>O754*H754</f>
        <v>0</v>
      </c>
      <c r="Q754" s="141">
        <v>0</v>
      </c>
      <c r="R754" s="141">
        <f>Q754*H754</f>
        <v>0</v>
      </c>
      <c r="S754" s="141">
        <v>0</v>
      </c>
      <c r="T754" s="142">
        <f>S754*H754</f>
        <v>0</v>
      </c>
      <c r="AR754" s="143" t="s">
        <v>237</v>
      </c>
      <c r="AT754" s="143" t="s">
        <v>192</v>
      </c>
      <c r="AU754" s="143" t="s">
        <v>89</v>
      </c>
      <c r="AY754" s="16" t="s">
        <v>190</v>
      </c>
      <c r="BE754" s="144">
        <f>IF(N754="základní",J754,0)</f>
        <v>0</v>
      </c>
      <c r="BF754" s="144">
        <f>IF(N754="snížená",J754,0)</f>
        <v>0</v>
      </c>
      <c r="BG754" s="144">
        <f>IF(N754="zákl. přenesená",J754,0)</f>
        <v>0</v>
      </c>
      <c r="BH754" s="144">
        <f>IF(N754="sníž. přenesená",J754,0)</f>
        <v>0</v>
      </c>
      <c r="BI754" s="144">
        <f>IF(N754="nulová",J754,0)</f>
        <v>0</v>
      </c>
      <c r="BJ754" s="16" t="s">
        <v>87</v>
      </c>
      <c r="BK754" s="144">
        <f>ROUND(I754*H754,2)</f>
        <v>0</v>
      </c>
      <c r="BL754" s="16" t="s">
        <v>237</v>
      </c>
      <c r="BM754" s="143" t="s">
        <v>1211</v>
      </c>
    </row>
    <row r="755" spans="2:65" s="1" customFormat="1" ht="29.25">
      <c r="B755" s="31"/>
      <c r="D755" s="145" t="s">
        <v>198</v>
      </c>
      <c r="F755" s="146" t="s">
        <v>1692</v>
      </c>
      <c r="I755" s="147"/>
      <c r="L755" s="31"/>
      <c r="M755" s="148"/>
      <c r="T755" s="55"/>
      <c r="AT755" s="16" t="s">
        <v>198</v>
      </c>
      <c r="AU755" s="16" t="s">
        <v>89</v>
      </c>
    </row>
    <row r="756" spans="2:65" s="1" customFormat="1">
      <c r="B756" s="31"/>
      <c r="D756" s="149" t="s">
        <v>200</v>
      </c>
      <c r="F756" s="150" t="s">
        <v>1693</v>
      </c>
      <c r="I756" s="147"/>
      <c r="L756" s="31"/>
      <c r="M756" s="148"/>
      <c r="T756" s="55"/>
      <c r="AT756" s="16" t="s">
        <v>200</v>
      </c>
      <c r="AU756" s="16" t="s">
        <v>89</v>
      </c>
    </row>
    <row r="757" spans="2:65" s="11" customFormat="1" ht="22.9" customHeight="1">
      <c r="B757" s="121"/>
      <c r="D757" s="122" t="s">
        <v>78</v>
      </c>
      <c r="E757" s="130" t="s">
        <v>1694</v>
      </c>
      <c r="F757" s="130" t="s">
        <v>1695</v>
      </c>
      <c r="I757" s="124"/>
      <c r="J757" s="131">
        <f>BK757</f>
        <v>0</v>
      </c>
      <c r="L757" s="121"/>
      <c r="M757" s="125"/>
      <c r="P757" s="126">
        <f>SUM(P758:P763)</f>
        <v>0</v>
      </c>
      <c r="R757" s="126">
        <f>SUM(R758:R763)</f>
        <v>6.746707968E-2</v>
      </c>
      <c r="T757" s="127">
        <f>SUM(T758:T763)</f>
        <v>0</v>
      </c>
      <c r="AR757" s="122" t="s">
        <v>89</v>
      </c>
      <c r="AT757" s="128" t="s">
        <v>78</v>
      </c>
      <c r="AU757" s="128" t="s">
        <v>87</v>
      </c>
      <c r="AY757" s="122" t="s">
        <v>190</v>
      </c>
      <c r="BK757" s="129">
        <f>SUM(BK758:BK763)</f>
        <v>0</v>
      </c>
    </row>
    <row r="758" spans="2:65" s="1" customFormat="1" ht="16.5" customHeight="1">
      <c r="B758" s="31"/>
      <c r="C758" s="132" t="s">
        <v>702</v>
      </c>
      <c r="D758" s="132" t="s">
        <v>192</v>
      </c>
      <c r="E758" s="133" t="s">
        <v>1697</v>
      </c>
      <c r="F758" s="134" t="s">
        <v>1698</v>
      </c>
      <c r="G758" s="135" t="s">
        <v>195</v>
      </c>
      <c r="H758" s="136">
        <v>482.68</v>
      </c>
      <c r="I758" s="137"/>
      <c r="J758" s="138">
        <f>ROUND(I758*H758,2)</f>
        <v>0</v>
      </c>
      <c r="K758" s="134" t="s">
        <v>196</v>
      </c>
      <c r="L758" s="31"/>
      <c r="M758" s="139" t="s">
        <v>1</v>
      </c>
      <c r="N758" s="140" t="s">
        <v>44</v>
      </c>
      <c r="P758" s="141">
        <f>O758*H758</f>
        <v>0</v>
      </c>
      <c r="Q758" s="141">
        <v>1.3977600000000001E-4</v>
      </c>
      <c r="R758" s="141">
        <f>Q758*H758</f>
        <v>6.746707968E-2</v>
      </c>
      <c r="S758" s="141">
        <v>0</v>
      </c>
      <c r="T758" s="142">
        <f>S758*H758</f>
        <v>0</v>
      </c>
      <c r="AR758" s="143" t="s">
        <v>237</v>
      </c>
      <c r="AT758" s="143" t="s">
        <v>192</v>
      </c>
      <c r="AU758" s="143" t="s">
        <v>89</v>
      </c>
      <c r="AY758" s="16" t="s">
        <v>190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6" t="s">
        <v>87</v>
      </c>
      <c r="BK758" s="144">
        <f>ROUND(I758*H758,2)</f>
        <v>0</v>
      </c>
      <c r="BL758" s="16" t="s">
        <v>237</v>
      </c>
      <c r="BM758" s="143" t="s">
        <v>1217</v>
      </c>
    </row>
    <row r="759" spans="2:65" s="1" customFormat="1">
      <c r="B759" s="31"/>
      <c r="D759" s="145" t="s">
        <v>198</v>
      </c>
      <c r="F759" s="146" t="s">
        <v>1700</v>
      </c>
      <c r="I759" s="147"/>
      <c r="L759" s="31"/>
      <c r="M759" s="148"/>
      <c r="T759" s="55"/>
      <c r="AT759" s="16" t="s">
        <v>198</v>
      </c>
      <c r="AU759" s="16" t="s">
        <v>89</v>
      </c>
    </row>
    <row r="760" spans="2:65" s="1" customFormat="1">
      <c r="B760" s="31"/>
      <c r="D760" s="149" t="s">
        <v>200</v>
      </c>
      <c r="F760" s="150" t="s">
        <v>1701</v>
      </c>
      <c r="I760" s="147"/>
      <c r="L760" s="31"/>
      <c r="M760" s="148"/>
      <c r="T760" s="55"/>
      <c r="AT760" s="16" t="s">
        <v>200</v>
      </c>
      <c r="AU760" s="16" t="s">
        <v>89</v>
      </c>
    </row>
    <row r="761" spans="2:65" s="1" customFormat="1" ht="24.2" customHeight="1">
      <c r="B761" s="31"/>
      <c r="C761" s="132" t="s">
        <v>1220</v>
      </c>
      <c r="D761" s="132" t="s">
        <v>192</v>
      </c>
      <c r="E761" s="133" t="s">
        <v>1711</v>
      </c>
      <c r="F761" s="134" t="s">
        <v>1712</v>
      </c>
      <c r="G761" s="135" t="s">
        <v>265</v>
      </c>
      <c r="H761" s="136">
        <v>6.7000000000000004E-2</v>
      </c>
      <c r="I761" s="137"/>
      <c r="J761" s="138">
        <f>ROUND(I761*H761,2)</f>
        <v>0</v>
      </c>
      <c r="K761" s="134" t="s">
        <v>196</v>
      </c>
      <c r="L761" s="31"/>
      <c r="M761" s="139" t="s">
        <v>1</v>
      </c>
      <c r="N761" s="140" t="s">
        <v>44</v>
      </c>
      <c r="P761" s="141">
        <f>O761*H761</f>
        <v>0</v>
      </c>
      <c r="Q761" s="141">
        <v>0</v>
      </c>
      <c r="R761" s="141">
        <f>Q761*H761</f>
        <v>0</v>
      </c>
      <c r="S761" s="141">
        <v>0</v>
      </c>
      <c r="T761" s="142">
        <f>S761*H761</f>
        <v>0</v>
      </c>
      <c r="AR761" s="143" t="s">
        <v>237</v>
      </c>
      <c r="AT761" s="143" t="s">
        <v>192</v>
      </c>
      <c r="AU761" s="143" t="s">
        <v>89</v>
      </c>
      <c r="AY761" s="16" t="s">
        <v>190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6" t="s">
        <v>87</v>
      </c>
      <c r="BK761" s="144">
        <f>ROUND(I761*H761,2)</f>
        <v>0</v>
      </c>
      <c r="BL761" s="16" t="s">
        <v>237</v>
      </c>
      <c r="BM761" s="143" t="s">
        <v>1223</v>
      </c>
    </row>
    <row r="762" spans="2:65" s="1" customFormat="1" ht="29.25">
      <c r="B762" s="31"/>
      <c r="D762" s="145" t="s">
        <v>198</v>
      </c>
      <c r="F762" s="146" t="s">
        <v>1714</v>
      </c>
      <c r="I762" s="147"/>
      <c r="L762" s="31"/>
      <c r="M762" s="148"/>
      <c r="T762" s="55"/>
      <c r="AT762" s="16" t="s">
        <v>198</v>
      </c>
      <c r="AU762" s="16" t="s">
        <v>89</v>
      </c>
    </row>
    <row r="763" spans="2:65" s="1" customFormat="1">
      <c r="B763" s="31"/>
      <c r="D763" s="149" t="s">
        <v>200</v>
      </c>
      <c r="F763" s="150" t="s">
        <v>1715</v>
      </c>
      <c r="I763" s="147"/>
      <c r="L763" s="31"/>
      <c r="M763" s="148"/>
      <c r="T763" s="55"/>
      <c r="AT763" s="16" t="s">
        <v>200</v>
      </c>
      <c r="AU763" s="16" t="s">
        <v>89</v>
      </c>
    </row>
    <row r="764" spans="2:65" s="11" customFormat="1" ht="22.9" customHeight="1">
      <c r="B764" s="121"/>
      <c r="D764" s="122" t="s">
        <v>78</v>
      </c>
      <c r="E764" s="130" t="s">
        <v>1716</v>
      </c>
      <c r="F764" s="130" t="s">
        <v>1717</v>
      </c>
      <c r="I764" s="124"/>
      <c r="J764" s="131">
        <f>BK764</f>
        <v>0</v>
      </c>
      <c r="L764" s="121"/>
      <c r="M764" s="125"/>
      <c r="P764" s="126">
        <f>SUM(P765:P809)</f>
        <v>0</v>
      </c>
      <c r="R764" s="126">
        <f>SUM(R765:R809)</f>
        <v>3.335742738125</v>
      </c>
      <c r="T764" s="127">
        <f>SUM(T765:T809)</f>
        <v>0</v>
      </c>
      <c r="AR764" s="122" t="s">
        <v>89</v>
      </c>
      <c r="AT764" s="128" t="s">
        <v>78</v>
      </c>
      <c r="AU764" s="128" t="s">
        <v>87</v>
      </c>
      <c r="AY764" s="122" t="s">
        <v>190</v>
      </c>
      <c r="BK764" s="129">
        <f>SUM(BK765:BK809)</f>
        <v>0</v>
      </c>
    </row>
    <row r="765" spans="2:65" s="1" customFormat="1" ht="24.2" customHeight="1">
      <c r="B765" s="31"/>
      <c r="C765" s="132" t="s">
        <v>708</v>
      </c>
      <c r="D765" s="132" t="s">
        <v>192</v>
      </c>
      <c r="E765" s="133" t="s">
        <v>1763</v>
      </c>
      <c r="F765" s="134" t="s">
        <v>1764</v>
      </c>
      <c r="G765" s="135" t="s">
        <v>926</v>
      </c>
      <c r="H765" s="136">
        <v>131.07</v>
      </c>
      <c r="I765" s="137"/>
      <c r="J765" s="138">
        <f>ROUND(I765*H765,2)</f>
        <v>0</v>
      </c>
      <c r="K765" s="134" t="s">
        <v>196</v>
      </c>
      <c r="L765" s="31"/>
      <c r="M765" s="139" t="s">
        <v>1</v>
      </c>
      <c r="N765" s="140" t="s">
        <v>44</v>
      </c>
      <c r="P765" s="141">
        <f>O765*H765</f>
        <v>0</v>
      </c>
      <c r="Q765" s="141">
        <v>4.6999999999999997E-5</v>
      </c>
      <c r="R765" s="141">
        <f>Q765*H765</f>
        <v>6.1602899999999997E-3</v>
      </c>
      <c r="S765" s="141">
        <v>0</v>
      </c>
      <c r="T765" s="142">
        <f>S765*H765</f>
        <v>0</v>
      </c>
      <c r="AR765" s="143" t="s">
        <v>237</v>
      </c>
      <c r="AT765" s="143" t="s">
        <v>192</v>
      </c>
      <c r="AU765" s="143" t="s">
        <v>89</v>
      </c>
      <c r="AY765" s="16" t="s">
        <v>190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6" t="s">
        <v>87</v>
      </c>
      <c r="BK765" s="144">
        <f>ROUND(I765*H765,2)</f>
        <v>0</v>
      </c>
      <c r="BL765" s="16" t="s">
        <v>237</v>
      </c>
      <c r="BM765" s="143" t="s">
        <v>1228</v>
      </c>
    </row>
    <row r="766" spans="2:65" s="1" customFormat="1" ht="19.5">
      <c r="B766" s="31"/>
      <c r="D766" s="145" t="s">
        <v>198</v>
      </c>
      <c r="F766" s="146" t="s">
        <v>1766</v>
      </c>
      <c r="I766" s="147"/>
      <c r="L766" s="31"/>
      <c r="M766" s="148"/>
      <c r="T766" s="55"/>
      <c r="AT766" s="16" t="s">
        <v>198</v>
      </c>
      <c r="AU766" s="16" t="s">
        <v>89</v>
      </c>
    </row>
    <row r="767" spans="2:65" s="1" customFormat="1">
      <c r="B767" s="31"/>
      <c r="D767" s="149" t="s">
        <v>200</v>
      </c>
      <c r="F767" s="150" t="s">
        <v>1767</v>
      </c>
      <c r="I767" s="147"/>
      <c r="L767" s="31"/>
      <c r="M767" s="148"/>
      <c r="T767" s="55"/>
      <c r="AT767" s="16" t="s">
        <v>200</v>
      </c>
      <c r="AU767" s="16" t="s">
        <v>89</v>
      </c>
    </row>
    <row r="768" spans="2:65" s="1" customFormat="1" ht="16.5" customHeight="1">
      <c r="B768" s="31"/>
      <c r="C768" s="152" t="s">
        <v>1231</v>
      </c>
      <c r="D768" s="152" t="s">
        <v>426</v>
      </c>
      <c r="E768" s="153" t="s">
        <v>924</v>
      </c>
      <c r="F768" s="154" t="s">
        <v>925</v>
      </c>
      <c r="G768" s="155" t="s">
        <v>926</v>
      </c>
      <c r="H768" s="156">
        <v>131.07</v>
      </c>
      <c r="I768" s="157"/>
      <c r="J768" s="158">
        <f>ROUND(I768*H768,2)</f>
        <v>0</v>
      </c>
      <c r="K768" s="154" t="s">
        <v>1</v>
      </c>
      <c r="L768" s="159"/>
      <c r="M768" s="160" t="s">
        <v>1</v>
      </c>
      <c r="N768" s="161" t="s">
        <v>44</v>
      </c>
      <c r="P768" s="141">
        <f>O768*H768</f>
        <v>0</v>
      </c>
      <c r="Q768" s="141">
        <v>0</v>
      </c>
      <c r="R768" s="141">
        <f>Q768*H768</f>
        <v>0</v>
      </c>
      <c r="S768" s="141">
        <v>0</v>
      </c>
      <c r="T768" s="142">
        <f>S768*H768</f>
        <v>0</v>
      </c>
      <c r="AR768" s="143" t="s">
        <v>281</v>
      </c>
      <c r="AT768" s="143" t="s">
        <v>426</v>
      </c>
      <c r="AU768" s="143" t="s">
        <v>89</v>
      </c>
      <c r="AY768" s="16" t="s">
        <v>190</v>
      </c>
      <c r="BE768" s="144">
        <f>IF(N768="základní",J768,0)</f>
        <v>0</v>
      </c>
      <c r="BF768" s="144">
        <f>IF(N768="snížená",J768,0)</f>
        <v>0</v>
      </c>
      <c r="BG768" s="144">
        <f>IF(N768="zákl. přenesená",J768,0)</f>
        <v>0</v>
      </c>
      <c r="BH768" s="144">
        <f>IF(N768="sníž. přenesená",J768,0)</f>
        <v>0</v>
      </c>
      <c r="BI768" s="144">
        <f>IF(N768="nulová",J768,0)</f>
        <v>0</v>
      </c>
      <c r="BJ768" s="16" t="s">
        <v>87</v>
      </c>
      <c r="BK768" s="144">
        <f>ROUND(I768*H768,2)</f>
        <v>0</v>
      </c>
      <c r="BL768" s="16" t="s">
        <v>237</v>
      </c>
      <c r="BM768" s="143" t="s">
        <v>1234</v>
      </c>
    </row>
    <row r="769" spans="2:65" s="1" customFormat="1">
      <c r="B769" s="31"/>
      <c r="D769" s="145" t="s">
        <v>198</v>
      </c>
      <c r="F769" s="146" t="s">
        <v>928</v>
      </c>
      <c r="I769" s="147"/>
      <c r="L769" s="31"/>
      <c r="M769" s="148"/>
      <c r="T769" s="55"/>
      <c r="AT769" s="16" t="s">
        <v>198</v>
      </c>
      <c r="AU769" s="16" t="s">
        <v>89</v>
      </c>
    </row>
    <row r="770" spans="2:65" s="1" customFormat="1" ht="19.5">
      <c r="B770" s="31"/>
      <c r="D770" s="145" t="s">
        <v>403</v>
      </c>
      <c r="F770" s="151" t="s">
        <v>2352</v>
      </c>
      <c r="I770" s="147"/>
      <c r="L770" s="31"/>
      <c r="M770" s="148"/>
      <c r="T770" s="55"/>
      <c r="AT770" s="16" t="s">
        <v>403</v>
      </c>
      <c r="AU770" s="16" t="s">
        <v>89</v>
      </c>
    </row>
    <row r="771" spans="2:65" s="1" customFormat="1" ht="24.2" customHeight="1">
      <c r="B771" s="31"/>
      <c r="C771" s="132" t="s">
        <v>713</v>
      </c>
      <c r="D771" s="132" t="s">
        <v>192</v>
      </c>
      <c r="E771" s="133" t="s">
        <v>2243</v>
      </c>
      <c r="F771" s="134" t="s">
        <v>2244</v>
      </c>
      <c r="G771" s="135" t="s">
        <v>204</v>
      </c>
      <c r="H771" s="136">
        <v>14</v>
      </c>
      <c r="I771" s="137"/>
      <c r="J771" s="138">
        <f>ROUND(I771*H771,2)</f>
        <v>0</v>
      </c>
      <c r="K771" s="134" t="s">
        <v>196</v>
      </c>
      <c r="L771" s="31"/>
      <c r="M771" s="139" t="s">
        <v>1</v>
      </c>
      <c r="N771" s="140" t="s">
        <v>44</v>
      </c>
      <c r="P771" s="141">
        <f>O771*H771</f>
        <v>0</v>
      </c>
      <c r="Q771" s="141">
        <v>2.459E-5</v>
      </c>
      <c r="R771" s="141">
        <f>Q771*H771</f>
        <v>3.4425999999999999E-4</v>
      </c>
      <c r="S771" s="141">
        <v>0</v>
      </c>
      <c r="T771" s="142">
        <f>S771*H771</f>
        <v>0</v>
      </c>
      <c r="AR771" s="143" t="s">
        <v>237</v>
      </c>
      <c r="AT771" s="143" t="s">
        <v>192</v>
      </c>
      <c r="AU771" s="143" t="s">
        <v>89</v>
      </c>
      <c r="AY771" s="16" t="s">
        <v>190</v>
      </c>
      <c r="BE771" s="144">
        <f>IF(N771="základní",J771,0)</f>
        <v>0</v>
      </c>
      <c r="BF771" s="144">
        <f>IF(N771="snížená",J771,0)</f>
        <v>0</v>
      </c>
      <c r="BG771" s="144">
        <f>IF(N771="zákl. přenesená",J771,0)</f>
        <v>0</v>
      </c>
      <c r="BH771" s="144">
        <f>IF(N771="sníž. přenesená",J771,0)</f>
        <v>0</v>
      </c>
      <c r="BI771" s="144">
        <f>IF(N771="nulová",J771,0)</f>
        <v>0</v>
      </c>
      <c r="BJ771" s="16" t="s">
        <v>87</v>
      </c>
      <c r="BK771" s="144">
        <f>ROUND(I771*H771,2)</f>
        <v>0</v>
      </c>
      <c r="BL771" s="16" t="s">
        <v>237</v>
      </c>
      <c r="BM771" s="143" t="s">
        <v>1239</v>
      </c>
    </row>
    <row r="772" spans="2:65" s="1" customFormat="1" ht="19.5">
      <c r="B772" s="31"/>
      <c r="D772" s="145" t="s">
        <v>198</v>
      </c>
      <c r="F772" s="146" t="s">
        <v>2245</v>
      </c>
      <c r="I772" s="147"/>
      <c r="L772" s="31"/>
      <c r="M772" s="148"/>
      <c r="T772" s="55"/>
      <c r="AT772" s="16" t="s">
        <v>198</v>
      </c>
      <c r="AU772" s="16" t="s">
        <v>89</v>
      </c>
    </row>
    <row r="773" spans="2:65" s="1" customFormat="1">
      <c r="B773" s="31"/>
      <c r="D773" s="149" t="s">
        <v>200</v>
      </c>
      <c r="F773" s="150" t="s">
        <v>2246</v>
      </c>
      <c r="I773" s="147"/>
      <c r="L773" s="31"/>
      <c r="M773" s="148"/>
      <c r="T773" s="55"/>
      <c r="AT773" s="16" t="s">
        <v>200</v>
      </c>
      <c r="AU773" s="16" t="s">
        <v>89</v>
      </c>
    </row>
    <row r="774" spans="2:65" s="1" customFormat="1" ht="19.5">
      <c r="B774" s="31"/>
      <c r="D774" s="145" t="s">
        <v>403</v>
      </c>
      <c r="F774" s="151" t="s">
        <v>2247</v>
      </c>
      <c r="I774" s="147"/>
      <c r="L774" s="31"/>
      <c r="M774" s="148"/>
      <c r="T774" s="55"/>
      <c r="AT774" s="16" t="s">
        <v>403</v>
      </c>
      <c r="AU774" s="16" t="s">
        <v>89</v>
      </c>
    </row>
    <row r="775" spans="2:65" s="1" customFormat="1" ht="24.2" customHeight="1">
      <c r="B775" s="31"/>
      <c r="C775" s="132" t="s">
        <v>1241</v>
      </c>
      <c r="D775" s="132" t="s">
        <v>192</v>
      </c>
      <c r="E775" s="133" t="s">
        <v>1734</v>
      </c>
      <c r="F775" s="134" t="s">
        <v>1735</v>
      </c>
      <c r="G775" s="135" t="s">
        <v>926</v>
      </c>
      <c r="H775" s="136">
        <v>657.84</v>
      </c>
      <c r="I775" s="137"/>
      <c r="J775" s="138">
        <f>ROUND(I775*H775,2)</f>
        <v>0</v>
      </c>
      <c r="K775" s="134" t="s">
        <v>196</v>
      </c>
      <c r="L775" s="31"/>
      <c r="M775" s="139" t="s">
        <v>1</v>
      </c>
      <c r="N775" s="140" t="s">
        <v>44</v>
      </c>
      <c r="P775" s="141">
        <f>O775*H775</f>
        <v>0</v>
      </c>
      <c r="Q775" s="141">
        <v>5.8275E-5</v>
      </c>
      <c r="R775" s="141">
        <f>Q775*H775</f>
        <v>3.8335626000000005E-2</v>
      </c>
      <c r="S775" s="141">
        <v>0</v>
      </c>
      <c r="T775" s="142">
        <f>S775*H775</f>
        <v>0</v>
      </c>
      <c r="AR775" s="143" t="s">
        <v>237</v>
      </c>
      <c r="AT775" s="143" t="s">
        <v>192</v>
      </c>
      <c r="AU775" s="143" t="s">
        <v>89</v>
      </c>
      <c r="AY775" s="16" t="s">
        <v>190</v>
      </c>
      <c r="BE775" s="144">
        <f>IF(N775="základní",J775,0)</f>
        <v>0</v>
      </c>
      <c r="BF775" s="144">
        <f>IF(N775="snížená",J775,0)</f>
        <v>0</v>
      </c>
      <c r="BG775" s="144">
        <f>IF(N775="zákl. přenesená",J775,0)</f>
        <v>0</v>
      </c>
      <c r="BH775" s="144">
        <f>IF(N775="sníž. přenesená",J775,0)</f>
        <v>0</v>
      </c>
      <c r="BI775" s="144">
        <f>IF(N775="nulová",J775,0)</f>
        <v>0</v>
      </c>
      <c r="BJ775" s="16" t="s">
        <v>87</v>
      </c>
      <c r="BK775" s="144">
        <f>ROUND(I775*H775,2)</f>
        <v>0</v>
      </c>
      <c r="BL775" s="16" t="s">
        <v>237</v>
      </c>
      <c r="BM775" s="143" t="s">
        <v>1244</v>
      </c>
    </row>
    <row r="776" spans="2:65" s="1" customFormat="1" ht="19.5">
      <c r="B776" s="31"/>
      <c r="D776" s="145" t="s">
        <v>198</v>
      </c>
      <c r="F776" s="146" t="s">
        <v>1737</v>
      </c>
      <c r="I776" s="147"/>
      <c r="L776" s="31"/>
      <c r="M776" s="148"/>
      <c r="T776" s="55"/>
      <c r="AT776" s="16" t="s">
        <v>198</v>
      </c>
      <c r="AU776" s="16" t="s">
        <v>89</v>
      </c>
    </row>
    <row r="777" spans="2:65" s="1" customFormat="1">
      <c r="B777" s="31"/>
      <c r="D777" s="149" t="s">
        <v>200</v>
      </c>
      <c r="F777" s="150" t="s">
        <v>1738</v>
      </c>
      <c r="I777" s="147"/>
      <c r="L777" s="31"/>
      <c r="M777" s="148"/>
      <c r="T777" s="55"/>
      <c r="AT777" s="16" t="s">
        <v>200</v>
      </c>
      <c r="AU777" s="16" t="s">
        <v>89</v>
      </c>
    </row>
    <row r="778" spans="2:65" s="1" customFormat="1" ht="19.5">
      <c r="B778" s="31"/>
      <c r="D778" s="145" t="s">
        <v>403</v>
      </c>
      <c r="F778" s="151" t="s">
        <v>1739</v>
      </c>
      <c r="I778" s="147"/>
      <c r="L778" s="31"/>
      <c r="M778" s="148"/>
      <c r="T778" s="55"/>
      <c r="AT778" s="16" t="s">
        <v>403</v>
      </c>
      <c r="AU778" s="16" t="s">
        <v>89</v>
      </c>
    </row>
    <row r="779" spans="2:65" s="1" customFormat="1" ht="16.5" customHeight="1">
      <c r="B779" s="31"/>
      <c r="C779" s="152" t="s">
        <v>719</v>
      </c>
      <c r="D779" s="152" t="s">
        <v>426</v>
      </c>
      <c r="E779" s="153" t="s">
        <v>924</v>
      </c>
      <c r="F779" s="154" t="s">
        <v>925</v>
      </c>
      <c r="G779" s="155" t="s">
        <v>926</v>
      </c>
      <c r="H779" s="156">
        <v>657.84</v>
      </c>
      <c r="I779" s="157"/>
      <c r="J779" s="158">
        <f>ROUND(I779*H779,2)</f>
        <v>0</v>
      </c>
      <c r="K779" s="154" t="s">
        <v>1</v>
      </c>
      <c r="L779" s="159"/>
      <c r="M779" s="160" t="s">
        <v>1</v>
      </c>
      <c r="N779" s="161" t="s">
        <v>44</v>
      </c>
      <c r="P779" s="141">
        <f>O779*H779</f>
        <v>0</v>
      </c>
      <c r="Q779" s="141">
        <v>0</v>
      </c>
      <c r="R779" s="141">
        <f>Q779*H779</f>
        <v>0</v>
      </c>
      <c r="S779" s="141">
        <v>0</v>
      </c>
      <c r="T779" s="142">
        <f>S779*H779</f>
        <v>0</v>
      </c>
      <c r="AR779" s="143" t="s">
        <v>281</v>
      </c>
      <c r="AT779" s="143" t="s">
        <v>426</v>
      </c>
      <c r="AU779" s="143" t="s">
        <v>89</v>
      </c>
      <c r="AY779" s="16" t="s">
        <v>190</v>
      </c>
      <c r="BE779" s="144">
        <f>IF(N779="základní",J779,0)</f>
        <v>0</v>
      </c>
      <c r="BF779" s="144">
        <f>IF(N779="snížená",J779,0)</f>
        <v>0</v>
      </c>
      <c r="BG779" s="144">
        <f>IF(N779="zákl. přenesená",J779,0)</f>
        <v>0</v>
      </c>
      <c r="BH779" s="144">
        <f>IF(N779="sníž. přenesená",J779,0)</f>
        <v>0</v>
      </c>
      <c r="BI779" s="144">
        <f>IF(N779="nulová",J779,0)</f>
        <v>0</v>
      </c>
      <c r="BJ779" s="16" t="s">
        <v>87</v>
      </c>
      <c r="BK779" s="144">
        <f>ROUND(I779*H779,2)</f>
        <v>0</v>
      </c>
      <c r="BL779" s="16" t="s">
        <v>237</v>
      </c>
      <c r="BM779" s="143" t="s">
        <v>1247</v>
      </c>
    </row>
    <row r="780" spans="2:65" s="1" customFormat="1">
      <c r="B780" s="31"/>
      <c r="D780" s="145" t="s">
        <v>198</v>
      </c>
      <c r="F780" s="146" t="s">
        <v>928</v>
      </c>
      <c r="I780" s="147"/>
      <c r="L780" s="31"/>
      <c r="M780" s="148"/>
      <c r="T780" s="55"/>
      <c r="AT780" s="16" t="s">
        <v>198</v>
      </c>
      <c r="AU780" s="16" t="s">
        <v>89</v>
      </c>
    </row>
    <row r="781" spans="2:65" s="1" customFormat="1" ht="24.2" customHeight="1">
      <c r="B781" s="31"/>
      <c r="C781" s="132" t="s">
        <v>1250</v>
      </c>
      <c r="D781" s="132" t="s">
        <v>192</v>
      </c>
      <c r="E781" s="133" t="s">
        <v>2353</v>
      </c>
      <c r="F781" s="134" t="s">
        <v>2354</v>
      </c>
      <c r="G781" s="135" t="s">
        <v>204</v>
      </c>
      <c r="H781" s="136">
        <v>2</v>
      </c>
      <c r="I781" s="137"/>
      <c r="J781" s="138">
        <f>ROUND(I781*H781,2)</f>
        <v>0</v>
      </c>
      <c r="K781" s="134" t="s">
        <v>1</v>
      </c>
      <c r="L781" s="31"/>
      <c r="M781" s="139" t="s">
        <v>1</v>
      </c>
      <c r="N781" s="140" t="s">
        <v>44</v>
      </c>
      <c r="P781" s="141">
        <f>O781*H781</f>
        <v>0</v>
      </c>
      <c r="Q781" s="141">
        <v>0</v>
      </c>
      <c r="R781" s="141">
        <f>Q781*H781</f>
        <v>0</v>
      </c>
      <c r="S781" s="141">
        <v>0</v>
      </c>
      <c r="T781" s="142">
        <f>S781*H781</f>
        <v>0</v>
      </c>
      <c r="AR781" s="143" t="s">
        <v>237</v>
      </c>
      <c r="AT781" s="143" t="s">
        <v>192</v>
      </c>
      <c r="AU781" s="143" t="s">
        <v>89</v>
      </c>
      <c r="AY781" s="16" t="s">
        <v>190</v>
      </c>
      <c r="BE781" s="144">
        <f>IF(N781="základní",J781,0)</f>
        <v>0</v>
      </c>
      <c r="BF781" s="144">
        <f>IF(N781="snížená",J781,0)</f>
        <v>0</v>
      </c>
      <c r="BG781" s="144">
        <f>IF(N781="zákl. přenesená",J781,0)</f>
        <v>0</v>
      </c>
      <c r="BH781" s="144">
        <f>IF(N781="sníž. přenesená",J781,0)</f>
        <v>0</v>
      </c>
      <c r="BI781" s="144">
        <f>IF(N781="nulová",J781,0)</f>
        <v>0</v>
      </c>
      <c r="BJ781" s="16" t="s">
        <v>87</v>
      </c>
      <c r="BK781" s="144">
        <f>ROUND(I781*H781,2)</f>
        <v>0</v>
      </c>
      <c r="BL781" s="16" t="s">
        <v>237</v>
      </c>
      <c r="BM781" s="143" t="s">
        <v>1253</v>
      </c>
    </row>
    <row r="782" spans="2:65" s="1" customFormat="1" ht="19.5">
      <c r="B782" s="31"/>
      <c r="D782" s="145" t="s">
        <v>198</v>
      </c>
      <c r="F782" s="146" t="s">
        <v>2354</v>
      </c>
      <c r="I782" s="147"/>
      <c r="L782" s="31"/>
      <c r="M782" s="148"/>
      <c r="T782" s="55"/>
      <c r="AT782" s="16" t="s">
        <v>198</v>
      </c>
      <c r="AU782" s="16" t="s">
        <v>89</v>
      </c>
    </row>
    <row r="783" spans="2:65" s="1" customFormat="1" ht="16.5" customHeight="1">
      <c r="B783" s="31"/>
      <c r="C783" s="132" t="s">
        <v>724</v>
      </c>
      <c r="D783" s="132" t="s">
        <v>192</v>
      </c>
      <c r="E783" s="133" t="s">
        <v>2355</v>
      </c>
      <c r="F783" s="134" t="s">
        <v>2356</v>
      </c>
      <c r="G783" s="135" t="s">
        <v>936</v>
      </c>
      <c r="H783" s="136">
        <v>2</v>
      </c>
      <c r="I783" s="137"/>
      <c r="J783" s="138">
        <f>ROUND(I783*H783,2)</f>
        <v>0</v>
      </c>
      <c r="K783" s="134" t="s">
        <v>1</v>
      </c>
      <c r="L783" s="31"/>
      <c r="M783" s="139" t="s">
        <v>1</v>
      </c>
      <c r="N783" s="140" t="s">
        <v>44</v>
      </c>
      <c r="P783" s="141">
        <f>O783*H783</f>
        <v>0</v>
      </c>
      <c r="Q783" s="141">
        <v>0</v>
      </c>
      <c r="R783" s="141">
        <f>Q783*H783</f>
        <v>0</v>
      </c>
      <c r="S783" s="141">
        <v>0</v>
      </c>
      <c r="T783" s="142">
        <f>S783*H783</f>
        <v>0</v>
      </c>
      <c r="AR783" s="143" t="s">
        <v>237</v>
      </c>
      <c r="AT783" s="143" t="s">
        <v>192</v>
      </c>
      <c r="AU783" s="143" t="s">
        <v>89</v>
      </c>
      <c r="AY783" s="16" t="s">
        <v>190</v>
      </c>
      <c r="BE783" s="144">
        <f>IF(N783="základní",J783,0)</f>
        <v>0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6" t="s">
        <v>87</v>
      </c>
      <c r="BK783" s="144">
        <f>ROUND(I783*H783,2)</f>
        <v>0</v>
      </c>
      <c r="BL783" s="16" t="s">
        <v>237</v>
      </c>
      <c r="BM783" s="143" t="s">
        <v>1258</v>
      </c>
    </row>
    <row r="784" spans="2:65" s="1" customFormat="1">
      <c r="B784" s="31"/>
      <c r="D784" s="145" t="s">
        <v>198</v>
      </c>
      <c r="F784" s="146" t="s">
        <v>2356</v>
      </c>
      <c r="I784" s="147"/>
      <c r="L784" s="31"/>
      <c r="M784" s="148"/>
      <c r="T784" s="55"/>
      <c r="AT784" s="16" t="s">
        <v>198</v>
      </c>
      <c r="AU784" s="16" t="s">
        <v>89</v>
      </c>
    </row>
    <row r="785" spans="2:65" s="1" customFormat="1" ht="24.2" customHeight="1">
      <c r="B785" s="31"/>
      <c r="C785" s="132" t="s">
        <v>1265</v>
      </c>
      <c r="D785" s="132" t="s">
        <v>192</v>
      </c>
      <c r="E785" s="133" t="s">
        <v>1719</v>
      </c>
      <c r="F785" s="134" t="s">
        <v>1720</v>
      </c>
      <c r="G785" s="135" t="s">
        <v>926</v>
      </c>
      <c r="H785" s="136">
        <v>250.35</v>
      </c>
      <c r="I785" s="137"/>
      <c r="J785" s="138">
        <f>ROUND(I785*H785,2)</f>
        <v>0</v>
      </c>
      <c r="K785" s="134" t="s">
        <v>196</v>
      </c>
      <c r="L785" s="31"/>
      <c r="M785" s="139" t="s">
        <v>1</v>
      </c>
      <c r="N785" s="140" t="s">
        <v>44</v>
      </c>
      <c r="P785" s="141">
        <f>O785*H785</f>
        <v>0</v>
      </c>
      <c r="Q785" s="141">
        <v>6.0612500000000003E-5</v>
      </c>
      <c r="R785" s="141">
        <f>Q785*H785</f>
        <v>1.5174339375E-2</v>
      </c>
      <c r="S785" s="141">
        <v>0</v>
      </c>
      <c r="T785" s="142">
        <f>S785*H785</f>
        <v>0</v>
      </c>
      <c r="AR785" s="143" t="s">
        <v>237</v>
      </c>
      <c r="AT785" s="143" t="s">
        <v>192</v>
      </c>
      <c r="AU785" s="143" t="s">
        <v>89</v>
      </c>
      <c r="AY785" s="16" t="s">
        <v>190</v>
      </c>
      <c r="BE785" s="144">
        <f>IF(N785="základní",J785,0)</f>
        <v>0</v>
      </c>
      <c r="BF785" s="144">
        <f>IF(N785="snížená",J785,0)</f>
        <v>0</v>
      </c>
      <c r="BG785" s="144">
        <f>IF(N785="zákl. přenesená",J785,0)</f>
        <v>0</v>
      </c>
      <c r="BH785" s="144">
        <f>IF(N785="sníž. přenesená",J785,0)</f>
        <v>0</v>
      </c>
      <c r="BI785" s="144">
        <f>IF(N785="nulová",J785,0)</f>
        <v>0</v>
      </c>
      <c r="BJ785" s="16" t="s">
        <v>87</v>
      </c>
      <c r="BK785" s="144">
        <f>ROUND(I785*H785,2)</f>
        <v>0</v>
      </c>
      <c r="BL785" s="16" t="s">
        <v>237</v>
      </c>
      <c r="BM785" s="143" t="s">
        <v>1268</v>
      </c>
    </row>
    <row r="786" spans="2:65" s="1" customFormat="1" ht="19.5">
      <c r="B786" s="31"/>
      <c r="D786" s="145" t="s">
        <v>198</v>
      </c>
      <c r="F786" s="146" t="s">
        <v>1722</v>
      </c>
      <c r="I786" s="147"/>
      <c r="L786" s="31"/>
      <c r="M786" s="148"/>
      <c r="T786" s="55"/>
      <c r="AT786" s="16" t="s">
        <v>198</v>
      </c>
      <c r="AU786" s="16" t="s">
        <v>89</v>
      </c>
    </row>
    <row r="787" spans="2:65" s="1" customFormat="1">
      <c r="B787" s="31"/>
      <c r="D787" s="149" t="s">
        <v>200</v>
      </c>
      <c r="F787" s="150" t="s">
        <v>1723</v>
      </c>
      <c r="I787" s="147"/>
      <c r="L787" s="31"/>
      <c r="M787" s="148"/>
      <c r="T787" s="55"/>
      <c r="AT787" s="16" t="s">
        <v>200</v>
      </c>
      <c r="AU787" s="16" t="s">
        <v>89</v>
      </c>
    </row>
    <row r="788" spans="2:65" s="1" customFormat="1" ht="24.2" customHeight="1">
      <c r="B788" s="31"/>
      <c r="C788" s="152" t="s">
        <v>730</v>
      </c>
      <c r="D788" s="152" t="s">
        <v>426</v>
      </c>
      <c r="E788" s="153" t="s">
        <v>1754</v>
      </c>
      <c r="F788" s="154" t="s">
        <v>1755</v>
      </c>
      <c r="G788" s="155" t="s">
        <v>265</v>
      </c>
      <c r="H788" s="156">
        <v>0.25</v>
      </c>
      <c r="I788" s="157"/>
      <c r="J788" s="158">
        <f>ROUND(I788*H788,2)</f>
        <v>0</v>
      </c>
      <c r="K788" s="154" t="s">
        <v>196</v>
      </c>
      <c r="L788" s="159"/>
      <c r="M788" s="160" t="s">
        <v>1</v>
      </c>
      <c r="N788" s="161" t="s">
        <v>44</v>
      </c>
      <c r="P788" s="141">
        <f>O788*H788</f>
        <v>0</v>
      </c>
      <c r="Q788" s="141">
        <v>1</v>
      </c>
      <c r="R788" s="141">
        <f>Q788*H788</f>
        <v>0.25</v>
      </c>
      <c r="S788" s="141">
        <v>0</v>
      </c>
      <c r="T788" s="142">
        <f>S788*H788</f>
        <v>0</v>
      </c>
      <c r="AR788" s="143" t="s">
        <v>281</v>
      </c>
      <c r="AT788" s="143" t="s">
        <v>426</v>
      </c>
      <c r="AU788" s="143" t="s">
        <v>89</v>
      </c>
      <c r="AY788" s="16" t="s">
        <v>190</v>
      </c>
      <c r="BE788" s="144">
        <f>IF(N788="základní",J788,0)</f>
        <v>0</v>
      </c>
      <c r="BF788" s="144">
        <f>IF(N788="snížená",J788,0)</f>
        <v>0</v>
      </c>
      <c r="BG788" s="144">
        <f>IF(N788="zákl. přenesená",J788,0)</f>
        <v>0</v>
      </c>
      <c r="BH788" s="144">
        <f>IF(N788="sníž. přenesená",J788,0)</f>
        <v>0</v>
      </c>
      <c r="BI788" s="144">
        <f>IF(N788="nulová",J788,0)</f>
        <v>0</v>
      </c>
      <c r="BJ788" s="16" t="s">
        <v>87</v>
      </c>
      <c r="BK788" s="144">
        <f>ROUND(I788*H788,2)</f>
        <v>0</v>
      </c>
      <c r="BL788" s="16" t="s">
        <v>237</v>
      </c>
      <c r="BM788" s="143" t="s">
        <v>1273</v>
      </c>
    </row>
    <row r="789" spans="2:65" s="1" customFormat="1" ht="19.5">
      <c r="B789" s="31"/>
      <c r="D789" s="145" t="s">
        <v>198</v>
      </c>
      <c r="F789" s="146" t="s">
        <v>1755</v>
      </c>
      <c r="I789" s="147"/>
      <c r="L789" s="31"/>
      <c r="M789" s="148"/>
      <c r="T789" s="55"/>
      <c r="AT789" s="16" t="s">
        <v>198</v>
      </c>
      <c r="AU789" s="16" t="s">
        <v>89</v>
      </c>
    </row>
    <row r="790" spans="2:65" s="1" customFormat="1" ht="24.2" customHeight="1">
      <c r="B790" s="31"/>
      <c r="C790" s="132" t="s">
        <v>1275</v>
      </c>
      <c r="D790" s="132" t="s">
        <v>192</v>
      </c>
      <c r="E790" s="133" t="s">
        <v>1719</v>
      </c>
      <c r="F790" s="134" t="s">
        <v>1720</v>
      </c>
      <c r="G790" s="135" t="s">
        <v>926</v>
      </c>
      <c r="H790" s="136">
        <v>51.81</v>
      </c>
      <c r="I790" s="137"/>
      <c r="J790" s="138">
        <f>ROUND(I790*H790,2)</f>
        <v>0</v>
      </c>
      <c r="K790" s="134" t="s">
        <v>196</v>
      </c>
      <c r="L790" s="31"/>
      <c r="M790" s="139" t="s">
        <v>1</v>
      </c>
      <c r="N790" s="140" t="s">
        <v>44</v>
      </c>
      <c r="P790" s="141">
        <f>O790*H790</f>
        <v>0</v>
      </c>
      <c r="Q790" s="141">
        <v>6.0612500000000003E-5</v>
      </c>
      <c r="R790" s="141">
        <f>Q790*H790</f>
        <v>3.1403336250000005E-3</v>
      </c>
      <c r="S790" s="141">
        <v>0</v>
      </c>
      <c r="T790" s="142">
        <f>S790*H790</f>
        <v>0</v>
      </c>
      <c r="AR790" s="143" t="s">
        <v>237</v>
      </c>
      <c r="AT790" s="143" t="s">
        <v>192</v>
      </c>
      <c r="AU790" s="143" t="s">
        <v>89</v>
      </c>
      <c r="AY790" s="16" t="s">
        <v>190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6" t="s">
        <v>87</v>
      </c>
      <c r="BK790" s="144">
        <f>ROUND(I790*H790,2)</f>
        <v>0</v>
      </c>
      <c r="BL790" s="16" t="s">
        <v>237</v>
      </c>
      <c r="BM790" s="143" t="s">
        <v>1278</v>
      </c>
    </row>
    <row r="791" spans="2:65" s="1" customFormat="1" ht="19.5">
      <c r="B791" s="31"/>
      <c r="D791" s="145" t="s">
        <v>198</v>
      </c>
      <c r="F791" s="146" t="s">
        <v>1722</v>
      </c>
      <c r="I791" s="147"/>
      <c r="L791" s="31"/>
      <c r="M791" s="148"/>
      <c r="T791" s="55"/>
      <c r="AT791" s="16" t="s">
        <v>198</v>
      </c>
      <c r="AU791" s="16" t="s">
        <v>89</v>
      </c>
    </row>
    <row r="792" spans="2:65" s="1" customFormat="1">
      <c r="B792" s="31"/>
      <c r="D792" s="149" t="s">
        <v>200</v>
      </c>
      <c r="F792" s="150" t="s">
        <v>1723</v>
      </c>
      <c r="I792" s="147"/>
      <c r="L792" s="31"/>
      <c r="M792" s="148"/>
      <c r="T792" s="55"/>
      <c r="AT792" s="16" t="s">
        <v>200</v>
      </c>
      <c r="AU792" s="16" t="s">
        <v>89</v>
      </c>
    </row>
    <row r="793" spans="2:65" s="1" customFormat="1" ht="24.2" customHeight="1">
      <c r="B793" s="31"/>
      <c r="C793" s="152" t="s">
        <v>735</v>
      </c>
      <c r="D793" s="152" t="s">
        <v>426</v>
      </c>
      <c r="E793" s="153" t="s">
        <v>1749</v>
      </c>
      <c r="F793" s="154" t="s">
        <v>1750</v>
      </c>
      <c r="G793" s="155" t="s">
        <v>265</v>
      </c>
      <c r="H793" s="156">
        <v>5.1999999999999998E-2</v>
      </c>
      <c r="I793" s="157"/>
      <c r="J793" s="158">
        <f>ROUND(I793*H793,2)</f>
        <v>0</v>
      </c>
      <c r="K793" s="154" t="s">
        <v>196</v>
      </c>
      <c r="L793" s="159"/>
      <c r="M793" s="160" t="s">
        <v>1</v>
      </c>
      <c r="N793" s="161" t="s">
        <v>44</v>
      </c>
      <c r="P793" s="141">
        <f>O793*H793</f>
        <v>0</v>
      </c>
      <c r="Q793" s="141">
        <v>1</v>
      </c>
      <c r="R793" s="141">
        <f>Q793*H793</f>
        <v>5.1999999999999998E-2</v>
      </c>
      <c r="S793" s="141">
        <v>0</v>
      </c>
      <c r="T793" s="142">
        <f>S793*H793</f>
        <v>0</v>
      </c>
      <c r="AR793" s="143" t="s">
        <v>281</v>
      </c>
      <c r="AT793" s="143" t="s">
        <v>426</v>
      </c>
      <c r="AU793" s="143" t="s">
        <v>89</v>
      </c>
      <c r="AY793" s="16" t="s">
        <v>190</v>
      </c>
      <c r="BE793" s="144">
        <f>IF(N793="základní",J793,0)</f>
        <v>0</v>
      </c>
      <c r="BF793" s="144">
        <f>IF(N793="snížená",J793,0)</f>
        <v>0</v>
      </c>
      <c r="BG793" s="144">
        <f>IF(N793="zákl. přenesená",J793,0)</f>
        <v>0</v>
      </c>
      <c r="BH793" s="144">
        <f>IF(N793="sníž. přenesená",J793,0)</f>
        <v>0</v>
      </c>
      <c r="BI793" s="144">
        <f>IF(N793="nulová",J793,0)</f>
        <v>0</v>
      </c>
      <c r="BJ793" s="16" t="s">
        <v>87</v>
      </c>
      <c r="BK793" s="144">
        <f>ROUND(I793*H793,2)</f>
        <v>0</v>
      </c>
      <c r="BL793" s="16" t="s">
        <v>237</v>
      </c>
      <c r="BM793" s="143" t="s">
        <v>1283</v>
      </c>
    </row>
    <row r="794" spans="2:65" s="1" customFormat="1">
      <c r="B794" s="31"/>
      <c r="D794" s="145" t="s">
        <v>198</v>
      </c>
      <c r="F794" s="146" t="s">
        <v>1750</v>
      </c>
      <c r="I794" s="147"/>
      <c r="L794" s="31"/>
      <c r="M794" s="148"/>
      <c r="T794" s="55"/>
      <c r="AT794" s="16" t="s">
        <v>198</v>
      </c>
      <c r="AU794" s="16" t="s">
        <v>89</v>
      </c>
    </row>
    <row r="795" spans="2:65" s="1" customFormat="1" ht="24.2" customHeight="1">
      <c r="B795" s="31"/>
      <c r="C795" s="132" t="s">
        <v>1284</v>
      </c>
      <c r="D795" s="132" t="s">
        <v>192</v>
      </c>
      <c r="E795" s="133" t="s">
        <v>1758</v>
      </c>
      <c r="F795" s="134" t="s">
        <v>1759</v>
      </c>
      <c r="G795" s="135" t="s">
        <v>926</v>
      </c>
      <c r="H795" s="136">
        <v>1444.59</v>
      </c>
      <c r="I795" s="137"/>
      <c r="J795" s="138">
        <f>ROUND(I795*H795,2)</f>
        <v>0</v>
      </c>
      <c r="K795" s="134" t="s">
        <v>196</v>
      </c>
      <c r="L795" s="31"/>
      <c r="M795" s="139" t="s">
        <v>1</v>
      </c>
      <c r="N795" s="140" t="s">
        <v>44</v>
      </c>
      <c r="P795" s="141">
        <f>O795*H795</f>
        <v>0</v>
      </c>
      <c r="Q795" s="141">
        <v>4.93375E-5</v>
      </c>
      <c r="R795" s="141">
        <f>Q795*H795</f>
        <v>7.1272459124999993E-2</v>
      </c>
      <c r="S795" s="141">
        <v>0</v>
      </c>
      <c r="T795" s="142">
        <f>S795*H795</f>
        <v>0</v>
      </c>
      <c r="AR795" s="143" t="s">
        <v>237</v>
      </c>
      <c r="AT795" s="143" t="s">
        <v>192</v>
      </c>
      <c r="AU795" s="143" t="s">
        <v>89</v>
      </c>
      <c r="AY795" s="16" t="s">
        <v>190</v>
      </c>
      <c r="BE795" s="144">
        <f>IF(N795="základní",J795,0)</f>
        <v>0</v>
      </c>
      <c r="BF795" s="144">
        <f>IF(N795="snížená",J795,0)</f>
        <v>0</v>
      </c>
      <c r="BG795" s="144">
        <f>IF(N795="zákl. přenesená",J795,0)</f>
        <v>0</v>
      </c>
      <c r="BH795" s="144">
        <f>IF(N795="sníž. přenesená",J795,0)</f>
        <v>0</v>
      </c>
      <c r="BI795" s="144">
        <f>IF(N795="nulová",J795,0)</f>
        <v>0</v>
      </c>
      <c r="BJ795" s="16" t="s">
        <v>87</v>
      </c>
      <c r="BK795" s="144">
        <f>ROUND(I795*H795,2)</f>
        <v>0</v>
      </c>
      <c r="BL795" s="16" t="s">
        <v>237</v>
      </c>
      <c r="BM795" s="143" t="s">
        <v>1287</v>
      </c>
    </row>
    <row r="796" spans="2:65" s="1" customFormat="1" ht="19.5">
      <c r="B796" s="31"/>
      <c r="D796" s="145" t="s">
        <v>198</v>
      </c>
      <c r="F796" s="146" t="s">
        <v>1761</v>
      </c>
      <c r="I796" s="147"/>
      <c r="L796" s="31"/>
      <c r="M796" s="148"/>
      <c r="T796" s="55"/>
      <c r="AT796" s="16" t="s">
        <v>198</v>
      </c>
      <c r="AU796" s="16" t="s">
        <v>89</v>
      </c>
    </row>
    <row r="797" spans="2:65" s="1" customFormat="1">
      <c r="B797" s="31"/>
      <c r="D797" s="149" t="s">
        <v>200</v>
      </c>
      <c r="F797" s="150" t="s">
        <v>1762</v>
      </c>
      <c r="I797" s="147"/>
      <c r="L797" s="31"/>
      <c r="M797" s="148"/>
      <c r="T797" s="55"/>
      <c r="AT797" s="16" t="s">
        <v>200</v>
      </c>
      <c r="AU797" s="16" t="s">
        <v>89</v>
      </c>
    </row>
    <row r="798" spans="2:65" s="1" customFormat="1" ht="24.2" customHeight="1">
      <c r="B798" s="31"/>
      <c r="C798" s="132" t="s">
        <v>740</v>
      </c>
      <c r="D798" s="132" t="s">
        <v>192</v>
      </c>
      <c r="E798" s="133" t="s">
        <v>1763</v>
      </c>
      <c r="F798" s="134" t="s">
        <v>1764</v>
      </c>
      <c r="G798" s="135" t="s">
        <v>926</v>
      </c>
      <c r="H798" s="136">
        <v>1389.69</v>
      </c>
      <c r="I798" s="137"/>
      <c r="J798" s="138">
        <f>ROUND(I798*H798,2)</f>
        <v>0</v>
      </c>
      <c r="K798" s="134" t="s">
        <v>196</v>
      </c>
      <c r="L798" s="31"/>
      <c r="M798" s="139" t="s">
        <v>1</v>
      </c>
      <c r="N798" s="140" t="s">
        <v>44</v>
      </c>
      <c r="P798" s="141">
        <f>O798*H798</f>
        <v>0</v>
      </c>
      <c r="Q798" s="141">
        <v>4.6999999999999997E-5</v>
      </c>
      <c r="R798" s="141">
        <f>Q798*H798</f>
        <v>6.5315429999999994E-2</v>
      </c>
      <c r="S798" s="141">
        <v>0</v>
      </c>
      <c r="T798" s="142">
        <f>S798*H798</f>
        <v>0</v>
      </c>
      <c r="AR798" s="143" t="s">
        <v>237</v>
      </c>
      <c r="AT798" s="143" t="s">
        <v>192</v>
      </c>
      <c r="AU798" s="143" t="s">
        <v>89</v>
      </c>
      <c r="AY798" s="16" t="s">
        <v>190</v>
      </c>
      <c r="BE798" s="144">
        <f>IF(N798="základní",J798,0)</f>
        <v>0</v>
      </c>
      <c r="BF798" s="144">
        <f>IF(N798="snížená",J798,0)</f>
        <v>0</v>
      </c>
      <c r="BG798" s="144">
        <f>IF(N798="zákl. přenesená",J798,0)</f>
        <v>0</v>
      </c>
      <c r="BH798" s="144">
        <f>IF(N798="sníž. přenesená",J798,0)</f>
        <v>0</v>
      </c>
      <c r="BI798" s="144">
        <f>IF(N798="nulová",J798,0)</f>
        <v>0</v>
      </c>
      <c r="BJ798" s="16" t="s">
        <v>87</v>
      </c>
      <c r="BK798" s="144">
        <f>ROUND(I798*H798,2)</f>
        <v>0</v>
      </c>
      <c r="BL798" s="16" t="s">
        <v>237</v>
      </c>
      <c r="BM798" s="143" t="s">
        <v>1291</v>
      </c>
    </row>
    <row r="799" spans="2:65" s="1" customFormat="1" ht="19.5">
      <c r="B799" s="31"/>
      <c r="D799" s="145" t="s">
        <v>198</v>
      </c>
      <c r="F799" s="146" t="s">
        <v>1766</v>
      </c>
      <c r="I799" s="147"/>
      <c r="L799" s="31"/>
      <c r="M799" s="148"/>
      <c r="T799" s="55"/>
      <c r="AT799" s="16" t="s">
        <v>198</v>
      </c>
      <c r="AU799" s="16" t="s">
        <v>89</v>
      </c>
    </row>
    <row r="800" spans="2:65" s="1" customFormat="1">
      <c r="B800" s="31"/>
      <c r="D800" s="149" t="s">
        <v>200</v>
      </c>
      <c r="F800" s="150" t="s">
        <v>1767</v>
      </c>
      <c r="I800" s="147"/>
      <c r="L800" s="31"/>
      <c r="M800" s="148"/>
      <c r="T800" s="55"/>
      <c r="AT800" s="16" t="s">
        <v>200</v>
      </c>
      <c r="AU800" s="16" t="s">
        <v>89</v>
      </c>
    </row>
    <row r="801" spans="2:65" s="1" customFormat="1" ht="21.75" customHeight="1">
      <c r="B801" s="31"/>
      <c r="C801" s="152" t="s">
        <v>1294</v>
      </c>
      <c r="D801" s="152" t="s">
        <v>426</v>
      </c>
      <c r="E801" s="153" t="s">
        <v>1769</v>
      </c>
      <c r="F801" s="154" t="s">
        <v>1770</v>
      </c>
      <c r="G801" s="155" t="s">
        <v>265</v>
      </c>
      <c r="H801" s="156">
        <v>2.8340000000000001</v>
      </c>
      <c r="I801" s="157"/>
      <c r="J801" s="158">
        <f>ROUND(I801*H801,2)</f>
        <v>0</v>
      </c>
      <c r="K801" s="154" t="s">
        <v>196</v>
      </c>
      <c r="L801" s="159"/>
      <c r="M801" s="160" t="s">
        <v>1</v>
      </c>
      <c r="N801" s="161" t="s">
        <v>44</v>
      </c>
      <c r="P801" s="141">
        <f>O801*H801</f>
        <v>0</v>
      </c>
      <c r="Q801" s="141">
        <v>1</v>
      </c>
      <c r="R801" s="141">
        <f>Q801*H801</f>
        <v>2.8340000000000001</v>
      </c>
      <c r="S801" s="141">
        <v>0</v>
      </c>
      <c r="T801" s="142">
        <f>S801*H801</f>
        <v>0</v>
      </c>
      <c r="AR801" s="143" t="s">
        <v>281</v>
      </c>
      <c r="AT801" s="143" t="s">
        <v>426</v>
      </c>
      <c r="AU801" s="143" t="s">
        <v>89</v>
      </c>
      <c r="AY801" s="16" t="s">
        <v>190</v>
      </c>
      <c r="BE801" s="144">
        <f>IF(N801="základní",J801,0)</f>
        <v>0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6" t="s">
        <v>87</v>
      </c>
      <c r="BK801" s="144">
        <f>ROUND(I801*H801,2)</f>
        <v>0</v>
      </c>
      <c r="BL801" s="16" t="s">
        <v>237</v>
      </c>
      <c r="BM801" s="143" t="s">
        <v>1297</v>
      </c>
    </row>
    <row r="802" spans="2:65" s="1" customFormat="1" ht="29.25">
      <c r="B802" s="31"/>
      <c r="D802" s="145" t="s">
        <v>198</v>
      </c>
      <c r="F802" s="146" t="s">
        <v>1772</v>
      </c>
      <c r="I802" s="147"/>
      <c r="L802" s="31"/>
      <c r="M802" s="148"/>
      <c r="T802" s="55"/>
      <c r="AT802" s="16" t="s">
        <v>198</v>
      </c>
      <c r="AU802" s="16" t="s">
        <v>89</v>
      </c>
    </row>
    <row r="803" spans="2:65" s="1" customFormat="1" ht="24.2" customHeight="1">
      <c r="B803" s="31"/>
      <c r="C803" s="132" t="s">
        <v>1307</v>
      </c>
      <c r="D803" s="132" t="s">
        <v>192</v>
      </c>
      <c r="E803" s="133" t="s">
        <v>1774</v>
      </c>
      <c r="F803" s="134" t="s">
        <v>1775</v>
      </c>
      <c r="G803" s="135" t="s">
        <v>926</v>
      </c>
      <c r="H803" s="136">
        <v>5077.5</v>
      </c>
      <c r="I803" s="137"/>
      <c r="J803" s="138">
        <f>ROUND(I803*H803,2)</f>
        <v>0</v>
      </c>
      <c r="K803" s="134" t="s">
        <v>1</v>
      </c>
      <c r="L803" s="31"/>
      <c r="M803" s="139" t="s">
        <v>1</v>
      </c>
      <c r="N803" s="140" t="s">
        <v>44</v>
      </c>
      <c r="P803" s="141">
        <f>O803*H803</f>
        <v>0</v>
      </c>
      <c r="Q803" s="141">
        <v>0</v>
      </c>
      <c r="R803" s="141">
        <f>Q803*H803</f>
        <v>0</v>
      </c>
      <c r="S803" s="141">
        <v>0</v>
      </c>
      <c r="T803" s="142">
        <f>S803*H803</f>
        <v>0</v>
      </c>
      <c r="AR803" s="143" t="s">
        <v>237</v>
      </c>
      <c r="AT803" s="143" t="s">
        <v>192</v>
      </c>
      <c r="AU803" s="143" t="s">
        <v>89</v>
      </c>
      <c r="AY803" s="16" t="s">
        <v>190</v>
      </c>
      <c r="BE803" s="144">
        <f>IF(N803="základní",J803,0)</f>
        <v>0</v>
      </c>
      <c r="BF803" s="144">
        <f>IF(N803="snížená",J803,0)</f>
        <v>0</v>
      </c>
      <c r="BG803" s="144">
        <f>IF(N803="zákl. přenesená",J803,0)</f>
        <v>0</v>
      </c>
      <c r="BH803" s="144">
        <f>IF(N803="sníž. přenesená",J803,0)</f>
        <v>0</v>
      </c>
      <c r="BI803" s="144">
        <f>IF(N803="nulová",J803,0)</f>
        <v>0</v>
      </c>
      <c r="BJ803" s="16" t="s">
        <v>87</v>
      </c>
      <c r="BK803" s="144">
        <f>ROUND(I803*H803,2)</f>
        <v>0</v>
      </c>
      <c r="BL803" s="16" t="s">
        <v>237</v>
      </c>
      <c r="BM803" s="143" t="s">
        <v>1304</v>
      </c>
    </row>
    <row r="804" spans="2:65" s="1" customFormat="1">
      <c r="B804" s="31"/>
      <c r="D804" s="145" t="s">
        <v>198</v>
      </c>
      <c r="F804" s="146" t="s">
        <v>1777</v>
      </c>
      <c r="I804" s="147"/>
      <c r="L804" s="31"/>
      <c r="M804" s="148"/>
      <c r="T804" s="55"/>
      <c r="AT804" s="16" t="s">
        <v>198</v>
      </c>
      <c r="AU804" s="16" t="s">
        <v>89</v>
      </c>
    </row>
    <row r="805" spans="2:65" s="1" customFormat="1" ht="24.2" customHeight="1">
      <c r="B805" s="31"/>
      <c r="C805" s="132" t="s">
        <v>749</v>
      </c>
      <c r="D805" s="132" t="s">
        <v>192</v>
      </c>
      <c r="E805" s="133" t="s">
        <v>1778</v>
      </c>
      <c r="F805" s="134" t="s">
        <v>1779</v>
      </c>
      <c r="G805" s="135" t="s">
        <v>926</v>
      </c>
      <c r="H805" s="136">
        <v>5077.5</v>
      </c>
      <c r="I805" s="137"/>
      <c r="J805" s="138">
        <f>ROUND(I805*H805,2)</f>
        <v>0</v>
      </c>
      <c r="K805" s="134" t="s">
        <v>1</v>
      </c>
      <c r="L805" s="31"/>
      <c r="M805" s="139" t="s">
        <v>1</v>
      </c>
      <c r="N805" s="140" t="s">
        <v>44</v>
      </c>
      <c r="P805" s="141">
        <f>O805*H805</f>
        <v>0</v>
      </c>
      <c r="Q805" s="141">
        <v>0</v>
      </c>
      <c r="R805" s="141">
        <f>Q805*H805</f>
        <v>0</v>
      </c>
      <c r="S805" s="141">
        <v>0</v>
      </c>
      <c r="T805" s="142">
        <f>S805*H805</f>
        <v>0</v>
      </c>
      <c r="AR805" s="143" t="s">
        <v>237</v>
      </c>
      <c r="AT805" s="143" t="s">
        <v>192</v>
      </c>
      <c r="AU805" s="143" t="s">
        <v>89</v>
      </c>
      <c r="AY805" s="16" t="s">
        <v>190</v>
      </c>
      <c r="BE805" s="144">
        <f>IF(N805="základní",J805,0)</f>
        <v>0</v>
      </c>
      <c r="BF805" s="144">
        <f>IF(N805="snížená",J805,0)</f>
        <v>0</v>
      </c>
      <c r="BG805" s="144">
        <f>IF(N805="zákl. přenesená",J805,0)</f>
        <v>0</v>
      </c>
      <c r="BH805" s="144">
        <f>IF(N805="sníž. přenesená",J805,0)</f>
        <v>0</v>
      </c>
      <c r="BI805" s="144">
        <f>IF(N805="nulová",J805,0)</f>
        <v>0</v>
      </c>
      <c r="BJ805" s="16" t="s">
        <v>87</v>
      </c>
      <c r="BK805" s="144">
        <f>ROUND(I805*H805,2)</f>
        <v>0</v>
      </c>
      <c r="BL805" s="16" t="s">
        <v>237</v>
      </c>
      <c r="BM805" s="143" t="s">
        <v>1310</v>
      </c>
    </row>
    <row r="806" spans="2:65" s="1" customFormat="1" ht="19.5">
      <c r="B806" s="31"/>
      <c r="D806" s="145" t="s">
        <v>198</v>
      </c>
      <c r="F806" s="146" t="s">
        <v>1779</v>
      </c>
      <c r="I806" s="147"/>
      <c r="L806" s="31"/>
      <c r="M806" s="148"/>
      <c r="T806" s="55"/>
      <c r="AT806" s="16" t="s">
        <v>198</v>
      </c>
      <c r="AU806" s="16" t="s">
        <v>89</v>
      </c>
    </row>
    <row r="807" spans="2:65" s="1" customFormat="1" ht="24.2" customHeight="1">
      <c r="B807" s="31"/>
      <c r="C807" s="132" t="s">
        <v>1314</v>
      </c>
      <c r="D807" s="132" t="s">
        <v>192</v>
      </c>
      <c r="E807" s="133" t="s">
        <v>1782</v>
      </c>
      <c r="F807" s="134" t="s">
        <v>1783</v>
      </c>
      <c r="G807" s="135" t="s">
        <v>265</v>
      </c>
      <c r="H807" s="136">
        <v>9.2070000000000007</v>
      </c>
      <c r="I807" s="137"/>
      <c r="J807" s="138">
        <f>ROUND(I807*H807,2)</f>
        <v>0</v>
      </c>
      <c r="K807" s="134" t="s">
        <v>196</v>
      </c>
      <c r="L807" s="31"/>
      <c r="M807" s="139" t="s">
        <v>1</v>
      </c>
      <c r="N807" s="140" t="s">
        <v>44</v>
      </c>
      <c r="P807" s="141">
        <f>O807*H807</f>
        <v>0</v>
      </c>
      <c r="Q807" s="141">
        <v>0</v>
      </c>
      <c r="R807" s="141">
        <f>Q807*H807</f>
        <v>0</v>
      </c>
      <c r="S807" s="141">
        <v>0</v>
      </c>
      <c r="T807" s="142">
        <f>S807*H807</f>
        <v>0</v>
      </c>
      <c r="AR807" s="143" t="s">
        <v>237</v>
      </c>
      <c r="AT807" s="143" t="s">
        <v>192</v>
      </c>
      <c r="AU807" s="143" t="s">
        <v>89</v>
      </c>
      <c r="AY807" s="16" t="s">
        <v>190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6" t="s">
        <v>87</v>
      </c>
      <c r="BK807" s="144">
        <f>ROUND(I807*H807,2)</f>
        <v>0</v>
      </c>
      <c r="BL807" s="16" t="s">
        <v>237</v>
      </c>
      <c r="BM807" s="143" t="s">
        <v>1313</v>
      </c>
    </row>
    <row r="808" spans="2:65" s="1" customFormat="1" ht="29.25">
      <c r="B808" s="31"/>
      <c r="D808" s="145" t="s">
        <v>198</v>
      </c>
      <c r="F808" s="146" t="s">
        <v>1785</v>
      </c>
      <c r="I808" s="147"/>
      <c r="L808" s="31"/>
      <c r="M808" s="148"/>
      <c r="T808" s="55"/>
      <c r="AT808" s="16" t="s">
        <v>198</v>
      </c>
      <c r="AU808" s="16" t="s">
        <v>89</v>
      </c>
    </row>
    <row r="809" spans="2:65" s="1" customFormat="1">
      <c r="B809" s="31"/>
      <c r="D809" s="149" t="s">
        <v>200</v>
      </c>
      <c r="F809" s="150" t="s">
        <v>1786</v>
      </c>
      <c r="I809" s="147"/>
      <c r="L809" s="31"/>
      <c r="M809" s="148"/>
      <c r="T809" s="55"/>
      <c r="AT809" s="16" t="s">
        <v>200</v>
      </c>
      <c r="AU809" s="16" t="s">
        <v>89</v>
      </c>
    </row>
    <row r="810" spans="2:65" s="11" customFormat="1" ht="22.9" customHeight="1">
      <c r="B810" s="121"/>
      <c r="D810" s="122" t="s">
        <v>78</v>
      </c>
      <c r="E810" s="130" t="s">
        <v>2249</v>
      </c>
      <c r="F810" s="130" t="s">
        <v>2250</v>
      </c>
      <c r="I810" s="124"/>
      <c r="J810" s="131">
        <f>BK810</f>
        <v>0</v>
      </c>
      <c r="L810" s="121"/>
      <c r="M810" s="125"/>
      <c r="P810" s="126">
        <f>SUM(P811:P824)</f>
        <v>0</v>
      </c>
      <c r="R810" s="126">
        <f>SUM(R811:R824)</f>
        <v>1.0241304</v>
      </c>
      <c r="T810" s="127">
        <f>SUM(T811:T824)</f>
        <v>0.9</v>
      </c>
      <c r="AR810" s="122" t="s">
        <v>89</v>
      </c>
      <c r="AT810" s="128" t="s">
        <v>78</v>
      </c>
      <c r="AU810" s="128" t="s">
        <v>87</v>
      </c>
      <c r="AY810" s="122" t="s">
        <v>190</v>
      </c>
      <c r="BK810" s="129">
        <f>SUM(BK811:BK824)</f>
        <v>0</v>
      </c>
    </row>
    <row r="811" spans="2:65" s="1" customFormat="1" ht="24.2" customHeight="1">
      <c r="B811" s="31"/>
      <c r="C811" s="132" t="s">
        <v>752</v>
      </c>
      <c r="D811" s="132" t="s">
        <v>192</v>
      </c>
      <c r="E811" s="133" t="s">
        <v>2251</v>
      </c>
      <c r="F811" s="134" t="s">
        <v>2252</v>
      </c>
      <c r="G811" s="135" t="s">
        <v>195</v>
      </c>
      <c r="H811" s="136">
        <v>300</v>
      </c>
      <c r="I811" s="137"/>
      <c r="J811" s="138">
        <f>ROUND(I811*H811,2)</f>
        <v>0</v>
      </c>
      <c r="K811" s="134" t="s">
        <v>196</v>
      </c>
      <c r="L811" s="31"/>
      <c r="M811" s="139" t="s">
        <v>1</v>
      </c>
      <c r="N811" s="140" t="s">
        <v>44</v>
      </c>
      <c r="P811" s="141">
        <f>O811*H811</f>
        <v>0</v>
      </c>
      <c r="Q811" s="141">
        <v>0</v>
      </c>
      <c r="R811" s="141">
        <f>Q811*H811</f>
        <v>0</v>
      </c>
      <c r="S811" s="141">
        <v>3.0000000000000001E-3</v>
      </c>
      <c r="T811" s="142">
        <f>S811*H811</f>
        <v>0.9</v>
      </c>
      <c r="AR811" s="143" t="s">
        <v>237</v>
      </c>
      <c r="AT811" s="143" t="s">
        <v>192</v>
      </c>
      <c r="AU811" s="143" t="s">
        <v>89</v>
      </c>
      <c r="AY811" s="16" t="s">
        <v>190</v>
      </c>
      <c r="BE811" s="144">
        <f>IF(N811="základní",J811,0)</f>
        <v>0</v>
      </c>
      <c r="BF811" s="144">
        <f>IF(N811="snížená",J811,0)</f>
        <v>0</v>
      </c>
      <c r="BG811" s="144">
        <f>IF(N811="zákl. přenesená",J811,0)</f>
        <v>0</v>
      </c>
      <c r="BH811" s="144">
        <f>IF(N811="sníž. přenesená",J811,0)</f>
        <v>0</v>
      </c>
      <c r="BI811" s="144">
        <f>IF(N811="nulová",J811,0)</f>
        <v>0</v>
      </c>
      <c r="BJ811" s="16" t="s">
        <v>87</v>
      </c>
      <c r="BK811" s="144">
        <f>ROUND(I811*H811,2)</f>
        <v>0</v>
      </c>
      <c r="BL811" s="16" t="s">
        <v>237</v>
      </c>
      <c r="BM811" s="143" t="s">
        <v>1317</v>
      </c>
    </row>
    <row r="812" spans="2:65" s="1" customFormat="1">
      <c r="B812" s="31"/>
      <c r="D812" s="145" t="s">
        <v>198</v>
      </c>
      <c r="F812" s="146" t="s">
        <v>2253</v>
      </c>
      <c r="I812" s="147"/>
      <c r="L812" s="31"/>
      <c r="M812" s="148"/>
      <c r="T812" s="55"/>
      <c r="AT812" s="16" t="s">
        <v>198</v>
      </c>
      <c r="AU812" s="16" t="s">
        <v>89</v>
      </c>
    </row>
    <row r="813" spans="2:65" s="1" customFormat="1">
      <c r="B813" s="31"/>
      <c r="D813" s="149" t="s">
        <v>200</v>
      </c>
      <c r="F813" s="150" t="s">
        <v>2254</v>
      </c>
      <c r="I813" s="147"/>
      <c r="L813" s="31"/>
      <c r="M813" s="148"/>
      <c r="T813" s="55"/>
      <c r="AT813" s="16" t="s">
        <v>200</v>
      </c>
      <c r="AU813" s="16" t="s">
        <v>89</v>
      </c>
    </row>
    <row r="814" spans="2:65" s="1" customFormat="1" ht="24.2" customHeight="1">
      <c r="B814" s="31"/>
      <c r="C814" s="132" t="s">
        <v>1323</v>
      </c>
      <c r="D814" s="132" t="s">
        <v>192</v>
      </c>
      <c r="E814" s="133" t="s">
        <v>2255</v>
      </c>
      <c r="F814" s="134" t="s">
        <v>2256</v>
      </c>
      <c r="G814" s="135" t="s">
        <v>195</v>
      </c>
      <c r="H814" s="136">
        <v>300</v>
      </c>
      <c r="I814" s="137"/>
      <c r="J814" s="138">
        <f>ROUND(I814*H814,2)</f>
        <v>0</v>
      </c>
      <c r="K814" s="134" t="s">
        <v>196</v>
      </c>
      <c r="L814" s="31"/>
      <c r="M814" s="139" t="s">
        <v>1</v>
      </c>
      <c r="N814" s="140" t="s">
        <v>44</v>
      </c>
      <c r="P814" s="141">
        <f>O814*H814</f>
        <v>0</v>
      </c>
      <c r="Q814" s="141">
        <v>7.6799999999999999E-7</v>
      </c>
      <c r="R814" s="141">
        <f>Q814*H814</f>
        <v>2.3039999999999999E-4</v>
      </c>
      <c r="S814" s="141">
        <v>0</v>
      </c>
      <c r="T814" s="142">
        <f>S814*H814</f>
        <v>0</v>
      </c>
      <c r="AR814" s="143" t="s">
        <v>237</v>
      </c>
      <c r="AT814" s="143" t="s">
        <v>192</v>
      </c>
      <c r="AU814" s="143" t="s">
        <v>89</v>
      </c>
      <c r="AY814" s="16" t="s">
        <v>190</v>
      </c>
      <c r="BE814" s="144">
        <f>IF(N814="základní",J814,0)</f>
        <v>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6" t="s">
        <v>87</v>
      </c>
      <c r="BK814" s="144">
        <f>ROUND(I814*H814,2)</f>
        <v>0</v>
      </c>
      <c r="BL814" s="16" t="s">
        <v>237</v>
      </c>
      <c r="BM814" s="143" t="s">
        <v>1322</v>
      </c>
    </row>
    <row r="815" spans="2:65" s="1" customFormat="1" ht="19.5">
      <c r="B815" s="31"/>
      <c r="D815" s="145" t="s">
        <v>198</v>
      </c>
      <c r="F815" s="146" t="s">
        <v>2257</v>
      </c>
      <c r="I815" s="147"/>
      <c r="L815" s="31"/>
      <c r="M815" s="148"/>
      <c r="T815" s="55"/>
      <c r="AT815" s="16" t="s">
        <v>198</v>
      </c>
      <c r="AU815" s="16" t="s">
        <v>89</v>
      </c>
    </row>
    <row r="816" spans="2:65" s="1" customFormat="1">
      <c r="B816" s="31"/>
      <c r="D816" s="149" t="s">
        <v>200</v>
      </c>
      <c r="F816" s="150" t="s">
        <v>2258</v>
      </c>
      <c r="I816" s="147"/>
      <c r="L816" s="31"/>
      <c r="M816" s="148"/>
      <c r="T816" s="55"/>
      <c r="AT816" s="16" t="s">
        <v>200</v>
      </c>
      <c r="AU816" s="16" t="s">
        <v>89</v>
      </c>
    </row>
    <row r="817" spans="2:65" s="1" customFormat="1" ht="16.5" customHeight="1">
      <c r="B817" s="31"/>
      <c r="C817" s="132" t="s">
        <v>757</v>
      </c>
      <c r="D817" s="132" t="s">
        <v>192</v>
      </c>
      <c r="E817" s="133" t="s">
        <v>2259</v>
      </c>
      <c r="F817" s="134" t="s">
        <v>2260</v>
      </c>
      <c r="G817" s="135" t="s">
        <v>195</v>
      </c>
      <c r="H817" s="136">
        <v>300</v>
      </c>
      <c r="I817" s="137"/>
      <c r="J817" s="138">
        <f>ROUND(I817*H817,2)</f>
        <v>0</v>
      </c>
      <c r="K817" s="134" t="s">
        <v>196</v>
      </c>
      <c r="L817" s="31"/>
      <c r="M817" s="139" t="s">
        <v>1</v>
      </c>
      <c r="N817" s="140" t="s">
        <v>44</v>
      </c>
      <c r="P817" s="141">
        <f>O817*H817</f>
        <v>0</v>
      </c>
      <c r="Q817" s="141">
        <v>2.9999999999999997E-4</v>
      </c>
      <c r="R817" s="141">
        <f>Q817*H817</f>
        <v>0.09</v>
      </c>
      <c r="S817" s="141">
        <v>0</v>
      </c>
      <c r="T817" s="142">
        <f>S817*H817</f>
        <v>0</v>
      </c>
      <c r="AR817" s="143" t="s">
        <v>237</v>
      </c>
      <c r="AT817" s="143" t="s">
        <v>192</v>
      </c>
      <c r="AU817" s="143" t="s">
        <v>89</v>
      </c>
      <c r="AY817" s="16" t="s">
        <v>190</v>
      </c>
      <c r="BE817" s="144">
        <f>IF(N817="základní",J817,0)</f>
        <v>0</v>
      </c>
      <c r="BF817" s="144">
        <f>IF(N817="snížená",J817,0)</f>
        <v>0</v>
      </c>
      <c r="BG817" s="144">
        <f>IF(N817="zákl. přenesená",J817,0)</f>
        <v>0</v>
      </c>
      <c r="BH817" s="144">
        <f>IF(N817="sníž. přenesená",J817,0)</f>
        <v>0</v>
      </c>
      <c r="BI817" s="144">
        <f>IF(N817="nulová",J817,0)</f>
        <v>0</v>
      </c>
      <c r="BJ817" s="16" t="s">
        <v>87</v>
      </c>
      <c r="BK817" s="144">
        <f>ROUND(I817*H817,2)</f>
        <v>0</v>
      </c>
      <c r="BL817" s="16" t="s">
        <v>237</v>
      </c>
      <c r="BM817" s="143" t="s">
        <v>1326</v>
      </c>
    </row>
    <row r="818" spans="2:65" s="1" customFormat="1" ht="19.5">
      <c r="B818" s="31"/>
      <c r="D818" s="145" t="s">
        <v>198</v>
      </c>
      <c r="F818" s="146" t="s">
        <v>2261</v>
      </c>
      <c r="I818" s="147"/>
      <c r="L818" s="31"/>
      <c r="M818" s="148"/>
      <c r="T818" s="55"/>
      <c r="AT818" s="16" t="s">
        <v>198</v>
      </c>
      <c r="AU818" s="16" t="s">
        <v>89</v>
      </c>
    </row>
    <row r="819" spans="2:65" s="1" customFormat="1">
      <c r="B819" s="31"/>
      <c r="D819" s="149" t="s">
        <v>200</v>
      </c>
      <c r="F819" s="150" t="s">
        <v>2262</v>
      </c>
      <c r="I819" s="147"/>
      <c r="L819" s="31"/>
      <c r="M819" s="148"/>
      <c r="T819" s="55"/>
      <c r="AT819" s="16" t="s">
        <v>200</v>
      </c>
      <c r="AU819" s="16" t="s">
        <v>89</v>
      </c>
    </row>
    <row r="820" spans="2:65" s="1" customFormat="1" ht="16.5" customHeight="1">
      <c r="B820" s="31"/>
      <c r="C820" s="152" t="s">
        <v>1333</v>
      </c>
      <c r="D820" s="152" t="s">
        <v>426</v>
      </c>
      <c r="E820" s="153" t="s">
        <v>2263</v>
      </c>
      <c r="F820" s="154" t="s">
        <v>2264</v>
      </c>
      <c r="G820" s="155" t="s">
        <v>195</v>
      </c>
      <c r="H820" s="156">
        <v>330</v>
      </c>
      <c r="I820" s="157"/>
      <c r="J820" s="158">
        <f>ROUND(I820*H820,2)</f>
        <v>0</v>
      </c>
      <c r="K820" s="154" t="s">
        <v>196</v>
      </c>
      <c r="L820" s="159"/>
      <c r="M820" s="160" t="s">
        <v>1</v>
      </c>
      <c r="N820" s="161" t="s">
        <v>44</v>
      </c>
      <c r="P820" s="141">
        <f>O820*H820</f>
        <v>0</v>
      </c>
      <c r="Q820" s="141">
        <v>2.8300000000000001E-3</v>
      </c>
      <c r="R820" s="141">
        <f>Q820*H820</f>
        <v>0.93390000000000006</v>
      </c>
      <c r="S820" s="141">
        <v>0</v>
      </c>
      <c r="T820" s="142">
        <f>S820*H820</f>
        <v>0</v>
      </c>
      <c r="AR820" s="143" t="s">
        <v>281</v>
      </c>
      <c r="AT820" s="143" t="s">
        <v>426</v>
      </c>
      <c r="AU820" s="143" t="s">
        <v>89</v>
      </c>
      <c r="AY820" s="16" t="s">
        <v>190</v>
      </c>
      <c r="BE820" s="144">
        <f>IF(N820="základní",J820,0)</f>
        <v>0</v>
      </c>
      <c r="BF820" s="144">
        <f>IF(N820="snížená",J820,0)</f>
        <v>0</v>
      </c>
      <c r="BG820" s="144">
        <f>IF(N820="zákl. přenesená",J820,0)</f>
        <v>0</v>
      </c>
      <c r="BH820" s="144">
        <f>IF(N820="sníž. přenesená",J820,0)</f>
        <v>0</v>
      </c>
      <c r="BI820" s="144">
        <f>IF(N820="nulová",J820,0)</f>
        <v>0</v>
      </c>
      <c r="BJ820" s="16" t="s">
        <v>87</v>
      </c>
      <c r="BK820" s="144">
        <f>ROUND(I820*H820,2)</f>
        <v>0</v>
      </c>
      <c r="BL820" s="16" t="s">
        <v>237</v>
      </c>
      <c r="BM820" s="143" t="s">
        <v>1331</v>
      </c>
    </row>
    <row r="821" spans="2:65" s="1" customFormat="1">
      <c r="B821" s="31"/>
      <c r="D821" s="145" t="s">
        <v>198</v>
      </c>
      <c r="F821" s="146" t="s">
        <v>2264</v>
      </c>
      <c r="I821" s="147"/>
      <c r="L821" s="31"/>
      <c r="M821" s="148"/>
      <c r="T821" s="55"/>
      <c r="AT821" s="16" t="s">
        <v>198</v>
      </c>
      <c r="AU821" s="16" t="s">
        <v>89</v>
      </c>
    </row>
    <row r="822" spans="2:65" s="1" customFormat="1" ht="24.2" customHeight="1">
      <c r="B822" s="31"/>
      <c r="C822" s="132" t="s">
        <v>762</v>
      </c>
      <c r="D822" s="132" t="s">
        <v>192</v>
      </c>
      <c r="E822" s="133" t="s">
        <v>2265</v>
      </c>
      <c r="F822" s="134" t="s">
        <v>2266</v>
      </c>
      <c r="G822" s="135" t="s">
        <v>265</v>
      </c>
      <c r="H822" s="136">
        <v>1.024</v>
      </c>
      <c r="I822" s="137"/>
      <c r="J822" s="138">
        <f>ROUND(I822*H822,2)</f>
        <v>0</v>
      </c>
      <c r="K822" s="134" t="s">
        <v>196</v>
      </c>
      <c r="L822" s="31"/>
      <c r="M822" s="139" t="s">
        <v>1</v>
      </c>
      <c r="N822" s="140" t="s">
        <v>44</v>
      </c>
      <c r="P822" s="141">
        <f>O822*H822</f>
        <v>0</v>
      </c>
      <c r="Q822" s="141">
        <v>0</v>
      </c>
      <c r="R822" s="141">
        <f>Q822*H822</f>
        <v>0</v>
      </c>
      <c r="S822" s="141">
        <v>0</v>
      </c>
      <c r="T822" s="142">
        <f>S822*H822</f>
        <v>0</v>
      </c>
      <c r="AR822" s="143" t="s">
        <v>237</v>
      </c>
      <c r="AT822" s="143" t="s">
        <v>192</v>
      </c>
      <c r="AU822" s="143" t="s">
        <v>89</v>
      </c>
      <c r="AY822" s="16" t="s">
        <v>190</v>
      </c>
      <c r="BE822" s="144">
        <f>IF(N822="základní",J822,0)</f>
        <v>0</v>
      </c>
      <c r="BF822" s="144">
        <f>IF(N822="snížená",J822,0)</f>
        <v>0</v>
      </c>
      <c r="BG822" s="144">
        <f>IF(N822="zákl. přenesená",J822,0)</f>
        <v>0</v>
      </c>
      <c r="BH822" s="144">
        <f>IF(N822="sníž. přenesená",J822,0)</f>
        <v>0</v>
      </c>
      <c r="BI822" s="144">
        <f>IF(N822="nulová",J822,0)</f>
        <v>0</v>
      </c>
      <c r="BJ822" s="16" t="s">
        <v>87</v>
      </c>
      <c r="BK822" s="144">
        <f>ROUND(I822*H822,2)</f>
        <v>0</v>
      </c>
      <c r="BL822" s="16" t="s">
        <v>237</v>
      </c>
      <c r="BM822" s="143" t="s">
        <v>1336</v>
      </c>
    </row>
    <row r="823" spans="2:65" s="1" customFormat="1" ht="29.25">
      <c r="B823" s="31"/>
      <c r="D823" s="145" t="s">
        <v>198</v>
      </c>
      <c r="F823" s="146" t="s">
        <v>2267</v>
      </c>
      <c r="I823" s="147"/>
      <c r="L823" s="31"/>
      <c r="M823" s="148"/>
      <c r="T823" s="55"/>
      <c r="AT823" s="16" t="s">
        <v>198</v>
      </c>
      <c r="AU823" s="16" t="s">
        <v>89</v>
      </c>
    </row>
    <row r="824" spans="2:65" s="1" customFormat="1">
      <c r="B824" s="31"/>
      <c r="D824" s="149" t="s">
        <v>200</v>
      </c>
      <c r="F824" s="150" t="s">
        <v>2268</v>
      </c>
      <c r="I824" s="147"/>
      <c r="L824" s="31"/>
      <c r="M824" s="148"/>
      <c r="T824" s="55"/>
      <c r="AT824" s="16" t="s">
        <v>200</v>
      </c>
      <c r="AU824" s="16" t="s">
        <v>89</v>
      </c>
    </row>
    <row r="825" spans="2:65" s="11" customFormat="1" ht="22.9" customHeight="1">
      <c r="B825" s="121"/>
      <c r="D825" s="122" t="s">
        <v>78</v>
      </c>
      <c r="E825" s="130" t="s">
        <v>1826</v>
      </c>
      <c r="F825" s="130" t="s">
        <v>1827</v>
      </c>
      <c r="I825" s="124"/>
      <c r="J825" s="131">
        <f>BK825</f>
        <v>0</v>
      </c>
      <c r="L825" s="121"/>
      <c r="M825" s="125"/>
      <c r="P825" s="126">
        <f>SUM(P826:P829)</f>
        <v>0</v>
      </c>
      <c r="R825" s="126">
        <f>SUM(R826:R829)</f>
        <v>2.0814880000000001E-2</v>
      </c>
      <c r="T825" s="127">
        <f>SUM(T826:T829)</f>
        <v>0</v>
      </c>
      <c r="AR825" s="122" t="s">
        <v>89</v>
      </c>
      <c r="AT825" s="128" t="s">
        <v>78</v>
      </c>
      <c r="AU825" s="128" t="s">
        <v>87</v>
      </c>
      <c r="AY825" s="122" t="s">
        <v>190</v>
      </c>
      <c r="BK825" s="129">
        <f>SUM(BK826:BK829)</f>
        <v>0</v>
      </c>
    </row>
    <row r="826" spans="2:65" s="1" customFormat="1" ht="24.2" customHeight="1">
      <c r="B826" s="31"/>
      <c r="C826" s="132" t="s">
        <v>1343</v>
      </c>
      <c r="D826" s="132" t="s">
        <v>192</v>
      </c>
      <c r="E826" s="133" t="s">
        <v>1829</v>
      </c>
      <c r="F826" s="134" t="s">
        <v>1830</v>
      </c>
      <c r="G826" s="135" t="s">
        <v>195</v>
      </c>
      <c r="H826" s="136">
        <v>124.64</v>
      </c>
      <c r="I826" s="137"/>
      <c r="J826" s="138">
        <f>ROUND(I826*H826,2)</f>
        <v>0</v>
      </c>
      <c r="K826" s="134" t="s">
        <v>196</v>
      </c>
      <c r="L826" s="31"/>
      <c r="M826" s="139" t="s">
        <v>1</v>
      </c>
      <c r="N826" s="140" t="s">
        <v>44</v>
      </c>
      <c r="P826" s="141">
        <f>O826*H826</f>
        <v>0</v>
      </c>
      <c r="Q826" s="141">
        <v>1.6699999999999999E-4</v>
      </c>
      <c r="R826" s="141">
        <f>Q826*H826</f>
        <v>2.0814880000000001E-2</v>
      </c>
      <c r="S826" s="141">
        <v>0</v>
      </c>
      <c r="T826" s="142">
        <f>S826*H826</f>
        <v>0</v>
      </c>
      <c r="AR826" s="143" t="s">
        <v>237</v>
      </c>
      <c r="AT826" s="143" t="s">
        <v>192</v>
      </c>
      <c r="AU826" s="143" t="s">
        <v>89</v>
      </c>
      <c r="AY826" s="16" t="s">
        <v>190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6" t="s">
        <v>87</v>
      </c>
      <c r="BK826" s="144">
        <f>ROUND(I826*H826,2)</f>
        <v>0</v>
      </c>
      <c r="BL826" s="16" t="s">
        <v>237</v>
      </c>
      <c r="BM826" s="143" t="s">
        <v>1340</v>
      </c>
    </row>
    <row r="827" spans="2:65" s="1" customFormat="1" ht="19.5">
      <c r="B827" s="31"/>
      <c r="D827" s="145" t="s">
        <v>198</v>
      </c>
      <c r="F827" s="146" t="s">
        <v>1832</v>
      </c>
      <c r="I827" s="147"/>
      <c r="L827" s="31"/>
      <c r="M827" s="148"/>
      <c r="T827" s="55"/>
      <c r="AT827" s="16" t="s">
        <v>198</v>
      </c>
      <c r="AU827" s="16" t="s">
        <v>89</v>
      </c>
    </row>
    <row r="828" spans="2:65" s="1" customFormat="1">
      <c r="B828" s="31"/>
      <c r="D828" s="149" t="s">
        <v>200</v>
      </c>
      <c r="F828" s="150" t="s">
        <v>1833</v>
      </c>
      <c r="I828" s="147"/>
      <c r="L828" s="31"/>
      <c r="M828" s="148"/>
      <c r="T828" s="55"/>
      <c r="AT828" s="16" t="s">
        <v>200</v>
      </c>
      <c r="AU828" s="16" t="s">
        <v>89</v>
      </c>
    </row>
    <row r="829" spans="2:65" s="1" customFormat="1" ht="19.5">
      <c r="B829" s="31"/>
      <c r="D829" s="145" t="s">
        <v>403</v>
      </c>
      <c r="F829" s="151" t="s">
        <v>1834</v>
      </c>
      <c r="I829" s="147"/>
      <c r="L829" s="31"/>
      <c r="M829" s="148"/>
      <c r="T829" s="55"/>
      <c r="AT829" s="16" t="s">
        <v>403</v>
      </c>
      <c r="AU829" s="16" t="s">
        <v>89</v>
      </c>
    </row>
    <row r="830" spans="2:65" s="11" customFormat="1" ht="22.9" customHeight="1">
      <c r="B830" s="121"/>
      <c r="D830" s="122" t="s">
        <v>78</v>
      </c>
      <c r="E830" s="130" t="s">
        <v>1835</v>
      </c>
      <c r="F830" s="130" t="s">
        <v>1836</v>
      </c>
      <c r="I830" s="124"/>
      <c r="J830" s="131">
        <f>BK830</f>
        <v>0</v>
      </c>
      <c r="L830" s="121"/>
      <c r="M830" s="125"/>
      <c r="P830" s="126">
        <f>SUM(P831:P839)</f>
        <v>0</v>
      </c>
      <c r="R830" s="126">
        <f>SUM(R831:R839)</f>
        <v>1.9380556000000002</v>
      </c>
      <c r="T830" s="127">
        <f>SUM(T831:T839)</f>
        <v>0.27280557999999999</v>
      </c>
      <c r="AR830" s="122" t="s">
        <v>89</v>
      </c>
      <c r="AT830" s="128" t="s">
        <v>78</v>
      </c>
      <c r="AU830" s="128" t="s">
        <v>87</v>
      </c>
      <c r="AY830" s="122" t="s">
        <v>190</v>
      </c>
      <c r="BK830" s="129">
        <f>SUM(BK831:BK839)</f>
        <v>0</v>
      </c>
    </row>
    <row r="831" spans="2:65" s="1" customFormat="1" ht="16.5" customHeight="1">
      <c r="B831" s="31"/>
      <c r="C831" s="132" t="s">
        <v>767</v>
      </c>
      <c r="D831" s="132" t="s">
        <v>192</v>
      </c>
      <c r="E831" s="133" t="s">
        <v>1837</v>
      </c>
      <c r="F831" s="134" t="s">
        <v>1838</v>
      </c>
      <c r="G831" s="135" t="s">
        <v>195</v>
      </c>
      <c r="H831" s="136">
        <v>880.01800000000003</v>
      </c>
      <c r="I831" s="137"/>
      <c r="J831" s="138">
        <f>ROUND(I831*H831,2)</f>
        <v>0</v>
      </c>
      <c r="K831" s="134" t="s">
        <v>196</v>
      </c>
      <c r="L831" s="31"/>
      <c r="M831" s="139" t="s">
        <v>1</v>
      </c>
      <c r="N831" s="140" t="s">
        <v>44</v>
      </c>
      <c r="P831" s="141">
        <f>O831*H831</f>
        <v>0</v>
      </c>
      <c r="Q831" s="141">
        <v>1E-3</v>
      </c>
      <c r="R831" s="141">
        <f>Q831*H831</f>
        <v>0.88001800000000008</v>
      </c>
      <c r="S831" s="141">
        <v>3.1E-4</v>
      </c>
      <c r="T831" s="142">
        <f>S831*H831</f>
        <v>0.27280557999999999</v>
      </c>
      <c r="AR831" s="143" t="s">
        <v>237</v>
      </c>
      <c r="AT831" s="143" t="s">
        <v>192</v>
      </c>
      <c r="AU831" s="143" t="s">
        <v>89</v>
      </c>
      <c r="AY831" s="16" t="s">
        <v>190</v>
      </c>
      <c r="BE831" s="144">
        <f>IF(N831="základní",J831,0)</f>
        <v>0</v>
      </c>
      <c r="BF831" s="144">
        <f>IF(N831="snížená",J831,0)</f>
        <v>0</v>
      </c>
      <c r="BG831" s="144">
        <f>IF(N831="zákl. přenesená",J831,0)</f>
        <v>0</v>
      </c>
      <c r="BH831" s="144">
        <f>IF(N831="sníž. přenesená",J831,0)</f>
        <v>0</v>
      </c>
      <c r="BI831" s="144">
        <f>IF(N831="nulová",J831,0)</f>
        <v>0</v>
      </c>
      <c r="BJ831" s="16" t="s">
        <v>87</v>
      </c>
      <c r="BK831" s="144">
        <f>ROUND(I831*H831,2)</f>
        <v>0</v>
      </c>
      <c r="BL831" s="16" t="s">
        <v>237</v>
      </c>
      <c r="BM831" s="143" t="s">
        <v>1346</v>
      </c>
    </row>
    <row r="832" spans="2:65" s="1" customFormat="1">
      <c r="B832" s="31"/>
      <c r="D832" s="145" t="s">
        <v>198</v>
      </c>
      <c r="F832" s="146" t="s">
        <v>1840</v>
      </c>
      <c r="I832" s="147"/>
      <c r="L832" s="31"/>
      <c r="M832" s="148"/>
      <c r="T832" s="55"/>
      <c r="AT832" s="16" t="s">
        <v>198</v>
      </c>
      <c r="AU832" s="16" t="s">
        <v>89</v>
      </c>
    </row>
    <row r="833" spans="2:65" s="1" customFormat="1">
      <c r="B833" s="31"/>
      <c r="D833" s="149" t="s">
        <v>200</v>
      </c>
      <c r="F833" s="150" t="s">
        <v>1841</v>
      </c>
      <c r="I833" s="147"/>
      <c r="L833" s="31"/>
      <c r="M833" s="148"/>
      <c r="T833" s="55"/>
      <c r="AT833" s="16" t="s">
        <v>200</v>
      </c>
      <c r="AU833" s="16" t="s">
        <v>89</v>
      </c>
    </row>
    <row r="834" spans="2:65" s="1" customFormat="1" ht="24.2" customHeight="1">
      <c r="B834" s="31"/>
      <c r="C834" s="132" t="s">
        <v>1353</v>
      </c>
      <c r="D834" s="132" t="s">
        <v>192</v>
      </c>
      <c r="E834" s="133" t="s">
        <v>1843</v>
      </c>
      <c r="F834" s="134" t="s">
        <v>1844</v>
      </c>
      <c r="G834" s="135" t="s">
        <v>195</v>
      </c>
      <c r="H834" s="136">
        <v>881.69799999999998</v>
      </c>
      <c r="I834" s="137"/>
      <c r="J834" s="138">
        <f>ROUND(I834*H834,2)</f>
        <v>0</v>
      </c>
      <c r="K834" s="134" t="s">
        <v>196</v>
      </c>
      <c r="L834" s="31"/>
      <c r="M834" s="139" t="s">
        <v>1</v>
      </c>
      <c r="N834" s="140" t="s">
        <v>44</v>
      </c>
      <c r="P834" s="141">
        <f>O834*H834</f>
        <v>0</v>
      </c>
      <c r="Q834" s="141">
        <v>2.0000000000000001E-4</v>
      </c>
      <c r="R834" s="141">
        <f>Q834*H834</f>
        <v>0.17633960000000001</v>
      </c>
      <c r="S834" s="141">
        <v>0</v>
      </c>
      <c r="T834" s="142">
        <f>S834*H834</f>
        <v>0</v>
      </c>
      <c r="AR834" s="143" t="s">
        <v>237</v>
      </c>
      <c r="AT834" s="143" t="s">
        <v>192</v>
      </c>
      <c r="AU834" s="143" t="s">
        <v>89</v>
      </c>
      <c r="AY834" s="16" t="s">
        <v>190</v>
      </c>
      <c r="BE834" s="144">
        <f>IF(N834="základní",J834,0)</f>
        <v>0</v>
      </c>
      <c r="BF834" s="144">
        <f>IF(N834="snížená",J834,0)</f>
        <v>0</v>
      </c>
      <c r="BG834" s="144">
        <f>IF(N834="zákl. přenesená",J834,0)</f>
        <v>0</v>
      </c>
      <c r="BH834" s="144">
        <f>IF(N834="sníž. přenesená",J834,0)</f>
        <v>0</v>
      </c>
      <c r="BI834" s="144">
        <f>IF(N834="nulová",J834,0)</f>
        <v>0</v>
      </c>
      <c r="BJ834" s="16" t="s">
        <v>87</v>
      </c>
      <c r="BK834" s="144">
        <f>ROUND(I834*H834,2)</f>
        <v>0</v>
      </c>
      <c r="BL834" s="16" t="s">
        <v>237</v>
      </c>
      <c r="BM834" s="143" t="s">
        <v>1351</v>
      </c>
    </row>
    <row r="835" spans="2:65" s="1" customFormat="1" ht="19.5">
      <c r="B835" s="31"/>
      <c r="D835" s="145" t="s">
        <v>198</v>
      </c>
      <c r="F835" s="146" t="s">
        <v>1846</v>
      </c>
      <c r="I835" s="147"/>
      <c r="L835" s="31"/>
      <c r="M835" s="148"/>
      <c r="T835" s="55"/>
      <c r="AT835" s="16" t="s">
        <v>198</v>
      </c>
      <c r="AU835" s="16" t="s">
        <v>89</v>
      </c>
    </row>
    <row r="836" spans="2:65" s="1" customFormat="1">
      <c r="B836" s="31"/>
      <c r="D836" s="149" t="s">
        <v>200</v>
      </c>
      <c r="F836" s="150" t="s">
        <v>1847</v>
      </c>
      <c r="I836" s="147"/>
      <c r="L836" s="31"/>
      <c r="M836" s="148"/>
      <c r="T836" s="55"/>
      <c r="AT836" s="16" t="s">
        <v>200</v>
      </c>
      <c r="AU836" s="16" t="s">
        <v>89</v>
      </c>
    </row>
    <row r="837" spans="2:65" s="1" customFormat="1" ht="24.2" customHeight="1">
      <c r="B837" s="31"/>
      <c r="C837" s="132" t="s">
        <v>771</v>
      </c>
      <c r="D837" s="132" t="s">
        <v>192</v>
      </c>
      <c r="E837" s="133" t="s">
        <v>1848</v>
      </c>
      <c r="F837" s="134" t="s">
        <v>1849</v>
      </c>
      <c r="G837" s="135" t="s">
        <v>195</v>
      </c>
      <c r="H837" s="136">
        <v>881.69799999999998</v>
      </c>
      <c r="I837" s="137"/>
      <c r="J837" s="138">
        <f>ROUND(I837*H837,2)</f>
        <v>0</v>
      </c>
      <c r="K837" s="134" t="s">
        <v>196</v>
      </c>
      <c r="L837" s="31"/>
      <c r="M837" s="139" t="s">
        <v>1</v>
      </c>
      <c r="N837" s="140" t="s">
        <v>44</v>
      </c>
      <c r="P837" s="141">
        <f>O837*H837</f>
        <v>0</v>
      </c>
      <c r="Q837" s="141">
        <v>1E-3</v>
      </c>
      <c r="R837" s="141">
        <f>Q837*H837</f>
        <v>0.88169799999999998</v>
      </c>
      <c r="S837" s="141">
        <v>0</v>
      </c>
      <c r="T837" s="142">
        <f>S837*H837</f>
        <v>0</v>
      </c>
      <c r="AR837" s="143" t="s">
        <v>237</v>
      </c>
      <c r="AT837" s="143" t="s">
        <v>192</v>
      </c>
      <c r="AU837" s="143" t="s">
        <v>89</v>
      </c>
      <c r="AY837" s="16" t="s">
        <v>190</v>
      </c>
      <c r="BE837" s="144">
        <f>IF(N837="základní",J837,0)</f>
        <v>0</v>
      </c>
      <c r="BF837" s="144">
        <f>IF(N837="snížená",J837,0)</f>
        <v>0</v>
      </c>
      <c r="BG837" s="144">
        <f>IF(N837="zákl. přenesená",J837,0)</f>
        <v>0</v>
      </c>
      <c r="BH837" s="144">
        <f>IF(N837="sníž. přenesená",J837,0)</f>
        <v>0</v>
      </c>
      <c r="BI837" s="144">
        <f>IF(N837="nulová",J837,0)</f>
        <v>0</v>
      </c>
      <c r="BJ837" s="16" t="s">
        <v>87</v>
      </c>
      <c r="BK837" s="144">
        <f>ROUND(I837*H837,2)</f>
        <v>0</v>
      </c>
      <c r="BL837" s="16" t="s">
        <v>237</v>
      </c>
      <c r="BM837" s="143" t="s">
        <v>1356</v>
      </c>
    </row>
    <row r="838" spans="2:65" s="1" customFormat="1" ht="19.5">
      <c r="B838" s="31"/>
      <c r="D838" s="145" t="s">
        <v>198</v>
      </c>
      <c r="F838" s="146" t="s">
        <v>1851</v>
      </c>
      <c r="I838" s="147"/>
      <c r="L838" s="31"/>
      <c r="M838" s="148"/>
      <c r="T838" s="55"/>
      <c r="AT838" s="16" t="s">
        <v>198</v>
      </c>
      <c r="AU838" s="16" t="s">
        <v>89</v>
      </c>
    </row>
    <row r="839" spans="2:65" s="1" customFormat="1">
      <c r="B839" s="31"/>
      <c r="D839" s="149" t="s">
        <v>200</v>
      </c>
      <c r="F839" s="150" t="s">
        <v>1852</v>
      </c>
      <c r="I839" s="147"/>
      <c r="L839" s="31"/>
      <c r="M839" s="148"/>
      <c r="T839" s="55"/>
      <c r="AT839" s="16" t="s">
        <v>200</v>
      </c>
      <c r="AU839" s="16" t="s">
        <v>89</v>
      </c>
    </row>
    <row r="840" spans="2:65" s="1" customFormat="1" ht="49.9" customHeight="1">
      <c r="B840" s="31"/>
      <c r="E840" s="123" t="s">
        <v>1853</v>
      </c>
      <c r="F840" s="123" t="s">
        <v>1854</v>
      </c>
      <c r="J840" s="112">
        <f t="shared" ref="J840:J850" si="0">BK840</f>
        <v>0</v>
      </c>
      <c r="L840" s="31"/>
      <c r="M840" s="148"/>
      <c r="T840" s="55"/>
      <c r="AT840" s="16" t="s">
        <v>78</v>
      </c>
      <c r="AU840" s="16" t="s">
        <v>79</v>
      </c>
      <c r="AY840" s="16" t="s">
        <v>1855</v>
      </c>
      <c r="BK840" s="144">
        <f>SUM(BK841:BK850)</f>
        <v>0</v>
      </c>
    </row>
    <row r="841" spans="2:65" s="1" customFormat="1" ht="16.350000000000001" customHeight="1">
      <c r="B841" s="31"/>
      <c r="C841" s="182" t="s">
        <v>1</v>
      </c>
      <c r="D841" s="182" t="s">
        <v>192</v>
      </c>
      <c r="E841" s="183" t="s">
        <v>1</v>
      </c>
      <c r="F841" s="184" t="s">
        <v>1</v>
      </c>
      <c r="G841" s="185" t="s">
        <v>1</v>
      </c>
      <c r="H841" s="186"/>
      <c r="I841" s="187"/>
      <c r="J841" s="188">
        <f t="shared" si="0"/>
        <v>0</v>
      </c>
      <c r="K841" s="189"/>
      <c r="L841" s="31"/>
      <c r="M841" s="190" t="s">
        <v>1</v>
      </c>
      <c r="N841" s="191" t="s">
        <v>44</v>
      </c>
      <c r="T841" s="55"/>
      <c r="AT841" s="16" t="s">
        <v>1855</v>
      </c>
      <c r="AU841" s="16" t="s">
        <v>87</v>
      </c>
      <c r="AY841" s="16" t="s">
        <v>1855</v>
      </c>
      <c r="BE841" s="144">
        <f t="shared" ref="BE841:BE850" si="1">IF(N841="základní",J841,0)</f>
        <v>0</v>
      </c>
      <c r="BF841" s="144">
        <f t="shared" ref="BF841:BF850" si="2">IF(N841="snížená",J841,0)</f>
        <v>0</v>
      </c>
      <c r="BG841" s="144">
        <f t="shared" ref="BG841:BG850" si="3">IF(N841="zákl. přenesená",J841,0)</f>
        <v>0</v>
      </c>
      <c r="BH841" s="144">
        <f t="shared" ref="BH841:BH850" si="4">IF(N841="sníž. přenesená",J841,0)</f>
        <v>0</v>
      </c>
      <c r="BI841" s="144">
        <f t="shared" ref="BI841:BI850" si="5">IF(N841="nulová",J841,0)</f>
        <v>0</v>
      </c>
      <c r="BJ841" s="16" t="s">
        <v>87</v>
      </c>
      <c r="BK841" s="144">
        <f t="shared" ref="BK841:BK850" si="6">I841*H841</f>
        <v>0</v>
      </c>
    </row>
    <row r="842" spans="2:65" s="1" customFormat="1" ht="16.350000000000001" customHeight="1">
      <c r="B842" s="31"/>
      <c r="C842" s="182" t="s">
        <v>1</v>
      </c>
      <c r="D842" s="182" t="s">
        <v>192</v>
      </c>
      <c r="E842" s="183" t="s">
        <v>1</v>
      </c>
      <c r="F842" s="184" t="s">
        <v>1</v>
      </c>
      <c r="G842" s="185" t="s">
        <v>1</v>
      </c>
      <c r="H842" s="186"/>
      <c r="I842" s="187"/>
      <c r="J842" s="188">
        <f t="shared" si="0"/>
        <v>0</v>
      </c>
      <c r="K842" s="189"/>
      <c r="L842" s="31"/>
      <c r="M842" s="190" t="s">
        <v>1</v>
      </c>
      <c r="N842" s="191" t="s">
        <v>44</v>
      </c>
      <c r="T842" s="55"/>
      <c r="AT842" s="16" t="s">
        <v>1855</v>
      </c>
      <c r="AU842" s="16" t="s">
        <v>87</v>
      </c>
      <c r="AY842" s="16" t="s">
        <v>1855</v>
      </c>
      <c r="BE842" s="144">
        <f t="shared" si="1"/>
        <v>0</v>
      </c>
      <c r="BF842" s="144">
        <f t="shared" si="2"/>
        <v>0</v>
      </c>
      <c r="BG842" s="144">
        <f t="shared" si="3"/>
        <v>0</v>
      </c>
      <c r="BH842" s="144">
        <f t="shared" si="4"/>
        <v>0</v>
      </c>
      <c r="BI842" s="144">
        <f t="shared" si="5"/>
        <v>0</v>
      </c>
      <c r="BJ842" s="16" t="s">
        <v>87</v>
      </c>
      <c r="BK842" s="144">
        <f t="shared" si="6"/>
        <v>0</v>
      </c>
    </row>
    <row r="843" spans="2:65" s="1" customFormat="1" ht="16.350000000000001" customHeight="1">
      <c r="B843" s="31"/>
      <c r="C843" s="182" t="s">
        <v>1</v>
      </c>
      <c r="D843" s="182" t="s">
        <v>192</v>
      </c>
      <c r="E843" s="183" t="s">
        <v>1</v>
      </c>
      <c r="F843" s="184" t="s">
        <v>1</v>
      </c>
      <c r="G843" s="185" t="s">
        <v>1</v>
      </c>
      <c r="H843" s="186"/>
      <c r="I843" s="187"/>
      <c r="J843" s="188">
        <f t="shared" si="0"/>
        <v>0</v>
      </c>
      <c r="K843" s="189"/>
      <c r="L843" s="31"/>
      <c r="M843" s="190" t="s">
        <v>1</v>
      </c>
      <c r="N843" s="191" t="s">
        <v>44</v>
      </c>
      <c r="T843" s="55"/>
      <c r="AT843" s="16" t="s">
        <v>1855</v>
      </c>
      <c r="AU843" s="16" t="s">
        <v>87</v>
      </c>
      <c r="AY843" s="16" t="s">
        <v>1855</v>
      </c>
      <c r="BE843" s="144">
        <f t="shared" si="1"/>
        <v>0</v>
      </c>
      <c r="BF843" s="144">
        <f t="shared" si="2"/>
        <v>0</v>
      </c>
      <c r="BG843" s="144">
        <f t="shared" si="3"/>
        <v>0</v>
      </c>
      <c r="BH843" s="144">
        <f t="shared" si="4"/>
        <v>0</v>
      </c>
      <c r="BI843" s="144">
        <f t="shared" si="5"/>
        <v>0</v>
      </c>
      <c r="BJ843" s="16" t="s">
        <v>87</v>
      </c>
      <c r="BK843" s="144">
        <f t="shared" si="6"/>
        <v>0</v>
      </c>
    </row>
    <row r="844" spans="2:65" s="1" customFormat="1" ht="16.350000000000001" customHeight="1">
      <c r="B844" s="31"/>
      <c r="C844" s="182" t="s">
        <v>1</v>
      </c>
      <c r="D844" s="182" t="s">
        <v>192</v>
      </c>
      <c r="E844" s="183" t="s">
        <v>1</v>
      </c>
      <c r="F844" s="184" t="s">
        <v>1</v>
      </c>
      <c r="G844" s="185" t="s">
        <v>1</v>
      </c>
      <c r="H844" s="186"/>
      <c r="I844" s="187"/>
      <c r="J844" s="188">
        <f t="shared" si="0"/>
        <v>0</v>
      </c>
      <c r="K844" s="189"/>
      <c r="L844" s="31"/>
      <c r="M844" s="190" t="s">
        <v>1</v>
      </c>
      <c r="N844" s="191" t="s">
        <v>44</v>
      </c>
      <c r="T844" s="55"/>
      <c r="AT844" s="16" t="s">
        <v>1855</v>
      </c>
      <c r="AU844" s="16" t="s">
        <v>87</v>
      </c>
      <c r="AY844" s="16" t="s">
        <v>1855</v>
      </c>
      <c r="BE844" s="144">
        <f t="shared" si="1"/>
        <v>0</v>
      </c>
      <c r="BF844" s="144">
        <f t="shared" si="2"/>
        <v>0</v>
      </c>
      <c r="BG844" s="144">
        <f t="shared" si="3"/>
        <v>0</v>
      </c>
      <c r="BH844" s="144">
        <f t="shared" si="4"/>
        <v>0</v>
      </c>
      <c r="BI844" s="144">
        <f t="shared" si="5"/>
        <v>0</v>
      </c>
      <c r="BJ844" s="16" t="s">
        <v>87</v>
      </c>
      <c r="BK844" s="144">
        <f t="shared" si="6"/>
        <v>0</v>
      </c>
    </row>
    <row r="845" spans="2:65" s="1" customFormat="1" ht="16.350000000000001" customHeight="1">
      <c r="B845" s="31"/>
      <c r="C845" s="182" t="s">
        <v>1</v>
      </c>
      <c r="D845" s="182" t="s">
        <v>192</v>
      </c>
      <c r="E845" s="183" t="s">
        <v>1</v>
      </c>
      <c r="F845" s="184" t="s">
        <v>1</v>
      </c>
      <c r="G845" s="185" t="s">
        <v>1</v>
      </c>
      <c r="H845" s="186"/>
      <c r="I845" s="187"/>
      <c r="J845" s="188">
        <f t="shared" si="0"/>
        <v>0</v>
      </c>
      <c r="K845" s="189"/>
      <c r="L845" s="31"/>
      <c r="M845" s="190" t="s">
        <v>1</v>
      </c>
      <c r="N845" s="191" t="s">
        <v>44</v>
      </c>
      <c r="T845" s="55"/>
      <c r="AT845" s="16" t="s">
        <v>1855</v>
      </c>
      <c r="AU845" s="16" t="s">
        <v>87</v>
      </c>
      <c r="AY845" s="16" t="s">
        <v>1855</v>
      </c>
      <c r="BE845" s="144">
        <f t="shared" si="1"/>
        <v>0</v>
      </c>
      <c r="BF845" s="144">
        <f t="shared" si="2"/>
        <v>0</v>
      </c>
      <c r="BG845" s="144">
        <f t="shared" si="3"/>
        <v>0</v>
      </c>
      <c r="BH845" s="144">
        <f t="shared" si="4"/>
        <v>0</v>
      </c>
      <c r="BI845" s="144">
        <f t="shared" si="5"/>
        <v>0</v>
      </c>
      <c r="BJ845" s="16" t="s">
        <v>87</v>
      </c>
      <c r="BK845" s="144">
        <f t="shared" si="6"/>
        <v>0</v>
      </c>
    </row>
    <row r="846" spans="2:65" s="1" customFormat="1" ht="16.350000000000001" customHeight="1">
      <c r="B846" s="31"/>
      <c r="C846" s="182" t="s">
        <v>1</v>
      </c>
      <c r="D846" s="182" t="s">
        <v>192</v>
      </c>
      <c r="E846" s="183" t="s">
        <v>1</v>
      </c>
      <c r="F846" s="184" t="s">
        <v>1</v>
      </c>
      <c r="G846" s="185" t="s">
        <v>1</v>
      </c>
      <c r="H846" s="186"/>
      <c r="I846" s="187"/>
      <c r="J846" s="188">
        <f t="shared" si="0"/>
        <v>0</v>
      </c>
      <c r="K846" s="189"/>
      <c r="L846" s="31"/>
      <c r="M846" s="190" t="s">
        <v>1</v>
      </c>
      <c r="N846" s="191" t="s">
        <v>44</v>
      </c>
      <c r="T846" s="55"/>
      <c r="AT846" s="16" t="s">
        <v>1855</v>
      </c>
      <c r="AU846" s="16" t="s">
        <v>87</v>
      </c>
      <c r="AY846" s="16" t="s">
        <v>1855</v>
      </c>
      <c r="BE846" s="144">
        <f t="shared" si="1"/>
        <v>0</v>
      </c>
      <c r="BF846" s="144">
        <f t="shared" si="2"/>
        <v>0</v>
      </c>
      <c r="BG846" s="144">
        <f t="shared" si="3"/>
        <v>0</v>
      </c>
      <c r="BH846" s="144">
        <f t="shared" si="4"/>
        <v>0</v>
      </c>
      <c r="BI846" s="144">
        <f t="shared" si="5"/>
        <v>0</v>
      </c>
      <c r="BJ846" s="16" t="s">
        <v>87</v>
      </c>
      <c r="BK846" s="144">
        <f t="shared" si="6"/>
        <v>0</v>
      </c>
    </row>
    <row r="847" spans="2:65" s="1" customFormat="1" ht="16.350000000000001" customHeight="1">
      <c r="B847" s="31"/>
      <c r="C847" s="182" t="s">
        <v>1</v>
      </c>
      <c r="D847" s="182" t="s">
        <v>192</v>
      </c>
      <c r="E847" s="183" t="s">
        <v>1</v>
      </c>
      <c r="F847" s="184" t="s">
        <v>1</v>
      </c>
      <c r="G847" s="185" t="s">
        <v>1</v>
      </c>
      <c r="H847" s="186"/>
      <c r="I847" s="187"/>
      <c r="J847" s="188">
        <f t="shared" si="0"/>
        <v>0</v>
      </c>
      <c r="K847" s="189"/>
      <c r="L847" s="31"/>
      <c r="M847" s="190" t="s">
        <v>1</v>
      </c>
      <c r="N847" s="191" t="s">
        <v>44</v>
      </c>
      <c r="T847" s="55"/>
      <c r="AT847" s="16" t="s">
        <v>1855</v>
      </c>
      <c r="AU847" s="16" t="s">
        <v>87</v>
      </c>
      <c r="AY847" s="16" t="s">
        <v>1855</v>
      </c>
      <c r="BE847" s="144">
        <f t="shared" si="1"/>
        <v>0</v>
      </c>
      <c r="BF847" s="144">
        <f t="shared" si="2"/>
        <v>0</v>
      </c>
      <c r="BG847" s="144">
        <f t="shared" si="3"/>
        <v>0</v>
      </c>
      <c r="BH847" s="144">
        <f t="shared" si="4"/>
        <v>0</v>
      </c>
      <c r="BI847" s="144">
        <f t="shared" si="5"/>
        <v>0</v>
      </c>
      <c r="BJ847" s="16" t="s">
        <v>87</v>
      </c>
      <c r="BK847" s="144">
        <f t="shared" si="6"/>
        <v>0</v>
      </c>
    </row>
    <row r="848" spans="2:65" s="1" customFormat="1" ht="16.350000000000001" customHeight="1">
      <c r="B848" s="31"/>
      <c r="C848" s="182" t="s">
        <v>1</v>
      </c>
      <c r="D848" s="182" t="s">
        <v>192</v>
      </c>
      <c r="E848" s="183" t="s">
        <v>1</v>
      </c>
      <c r="F848" s="184" t="s">
        <v>1</v>
      </c>
      <c r="G848" s="185" t="s">
        <v>1</v>
      </c>
      <c r="H848" s="186"/>
      <c r="I848" s="187"/>
      <c r="J848" s="188">
        <f t="shared" si="0"/>
        <v>0</v>
      </c>
      <c r="K848" s="189"/>
      <c r="L848" s="31"/>
      <c r="M848" s="190" t="s">
        <v>1</v>
      </c>
      <c r="N848" s="191" t="s">
        <v>44</v>
      </c>
      <c r="T848" s="55"/>
      <c r="AT848" s="16" t="s">
        <v>1855</v>
      </c>
      <c r="AU848" s="16" t="s">
        <v>87</v>
      </c>
      <c r="AY848" s="16" t="s">
        <v>1855</v>
      </c>
      <c r="BE848" s="144">
        <f t="shared" si="1"/>
        <v>0</v>
      </c>
      <c r="BF848" s="144">
        <f t="shared" si="2"/>
        <v>0</v>
      </c>
      <c r="BG848" s="144">
        <f t="shared" si="3"/>
        <v>0</v>
      </c>
      <c r="BH848" s="144">
        <f t="shared" si="4"/>
        <v>0</v>
      </c>
      <c r="BI848" s="144">
        <f t="shared" si="5"/>
        <v>0</v>
      </c>
      <c r="BJ848" s="16" t="s">
        <v>87</v>
      </c>
      <c r="BK848" s="144">
        <f t="shared" si="6"/>
        <v>0</v>
      </c>
    </row>
    <row r="849" spans="2:63" s="1" customFormat="1" ht="16.350000000000001" customHeight="1">
      <c r="B849" s="31"/>
      <c r="C849" s="182" t="s">
        <v>1</v>
      </c>
      <c r="D849" s="182" t="s">
        <v>192</v>
      </c>
      <c r="E849" s="183" t="s">
        <v>1</v>
      </c>
      <c r="F849" s="184" t="s">
        <v>1</v>
      </c>
      <c r="G849" s="185" t="s">
        <v>1</v>
      </c>
      <c r="H849" s="186"/>
      <c r="I849" s="187"/>
      <c r="J849" s="188">
        <f t="shared" si="0"/>
        <v>0</v>
      </c>
      <c r="K849" s="189"/>
      <c r="L849" s="31"/>
      <c r="M849" s="190" t="s">
        <v>1</v>
      </c>
      <c r="N849" s="191" t="s">
        <v>44</v>
      </c>
      <c r="T849" s="55"/>
      <c r="AT849" s="16" t="s">
        <v>1855</v>
      </c>
      <c r="AU849" s="16" t="s">
        <v>87</v>
      </c>
      <c r="AY849" s="16" t="s">
        <v>1855</v>
      </c>
      <c r="BE849" s="144">
        <f t="shared" si="1"/>
        <v>0</v>
      </c>
      <c r="BF849" s="144">
        <f t="shared" si="2"/>
        <v>0</v>
      </c>
      <c r="BG849" s="144">
        <f t="shared" si="3"/>
        <v>0</v>
      </c>
      <c r="BH849" s="144">
        <f t="shared" si="4"/>
        <v>0</v>
      </c>
      <c r="BI849" s="144">
        <f t="shared" si="5"/>
        <v>0</v>
      </c>
      <c r="BJ849" s="16" t="s">
        <v>87</v>
      </c>
      <c r="BK849" s="144">
        <f t="shared" si="6"/>
        <v>0</v>
      </c>
    </row>
    <row r="850" spans="2:63" s="1" customFormat="1" ht="16.350000000000001" customHeight="1">
      <c r="B850" s="31"/>
      <c r="C850" s="182" t="s">
        <v>1</v>
      </c>
      <c r="D850" s="182" t="s">
        <v>192</v>
      </c>
      <c r="E850" s="183" t="s">
        <v>1</v>
      </c>
      <c r="F850" s="184" t="s">
        <v>1</v>
      </c>
      <c r="G850" s="185" t="s">
        <v>1</v>
      </c>
      <c r="H850" s="186"/>
      <c r="I850" s="187"/>
      <c r="J850" s="188">
        <f t="shared" si="0"/>
        <v>0</v>
      </c>
      <c r="K850" s="189"/>
      <c r="L850" s="31"/>
      <c r="M850" s="190" t="s">
        <v>1</v>
      </c>
      <c r="N850" s="191" t="s">
        <v>44</v>
      </c>
      <c r="O850" s="192"/>
      <c r="P850" s="192"/>
      <c r="Q850" s="192"/>
      <c r="R850" s="192"/>
      <c r="S850" s="192"/>
      <c r="T850" s="193"/>
      <c r="AT850" s="16" t="s">
        <v>1855</v>
      </c>
      <c r="AU850" s="16" t="s">
        <v>87</v>
      </c>
      <c r="AY850" s="16" t="s">
        <v>1855</v>
      </c>
      <c r="BE850" s="144">
        <f t="shared" si="1"/>
        <v>0</v>
      </c>
      <c r="BF850" s="144">
        <f t="shared" si="2"/>
        <v>0</v>
      </c>
      <c r="BG850" s="144">
        <f t="shared" si="3"/>
        <v>0</v>
      </c>
      <c r="BH850" s="144">
        <f t="shared" si="4"/>
        <v>0</v>
      </c>
      <c r="BI850" s="144">
        <f t="shared" si="5"/>
        <v>0</v>
      </c>
      <c r="BJ850" s="16" t="s">
        <v>87</v>
      </c>
      <c r="BK850" s="144">
        <f t="shared" si="6"/>
        <v>0</v>
      </c>
    </row>
    <row r="851" spans="2:63" s="1" customFormat="1" ht="6.95" customHeight="1">
      <c r="B851" s="43"/>
      <c r="C851" s="44"/>
      <c r="D851" s="44"/>
      <c r="E851" s="44"/>
      <c r="F851" s="44"/>
      <c r="G851" s="44"/>
      <c r="H851" s="44"/>
      <c r="I851" s="44"/>
      <c r="J851" s="44"/>
      <c r="K851" s="44"/>
      <c r="L851" s="31"/>
    </row>
  </sheetData>
  <sheetProtection algorithmName="SHA-512" hashValue="0WpwQfV7bx+thLUGKbvrrhsSzv4UL32VDWAlClAvRHtuAnGlCYowxztne+B7kP5PdQIsEbeDSFmD7I9EyG9OYA==" saltValue="bTGyfq6Xjd2Gc/Mi4CDvyZicoqxjyxq+QuD/CaVc0lsCP+NzS222LrcomXHhufcyYHuVBcb3if8v+TXbTnUITw==" spinCount="100000" sheet="1" objects="1" scenarios="1" formatColumns="0" formatRows="0" autoFilter="0"/>
  <autoFilter ref="C148:K850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841:D851">
      <formula1>"K, M"</formula1>
    </dataValidation>
    <dataValidation type="list" allowBlank="1" showInputMessage="1" showErrorMessage="1" error="Povoleny jsou hodnoty základní, snížená, zákl. přenesená, sníž. přenesená, nulová." sqref="N841:N851">
      <formula1>"základní, snížená, zákl. přenesená, sníž. přenesená, nulová"</formula1>
    </dataValidation>
  </dataValidations>
  <hyperlinks>
    <hyperlink ref="F154" r:id="rId1"/>
    <hyperlink ref="F157" r:id="rId2"/>
    <hyperlink ref="F160" r:id="rId3"/>
    <hyperlink ref="F163" r:id="rId4"/>
    <hyperlink ref="F166" r:id="rId5"/>
    <hyperlink ref="F169" r:id="rId6"/>
    <hyperlink ref="F173" r:id="rId7"/>
    <hyperlink ref="F176" r:id="rId8"/>
    <hyperlink ref="F179" r:id="rId9"/>
    <hyperlink ref="F185" r:id="rId10"/>
    <hyperlink ref="F188" r:id="rId11"/>
    <hyperlink ref="F191" r:id="rId12"/>
    <hyperlink ref="F194" r:id="rId13"/>
    <hyperlink ref="F199" r:id="rId14"/>
    <hyperlink ref="F205" r:id="rId15"/>
    <hyperlink ref="F208" r:id="rId16"/>
    <hyperlink ref="F211" r:id="rId17"/>
    <hyperlink ref="F214" r:id="rId18"/>
    <hyperlink ref="F217" r:id="rId19"/>
    <hyperlink ref="F224" r:id="rId20"/>
    <hyperlink ref="F227" r:id="rId21"/>
    <hyperlink ref="F230" r:id="rId22"/>
    <hyperlink ref="F235" r:id="rId23"/>
    <hyperlink ref="F241" r:id="rId24"/>
    <hyperlink ref="F246" r:id="rId25"/>
    <hyperlink ref="F251" r:id="rId26"/>
    <hyperlink ref="F254" r:id="rId27"/>
    <hyperlink ref="F257" r:id="rId28"/>
    <hyperlink ref="F260" r:id="rId29"/>
    <hyperlink ref="F264" r:id="rId30"/>
    <hyperlink ref="F267" r:id="rId31"/>
    <hyperlink ref="F274" r:id="rId32"/>
    <hyperlink ref="F279" r:id="rId33"/>
    <hyperlink ref="F285" r:id="rId34"/>
    <hyperlink ref="F291" r:id="rId35"/>
    <hyperlink ref="F296" r:id="rId36"/>
    <hyperlink ref="F305" r:id="rId37"/>
    <hyperlink ref="F319" r:id="rId38"/>
    <hyperlink ref="F322" r:id="rId39"/>
    <hyperlink ref="F325" r:id="rId40"/>
    <hyperlink ref="F328" r:id="rId41"/>
    <hyperlink ref="F331" r:id="rId42"/>
    <hyperlink ref="F334" r:id="rId43"/>
    <hyperlink ref="F337" r:id="rId44"/>
    <hyperlink ref="F340" r:id="rId45"/>
    <hyperlink ref="F344" r:id="rId46"/>
    <hyperlink ref="F348" r:id="rId47"/>
    <hyperlink ref="F351" r:id="rId48"/>
    <hyperlink ref="F354" r:id="rId49"/>
    <hyperlink ref="F358" r:id="rId50"/>
    <hyperlink ref="F364" r:id="rId51"/>
    <hyperlink ref="F380" r:id="rId52"/>
    <hyperlink ref="F388" r:id="rId53"/>
    <hyperlink ref="F393" r:id="rId54"/>
    <hyperlink ref="F396" r:id="rId55"/>
    <hyperlink ref="F399" r:id="rId56"/>
    <hyperlink ref="F402" r:id="rId57"/>
    <hyperlink ref="F405" r:id="rId58"/>
    <hyperlink ref="F409" r:id="rId59"/>
    <hyperlink ref="F412" r:id="rId60"/>
    <hyperlink ref="F415" r:id="rId61"/>
    <hyperlink ref="F418" r:id="rId62"/>
    <hyperlink ref="F421" r:id="rId63"/>
    <hyperlink ref="F425" r:id="rId64"/>
    <hyperlink ref="F428" r:id="rId65"/>
    <hyperlink ref="F431" r:id="rId66"/>
    <hyperlink ref="F445" r:id="rId67"/>
    <hyperlink ref="F448" r:id="rId68"/>
    <hyperlink ref="F451" r:id="rId69"/>
    <hyperlink ref="F454" r:id="rId70"/>
    <hyperlink ref="F458" r:id="rId71"/>
    <hyperlink ref="F461" r:id="rId72"/>
    <hyperlink ref="F464" r:id="rId73"/>
    <hyperlink ref="F468" r:id="rId74"/>
    <hyperlink ref="F473" r:id="rId75"/>
    <hyperlink ref="F476" r:id="rId76"/>
    <hyperlink ref="F479" r:id="rId77"/>
    <hyperlink ref="F482" r:id="rId78"/>
    <hyperlink ref="F485" r:id="rId79"/>
    <hyperlink ref="F488" r:id="rId80"/>
    <hyperlink ref="F491" r:id="rId81"/>
    <hyperlink ref="F494" r:id="rId82"/>
    <hyperlink ref="F497" r:id="rId83"/>
    <hyperlink ref="F500" r:id="rId84"/>
    <hyperlink ref="F503" r:id="rId85"/>
    <hyperlink ref="F506" r:id="rId86"/>
    <hyperlink ref="F509" r:id="rId87"/>
    <hyperlink ref="F512" r:id="rId88"/>
    <hyperlink ref="F515" r:id="rId89"/>
    <hyperlink ref="F518" r:id="rId90"/>
    <hyperlink ref="F524" r:id="rId91"/>
    <hyperlink ref="F527" r:id="rId92"/>
    <hyperlink ref="F530" r:id="rId93"/>
    <hyperlink ref="F534" r:id="rId94"/>
    <hyperlink ref="F537" r:id="rId95"/>
    <hyperlink ref="F540" r:id="rId96"/>
    <hyperlink ref="F543" r:id="rId97"/>
    <hyperlink ref="F553" r:id="rId98"/>
    <hyperlink ref="F556" r:id="rId99"/>
    <hyperlink ref="F561" r:id="rId100"/>
    <hyperlink ref="F567" r:id="rId101"/>
    <hyperlink ref="F571" r:id="rId102"/>
    <hyperlink ref="F574" r:id="rId103"/>
    <hyperlink ref="F579" r:id="rId104"/>
    <hyperlink ref="F584" r:id="rId105"/>
    <hyperlink ref="F592" r:id="rId106"/>
    <hyperlink ref="F595" r:id="rId107"/>
    <hyperlink ref="F601" r:id="rId108"/>
    <hyperlink ref="F605" r:id="rId109"/>
    <hyperlink ref="F608" r:id="rId110"/>
    <hyperlink ref="F613" r:id="rId111"/>
    <hyperlink ref="F618" r:id="rId112"/>
    <hyperlink ref="F626" r:id="rId113"/>
    <hyperlink ref="F633" r:id="rId114"/>
    <hyperlink ref="F641" r:id="rId115"/>
    <hyperlink ref="F645" r:id="rId116"/>
    <hyperlink ref="F661" r:id="rId117"/>
    <hyperlink ref="F664" r:id="rId118"/>
    <hyperlink ref="F667" r:id="rId119"/>
    <hyperlink ref="F670" r:id="rId120"/>
    <hyperlink ref="F675" r:id="rId121"/>
    <hyperlink ref="F679" r:id="rId122"/>
    <hyperlink ref="F684" r:id="rId123"/>
    <hyperlink ref="F689" r:id="rId124"/>
    <hyperlink ref="F694" r:id="rId125"/>
    <hyperlink ref="F698" r:id="rId126"/>
    <hyperlink ref="F703" r:id="rId127"/>
    <hyperlink ref="F707" r:id="rId128"/>
    <hyperlink ref="F710" r:id="rId129"/>
    <hyperlink ref="F715" r:id="rId130"/>
    <hyperlink ref="F718" r:id="rId131"/>
    <hyperlink ref="F724" r:id="rId132"/>
    <hyperlink ref="F736" r:id="rId133"/>
    <hyperlink ref="F743" r:id="rId134"/>
    <hyperlink ref="F747" r:id="rId135"/>
    <hyperlink ref="F753" r:id="rId136"/>
    <hyperlink ref="F756" r:id="rId137"/>
    <hyperlink ref="F760" r:id="rId138"/>
    <hyperlink ref="F763" r:id="rId139"/>
    <hyperlink ref="F767" r:id="rId140"/>
    <hyperlink ref="F773" r:id="rId141"/>
    <hyperlink ref="F777" r:id="rId142"/>
    <hyperlink ref="F787" r:id="rId143"/>
    <hyperlink ref="F792" r:id="rId144"/>
    <hyperlink ref="F797" r:id="rId145"/>
    <hyperlink ref="F800" r:id="rId146"/>
    <hyperlink ref="F809" r:id="rId147"/>
    <hyperlink ref="F813" r:id="rId148"/>
    <hyperlink ref="F816" r:id="rId149"/>
    <hyperlink ref="F819" r:id="rId150"/>
    <hyperlink ref="F824" r:id="rId151"/>
    <hyperlink ref="F828" r:id="rId152"/>
    <hyperlink ref="F833" r:id="rId153"/>
    <hyperlink ref="F836" r:id="rId154"/>
    <hyperlink ref="F839" r:id="rId15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107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2395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ROUND(J152,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ROUND((ROUND((SUM(BE152:BE925)),  2) + SUM(BE927:BE936)), 2)</f>
        <v>0</v>
      </c>
      <c r="I33" s="91">
        <v>0.21</v>
      </c>
      <c r="J33" s="90">
        <f>ROUND((ROUND(((SUM(BE152:BE925))*I33),  2) + (SUM(BE927:BE936)*I33)),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ROUND((ROUND((SUM(BF152:BF925)),  2) + SUM(BF927:BF936)), 2)</f>
        <v>0</v>
      </c>
      <c r="I34" s="91">
        <v>0.12</v>
      </c>
      <c r="J34" s="90">
        <f>ROUND((ROUND(((SUM(BF152:BF925))*I34),  2) + (SUM(BF927:BF936)*I34)),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ROUND((ROUND((SUM(BG152:BG925)),  2) + SUM(BG927:BG936)),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ROUND((ROUND((SUM(BH152:BH925)),  2) + SUM(BH927:BH936)),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ROUND((ROUND((SUM(BI152:BI925)),  2) + SUM(BI927:BI936)),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D.1.1.1 (G) - Architektonicko - stavební řešení, Pavilon G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J152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138</v>
      </c>
      <c r="E97" s="105"/>
      <c r="F97" s="105"/>
      <c r="G97" s="105"/>
      <c r="H97" s="105"/>
      <c r="I97" s="105"/>
      <c r="J97" s="106">
        <f>J153</f>
        <v>0</v>
      </c>
      <c r="L97" s="103"/>
    </row>
    <row r="98" spans="2:12" s="9" customFormat="1" ht="19.899999999999999" customHeight="1">
      <c r="B98" s="107"/>
      <c r="D98" s="108" t="s">
        <v>139</v>
      </c>
      <c r="E98" s="109"/>
      <c r="F98" s="109"/>
      <c r="G98" s="109"/>
      <c r="H98" s="109"/>
      <c r="I98" s="109"/>
      <c r="J98" s="110">
        <f>J154</f>
        <v>0</v>
      </c>
      <c r="L98" s="107"/>
    </row>
    <row r="99" spans="2:12" s="9" customFormat="1" ht="19.899999999999999" customHeight="1">
      <c r="B99" s="107"/>
      <c r="D99" s="108" t="s">
        <v>2270</v>
      </c>
      <c r="E99" s="109"/>
      <c r="F99" s="109"/>
      <c r="G99" s="109"/>
      <c r="H99" s="109"/>
      <c r="I99" s="109"/>
      <c r="J99" s="110">
        <f>J181</f>
        <v>0</v>
      </c>
      <c r="L99" s="107"/>
    </row>
    <row r="100" spans="2:12" s="9" customFormat="1" ht="19.899999999999999" customHeight="1">
      <c r="B100" s="107"/>
      <c r="D100" s="108" t="s">
        <v>140</v>
      </c>
      <c r="E100" s="109"/>
      <c r="F100" s="109"/>
      <c r="G100" s="109"/>
      <c r="H100" s="109"/>
      <c r="I100" s="109"/>
      <c r="J100" s="110">
        <f>J192</f>
        <v>0</v>
      </c>
      <c r="L100" s="107"/>
    </row>
    <row r="101" spans="2:12" s="9" customFormat="1" ht="19.899999999999999" customHeight="1">
      <c r="B101" s="107"/>
      <c r="D101" s="108" t="s">
        <v>141</v>
      </c>
      <c r="E101" s="109"/>
      <c r="F101" s="109"/>
      <c r="G101" s="109"/>
      <c r="H101" s="109"/>
      <c r="I101" s="109"/>
      <c r="J101" s="110">
        <f>J203</f>
        <v>0</v>
      </c>
      <c r="L101" s="107"/>
    </row>
    <row r="102" spans="2:12" s="9" customFormat="1" ht="19.899999999999999" customHeight="1">
      <c r="B102" s="107"/>
      <c r="D102" s="108" t="s">
        <v>142</v>
      </c>
      <c r="E102" s="109"/>
      <c r="F102" s="109"/>
      <c r="G102" s="109"/>
      <c r="H102" s="109"/>
      <c r="I102" s="109"/>
      <c r="J102" s="110">
        <f>J204</f>
        <v>0</v>
      </c>
      <c r="L102" s="107"/>
    </row>
    <row r="103" spans="2:12" s="9" customFormat="1" ht="19.899999999999999" customHeight="1">
      <c r="B103" s="107"/>
      <c r="D103" s="108" t="s">
        <v>143</v>
      </c>
      <c r="E103" s="109"/>
      <c r="F103" s="109"/>
      <c r="G103" s="109"/>
      <c r="H103" s="109"/>
      <c r="I103" s="109"/>
      <c r="J103" s="110">
        <f>J226</f>
        <v>0</v>
      </c>
      <c r="L103" s="107"/>
    </row>
    <row r="104" spans="2:12" s="9" customFormat="1" ht="19.899999999999999" customHeight="1">
      <c r="B104" s="107"/>
      <c r="D104" s="108" t="s">
        <v>145</v>
      </c>
      <c r="E104" s="109"/>
      <c r="F104" s="109"/>
      <c r="G104" s="109"/>
      <c r="H104" s="109"/>
      <c r="I104" s="109"/>
      <c r="J104" s="110">
        <f>J257</f>
        <v>0</v>
      </c>
      <c r="L104" s="107"/>
    </row>
    <row r="105" spans="2:12" s="9" customFormat="1" ht="19.899999999999999" customHeight="1">
      <c r="B105" s="107"/>
      <c r="D105" s="108" t="s">
        <v>146</v>
      </c>
      <c r="E105" s="109"/>
      <c r="F105" s="109"/>
      <c r="G105" s="109"/>
      <c r="H105" s="109"/>
      <c r="I105" s="109"/>
      <c r="J105" s="110">
        <f>J258</f>
        <v>0</v>
      </c>
      <c r="L105" s="107"/>
    </row>
    <row r="106" spans="2:12" s="9" customFormat="1" ht="19.899999999999999" customHeight="1">
      <c r="B106" s="107"/>
      <c r="D106" s="108" t="s">
        <v>147</v>
      </c>
      <c r="E106" s="109"/>
      <c r="F106" s="109"/>
      <c r="G106" s="109"/>
      <c r="H106" s="109"/>
      <c r="I106" s="109"/>
      <c r="J106" s="110">
        <f>J283</f>
        <v>0</v>
      </c>
      <c r="L106" s="107"/>
    </row>
    <row r="107" spans="2:12" s="9" customFormat="1" ht="19.899999999999999" customHeight="1">
      <c r="B107" s="107"/>
      <c r="D107" s="108" t="s">
        <v>148</v>
      </c>
      <c r="E107" s="109"/>
      <c r="F107" s="109"/>
      <c r="G107" s="109"/>
      <c r="H107" s="109"/>
      <c r="I107" s="109"/>
      <c r="J107" s="110">
        <f>J370</f>
        <v>0</v>
      </c>
      <c r="L107" s="107"/>
    </row>
    <row r="108" spans="2:12" s="9" customFormat="1" ht="19.899999999999999" customHeight="1">
      <c r="B108" s="107"/>
      <c r="D108" s="108" t="s">
        <v>149</v>
      </c>
      <c r="E108" s="109"/>
      <c r="F108" s="109"/>
      <c r="G108" s="109"/>
      <c r="H108" s="109"/>
      <c r="I108" s="109"/>
      <c r="J108" s="110">
        <f>J409</f>
        <v>0</v>
      </c>
      <c r="L108" s="107"/>
    </row>
    <row r="109" spans="2:12" s="9" customFormat="1" ht="19.899999999999999" customHeight="1">
      <c r="B109" s="107"/>
      <c r="D109" s="108" t="s">
        <v>150</v>
      </c>
      <c r="E109" s="109"/>
      <c r="F109" s="109"/>
      <c r="G109" s="109"/>
      <c r="H109" s="109"/>
      <c r="I109" s="109"/>
      <c r="J109" s="110">
        <f>J438</f>
        <v>0</v>
      </c>
      <c r="L109" s="107"/>
    </row>
    <row r="110" spans="2:12" s="9" customFormat="1" ht="19.899999999999999" customHeight="1">
      <c r="B110" s="107"/>
      <c r="D110" s="108" t="s">
        <v>152</v>
      </c>
      <c r="E110" s="109"/>
      <c r="F110" s="109"/>
      <c r="G110" s="109"/>
      <c r="H110" s="109"/>
      <c r="I110" s="109"/>
      <c r="J110" s="110">
        <f>J439</f>
        <v>0</v>
      </c>
      <c r="L110" s="107"/>
    </row>
    <row r="111" spans="2:12" s="9" customFormat="1" ht="19.899999999999999" customHeight="1">
      <c r="B111" s="107"/>
      <c r="D111" s="108" t="s">
        <v>153</v>
      </c>
      <c r="E111" s="109"/>
      <c r="F111" s="109"/>
      <c r="G111" s="109"/>
      <c r="H111" s="109"/>
      <c r="I111" s="109"/>
      <c r="J111" s="110">
        <f>J471</f>
        <v>0</v>
      </c>
      <c r="L111" s="107"/>
    </row>
    <row r="112" spans="2:12" s="9" customFormat="1" ht="19.899999999999999" customHeight="1">
      <c r="B112" s="107"/>
      <c r="D112" s="108" t="s">
        <v>154</v>
      </c>
      <c r="E112" s="109"/>
      <c r="F112" s="109"/>
      <c r="G112" s="109"/>
      <c r="H112" s="109"/>
      <c r="I112" s="109"/>
      <c r="J112" s="110">
        <f>J494</f>
        <v>0</v>
      </c>
      <c r="L112" s="107"/>
    </row>
    <row r="113" spans="2:12" s="9" customFormat="1" ht="19.899999999999999" customHeight="1">
      <c r="B113" s="107"/>
      <c r="D113" s="108" t="s">
        <v>155</v>
      </c>
      <c r="E113" s="109"/>
      <c r="F113" s="109"/>
      <c r="G113" s="109"/>
      <c r="H113" s="109"/>
      <c r="I113" s="109"/>
      <c r="J113" s="110">
        <f>J575</f>
        <v>0</v>
      </c>
      <c r="L113" s="107"/>
    </row>
    <row r="114" spans="2:12" s="9" customFormat="1" ht="19.899999999999999" customHeight="1">
      <c r="B114" s="107"/>
      <c r="D114" s="108" t="s">
        <v>156</v>
      </c>
      <c r="E114" s="109"/>
      <c r="F114" s="109"/>
      <c r="G114" s="109"/>
      <c r="H114" s="109"/>
      <c r="I114" s="109"/>
      <c r="J114" s="110">
        <f>J604</f>
        <v>0</v>
      </c>
      <c r="L114" s="107"/>
    </row>
    <row r="115" spans="2:12" s="8" customFormat="1" ht="24.95" customHeight="1">
      <c r="B115" s="103"/>
      <c r="D115" s="104" t="s">
        <v>157</v>
      </c>
      <c r="E115" s="105"/>
      <c r="F115" s="105"/>
      <c r="G115" s="105"/>
      <c r="H115" s="105"/>
      <c r="I115" s="105"/>
      <c r="J115" s="106">
        <f>J611</f>
        <v>0</v>
      </c>
      <c r="L115" s="103"/>
    </row>
    <row r="116" spans="2:12" s="9" customFormat="1" ht="19.899999999999999" customHeight="1">
      <c r="B116" s="107"/>
      <c r="D116" s="108" t="s">
        <v>158</v>
      </c>
      <c r="E116" s="109"/>
      <c r="F116" s="109"/>
      <c r="G116" s="109"/>
      <c r="H116" s="109"/>
      <c r="I116" s="109"/>
      <c r="J116" s="110">
        <f>J612</f>
        <v>0</v>
      </c>
      <c r="L116" s="107"/>
    </row>
    <row r="117" spans="2:12" s="9" customFormat="1" ht="19.899999999999999" customHeight="1">
      <c r="B117" s="107"/>
      <c r="D117" s="108" t="s">
        <v>159</v>
      </c>
      <c r="E117" s="109"/>
      <c r="F117" s="109"/>
      <c r="G117" s="109"/>
      <c r="H117" s="109"/>
      <c r="I117" s="109"/>
      <c r="J117" s="110">
        <f>J622</f>
        <v>0</v>
      </c>
      <c r="L117" s="107"/>
    </row>
    <row r="118" spans="2:12" s="9" customFormat="1" ht="19.899999999999999" customHeight="1">
      <c r="B118" s="107"/>
      <c r="D118" s="108" t="s">
        <v>160</v>
      </c>
      <c r="E118" s="109"/>
      <c r="F118" s="109"/>
      <c r="G118" s="109"/>
      <c r="H118" s="109"/>
      <c r="I118" s="109"/>
      <c r="J118" s="110">
        <f>J656</f>
        <v>0</v>
      </c>
      <c r="L118" s="107"/>
    </row>
    <row r="119" spans="2:12" s="9" customFormat="1" ht="19.899999999999999" customHeight="1">
      <c r="B119" s="107"/>
      <c r="D119" s="108" t="s">
        <v>161</v>
      </c>
      <c r="E119" s="109"/>
      <c r="F119" s="109"/>
      <c r="G119" s="109"/>
      <c r="H119" s="109"/>
      <c r="I119" s="109"/>
      <c r="J119" s="110">
        <f>J696</f>
        <v>0</v>
      </c>
      <c r="L119" s="107"/>
    </row>
    <row r="120" spans="2:12" s="9" customFormat="1" ht="19.899999999999999" customHeight="1">
      <c r="B120" s="107"/>
      <c r="D120" s="108" t="s">
        <v>162</v>
      </c>
      <c r="E120" s="109"/>
      <c r="F120" s="109"/>
      <c r="G120" s="109"/>
      <c r="H120" s="109"/>
      <c r="I120" s="109"/>
      <c r="J120" s="110">
        <f>J712</f>
        <v>0</v>
      </c>
      <c r="L120" s="107"/>
    </row>
    <row r="121" spans="2:12" s="9" customFormat="1" ht="19.899999999999999" customHeight="1">
      <c r="B121" s="107"/>
      <c r="D121" s="108" t="s">
        <v>163</v>
      </c>
      <c r="E121" s="109"/>
      <c r="F121" s="109"/>
      <c r="G121" s="109"/>
      <c r="H121" s="109"/>
      <c r="I121" s="109"/>
      <c r="J121" s="110">
        <f>J730</f>
        <v>0</v>
      </c>
      <c r="L121" s="107"/>
    </row>
    <row r="122" spans="2:12" s="9" customFormat="1" ht="19.899999999999999" customHeight="1">
      <c r="B122" s="107"/>
      <c r="D122" s="108" t="s">
        <v>164</v>
      </c>
      <c r="E122" s="109"/>
      <c r="F122" s="109"/>
      <c r="G122" s="109"/>
      <c r="H122" s="109"/>
      <c r="I122" s="109"/>
      <c r="J122" s="110">
        <f>J749</f>
        <v>0</v>
      </c>
      <c r="L122" s="107"/>
    </row>
    <row r="123" spans="2:12" s="9" customFormat="1" ht="19.899999999999999" customHeight="1">
      <c r="B123" s="107"/>
      <c r="D123" s="108" t="s">
        <v>166</v>
      </c>
      <c r="E123" s="109"/>
      <c r="F123" s="109"/>
      <c r="G123" s="109"/>
      <c r="H123" s="109"/>
      <c r="I123" s="109"/>
      <c r="J123" s="110">
        <f>J753</f>
        <v>0</v>
      </c>
      <c r="L123" s="107"/>
    </row>
    <row r="124" spans="2:12" s="9" customFormat="1" ht="19.899999999999999" customHeight="1">
      <c r="B124" s="107"/>
      <c r="D124" s="108" t="s">
        <v>167</v>
      </c>
      <c r="E124" s="109"/>
      <c r="F124" s="109"/>
      <c r="G124" s="109"/>
      <c r="H124" s="109"/>
      <c r="I124" s="109"/>
      <c r="J124" s="110">
        <f>J768</f>
        <v>0</v>
      </c>
      <c r="L124" s="107"/>
    </row>
    <row r="125" spans="2:12" s="9" customFormat="1" ht="19.899999999999999" customHeight="1">
      <c r="B125" s="107"/>
      <c r="D125" s="108" t="s">
        <v>168</v>
      </c>
      <c r="E125" s="109"/>
      <c r="F125" s="109"/>
      <c r="G125" s="109"/>
      <c r="H125" s="109"/>
      <c r="I125" s="109"/>
      <c r="J125" s="110">
        <f>J796</f>
        <v>0</v>
      </c>
      <c r="L125" s="107"/>
    </row>
    <row r="126" spans="2:12" s="9" customFormat="1" ht="19.899999999999999" customHeight="1">
      <c r="B126" s="107"/>
      <c r="D126" s="108" t="s">
        <v>169</v>
      </c>
      <c r="E126" s="109"/>
      <c r="F126" s="109"/>
      <c r="G126" s="109"/>
      <c r="H126" s="109"/>
      <c r="I126" s="109"/>
      <c r="J126" s="110">
        <f>J806</f>
        <v>0</v>
      </c>
      <c r="L126" s="107"/>
    </row>
    <row r="127" spans="2:12" s="9" customFormat="1" ht="19.899999999999999" customHeight="1">
      <c r="B127" s="107"/>
      <c r="D127" s="108" t="s">
        <v>170</v>
      </c>
      <c r="E127" s="109"/>
      <c r="F127" s="109"/>
      <c r="G127" s="109"/>
      <c r="H127" s="109"/>
      <c r="I127" s="109"/>
      <c r="J127" s="110">
        <f>J813</f>
        <v>0</v>
      </c>
      <c r="L127" s="107"/>
    </row>
    <row r="128" spans="2:12" s="9" customFormat="1" ht="19.899999999999999" customHeight="1">
      <c r="B128" s="107"/>
      <c r="D128" s="108" t="s">
        <v>171</v>
      </c>
      <c r="E128" s="109"/>
      <c r="F128" s="109"/>
      <c r="G128" s="109"/>
      <c r="H128" s="109"/>
      <c r="I128" s="109"/>
      <c r="J128" s="110">
        <f>J874</f>
        <v>0</v>
      </c>
      <c r="L128" s="107"/>
    </row>
    <row r="129" spans="2:12" s="9" customFormat="1" ht="19.899999999999999" customHeight="1">
      <c r="B129" s="107"/>
      <c r="D129" s="108" t="s">
        <v>2176</v>
      </c>
      <c r="E129" s="109"/>
      <c r="F129" s="109"/>
      <c r="G129" s="109"/>
      <c r="H129" s="109"/>
      <c r="I129" s="109"/>
      <c r="J129" s="110">
        <f>J896</f>
        <v>0</v>
      </c>
      <c r="L129" s="107"/>
    </row>
    <row r="130" spans="2:12" s="9" customFormat="1" ht="19.899999999999999" customHeight="1">
      <c r="B130" s="107"/>
      <c r="D130" s="108" t="s">
        <v>172</v>
      </c>
      <c r="E130" s="109"/>
      <c r="F130" s="109"/>
      <c r="G130" s="109"/>
      <c r="H130" s="109"/>
      <c r="I130" s="109"/>
      <c r="J130" s="110">
        <f>J911</f>
        <v>0</v>
      </c>
      <c r="L130" s="107"/>
    </row>
    <row r="131" spans="2:12" s="9" customFormat="1" ht="19.899999999999999" customHeight="1">
      <c r="B131" s="107"/>
      <c r="D131" s="108" t="s">
        <v>173</v>
      </c>
      <c r="E131" s="109"/>
      <c r="F131" s="109"/>
      <c r="G131" s="109"/>
      <c r="H131" s="109"/>
      <c r="I131" s="109"/>
      <c r="J131" s="110">
        <f>J916</f>
        <v>0</v>
      </c>
      <c r="L131" s="107"/>
    </row>
    <row r="132" spans="2:12" s="8" customFormat="1" ht="21.75" customHeight="1">
      <c r="B132" s="103"/>
      <c r="D132" s="111" t="s">
        <v>174</v>
      </c>
      <c r="J132" s="112">
        <f>J926</f>
        <v>0</v>
      </c>
      <c r="L132" s="103"/>
    </row>
    <row r="133" spans="2:12" s="1" customFormat="1" ht="21.75" customHeight="1">
      <c r="B133" s="31"/>
      <c r="L133" s="31"/>
    </row>
    <row r="134" spans="2:12" s="1" customFormat="1" ht="6.95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  <row r="138" spans="2:12" s="1" customFormat="1" ht="6.95" customHeight="1"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31"/>
    </row>
    <row r="139" spans="2:12" s="1" customFormat="1" ht="24.95" customHeight="1">
      <c r="B139" s="31"/>
      <c r="C139" s="20" t="s">
        <v>175</v>
      </c>
      <c r="L139" s="31"/>
    </row>
    <row r="140" spans="2:12" s="1" customFormat="1" ht="6.95" customHeight="1">
      <c r="B140" s="31"/>
      <c r="L140" s="31"/>
    </row>
    <row r="141" spans="2:12" s="1" customFormat="1" ht="12" customHeight="1">
      <c r="B141" s="31"/>
      <c r="C141" s="26" t="s">
        <v>16</v>
      </c>
      <c r="L141" s="31"/>
    </row>
    <row r="142" spans="2:12" s="1" customFormat="1" ht="26.25" customHeight="1">
      <c r="B142" s="31"/>
      <c r="E142" s="234" t="str">
        <f>E7</f>
        <v>4067 - ZŠ Mírová - úspora energií (metoda EPC a OPŽP) DPS 12-03-2025</v>
      </c>
      <c r="F142" s="235"/>
      <c r="G142" s="235"/>
      <c r="H142" s="235"/>
      <c r="L142" s="31"/>
    </row>
    <row r="143" spans="2:12" s="1" customFormat="1" ht="12" customHeight="1">
      <c r="B143" s="31"/>
      <c r="C143" s="26" t="s">
        <v>130</v>
      </c>
      <c r="L143" s="31"/>
    </row>
    <row r="144" spans="2:12" s="1" customFormat="1" ht="16.5" customHeight="1">
      <c r="B144" s="31"/>
      <c r="E144" s="230" t="str">
        <f>E9</f>
        <v>D.1.1.1 (G) - Architektonicko - stavební řešení, Pavilon G</v>
      </c>
      <c r="F144" s="233"/>
      <c r="G144" s="233"/>
      <c r="H144" s="233"/>
      <c r="L144" s="31"/>
    </row>
    <row r="145" spans="2:65" s="1" customFormat="1" ht="6.95" customHeight="1">
      <c r="B145" s="31"/>
      <c r="L145" s="31"/>
    </row>
    <row r="146" spans="2:65" s="1" customFormat="1" ht="12" customHeight="1">
      <c r="B146" s="31"/>
      <c r="C146" s="26" t="s">
        <v>20</v>
      </c>
      <c r="F146" s="24" t="str">
        <f>F12</f>
        <v>Mírová 2734/4, Ústí nad Labem</v>
      </c>
      <c r="I146" s="26" t="s">
        <v>22</v>
      </c>
      <c r="J146" s="51" t="str">
        <f>IF(J12="","",J12)</f>
        <v>2. 4. 2024</v>
      </c>
      <c r="L146" s="31"/>
    </row>
    <row r="147" spans="2:65" s="1" customFormat="1" ht="6.95" customHeight="1">
      <c r="B147" s="31"/>
      <c r="L147" s="31"/>
    </row>
    <row r="148" spans="2:65" s="1" customFormat="1" ht="25.7" customHeight="1">
      <c r="B148" s="31"/>
      <c r="C148" s="26" t="s">
        <v>24</v>
      </c>
      <c r="F148" s="24" t="str">
        <f>E15</f>
        <v>Statutární město Ústí nad Labem</v>
      </c>
      <c r="I148" s="26" t="s">
        <v>31</v>
      </c>
      <c r="J148" s="29" t="str">
        <f>E21</f>
        <v>Projektová kancelář PS, Oto Szakos</v>
      </c>
      <c r="L148" s="31"/>
    </row>
    <row r="149" spans="2:65" s="1" customFormat="1" ht="15.2" customHeight="1">
      <c r="B149" s="31"/>
      <c r="C149" s="26" t="s">
        <v>29</v>
      </c>
      <c r="F149" s="24" t="str">
        <f>IF(E18="","",E18)</f>
        <v>Vyplň údaj</v>
      </c>
      <c r="I149" s="26" t="s">
        <v>35</v>
      </c>
      <c r="J149" s="29" t="str">
        <f>E24</f>
        <v>Digitronic CZ s.r.o.</v>
      </c>
      <c r="L149" s="31"/>
    </row>
    <row r="150" spans="2:65" s="1" customFormat="1" ht="10.35" customHeight="1">
      <c r="B150" s="31"/>
      <c r="L150" s="31"/>
    </row>
    <row r="151" spans="2:65" s="10" customFormat="1" ht="29.25" customHeight="1">
      <c r="B151" s="113"/>
      <c r="C151" s="114" t="s">
        <v>176</v>
      </c>
      <c r="D151" s="115" t="s">
        <v>64</v>
      </c>
      <c r="E151" s="115" t="s">
        <v>60</v>
      </c>
      <c r="F151" s="115" t="s">
        <v>61</v>
      </c>
      <c r="G151" s="115" t="s">
        <v>177</v>
      </c>
      <c r="H151" s="115" t="s">
        <v>178</v>
      </c>
      <c r="I151" s="115" t="s">
        <v>179</v>
      </c>
      <c r="J151" s="115" t="s">
        <v>135</v>
      </c>
      <c r="K151" s="116" t="s">
        <v>180</v>
      </c>
      <c r="L151" s="113"/>
      <c r="M151" s="58" t="s">
        <v>1</v>
      </c>
      <c r="N151" s="59" t="s">
        <v>43</v>
      </c>
      <c r="O151" s="59" t="s">
        <v>181</v>
      </c>
      <c r="P151" s="59" t="s">
        <v>182</v>
      </c>
      <c r="Q151" s="59" t="s">
        <v>183</v>
      </c>
      <c r="R151" s="59" t="s">
        <v>184</v>
      </c>
      <c r="S151" s="59" t="s">
        <v>185</v>
      </c>
      <c r="T151" s="60" t="s">
        <v>186</v>
      </c>
    </row>
    <row r="152" spans="2:65" s="1" customFormat="1" ht="22.9" customHeight="1">
      <c r="B152" s="31"/>
      <c r="C152" s="63" t="s">
        <v>187</v>
      </c>
      <c r="J152" s="117">
        <f>BK152</f>
        <v>0</v>
      </c>
      <c r="L152" s="31"/>
      <c r="M152" s="61"/>
      <c r="N152" s="52"/>
      <c r="O152" s="52"/>
      <c r="P152" s="118">
        <f>P153+P611+P926</f>
        <v>0</v>
      </c>
      <c r="Q152" s="52"/>
      <c r="R152" s="118">
        <f>R153+R611+R926</f>
        <v>171.55096215461427</v>
      </c>
      <c r="S152" s="52"/>
      <c r="T152" s="119">
        <f>T153+T611+T926</f>
        <v>90.249635649999973</v>
      </c>
      <c r="AT152" s="16" t="s">
        <v>78</v>
      </c>
      <c r="AU152" s="16" t="s">
        <v>137</v>
      </c>
      <c r="BK152" s="120">
        <f>BK153+BK611+BK926</f>
        <v>0</v>
      </c>
    </row>
    <row r="153" spans="2:65" s="11" customFormat="1" ht="25.9" customHeight="1">
      <c r="B153" s="121"/>
      <c r="D153" s="122" t="s">
        <v>78</v>
      </c>
      <c r="E153" s="123" t="s">
        <v>188</v>
      </c>
      <c r="F153" s="123" t="s">
        <v>189</v>
      </c>
      <c r="I153" s="124"/>
      <c r="J153" s="112">
        <f>BK153</f>
        <v>0</v>
      </c>
      <c r="L153" s="121"/>
      <c r="M153" s="125"/>
      <c r="P153" s="126">
        <f>P154+P181+P192+P203+P204+P226+P257+P258+P283+P370+P409+P438+P439+P471+P494+P575+P604</f>
        <v>0</v>
      </c>
      <c r="R153" s="126">
        <f>R154+R181+R192+R203+R204+R226+R257+R258+R283+R370+R409+R438+R439+R471+R494+R575+R604</f>
        <v>148.22935615722957</v>
      </c>
      <c r="T153" s="127">
        <f>T154+T181+T192+T203+T204+T226+T257+T258+T283+T370+T409+T438+T439+T471+T494+T575+T604</f>
        <v>84.555056899999968</v>
      </c>
      <c r="AR153" s="122" t="s">
        <v>87</v>
      </c>
      <c r="AT153" s="128" t="s">
        <v>78</v>
      </c>
      <c r="AU153" s="128" t="s">
        <v>79</v>
      </c>
      <c r="AY153" s="122" t="s">
        <v>190</v>
      </c>
      <c r="BK153" s="129">
        <f>BK154+BK181+BK192+BK203+BK204+BK226+BK257+BK258+BK283+BK370+BK409+BK438+BK439+BK471+BK494+BK575+BK604</f>
        <v>0</v>
      </c>
    </row>
    <row r="154" spans="2:65" s="11" customFormat="1" ht="22.9" customHeight="1">
      <c r="B154" s="121"/>
      <c r="D154" s="122" t="s">
        <v>78</v>
      </c>
      <c r="E154" s="130" t="s">
        <v>87</v>
      </c>
      <c r="F154" s="130" t="s">
        <v>191</v>
      </c>
      <c r="I154" s="124"/>
      <c r="J154" s="131">
        <f>BK154</f>
        <v>0</v>
      </c>
      <c r="L154" s="121"/>
      <c r="M154" s="125"/>
      <c r="P154" s="126">
        <f>SUM(P155:P180)</f>
        <v>0</v>
      </c>
      <c r="R154" s="126">
        <f>SUM(R155:R180)</f>
        <v>0</v>
      </c>
      <c r="T154" s="127">
        <f>SUM(T155:T180)</f>
        <v>0</v>
      </c>
      <c r="AR154" s="122" t="s">
        <v>87</v>
      </c>
      <c r="AT154" s="128" t="s">
        <v>78</v>
      </c>
      <c r="AU154" s="128" t="s">
        <v>87</v>
      </c>
      <c r="AY154" s="122" t="s">
        <v>190</v>
      </c>
      <c r="BK154" s="129">
        <f>SUM(BK155:BK180)</f>
        <v>0</v>
      </c>
    </row>
    <row r="155" spans="2:65" s="1" customFormat="1" ht="37.9" customHeight="1">
      <c r="B155" s="31"/>
      <c r="C155" s="132" t="s">
        <v>87</v>
      </c>
      <c r="D155" s="132" t="s">
        <v>192</v>
      </c>
      <c r="E155" s="133" t="s">
        <v>2271</v>
      </c>
      <c r="F155" s="134" t="s">
        <v>2272</v>
      </c>
      <c r="G155" s="135" t="s">
        <v>195</v>
      </c>
      <c r="H155" s="136">
        <v>16</v>
      </c>
      <c r="I155" s="137"/>
      <c r="J155" s="138">
        <f>ROUND(I155*H155,2)</f>
        <v>0</v>
      </c>
      <c r="K155" s="134" t="s">
        <v>196</v>
      </c>
      <c r="L155" s="31"/>
      <c r="M155" s="139" t="s">
        <v>1</v>
      </c>
      <c r="N155" s="140" t="s">
        <v>44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197</v>
      </c>
      <c r="AT155" s="143" t="s">
        <v>192</v>
      </c>
      <c r="AU155" s="143" t="s">
        <v>89</v>
      </c>
      <c r="AY155" s="16" t="s">
        <v>190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87</v>
      </c>
      <c r="BK155" s="144">
        <f>ROUND(I155*H155,2)</f>
        <v>0</v>
      </c>
      <c r="BL155" s="16" t="s">
        <v>197</v>
      </c>
      <c r="BM155" s="143" t="s">
        <v>89</v>
      </c>
    </row>
    <row r="156" spans="2:65" s="1" customFormat="1" ht="29.25">
      <c r="B156" s="31"/>
      <c r="D156" s="145" t="s">
        <v>198</v>
      </c>
      <c r="F156" s="146" t="s">
        <v>2273</v>
      </c>
      <c r="I156" s="147"/>
      <c r="L156" s="31"/>
      <c r="M156" s="148"/>
      <c r="T156" s="55"/>
      <c r="AT156" s="16" t="s">
        <v>198</v>
      </c>
      <c r="AU156" s="16" t="s">
        <v>89</v>
      </c>
    </row>
    <row r="157" spans="2:65" s="1" customFormat="1">
      <c r="B157" s="31"/>
      <c r="D157" s="149" t="s">
        <v>200</v>
      </c>
      <c r="F157" s="150" t="s">
        <v>2274</v>
      </c>
      <c r="I157" s="147"/>
      <c r="L157" s="31"/>
      <c r="M157" s="148"/>
      <c r="T157" s="55"/>
      <c r="AT157" s="16" t="s">
        <v>200</v>
      </c>
      <c r="AU157" s="16" t="s">
        <v>89</v>
      </c>
    </row>
    <row r="158" spans="2:65" s="1" customFormat="1" ht="33" customHeight="1">
      <c r="B158" s="31"/>
      <c r="C158" s="132" t="s">
        <v>89</v>
      </c>
      <c r="D158" s="132" t="s">
        <v>192</v>
      </c>
      <c r="E158" s="133" t="s">
        <v>2275</v>
      </c>
      <c r="F158" s="134" t="s">
        <v>2276</v>
      </c>
      <c r="G158" s="135" t="s">
        <v>210</v>
      </c>
      <c r="H158" s="136">
        <v>20.032</v>
      </c>
      <c r="I158" s="137"/>
      <c r="J158" s="138">
        <f>ROUND(I158*H158,2)</f>
        <v>0</v>
      </c>
      <c r="K158" s="134" t="s">
        <v>196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197</v>
      </c>
      <c r="AT158" s="143" t="s">
        <v>192</v>
      </c>
      <c r="AU158" s="143" t="s">
        <v>89</v>
      </c>
      <c r="AY158" s="16" t="s">
        <v>190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197</v>
      </c>
      <c r="BM158" s="143" t="s">
        <v>197</v>
      </c>
    </row>
    <row r="159" spans="2:65" s="1" customFormat="1" ht="19.5">
      <c r="B159" s="31"/>
      <c r="D159" s="145" t="s">
        <v>198</v>
      </c>
      <c r="F159" s="146" t="s">
        <v>2277</v>
      </c>
      <c r="I159" s="147"/>
      <c r="L159" s="31"/>
      <c r="M159" s="148"/>
      <c r="T159" s="55"/>
      <c r="AT159" s="16" t="s">
        <v>198</v>
      </c>
      <c r="AU159" s="16" t="s">
        <v>89</v>
      </c>
    </row>
    <row r="160" spans="2:65" s="1" customFormat="1">
      <c r="B160" s="31"/>
      <c r="D160" s="149" t="s">
        <v>200</v>
      </c>
      <c r="F160" s="150" t="s">
        <v>2278</v>
      </c>
      <c r="I160" s="147"/>
      <c r="L160" s="31"/>
      <c r="M160" s="148"/>
      <c r="T160" s="55"/>
      <c r="AT160" s="16" t="s">
        <v>200</v>
      </c>
      <c r="AU160" s="16" t="s">
        <v>89</v>
      </c>
    </row>
    <row r="161" spans="2:65" s="1" customFormat="1" ht="33" customHeight="1">
      <c r="B161" s="31"/>
      <c r="C161" s="132" t="s">
        <v>207</v>
      </c>
      <c r="D161" s="132" t="s">
        <v>192</v>
      </c>
      <c r="E161" s="133" t="s">
        <v>2279</v>
      </c>
      <c r="F161" s="134" t="s">
        <v>2280</v>
      </c>
      <c r="G161" s="135" t="s">
        <v>210</v>
      </c>
      <c r="H161" s="136">
        <v>2.0699999999999998</v>
      </c>
      <c r="I161" s="137"/>
      <c r="J161" s="138">
        <f>ROUND(I161*H161,2)</f>
        <v>0</v>
      </c>
      <c r="K161" s="134" t="s">
        <v>196</v>
      </c>
      <c r="L161" s="31"/>
      <c r="M161" s="139" t="s">
        <v>1</v>
      </c>
      <c r="N161" s="140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197</v>
      </c>
      <c r="AT161" s="143" t="s">
        <v>192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197</v>
      </c>
      <c r="BM161" s="143" t="s">
        <v>211</v>
      </c>
    </row>
    <row r="162" spans="2:65" s="1" customFormat="1" ht="29.25">
      <c r="B162" s="31"/>
      <c r="D162" s="145" t="s">
        <v>198</v>
      </c>
      <c r="F162" s="146" t="s">
        <v>2281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>
      <c r="B163" s="31"/>
      <c r="D163" s="149" t="s">
        <v>200</v>
      </c>
      <c r="F163" s="150" t="s">
        <v>2282</v>
      </c>
      <c r="I163" s="147"/>
      <c r="L163" s="31"/>
      <c r="M163" s="148"/>
      <c r="T163" s="55"/>
      <c r="AT163" s="16" t="s">
        <v>200</v>
      </c>
      <c r="AU163" s="16" t="s">
        <v>89</v>
      </c>
    </row>
    <row r="164" spans="2:65" s="1" customFormat="1" ht="37.9" customHeight="1">
      <c r="B164" s="31"/>
      <c r="C164" s="132" t="s">
        <v>197</v>
      </c>
      <c r="D164" s="132" t="s">
        <v>192</v>
      </c>
      <c r="E164" s="133" t="s">
        <v>246</v>
      </c>
      <c r="F164" s="134" t="s">
        <v>247</v>
      </c>
      <c r="G164" s="135" t="s">
        <v>210</v>
      </c>
      <c r="H164" s="136">
        <v>5.0919999999999996</v>
      </c>
      <c r="I164" s="137"/>
      <c r="J164" s="138">
        <f>ROUND(I164*H164,2)</f>
        <v>0</v>
      </c>
      <c r="K164" s="134" t="s">
        <v>196</v>
      </c>
      <c r="L164" s="31"/>
      <c r="M164" s="139" t="s">
        <v>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197</v>
      </c>
      <c r="AT164" s="143" t="s">
        <v>192</v>
      </c>
      <c r="AU164" s="143" t="s">
        <v>89</v>
      </c>
      <c r="AY164" s="16" t="s">
        <v>190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197</v>
      </c>
      <c r="BM164" s="143" t="s">
        <v>216</v>
      </c>
    </row>
    <row r="165" spans="2:65" s="1" customFormat="1" ht="39">
      <c r="B165" s="31"/>
      <c r="D165" s="145" t="s">
        <v>198</v>
      </c>
      <c r="F165" s="146" t="s">
        <v>249</v>
      </c>
      <c r="I165" s="147"/>
      <c r="L165" s="31"/>
      <c r="M165" s="148"/>
      <c r="T165" s="55"/>
      <c r="AT165" s="16" t="s">
        <v>198</v>
      </c>
      <c r="AU165" s="16" t="s">
        <v>89</v>
      </c>
    </row>
    <row r="166" spans="2:65" s="1" customFormat="1">
      <c r="B166" s="31"/>
      <c r="D166" s="149" t="s">
        <v>200</v>
      </c>
      <c r="F166" s="150" t="s">
        <v>250</v>
      </c>
      <c r="I166" s="147"/>
      <c r="L166" s="31"/>
      <c r="M166" s="148"/>
      <c r="T166" s="55"/>
      <c r="AT166" s="16" t="s">
        <v>200</v>
      </c>
      <c r="AU166" s="16" t="s">
        <v>89</v>
      </c>
    </row>
    <row r="167" spans="2:65" s="1" customFormat="1" ht="37.9" customHeight="1">
      <c r="B167" s="31"/>
      <c r="C167" s="132" t="s">
        <v>219</v>
      </c>
      <c r="D167" s="132" t="s">
        <v>192</v>
      </c>
      <c r="E167" s="133" t="s">
        <v>252</v>
      </c>
      <c r="F167" s="134" t="s">
        <v>253</v>
      </c>
      <c r="G167" s="135" t="s">
        <v>210</v>
      </c>
      <c r="H167" s="136">
        <v>25.46</v>
      </c>
      <c r="I167" s="137"/>
      <c r="J167" s="138">
        <f>ROUND(I167*H167,2)</f>
        <v>0</v>
      </c>
      <c r="K167" s="134" t="s">
        <v>196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197</v>
      </c>
      <c r="AT167" s="143" t="s">
        <v>192</v>
      </c>
      <c r="AU167" s="143" t="s">
        <v>89</v>
      </c>
      <c r="AY167" s="16" t="s">
        <v>190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197</v>
      </c>
      <c r="BM167" s="143" t="s">
        <v>222</v>
      </c>
    </row>
    <row r="168" spans="2:65" s="1" customFormat="1" ht="48.75">
      <c r="B168" s="31"/>
      <c r="D168" s="145" t="s">
        <v>198</v>
      </c>
      <c r="F168" s="146" t="s">
        <v>255</v>
      </c>
      <c r="I168" s="147"/>
      <c r="L168" s="31"/>
      <c r="M168" s="148"/>
      <c r="T168" s="55"/>
      <c r="AT168" s="16" t="s">
        <v>198</v>
      </c>
      <c r="AU168" s="16" t="s">
        <v>89</v>
      </c>
    </row>
    <row r="169" spans="2:65" s="1" customFormat="1">
      <c r="B169" s="31"/>
      <c r="D169" s="149" t="s">
        <v>200</v>
      </c>
      <c r="F169" s="150" t="s">
        <v>256</v>
      </c>
      <c r="I169" s="147"/>
      <c r="L169" s="31"/>
      <c r="M169" s="148"/>
      <c r="T169" s="55"/>
      <c r="AT169" s="16" t="s">
        <v>200</v>
      </c>
      <c r="AU169" s="16" t="s">
        <v>89</v>
      </c>
    </row>
    <row r="170" spans="2:65" s="1" customFormat="1" ht="16.5" customHeight="1">
      <c r="B170" s="31"/>
      <c r="C170" s="132" t="s">
        <v>211</v>
      </c>
      <c r="D170" s="132" t="s">
        <v>192</v>
      </c>
      <c r="E170" s="133" t="s">
        <v>257</v>
      </c>
      <c r="F170" s="134" t="s">
        <v>258</v>
      </c>
      <c r="G170" s="135" t="s">
        <v>210</v>
      </c>
      <c r="H170" s="136">
        <v>5.0919999999999996</v>
      </c>
      <c r="I170" s="137"/>
      <c r="J170" s="138">
        <f>ROUND(I170*H170,2)</f>
        <v>0</v>
      </c>
      <c r="K170" s="134" t="s">
        <v>196</v>
      </c>
      <c r="L170" s="31"/>
      <c r="M170" s="139" t="s">
        <v>1</v>
      </c>
      <c r="N170" s="140" t="s">
        <v>44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197</v>
      </c>
      <c r="AT170" s="143" t="s">
        <v>192</v>
      </c>
      <c r="AU170" s="143" t="s">
        <v>89</v>
      </c>
      <c r="AY170" s="16" t="s">
        <v>190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87</v>
      </c>
      <c r="BK170" s="144">
        <f>ROUND(I170*H170,2)</f>
        <v>0</v>
      </c>
      <c r="BL170" s="16" t="s">
        <v>197</v>
      </c>
      <c r="BM170" s="143" t="s">
        <v>8</v>
      </c>
    </row>
    <row r="171" spans="2:65" s="1" customFormat="1" ht="19.5">
      <c r="B171" s="31"/>
      <c r="D171" s="145" t="s">
        <v>198</v>
      </c>
      <c r="F171" s="146" t="s">
        <v>260</v>
      </c>
      <c r="I171" s="147"/>
      <c r="L171" s="31"/>
      <c r="M171" s="148"/>
      <c r="T171" s="55"/>
      <c r="AT171" s="16" t="s">
        <v>198</v>
      </c>
      <c r="AU171" s="16" t="s">
        <v>89</v>
      </c>
    </row>
    <row r="172" spans="2:65" s="1" customFormat="1">
      <c r="B172" s="31"/>
      <c r="D172" s="149" t="s">
        <v>200</v>
      </c>
      <c r="F172" s="150" t="s">
        <v>261</v>
      </c>
      <c r="I172" s="147"/>
      <c r="L172" s="31"/>
      <c r="M172" s="148"/>
      <c r="T172" s="55"/>
      <c r="AT172" s="16" t="s">
        <v>200</v>
      </c>
      <c r="AU172" s="16" t="s">
        <v>89</v>
      </c>
    </row>
    <row r="173" spans="2:65" s="1" customFormat="1" ht="33" customHeight="1">
      <c r="B173" s="31"/>
      <c r="C173" s="132" t="s">
        <v>229</v>
      </c>
      <c r="D173" s="132" t="s">
        <v>192</v>
      </c>
      <c r="E173" s="133" t="s">
        <v>263</v>
      </c>
      <c r="F173" s="134" t="s">
        <v>264</v>
      </c>
      <c r="G173" s="135" t="s">
        <v>265</v>
      </c>
      <c r="H173" s="136">
        <v>9.1660000000000004</v>
      </c>
      <c r="I173" s="137"/>
      <c r="J173" s="138">
        <f>ROUND(I173*H173,2)</f>
        <v>0</v>
      </c>
      <c r="K173" s="134" t="s">
        <v>196</v>
      </c>
      <c r="L173" s="31"/>
      <c r="M173" s="139" t="s">
        <v>1</v>
      </c>
      <c r="N173" s="140" t="s">
        <v>44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197</v>
      </c>
      <c r="AT173" s="143" t="s">
        <v>192</v>
      </c>
      <c r="AU173" s="143" t="s">
        <v>89</v>
      </c>
      <c r="AY173" s="16" t="s">
        <v>190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87</v>
      </c>
      <c r="BK173" s="144">
        <f>ROUND(I173*H173,2)</f>
        <v>0</v>
      </c>
      <c r="BL173" s="16" t="s">
        <v>197</v>
      </c>
      <c r="BM173" s="143" t="s">
        <v>232</v>
      </c>
    </row>
    <row r="174" spans="2:65" s="1" customFormat="1" ht="29.25">
      <c r="B174" s="31"/>
      <c r="D174" s="145" t="s">
        <v>198</v>
      </c>
      <c r="F174" s="146" t="s">
        <v>267</v>
      </c>
      <c r="I174" s="147"/>
      <c r="L174" s="31"/>
      <c r="M174" s="148"/>
      <c r="T174" s="55"/>
      <c r="AT174" s="16" t="s">
        <v>198</v>
      </c>
      <c r="AU174" s="16" t="s">
        <v>89</v>
      </c>
    </row>
    <row r="175" spans="2:65" s="1" customFormat="1">
      <c r="B175" s="31"/>
      <c r="D175" s="149" t="s">
        <v>200</v>
      </c>
      <c r="F175" s="150" t="s">
        <v>268</v>
      </c>
      <c r="I175" s="147"/>
      <c r="L175" s="31"/>
      <c r="M175" s="148"/>
      <c r="T175" s="55"/>
      <c r="AT175" s="16" t="s">
        <v>200</v>
      </c>
      <c r="AU175" s="16" t="s">
        <v>89</v>
      </c>
    </row>
    <row r="176" spans="2:65" s="1" customFormat="1" ht="24.2" customHeight="1">
      <c r="B176" s="31"/>
      <c r="C176" s="132" t="s">
        <v>216</v>
      </c>
      <c r="D176" s="132" t="s">
        <v>192</v>
      </c>
      <c r="E176" s="133" t="s">
        <v>269</v>
      </c>
      <c r="F176" s="134" t="s">
        <v>270</v>
      </c>
      <c r="G176" s="135" t="s">
        <v>210</v>
      </c>
      <c r="H176" s="136">
        <v>17.010000000000002</v>
      </c>
      <c r="I176" s="137"/>
      <c r="J176" s="138">
        <f>ROUND(I176*H176,2)</f>
        <v>0</v>
      </c>
      <c r="K176" s="134" t="s">
        <v>196</v>
      </c>
      <c r="L176" s="31"/>
      <c r="M176" s="139" t="s">
        <v>1</v>
      </c>
      <c r="N176" s="140" t="s">
        <v>44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197</v>
      </c>
      <c r="AT176" s="143" t="s">
        <v>192</v>
      </c>
      <c r="AU176" s="143" t="s">
        <v>89</v>
      </c>
      <c r="AY176" s="16" t="s">
        <v>190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87</v>
      </c>
      <c r="BK176" s="144">
        <f>ROUND(I176*H176,2)</f>
        <v>0</v>
      </c>
      <c r="BL176" s="16" t="s">
        <v>197</v>
      </c>
      <c r="BM176" s="143" t="s">
        <v>237</v>
      </c>
    </row>
    <row r="177" spans="2:65" s="1" customFormat="1" ht="29.25">
      <c r="B177" s="31"/>
      <c r="D177" s="145" t="s">
        <v>198</v>
      </c>
      <c r="F177" s="146" t="s">
        <v>272</v>
      </c>
      <c r="I177" s="147"/>
      <c r="L177" s="31"/>
      <c r="M177" s="148"/>
      <c r="T177" s="55"/>
      <c r="AT177" s="16" t="s">
        <v>198</v>
      </c>
      <c r="AU177" s="16" t="s">
        <v>89</v>
      </c>
    </row>
    <row r="178" spans="2:65" s="1" customFormat="1">
      <c r="B178" s="31"/>
      <c r="D178" s="149" t="s">
        <v>200</v>
      </c>
      <c r="F178" s="150" t="s">
        <v>273</v>
      </c>
      <c r="I178" s="147"/>
      <c r="L178" s="31"/>
      <c r="M178" s="148"/>
      <c r="T178" s="55"/>
      <c r="AT178" s="16" t="s">
        <v>200</v>
      </c>
      <c r="AU178" s="16" t="s">
        <v>89</v>
      </c>
    </row>
    <row r="179" spans="2:65" s="1" customFormat="1" ht="16.5" customHeight="1">
      <c r="B179" s="31"/>
      <c r="C179" s="132" t="s">
        <v>240</v>
      </c>
      <c r="D179" s="132" t="s">
        <v>192</v>
      </c>
      <c r="E179" s="133" t="s">
        <v>275</v>
      </c>
      <c r="F179" s="134" t="s">
        <v>276</v>
      </c>
      <c r="G179" s="135" t="s">
        <v>195</v>
      </c>
      <c r="H179" s="136">
        <v>16</v>
      </c>
      <c r="I179" s="137"/>
      <c r="J179" s="138">
        <f>ROUND(I179*H179,2)</f>
        <v>0</v>
      </c>
      <c r="K179" s="134" t="s">
        <v>1</v>
      </c>
      <c r="L179" s="31"/>
      <c r="M179" s="139" t="s">
        <v>1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197</v>
      </c>
      <c r="AT179" s="143" t="s">
        <v>192</v>
      </c>
      <c r="AU179" s="143" t="s">
        <v>89</v>
      </c>
      <c r="AY179" s="16" t="s">
        <v>190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87</v>
      </c>
      <c r="BK179" s="144">
        <f>ROUND(I179*H179,2)</f>
        <v>0</v>
      </c>
      <c r="BL179" s="16" t="s">
        <v>197</v>
      </c>
      <c r="BM179" s="143" t="s">
        <v>243</v>
      </c>
    </row>
    <row r="180" spans="2:65" s="1" customFormat="1">
      <c r="B180" s="31"/>
      <c r="D180" s="145" t="s">
        <v>198</v>
      </c>
      <c r="F180" s="146" t="s">
        <v>276</v>
      </c>
      <c r="I180" s="147"/>
      <c r="L180" s="31"/>
      <c r="M180" s="148"/>
      <c r="T180" s="55"/>
      <c r="AT180" s="16" t="s">
        <v>198</v>
      </c>
      <c r="AU180" s="16" t="s">
        <v>89</v>
      </c>
    </row>
    <row r="181" spans="2:65" s="11" customFormat="1" ht="22.9" customHeight="1">
      <c r="B181" s="121"/>
      <c r="D181" s="122" t="s">
        <v>78</v>
      </c>
      <c r="E181" s="130" t="s">
        <v>89</v>
      </c>
      <c r="F181" s="130" t="s">
        <v>2283</v>
      </c>
      <c r="I181" s="124"/>
      <c r="J181" s="131">
        <f>BK181</f>
        <v>0</v>
      </c>
      <c r="L181" s="121"/>
      <c r="M181" s="125"/>
      <c r="P181" s="126">
        <f>SUM(P182:P191)</f>
        <v>0</v>
      </c>
      <c r="R181" s="126">
        <f>SUM(R182:R191)</f>
        <v>3.7053680679040002</v>
      </c>
      <c r="T181" s="127">
        <f>SUM(T182:T191)</f>
        <v>0</v>
      </c>
      <c r="AR181" s="122" t="s">
        <v>87</v>
      </c>
      <c r="AT181" s="128" t="s">
        <v>78</v>
      </c>
      <c r="AU181" s="128" t="s">
        <v>87</v>
      </c>
      <c r="AY181" s="122" t="s">
        <v>190</v>
      </c>
      <c r="BK181" s="129">
        <f>SUM(BK182:BK191)</f>
        <v>0</v>
      </c>
    </row>
    <row r="182" spans="2:65" s="1" customFormat="1" ht="24.2" customHeight="1">
      <c r="B182" s="31"/>
      <c r="C182" s="132" t="s">
        <v>222</v>
      </c>
      <c r="D182" s="132" t="s">
        <v>192</v>
      </c>
      <c r="E182" s="133" t="s">
        <v>2284</v>
      </c>
      <c r="F182" s="134" t="s">
        <v>2285</v>
      </c>
      <c r="G182" s="135" t="s">
        <v>210</v>
      </c>
      <c r="H182" s="136">
        <v>0.90200000000000002</v>
      </c>
      <c r="I182" s="137"/>
      <c r="J182" s="138">
        <f>ROUND(I182*H182,2)</f>
        <v>0</v>
      </c>
      <c r="K182" s="134" t="s">
        <v>196</v>
      </c>
      <c r="L182" s="31"/>
      <c r="M182" s="139" t="s">
        <v>1</v>
      </c>
      <c r="N182" s="140" t="s">
        <v>44</v>
      </c>
      <c r="P182" s="141">
        <f>O182*H182</f>
        <v>0</v>
      </c>
      <c r="Q182" s="141">
        <v>1.98</v>
      </c>
      <c r="R182" s="141">
        <f>Q182*H182</f>
        <v>1.78596</v>
      </c>
      <c r="S182" s="141">
        <v>0</v>
      </c>
      <c r="T182" s="142">
        <f>S182*H182</f>
        <v>0</v>
      </c>
      <c r="AR182" s="143" t="s">
        <v>197</v>
      </c>
      <c r="AT182" s="143" t="s">
        <v>192</v>
      </c>
      <c r="AU182" s="143" t="s">
        <v>89</v>
      </c>
      <c r="AY182" s="16" t="s">
        <v>190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87</v>
      </c>
      <c r="BK182" s="144">
        <f>ROUND(I182*H182,2)</f>
        <v>0</v>
      </c>
      <c r="BL182" s="16" t="s">
        <v>197</v>
      </c>
      <c r="BM182" s="143" t="s">
        <v>248</v>
      </c>
    </row>
    <row r="183" spans="2:65" s="1" customFormat="1" ht="19.5">
      <c r="B183" s="31"/>
      <c r="D183" s="145" t="s">
        <v>198</v>
      </c>
      <c r="F183" s="146" t="s">
        <v>2286</v>
      </c>
      <c r="I183" s="147"/>
      <c r="L183" s="31"/>
      <c r="M183" s="148"/>
      <c r="T183" s="55"/>
      <c r="AT183" s="16" t="s">
        <v>198</v>
      </c>
      <c r="AU183" s="16" t="s">
        <v>89</v>
      </c>
    </row>
    <row r="184" spans="2:65" s="1" customFormat="1">
      <c r="B184" s="31"/>
      <c r="D184" s="149" t="s">
        <v>200</v>
      </c>
      <c r="F184" s="150" t="s">
        <v>2287</v>
      </c>
      <c r="I184" s="147"/>
      <c r="L184" s="31"/>
      <c r="M184" s="148"/>
      <c r="T184" s="55"/>
      <c r="AT184" s="16" t="s">
        <v>200</v>
      </c>
      <c r="AU184" s="16" t="s">
        <v>89</v>
      </c>
    </row>
    <row r="185" spans="2:65" s="1" customFormat="1" ht="16.5" customHeight="1">
      <c r="B185" s="31"/>
      <c r="C185" s="132" t="s">
        <v>251</v>
      </c>
      <c r="D185" s="132" t="s">
        <v>192</v>
      </c>
      <c r="E185" s="133" t="s">
        <v>2288</v>
      </c>
      <c r="F185" s="134" t="s">
        <v>2289</v>
      </c>
      <c r="G185" s="135" t="s">
        <v>210</v>
      </c>
      <c r="H185" s="136">
        <v>0.17599999999999999</v>
      </c>
      <c r="I185" s="137"/>
      <c r="J185" s="138">
        <f>ROUND(I185*H185,2)</f>
        <v>0</v>
      </c>
      <c r="K185" s="134" t="s">
        <v>196</v>
      </c>
      <c r="L185" s="31"/>
      <c r="M185" s="139" t="s">
        <v>1</v>
      </c>
      <c r="N185" s="140" t="s">
        <v>44</v>
      </c>
      <c r="P185" s="141">
        <f>O185*H185</f>
        <v>0</v>
      </c>
      <c r="Q185" s="141">
        <v>2.3010222040000001</v>
      </c>
      <c r="R185" s="141">
        <f>Q185*H185</f>
        <v>0.40497990790400001</v>
      </c>
      <c r="S185" s="141">
        <v>0</v>
      </c>
      <c r="T185" s="142">
        <f>S185*H185</f>
        <v>0</v>
      </c>
      <c r="AR185" s="143" t="s">
        <v>197</v>
      </c>
      <c r="AT185" s="143" t="s">
        <v>192</v>
      </c>
      <c r="AU185" s="143" t="s">
        <v>89</v>
      </c>
      <c r="AY185" s="16" t="s">
        <v>190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87</v>
      </c>
      <c r="BK185" s="144">
        <f>ROUND(I185*H185,2)</f>
        <v>0</v>
      </c>
      <c r="BL185" s="16" t="s">
        <v>197</v>
      </c>
      <c r="BM185" s="143" t="s">
        <v>254</v>
      </c>
    </row>
    <row r="186" spans="2:65" s="1" customFormat="1" ht="19.5">
      <c r="B186" s="31"/>
      <c r="D186" s="145" t="s">
        <v>198</v>
      </c>
      <c r="F186" s="146" t="s">
        <v>2290</v>
      </c>
      <c r="I186" s="147"/>
      <c r="L186" s="31"/>
      <c r="M186" s="148"/>
      <c r="T186" s="55"/>
      <c r="AT186" s="16" t="s">
        <v>198</v>
      </c>
      <c r="AU186" s="16" t="s">
        <v>89</v>
      </c>
    </row>
    <row r="187" spans="2:65" s="1" customFormat="1">
      <c r="B187" s="31"/>
      <c r="D187" s="149" t="s">
        <v>200</v>
      </c>
      <c r="F187" s="150" t="s">
        <v>2291</v>
      </c>
      <c r="I187" s="147"/>
      <c r="L187" s="31"/>
      <c r="M187" s="148"/>
      <c r="T187" s="55"/>
      <c r="AT187" s="16" t="s">
        <v>200</v>
      </c>
      <c r="AU187" s="16" t="s">
        <v>89</v>
      </c>
    </row>
    <row r="188" spans="2:65" s="1" customFormat="1" ht="33" customHeight="1">
      <c r="B188" s="31"/>
      <c r="C188" s="132" t="s">
        <v>8</v>
      </c>
      <c r="D188" s="132" t="s">
        <v>192</v>
      </c>
      <c r="E188" s="133" t="s">
        <v>2292</v>
      </c>
      <c r="F188" s="134" t="s">
        <v>2293</v>
      </c>
      <c r="G188" s="135" t="s">
        <v>195</v>
      </c>
      <c r="H188" s="136">
        <v>3.2</v>
      </c>
      <c r="I188" s="137"/>
      <c r="J188" s="138">
        <f>ROUND(I188*H188,2)</f>
        <v>0</v>
      </c>
      <c r="K188" s="134" t="s">
        <v>196</v>
      </c>
      <c r="L188" s="31"/>
      <c r="M188" s="139" t="s">
        <v>1</v>
      </c>
      <c r="N188" s="140" t="s">
        <v>44</v>
      </c>
      <c r="P188" s="141">
        <f>O188*H188</f>
        <v>0</v>
      </c>
      <c r="Q188" s="141">
        <v>0.47325879999999998</v>
      </c>
      <c r="R188" s="141">
        <f>Q188*H188</f>
        <v>1.51442816</v>
      </c>
      <c r="S188" s="141">
        <v>0</v>
      </c>
      <c r="T188" s="142">
        <f>S188*H188</f>
        <v>0</v>
      </c>
      <c r="AR188" s="143" t="s">
        <v>197</v>
      </c>
      <c r="AT188" s="143" t="s">
        <v>192</v>
      </c>
      <c r="AU188" s="143" t="s">
        <v>89</v>
      </c>
      <c r="AY188" s="16" t="s">
        <v>190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87</v>
      </c>
      <c r="BK188" s="144">
        <f>ROUND(I188*H188,2)</f>
        <v>0</v>
      </c>
      <c r="BL188" s="16" t="s">
        <v>197</v>
      </c>
      <c r="BM188" s="143" t="s">
        <v>259</v>
      </c>
    </row>
    <row r="189" spans="2:65" s="1" customFormat="1" ht="29.25">
      <c r="B189" s="31"/>
      <c r="D189" s="145" t="s">
        <v>198</v>
      </c>
      <c r="F189" s="146" t="s">
        <v>2294</v>
      </c>
      <c r="I189" s="147"/>
      <c r="L189" s="31"/>
      <c r="M189" s="148"/>
      <c r="T189" s="55"/>
      <c r="AT189" s="16" t="s">
        <v>198</v>
      </c>
      <c r="AU189" s="16" t="s">
        <v>89</v>
      </c>
    </row>
    <row r="190" spans="2:65" s="1" customFormat="1">
      <c r="B190" s="31"/>
      <c r="D190" s="149" t="s">
        <v>200</v>
      </c>
      <c r="F190" s="150" t="s">
        <v>2295</v>
      </c>
      <c r="I190" s="147"/>
      <c r="L190" s="31"/>
      <c r="M190" s="148"/>
      <c r="T190" s="55"/>
      <c r="AT190" s="16" t="s">
        <v>200</v>
      </c>
      <c r="AU190" s="16" t="s">
        <v>89</v>
      </c>
    </row>
    <row r="191" spans="2:65" s="1" customFormat="1" ht="19.5">
      <c r="B191" s="31"/>
      <c r="D191" s="145" t="s">
        <v>403</v>
      </c>
      <c r="F191" s="151" t="s">
        <v>2396</v>
      </c>
      <c r="I191" s="147"/>
      <c r="L191" s="31"/>
      <c r="M191" s="148"/>
      <c r="T191" s="55"/>
      <c r="AT191" s="16" t="s">
        <v>403</v>
      </c>
      <c r="AU191" s="16" t="s">
        <v>89</v>
      </c>
    </row>
    <row r="192" spans="2:65" s="11" customFormat="1" ht="22.9" customHeight="1">
      <c r="B192" s="121"/>
      <c r="D192" s="122" t="s">
        <v>78</v>
      </c>
      <c r="E192" s="130" t="s">
        <v>207</v>
      </c>
      <c r="F192" s="130" t="s">
        <v>282</v>
      </c>
      <c r="I192" s="124"/>
      <c r="J192" s="131">
        <f>BK192</f>
        <v>0</v>
      </c>
      <c r="L192" s="121"/>
      <c r="M192" s="125"/>
      <c r="P192" s="126">
        <f>SUM(P193:P202)</f>
        <v>0</v>
      </c>
      <c r="R192" s="126">
        <f>SUM(R193:R202)</f>
        <v>25.870495342000002</v>
      </c>
      <c r="T192" s="127">
        <f>SUM(T193:T202)</f>
        <v>0</v>
      </c>
      <c r="AR192" s="122" t="s">
        <v>87</v>
      </c>
      <c r="AT192" s="128" t="s">
        <v>78</v>
      </c>
      <c r="AU192" s="128" t="s">
        <v>87</v>
      </c>
      <c r="AY192" s="122" t="s">
        <v>190</v>
      </c>
      <c r="BK192" s="129">
        <f>SUM(BK193:BK202)</f>
        <v>0</v>
      </c>
    </row>
    <row r="193" spans="2:65" s="1" customFormat="1" ht="33" customHeight="1">
      <c r="B193" s="31"/>
      <c r="C193" s="132" t="s">
        <v>262</v>
      </c>
      <c r="D193" s="132" t="s">
        <v>192</v>
      </c>
      <c r="E193" s="133" t="s">
        <v>2181</v>
      </c>
      <c r="F193" s="134" t="s">
        <v>2182</v>
      </c>
      <c r="G193" s="135" t="s">
        <v>195</v>
      </c>
      <c r="H193" s="136">
        <v>1.08</v>
      </c>
      <c r="I193" s="137"/>
      <c r="J193" s="138">
        <f>ROUND(I193*H193,2)</f>
        <v>0</v>
      </c>
      <c r="K193" s="134" t="s">
        <v>196</v>
      </c>
      <c r="L193" s="31"/>
      <c r="M193" s="139" t="s">
        <v>1</v>
      </c>
      <c r="N193" s="140" t="s">
        <v>44</v>
      </c>
      <c r="P193" s="141">
        <f>O193*H193</f>
        <v>0</v>
      </c>
      <c r="Q193" s="141">
        <v>0.1774009</v>
      </c>
      <c r="R193" s="141">
        <f>Q193*H193</f>
        <v>0.191592972</v>
      </c>
      <c r="S193" s="141">
        <v>0</v>
      </c>
      <c r="T193" s="142">
        <f>S193*H193</f>
        <v>0</v>
      </c>
      <c r="AR193" s="143" t="s">
        <v>197</v>
      </c>
      <c r="AT193" s="143" t="s">
        <v>192</v>
      </c>
      <c r="AU193" s="143" t="s">
        <v>89</v>
      </c>
      <c r="AY193" s="16" t="s">
        <v>190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87</v>
      </c>
      <c r="BK193" s="144">
        <f>ROUND(I193*H193,2)</f>
        <v>0</v>
      </c>
      <c r="BL193" s="16" t="s">
        <v>197</v>
      </c>
      <c r="BM193" s="143" t="s">
        <v>266</v>
      </c>
    </row>
    <row r="194" spans="2:65" s="1" customFormat="1" ht="29.25">
      <c r="B194" s="31"/>
      <c r="D194" s="145" t="s">
        <v>198</v>
      </c>
      <c r="F194" s="146" t="s">
        <v>2183</v>
      </c>
      <c r="I194" s="147"/>
      <c r="L194" s="31"/>
      <c r="M194" s="148"/>
      <c r="T194" s="55"/>
      <c r="AT194" s="16" t="s">
        <v>198</v>
      </c>
      <c r="AU194" s="16" t="s">
        <v>89</v>
      </c>
    </row>
    <row r="195" spans="2:65" s="1" customFormat="1">
      <c r="B195" s="31"/>
      <c r="D195" s="149" t="s">
        <v>200</v>
      </c>
      <c r="F195" s="150" t="s">
        <v>2184</v>
      </c>
      <c r="I195" s="147"/>
      <c r="L195" s="31"/>
      <c r="M195" s="148"/>
      <c r="T195" s="55"/>
      <c r="AT195" s="16" t="s">
        <v>200</v>
      </c>
      <c r="AU195" s="16" t="s">
        <v>89</v>
      </c>
    </row>
    <row r="196" spans="2:65" s="1" customFormat="1" ht="21.75" customHeight="1">
      <c r="B196" s="31"/>
      <c r="C196" s="132" t="s">
        <v>232</v>
      </c>
      <c r="D196" s="132" t="s">
        <v>192</v>
      </c>
      <c r="E196" s="133" t="s">
        <v>316</v>
      </c>
      <c r="F196" s="134" t="s">
        <v>317</v>
      </c>
      <c r="G196" s="135" t="s">
        <v>195</v>
      </c>
      <c r="H196" s="136">
        <v>894.17600000000004</v>
      </c>
      <c r="I196" s="137"/>
      <c r="J196" s="138">
        <f>ROUND(I196*H196,2)</f>
        <v>0</v>
      </c>
      <c r="K196" s="134" t="s">
        <v>196</v>
      </c>
      <c r="L196" s="31"/>
      <c r="M196" s="139" t="s">
        <v>1</v>
      </c>
      <c r="N196" s="140" t="s">
        <v>44</v>
      </c>
      <c r="P196" s="141">
        <f>O196*H196</f>
        <v>0</v>
      </c>
      <c r="Q196" s="141">
        <v>2.8570000000000002E-2</v>
      </c>
      <c r="R196" s="141">
        <f>Q196*H196</f>
        <v>25.546608320000004</v>
      </c>
      <c r="S196" s="141">
        <v>0</v>
      </c>
      <c r="T196" s="142">
        <f>S196*H196</f>
        <v>0</v>
      </c>
      <c r="AR196" s="143" t="s">
        <v>197</v>
      </c>
      <c r="AT196" s="143" t="s">
        <v>192</v>
      </c>
      <c r="AU196" s="143" t="s">
        <v>89</v>
      </c>
      <c r="AY196" s="16" t="s">
        <v>190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87</v>
      </c>
      <c r="BK196" s="144">
        <f>ROUND(I196*H196,2)</f>
        <v>0</v>
      </c>
      <c r="BL196" s="16" t="s">
        <v>197</v>
      </c>
      <c r="BM196" s="143" t="s">
        <v>271</v>
      </c>
    </row>
    <row r="197" spans="2:65" s="1" customFormat="1" ht="19.5">
      <c r="B197" s="31"/>
      <c r="D197" s="145" t="s">
        <v>198</v>
      </c>
      <c r="F197" s="146" t="s">
        <v>319</v>
      </c>
      <c r="I197" s="147"/>
      <c r="L197" s="31"/>
      <c r="M197" s="148"/>
      <c r="T197" s="55"/>
      <c r="AT197" s="16" t="s">
        <v>198</v>
      </c>
      <c r="AU197" s="16" t="s">
        <v>89</v>
      </c>
    </row>
    <row r="198" spans="2:65" s="1" customFormat="1">
      <c r="B198" s="31"/>
      <c r="D198" s="149" t="s">
        <v>200</v>
      </c>
      <c r="F198" s="150" t="s">
        <v>320</v>
      </c>
      <c r="I198" s="147"/>
      <c r="L198" s="31"/>
      <c r="M198" s="148"/>
      <c r="T198" s="55"/>
      <c r="AT198" s="16" t="s">
        <v>200</v>
      </c>
      <c r="AU198" s="16" t="s">
        <v>89</v>
      </c>
    </row>
    <row r="199" spans="2:65" s="1" customFormat="1" ht="24.2" customHeight="1">
      <c r="B199" s="31"/>
      <c r="C199" s="132" t="s">
        <v>274</v>
      </c>
      <c r="D199" s="132" t="s">
        <v>192</v>
      </c>
      <c r="E199" s="133" t="s">
        <v>321</v>
      </c>
      <c r="F199" s="134" t="s">
        <v>322</v>
      </c>
      <c r="G199" s="135" t="s">
        <v>195</v>
      </c>
      <c r="H199" s="136">
        <v>2.7589999999999999</v>
      </c>
      <c r="I199" s="137"/>
      <c r="J199" s="138">
        <f>ROUND(I199*H199,2)</f>
        <v>0</v>
      </c>
      <c r="K199" s="134" t="s">
        <v>196</v>
      </c>
      <c r="L199" s="31"/>
      <c r="M199" s="139" t="s">
        <v>1</v>
      </c>
      <c r="N199" s="140" t="s">
        <v>44</v>
      </c>
      <c r="P199" s="141">
        <f>O199*H199</f>
        <v>0</v>
      </c>
      <c r="Q199" s="141">
        <v>4.795E-2</v>
      </c>
      <c r="R199" s="141">
        <f>Q199*H199</f>
        <v>0.13229405</v>
      </c>
      <c r="S199" s="141">
        <v>0</v>
      </c>
      <c r="T199" s="142">
        <f>S199*H199</f>
        <v>0</v>
      </c>
      <c r="AR199" s="143" t="s">
        <v>197</v>
      </c>
      <c r="AT199" s="143" t="s">
        <v>192</v>
      </c>
      <c r="AU199" s="143" t="s">
        <v>89</v>
      </c>
      <c r="AY199" s="16" t="s">
        <v>190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87</v>
      </c>
      <c r="BK199" s="144">
        <f>ROUND(I199*H199,2)</f>
        <v>0</v>
      </c>
      <c r="BL199" s="16" t="s">
        <v>197</v>
      </c>
      <c r="BM199" s="143" t="s">
        <v>277</v>
      </c>
    </row>
    <row r="200" spans="2:65" s="1" customFormat="1" ht="19.5">
      <c r="B200" s="31"/>
      <c r="D200" s="145" t="s">
        <v>198</v>
      </c>
      <c r="F200" s="146" t="s">
        <v>324</v>
      </c>
      <c r="I200" s="147"/>
      <c r="L200" s="31"/>
      <c r="M200" s="148"/>
      <c r="T200" s="55"/>
      <c r="AT200" s="16" t="s">
        <v>198</v>
      </c>
      <c r="AU200" s="16" t="s">
        <v>89</v>
      </c>
    </row>
    <row r="201" spans="2:65" s="1" customFormat="1">
      <c r="B201" s="31"/>
      <c r="D201" s="149" t="s">
        <v>200</v>
      </c>
      <c r="F201" s="150" t="s">
        <v>325</v>
      </c>
      <c r="I201" s="147"/>
      <c r="L201" s="31"/>
      <c r="M201" s="148"/>
      <c r="T201" s="55"/>
      <c r="AT201" s="16" t="s">
        <v>200</v>
      </c>
      <c r="AU201" s="16" t="s">
        <v>89</v>
      </c>
    </row>
    <row r="202" spans="2:65" s="1" customFormat="1" ht="19.5">
      <c r="B202" s="31"/>
      <c r="D202" s="145" t="s">
        <v>403</v>
      </c>
      <c r="F202" s="151" t="s">
        <v>2189</v>
      </c>
      <c r="I202" s="147"/>
      <c r="L202" s="31"/>
      <c r="M202" s="148"/>
      <c r="T202" s="55"/>
      <c r="AT202" s="16" t="s">
        <v>403</v>
      </c>
      <c r="AU202" s="16" t="s">
        <v>89</v>
      </c>
    </row>
    <row r="203" spans="2:65" s="11" customFormat="1" ht="22.9" customHeight="1">
      <c r="B203" s="121"/>
      <c r="D203" s="122" t="s">
        <v>78</v>
      </c>
      <c r="E203" s="130" t="s">
        <v>197</v>
      </c>
      <c r="F203" s="130" t="s">
        <v>326</v>
      </c>
      <c r="I203" s="124"/>
      <c r="J203" s="131">
        <f>BK203</f>
        <v>0</v>
      </c>
      <c r="L203" s="121"/>
      <c r="M203" s="125"/>
      <c r="P203" s="126">
        <v>0</v>
      </c>
      <c r="R203" s="126">
        <v>0</v>
      </c>
      <c r="T203" s="127">
        <v>0</v>
      </c>
      <c r="AR203" s="122" t="s">
        <v>87</v>
      </c>
      <c r="AT203" s="128" t="s">
        <v>78</v>
      </c>
      <c r="AU203" s="128" t="s">
        <v>87</v>
      </c>
      <c r="AY203" s="122" t="s">
        <v>190</v>
      </c>
      <c r="BK203" s="129">
        <v>0</v>
      </c>
    </row>
    <row r="204" spans="2:65" s="11" customFormat="1" ht="22.9" customHeight="1">
      <c r="B204" s="121"/>
      <c r="D204" s="122" t="s">
        <v>78</v>
      </c>
      <c r="E204" s="130" t="s">
        <v>327</v>
      </c>
      <c r="F204" s="130" t="s">
        <v>328</v>
      </c>
      <c r="I204" s="124"/>
      <c r="J204" s="131">
        <f>BK204</f>
        <v>0</v>
      </c>
      <c r="L204" s="121"/>
      <c r="M204" s="125"/>
      <c r="P204" s="126">
        <f>SUM(P205:P225)</f>
        <v>0</v>
      </c>
      <c r="R204" s="126">
        <f>SUM(R205:R225)</f>
        <v>23.769458192038197</v>
      </c>
      <c r="T204" s="127">
        <f>SUM(T205:T225)</f>
        <v>0</v>
      </c>
      <c r="AR204" s="122" t="s">
        <v>87</v>
      </c>
      <c r="AT204" s="128" t="s">
        <v>78</v>
      </c>
      <c r="AU204" s="128" t="s">
        <v>87</v>
      </c>
      <c r="AY204" s="122" t="s">
        <v>190</v>
      </c>
      <c r="BK204" s="129">
        <f>SUM(BK205:BK225)</f>
        <v>0</v>
      </c>
    </row>
    <row r="205" spans="2:65" s="1" customFormat="1" ht="21.75" customHeight="1">
      <c r="B205" s="31"/>
      <c r="C205" s="132" t="s">
        <v>237</v>
      </c>
      <c r="D205" s="132" t="s">
        <v>192</v>
      </c>
      <c r="E205" s="133" t="s">
        <v>335</v>
      </c>
      <c r="F205" s="134" t="s">
        <v>336</v>
      </c>
      <c r="G205" s="135" t="s">
        <v>210</v>
      </c>
      <c r="H205" s="136">
        <v>0.11</v>
      </c>
      <c r="I205" s="137"/>
      <c r="J205" s="138">
        <f>ROUND(I205*H205,2)</f>
        <v>0</v>
      </c>
      <c r="K205" s="134" t="s">
        <v>196</v>
      </c>
      <c r="L205" s="31"/>
      <c r="M205" s="139" t="s">
        <v>1</v>
      </c>
      <c r="N205" s="140" t="s">
        <v>44</v>
      </c>
      <c r="P205" s="141">
        <f>O205*H205</f>
        <v>0</v>
      </c>
      <c r="Q205" s="141">
        <v>2.5020099999999998</v>
      </c>
      <c r="R205" s="141">
        <f>Q205*H205</f>
        <v>0.2752211</v>
      </c>
      <c r="S205" s="141">
        <v>0</v>
      </c>
      <c r="T205" s="142">
        <f>S205*H205</f>
        <v>0</v>
      </c>
      <c r="AR205" s="143" t="s">
        <v>197</v>
      </c>
      <c r="AT205" s="143" t="s">
        <v>192</v>
      </c>
      <c r="AU205" s="143" t="s">
        <v>89</v>
      </c>
      <c r="AY205" s="16" t="s">
        <v>190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87</v>
      </c>
      <c r="BK205" s="144">
        <f>ROUND(I205*H205,2)</f>
        <v>0</v>
      </c>
      <c r="BL205" s="16" t="s">
        <v>197</v>
      </c>
      <c r="BM205" s="143" t="s">
        <v>281</v>
      </c>
    </row>
    <row r="206" spans="2:65" s="1" customFormat="1" ht="29.25">
      <c r="B206" s="31"/>
      <c r="D206" s="145" t="s">
        <v>198</v>
      </c>
      <c r="F206" s="146" t="s">
        <v>338</v>
      </c>
      <c r="I206" s="147"/>
      <c r="L206" s="31"/>
      <c r="M206" s="148"/>
      <c r="T206" s="55"/>
      <c r="AT206" s="16" t="s">
        <v>198</v>
      </c>
      <c r="AU206" s="16" t="s">
        <v>89</v>
      </c>
    </row>
    <row r="207" spans="2:65" s="1" customFormat="1">
      <c r="B207" s="31"/>
      <c r="D207" s="149" t="s">
        <v>200</v>
      </c>
      <c r="F207" s="150" t="s">
        <v>339</v>
      </c>
      <c r="I207" s="147"/>
      <c r="L207" s="31"/>
      <c r="M207" s="148"/>
      <c r="T207" s="55"/>
      <c r="AT207" s="16" t="s">
        <v>200</v>
      </c>
      <c r="AU207" s="16" t="s">
        <v>89</v>
      </c>
    </row>
    <row r="208" spans="2:65" s="1" customFormat="1" ht="24.2" customHeight="1">
      <c r="B208" s="31"/>
      <c r="C208" s="132" t="s">
        <v>283</v>
      </c>
      <c r="D208" s="132" t="s">
        <v>192</v>
      </c>
      <c r="E208" s="133" t="s">
        <v>330</v>
      </c>
      <c r="F208" s="134" t="s">
        <v>331</v>
      </c>
      <c r="G208" s="135" t="s">
        <v>195</v>
      </c>
      <c r="H208" s="136">
        <v>1.103</v>
      </c>
      <c r="I208" s="137"/>
      <c r="J208" s="138">
        <f>ROUND(I208*H208,2)</f>
        <v>0</v>
      </c>
      <c r="K208" s="134" t="s">
        <v>196</v>
      </c>
      <c r="L208" s="31"/>
      <c r="M208" s="139" t="s">
        <v>1</v>
      </c>
      <c r="N208" s="140" t="s">
        <v>44</v>
      </c>
      <c r="P208" s="141">
        <f>O208*H208</f>
        <v>0</v>
      </c>
      <c r="Q208" s="141">
        <v>7.3721339999999998E-3</v>
      </c>
      <c r="R208" s="141">
        <f>Q208*H208</f>
        <v>8.1314638019999996E-3</v>
      </c>
      <c r="S208" s="141">
        <v>0</v>
      </c>
      <c r="T208" s="142">
        <f>S208*H208</f>
        <v>0</v>
      </c>
      <c r="AR208" s="143" t="s">
        <v>197</v>
      </c>
      <c r="AT208" s="143" t="s">
        <v>192</v>
      </c>
      <c r="AU208" s="143" t="s">
        <v>89</v>
      </c>
      <c r="AY208" s="16" t="s">
        <v>190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87</v>
      </c>
      <c r="BK208" s="144">
        <f>ROUND(I208*H208,2)</f>
        <v>0</v>
      </c>
      <c r="BL208" s="16" t="s">
        <v>197</v>
      </c>
      <c r="BM208" s="143" t="s">
        <v>286</v>
      </c>
    </row>
    <row r="209" spans="2:65" s="1" customFormat="1" ht="58.5">
      <c r="B209" s="31"/>
      <c r="D209" s="145" t="s">
        <v>198</v>
      </c>
      <c r="F209" s="146" t="s">
        <v>333</v>
      </c>
      <c r="I209" s="147"/>
      <c r="L209" s="31"/>
      <c r="M209" s="148"/>
      <c r="T209" s="55"/>
      <c r="AT209" s="16" t="s">
        <v>198</v>
      </c>
      <c r="AU209" s="16" t="s">
        <v>89</v>
      </c>
    </row>
    <row r="210" spans="2:65" s="1" customFormat="1">
      <c r="B210" s="31"/>
      <c r="D210" s="149" t="s">
        <v>200</v>
      </c>
      <c r="F210" s="150" t="s">
        <v>334</v>
      </c>
      <c r="I210" s="147"/>
      <c r="L210" s="31"/>
      <c r="M210" s="148"/>
      <c r="T210" s="55"/>
      <c r="AT210" s="16" t="s">
        <v>200</v>
      </c>
      <c r="AU210" s="16" t="s">
        <v>89</v>
      </c>
    </row>
    <row r="211" spans="2:65" s="1" customFormat="1" ht="16.5" customHeight="1">
      <c r="B211" s="31"/>
      <c r="C211" s="132" t="s">
        <v>243</v>
      </c>
      <c r="D211" s="132" t="s">
        <v>192</v>
      </c>
      <c r="E211" s="133" t="s">
        <v>341</v>
      </c>
      <c r="F211" s="134" t="s">
        <v>342</v>
      </c>
      <c r="G211" s="135" t="s">
        <v>265</v>
      </c>
      <c r="H211" s="136">
        <v>4.0000000000000001E-3</v>
      </c>
      <c r="I211" s="137"/>
      <c r="J211" s="138">
        <f>ROUND(I211*H211,2)</f>
        <v>0</v>
      </c>
      <c r="K211" s="134" t="s">
        <v>196</v>
      </c>
      <c r="L211" s="31"/>
      <c r="M211" s="139" t="s">
        <v>1</v>
      </c>
      <c r="N211" s="140" t="s">
        <v>44</v>
      </c>
      <c r="P211" s="141">
        <f>O211*H211</f>
        <v>0</v>
      </c>
      <c r="Q211" s="141">
        <v>1.0555522399999999</v>
      </c>
      <c r="R211" s="141">
        <f>Q211*H211</f>
        <v>4.2222089599999995E-3</v>
      </c>
      <c r="S211" s="141">
        <v>0</v>
      </c>
      <c r="T211" s="142">
        <f>S211*H211</f>
        <v>0</v>
      </c>
      <c r="AR211" s="143" t="s">
        <v>197</v>
      </c>
      <c r="AT211" s="143" t="s">
        <v>192</v>
      </c>
      <c r="AU211" s="143" t="s">
        <v>89</v>
      </c>
      <c r="AY211" s="16" t="s">
        <v>190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87</v>
      </c>
      <c r="BK211" s="144">
        <f>ROUND(I211*H211,2)</f>
        <v>0</v>
      </c>
      <c r="BL211" s="16" t="s">
        <v>197</v>
      </c>
      <c r="BM211" s="143" t="s">
        <v>291</v>
      </c>
    </row>
    <row r="212" spans="2:65" s="1" customFormat="1" ht="48.75">
      <c r="B212" s="31"/>
      <c r="D212" s="145" t="s">
        <v>198</v>
      </c>
      <c r="F212" s="146" t="s">
        <v>344</v>
      </c>
      <c r="I212" s="147"/>
      <c r="L212" s="31"/>
      <c r="M212" s="148"/>
      <c r="T212" s="55"/>
      <c r="AT212" s="16" t="s">
        <v>198</v>
      </c>
      <c r="AU212" s="16" t="s">
        <v>89</v>
      </c>
    </row>
    <row r="213" spans="2:65" s="1" customFormat="1">
      <c r="B213" s="31"/>
      <c r="D213" s="149" t="s">
        <v>200</v>
      </c>
      <c r="F213" s="150" t="s">
        <v>345</v>
      </c>
      <c r="I213" s="147"/>
      <c r="L213" s="31"/>
      <c r="M213" s="148"/>
      <c r="T213" s="55"/>
      <c r="AT213" s="16" t="s">
        <v>200</v>
      </c>
      <c r="AU213" s="16" t="s">
        <v>89</v>
      </c>
    </row>
    <row r="214" spans="2:65" s="1" customFormat="1" ht="21.75" customHeight="1">
      <c r="B214" s="31"/>
      <c r="C214" s="132" t="s">
        <v>294</v>
      </c>
      <c r="D214" s="132" t="s">
        <v>192</v>
      </c>
      <c r="E214" s="133" t="s">
        <v>352</v>
      </c>
      <c r="F214" s="134" t="s">
        <v>353</v>
      </c>
      <c r="G214" s="135" t="s">
        <v>210</v>
      </c>
      <c r="H214" s="136">
        <v>8.8420000000000005</v>
      </c>
      <c r="I214" s="137"/>
      <c r="J214" s="138">
        <f>ROUND(I214*H214,2)</f>
        <v>0</v>
      </c>
      <c r="K214" s="134" t="s">
        <v>196</v>
      </c>
      <c r="L214" s="31"/>
      <c r="M214" s="139" t="s">
        <v>1</v>
      </c>
      <c r="N214" s="140" t="s">
        <v>44</v>
      </c>
      <c r="P214" s="141">
        <f>O214*H214</f>
        <v>0</v>
      </c>
      <c r="Q214" s="141">
        <v>2.5020099999999998</v>
      </c>
      <c r="R214" s="141">
        <f>Q214*H214</f>
        <v>22.12277242</v>
      </c>
      <c r="S214" s="141">
        <v>0</v>
      </c>
      <c r="T214" s="142">
        <f>S214*H214</f>
        <v>0</v>
      </c>
      <c r="AR214" s="143" t="s">
        <v>197</v>
      </c>
      <c r="AT214" s="143" t="s">
        <v>192</v>
      </c>
      <c r="AU214" s="143" t="s">
        <v>89</v>
      </c>
      <c r="AY214" s="16" t="s">
        <v>190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87</v>
      </c>
      <c r="BK214" s="144">
        <f>ROUND(I214*H214,2)</f>
        <v>0</v>
      </c>
      <c r="BL214" s="16" t="s">
        <v>197</v>
      </c>
      <c r="BM214" s="143" t="s">
        <v>297</v>
      </c>
    </row>
    <row r="215" spans="2:65" s="1" customFormat="1" ht="29.25">
      <c r="B215" s="31"/>
      <c r="D215" s="145" t="s">
        <v>198</v>
      </c>
      <c r="F215" s="146" t="s">
        <v>355</v>
      </c>
      <c r="I215" s="147"/>
      <c r="L215" s="31"/>
      <c r="M215" s="148"/>
      <c r="T215" s="55"/>
      <c r="AT215" s="16" t="s">
        <v>198</v>
      </c>
      <c r="AU215" s="16" t="s">
        <v>89</v>
      </c>
    </row>
    <row r="216" spans="2:65" s="1" customFormat="1">
      <c r="B216" s="31"/>
      <c r="D216" s="149" t="s">
        <v>200</v>
      </c>
      <c r="F216" s="150" t="s">
        <v>356</v>
      </c>
      <c r="I216" s="147"/>
      <c r="L216" s="31"/>
      <c r="M216" s="148"/>
      <c r="T216" s="55"/>
      <c r="AT216" s="16" t="s">
        <v>200</v>
      </c>
      <c r="AU216" s="16" t="s">
        <v>89</v>
      </c>
    </row>
    <row r="217" spans="2:65" s="1" customFormat="1" ht="24.2" customHeight="1">
      <c r="B217" s="31"/>
      <c r="C217" s="132" t="s">
        <v>248</v>
      </c>
      <c r="D217" s="132" t="s">
        <v>192</v>
      </c>
      <c r="E217" s="133" t="s">
        <v>346</v>
      </c>
      <c r="F217" s="134" t="s">
        <v>347</v>
      </c>
      <c r="G217" s="135" t="s">
        <v>195</v>
      </c>
      <c r="H217" s="136">
        <v>72</v>
      </c>
      <c r="I217" s="137"/>
      <c r="J217" s="138">
        <f>ROUND(I217*H217,2)</f>
        <v>0</v>
      </c>
      <c r="K217" s="134" t="s">
        <v>196</v>
      </c>
      <c r="L217" s="31"/>
      <c r="M217" s="139" t="s">
        <v>1</v>
      </c>
      <c r="N217" s="140" t="s">
        <v>44</v>
      </c>
      <c r="P217" s="141">
        <f>O217*H217</f>
        <v>0</v>
      </c>
      <c r="Q217" s="141">
        <v>1.29684E-2</v>
      </c>
      <c r="R217" s="141">
        <f>Q217*H217</f>
        <v>0.93372480000000002</v>
      </c>
      <c r="S217" s="141">
        <v>0</v>
      </c>
      <c r="T217" s="142">
        <f>S217*H217</f>
        <v>0</v>
      </c>
      <c r="AR217" s="143" t="s">
        <v>197</v>
      </c>
      <c r="AT217" s="143" t="s">
        <v>192</v>
      </c>
      <c r="AU217" s="143" t="s">
        <v>89</v>
      </c>
      <c r="AY217" s="16" t="s">
        <v>190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87</v>
      </c>
      <c r="BK217" s="144">
        <f>ROUND(I217*H217,2)</f>
        <v>0</v>
      </c>
      <c r="BL217" s="16" t="s">
        <v>197</v>
      </c>
      <c r="BM217" s="143" t="s">
        <v>302</v>
      </c>
    </row>
    <row r="218" spans="2:65" s="1" customFormat="1" ht="58.5">
      <c r="B218" s="31"/>
      <c r="D218" s="145" t="s">
        <v>198</v>
      </c>
      <c r="F218" s="146" t="s">
        <v>349</v>
      </c>
      <c r="I218" s="147"/>
      <c r="L218" s="31"/>
      <c r="M218" s="148"/>
      <c r="T218" s="55"/>
      <c r="AT218" s="16" t="s">
        <v>198</v>
      </c>
      <c r="AU218" s="16" t="s">
        <v>89</v>
      </c>
    </row>
    <row r="219" spans="2:65" s="1" customFormat="1">
      <c r="B219" s="31"/>
      <c r="D219" s="149" t="s">
        <v>200</v>
      </c>
      <c r="F219" s="150" t="s">
        <v>350</v>
      </c>
      <c r="I219" s="147"/>
      <c r="L219" s="31"/>
      <c r="M219" s="148"/>
      <c r="T219" s="55"/>
      <c r="AT219" s="16" t="s">
        <v>200</v>
      </c>
      <c r="AU219" s="16" t="s">
        <v>89</v>
      </c>
    </row>
    <row r="220" spans="2:65" s="1" customFormat="1" ht="16.5" customHeight="1">
      <c r="B220" s="31"/>
      <c r="C220" s="132" t="s">
        <v>7</v>
      </c>
      <c r="D220" s="132" t="s">
        <v>192</v>
      </c>
      <c r="E220" s="133" t="s">
        <v>341</v>
      </c>
      <c r="F220" s="134" t="s">
        <v>342</v>
      </c>
      <c r="G220" s="135" t="s">
        <v>265</v>
      </c>
      <c r="H220" s="136">
        <v>0.25600000000000001</v>
      </c>
      <c r="I220" s="137"/>
      <c r="J220" s="138">
        <f>ROUND(I220*H220,2)</f>
        <v>0</v>
      </c>
      <c r="K220" s="134" t="s">
        <v>196</v>
      </c>
      <c r="L220" s="31"/>
      <c r="M220" s="139" t="s">
        <v>1</v>
      </c>
      <c r="N220" s="140" t="s">
        <v>44</v>
      </c>
      <c r="P220" s="141">
        <f>O220*H220</f>
        <v>0</v>
      </c>
      <c r="Q220" s="141">
        <v>1.0555522399999999</v>
      </c>
      <c r="R220" s="141">
        <f>Q220*H220</f>
        <v>0.27022137343999997</v>
      </c>
      <c r="S220" s="141">
        <v>0</v>
      </c>
      <c r="T220" s="142">
        <f>S220*H220</f>
        <v>0</v>
      </c>
      <c r="AR220" s="143" t="s">
        <v>197</v>
      </c>
      <c r="AT220" s="143" t="s">
        <v>192</v>
      </c>
      <c r="AU220" s="143" t="s">
        <v>89</v>
      </c>
      <c r="AY220" s="16" t="s">
        <v>190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87</v>
      </c>
      <c r="BK220" s="144">
        <f>ROUND(I220*H220,2)</f>
        <v>0</v>
      </c>
      <c r="BL220" s="16" t="s">
        <v>197</v>
      </c>
      <c r="BM220" s="143" t="s">
        <v>307</v>
      </c>
    </row>
    <row r="221" spans="2:65" s="1" customFormat="1" ht="48.75">
      <c r="B221" s="31"/>
      <c r="D221" s="145" t="s">
        <v>198</v>
      </c>
      <c r="F221" s="146" t="s">
        <v>344</v>
      </c>
      <c r="I221" s="147"/>
      <c r="L221" s="31"/>
      <c r="M221" s="148"/>
      <c r="T221" s="55"/>
      <c r="AT221" s="16" t="s">
        <v>198</v>
      </c>
      <c r="AU221" s="16" t="s">
        <v>89</v>
      </c>
    </row>
    <row r="222" spans="2:65" s="1" customFormat="1">
      <c r="B222" s="31"/>
      <c r="D222" s="149" t="s">
        <v>200</v>
      </c>
      <c r="F222" s="150" t="s">
        <v>345</v>
      </c>
      <c r="I222" s="147"/>
      <c r="L222" s="31"/>
      <c r="M222" s="148"/>
      <c r="T222" s="55"/>
      <c r="AT222" s="16" t="s">
        <v>200</v>
      </c>
      <c r="AU222" s="16" t="s">
        <v>89</v>
      </c>
    </row>
    <row r="223" spans="2:65" s="1" customFormat="1" ht="16.5" customHeight="1">
      <c r="B223" s="31"/>
      <c r="C223" s="132" t="s">
        <v>254</v>
      </c>
      <c r="D223" s="132" t="s">
        <v>192</v>
      </c>
      <c r="E223" s="133" t="s">
        <v>359</v>
      </c>
      <c r="F223" s="134" t="s">
        <v>360</v>
      </c>
      <c r="G223" s="135" t="s">
        <v>265</v>
      </c>
      <c r="H223" s="136">
        <v>0.14599999999999999</v>
      </c>
      <c r="I223" s="137"/>
      <c r="J223" s="138">
        <f>ROUND(I223*H223,2)</f>
        <v>0</v>
      </c>
      <c r="K223" s="134" t="s">
        <v>196</v>
      </c>
      <c r="L223" s="31"/>
      <c r="M223" s="139" t="s">
        <v>1</v>
      </c>
      <c r="N223" s="140" t="s">
        <v>44</v>
      </c>
      <c r="P223" s="141">
        <f>O223*H223</f>
        <v>0</v>
      </c>
      <c r="Q223" s="141">
        <v>1.0627727796999999</v>
      </c>
      <c r="R223" s="141">
        <f>Q223*H223</f>
        <v>0.15516482583619998</v>
      </c>
      <c r="S223" s="141">
        <v>0</v>
      </c>
      <c r="T223" s="142">
        <f>S223*H223</f>
        <v>0</v>
      </c>
      <c r="AR223" s="143" t="s">
        <v>197</v>
      </c>
      <c r="AT223" s="143" t="s">
        <v>192</v>
      </c>
      <c r="AU223" s="143" t="s">
        <v>89</v>
      </c>
      <c r="AY223" s="16" t="s">
        <v>190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87</v>
      </c>
      <c r="BK223" s="144">
        <f>ROUND(I223*H223,2)</f>
        <v>0</v>
      </c>
      <c r="BL223" s="16" t="s">
        <v>197</v>
      </c>
      <c r="BM223" s="143" t="s">
        <v>312</v>
      </c>
    </row>
    <row r="224" spans="2:65" s="1" customFormat="1" ht="48.75">
      <c r="B224" s="31"/>
      <c r="D224" s="145" t="s">
        <v>198</v>
      </c>
      <c r="F224" s="146" t="s">
        <v>362</v>
      </c>
      <c r="I224" s="147"/>
      <c r="L224" s="31"/>
      <c r="M224" s="148"/>
      <c r="T224" s="55"/>
      <c r="AT224" s="16" t="s">
        <v>198</v>
      </c>
      <c r="AU224" s="16" t="s">
        <v>89</v>
      </c>
    </row>
    <row r="225" spans="2:65" s="1" customFormat="1">
      <c r="B225" s="31"/>
      <c r="D225" s="149" t="s">
        <v>200</v>
      </c>
      <c r="F225" s="150" t="s">
        <v>363</v>
      </c>
      <c r="I225" s="147"/>
      <c r="L225" s="31"/>
      <c r="M225" s="148"/>
      <c r="T225" s="55"/>
      <c r="AT225" s="16" t="s">
        <v>200</v>
      </c>
      <c r="AU225" s="16" t="s">
        <v>89</v>
      </c>
    </row>
    <row r="226" spans="2:65" s="11" customFormat="1" ht="22.9" customHeight="1">
      <c r="B226" s="121"/>
      <c r="D226" s="122" t="s">
        <v>78</v>
      </c>
      <c r="E226" s="130" t="s">
        <v>364</v>
      </c>
      <c r="F226" s="130" t="s">
        <v>365</v>
      </c>
      <c r="I226" s="124"/>
      <c r="J226" s="131">
        <f>BK226</f>
        <v>0</v>
      </c>
      <c r="L226" s="121"/>
      <c r="M226" s="125"/>
      <c r="P226" s="126">
        <f>SUM(P227:P256)</f>
        <v>0</v>
      </c>
      <c r="R226" s="126">
        <f>SUM(R227:R256)</f>
        <v>3.2672511064680001</v>
      </c>
      <c r="T226" s="127">
        <f>SUM(T227:T256)</f>
        <v>0</v>
      </c>
      <c r="AR226" s="122" t="s">
        <v>87</v>
      </c>
      <c r="AT226" s="128" t="s">
        <v>78</v>
      </c>
      <c r="AU226" s="128" t="s">
        <v>87</v>
      </c>
      <c r="AY226" s="122" t="s">
        <v>190</v>
      </c>
      <c r="BK226" s="129">
        <f>SUM(BK227:BK256)</f>
        <v>0</v>
      </c>
    </row>
    <row r="227" spans="2:65" s="1" customFormat="1" ht="33" customHeight="1">
      <c r="B227" s="31"/>
      <c r="C227" s="132" t="s">
        <v>315</v>
      </c>
      <c r="D227" s="132" t="s">
        <v>192</v>
      </c>
      <c r="E227" s="133" t="s">
        <v>2296</v>
      </c>
      <c r="F227" s="134" t="s">
        <v>2297</v>
      </c>
      <c r="G227" s="135" t="s">
        <v>195</v>
      </c>
      <c r="H227" s="136">
        <v>2.4</v>
      </c>
      <c r="I227" s="137"/>
      <c r="J227" s="138">
        <f>ROUND(I227*H227,2)</f>
        <v>0</v>
      </c>
      <c r="K227" s="134" t="s">
        <v>196</v>
      </c>
      <c r="L227" s="31"/>
      <c r="M227" s="139" t="s">
        <v>1</v>
      </c>
      <c r="N227" s="140" t="s">
        <v>44</v>
      </c>
      <c r="P227" s="141">
        <f>O227*H227</f>
        <v>0</v>
      </c>
      <c r="Q227" s="141">
        <v>0.2910375</v>
      </c>
      <c r="R227" s="141">
        <f>Q227*H227</f>
        <v>0.69848999999999994</v>
      </c>
      <c r="S227" s="141">
        <v>0</v>
      </c>
      <c r="T227" s="142">
        <f>S227*H227</f>
        <v>0</v>
      </c>
      <c r="AR227" s="143" t="s">
        <v>197</v>
      </c>
      <c r="AT227" s="143" t="s">
        <v>192</v>
      </c>
      <c r="AU227" s="143" t="s">
        <v>89</v>
      </c>
      <c r="AY227" s="16" t="s">
        <v>190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87</v>
      </c>
      <c r="BK227" s="144">
        <f>ROUND(I227*H227,2)</f>
        <v>0</v>
      </c>
      <c r="BL227" s="16" t="s">
        <v>197</v>
      </c>
      <c r="BM227" s="143" t="s">
        <v>318</v>
      </c>
    </row>
    <row r="228" spans="2:65" s="1" customFormat="1" ht="29.25">
      <c r="B228" s="31"/>
      <c r="D228" s="145" t="s">
        <v>198</v>
      </c>
      <c r="F228" s="146" t="s">
        <v>2298</v>
      </c>
      <c r="I228" s="147"/>
      <c r="L228" s="31"/>
      <c r="M228" s="148"/>
      <c r="T228" s="55"/>
      <c r="AT228" s="16" t="s">
        <v>198</v>
      </c>
      <c r="AU228" s="16" t="s">
        <v>89</v>
      </c>
    </row>
    <row r="229" spans="2:65" s="1" customFormat="1">
      <c r="B229" s="31"/>
      <c r="D229" s="149" t="s">
        <v>200</v>
      </c>
      <c r="F229" s="150" t="s">
        <v>2299</v>
      </c>
      <c r="I229" s="147"/>
      <c r="L229" s="31"/>
      <c r="M229" s="148"/>
      <c r="T229" s="55"/>
      <c r="AT229" s="16" t="s">
        <v>200</v>
      </c>
      <c r="AU229" s="16" t="s">
        <v>89</v>
      </c>
    </row>
    <row r="230" spans="2:65" s="1" customFormat="1" ht="24.2" customHeight="1">
      <c r="B230" s="31"/>
      <c r="C230" s="132" t="s">
        <v>259</v>
      </c>
      <c r="D230" s="132" t="s">
        <v>192</v>
      </c>
      <c r="E230" s="133" t="s">
        <v>2300</v>
      </c>
      <c r="F230" s="134" t="s">
        <v>2301</v>
      </c>
      <c r="G230" s="135" t="s">
        <v>368</v>
      </c>
      <c r="H230" s="136">
        <v>4</v>
      </c>
      <c r="I230" s="137"/>
      <c r="J230" s="138">
        <f>ROUND(I230*H230,2)</f>
        <v>0</v>
      </c>
      <c r="K230" s="134" t="s">
        <v>196</v>
      </c>
      <c r="L230" s="31"/>
      <c r="M230" s="139" t="s">
        <v>1</v>
      </c>
      <c r="N230" s="140" t="s">
        <v>44</v>
      </c>
      <c r="P230" s="141">
        <f>O230*H230</f>
        <v>0</v>
      </c>
      <c r="Q230" s="141">
        <v>3.6403999999999999E-2</v>
      </c>
      <c r="R230" s="141">
        <f>Q230*H230</f>
        <v>0.145616</v>
      </c>
      <c r="S230" s="141">
        <v>0</v>
      </c>
      <c r="T230" s="142">
        <f>S230*H230</f>
        <v>0</v>
      </c>
      <c r="AR230" s="143" t="s">
        <v>197</v>
      </c>
      <c r="AT230" s="143" t="s">
        <v>192</v>
      </c>
      <c r="AU230" s="143" t="s">
        <v>89</v>
      </c>
      <c r="AY230" s="16" t="s">
        <v>190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87</v>
      </c>
      <c r="BK230" s="144">
        <f>ROUND(I230*H230,2)</f>
        <v>0</v>
      </c>
      <c r="BL230" s="16" t="s">
        <v>197</v>
      </c>
      <c r="BM230" s="143" t="s">
        <v>323</v>
      </c>
    </row>
    <row r="231" spans="2:65" s="1" customFormat="1" ht="29.25">
      <c r="B231" s="31"/>
      <c r="D231" s="145" t="s">
        <v>198</v>
      </c>
      <c r="F231" s="146" t="s">
        <v>2302</v>
      </c>
      <c r="I231" s="147"/>
      <c r="L231" s="31"/>
      <c r="M231" s="148"/>
      <c r="T231" s="55"/>
      <c r="AT231" s="16" t="s">
        <v>198</v>
      </c>
      <c r="AU231" s="16" t="s">
        <v>89</v>
      </c>
    </row>
    <row r="232" spans="2:65" s="1" customFormat="1">
      <c r="B232" s="31"/>
      <c r="D232" s="149" t="s">
        <v>200</v>
      </c>
      <c r="F232" s="150" t="s">
        <v>2303</v>
      </c>
      <c r="I232" s="147"/>
      <c r="L232" s="31"/>
      <c r="M232" s="148"/>
      <c r="T232" s="55"/>
      <c r="AT232" s="16" t="s">
        <v>200</v>
      </c>
      <c r="AU232" s="16" t="s">
        <v>89</v>
      </c>
    </row>
    <row r="233" spans="2:65" s="1" customFormat="1" ht="16.5" customHeight="1">
      <c r="B233" s="31"/>
      <c r="C233" s="132" t="s">
        <v>329</v>
      </c>
      <c r="D233" s="132" t="s">
        <v>192</v>
      </c>
      <c r="E233" s="133" t="s">
        <v>2304</v>
      </c>
      <c r="F233" s="134" t="s">
        <v>2305</v>
      </c>
      <c r="G233" s="135" t="s">
        <v>265</v>
      </c>
      <c r="H233" s="136">
        <v>4.2000000000000003E-2</v>
      </c>
      <c r="I233" s="137"/>
      <c r="J233" s="138">
        <f>ROUND(I233*H233,2)</f>
        <v>0</v>
      </c>
      <c r="K233" s="134" t="s">
        <v>196</v>
      </c>
      <c r="L233" s="31"/>
      <c r="M233" s="139" t="s">
        <v>1</v>
      </c>
      <c r="N233" s="140" t="s">
        <v>44</v>
      </c>
      <c r="P233" s="141">
        <f>O233*H233</f>
        <v>0</v>
      </c>
      <c r="Q233" s="141">
        <v>1.0492218</v>
      </c>
      <c r="R233" s="141">
        <f>Q233*H233</f>
        <v>4.4067315600000004E-2</v>
      </c>
      <c r="S233" s="141">
        <v>0</v>
      </c>
      <c r="T233" s="142">
        <f>S233*H233</f>
        <v>0</v>
      </c>
      <c r="AR233" s="143" t="s">
        <v>197</v>
      </c>
      <c r="AT233" s="143" t="s">
        <v>192</v>
      </c>
      <c r="AU233" s="143" t="s">
        <v>89</v>
      </c>
      <c r="AY233" s="16" t="s">
        <v>190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87</v>
      </c>
      <c r="BK233" s="144">
        <f>ROUND(I233*H233,2)</f>
        <v>0</v>
      </c>
      <c r="BL233" s="16" t="s">
        <v>197</v>
      </c>
      <c r="BM233" s="143" t="s">
        <v>332</v>
      </c>
    </row>
    <row r="234" spans="2:65" s="1" customFormat="1" ht="29.25">
      <c r="B234" s="31"/>
      <c r="D234" s="145" t="s">
        <v>198</v>
      </c>
      <c r="F234" s="146" t="s">
        <v>2306</v>
      </c>
      <c r="I234" s="147"/>
      <c r="L234" s="31"/>
      <c r="M234" s="148"/>
      <c r="T234" s="55"/>
      <c r="AT234" s="16" t="s">
        <v>198</v>
      </c>
      <c r="AU234" s="16" t="s">
        <v>89</v>
      </c>
    </row>
    <row r="235" spans="2:65" s="1" customFormat="1">
      <c r="B235" s="31"/>
      <c r="D235" s="149" t="s">
        <v>200</v>
      </c>
      <c r="F235" s="150" t="s">
        <v>2307</v>
      </c>
      <c r="I235" s="147"/>
      <c r="L235" s="31"/>
      <c r="M235" s="148"/>
      <c r="T235" s="55"/>
      <c r="AT235" s="16" t="s">
        <v>200</v>
      </c>
      <c r="AU235" s="16" t="s">
        <v>89</v>
      </c>
    </row>
    <row r="236" spans="2:65" s="1" customFormat="1" ht="21.75" customHeight="1">
      <c r="B236" s="31"/>
      <c r="C236" s="132" t="s">
        <v>266</v>
      </c>
      <c r="D236" s="132" t="s">
        <v>192</v>
      </c>
      <c r="E236" s="133" t="s">
        <v>2308</v>
      </c>
      <c r="F236" s="134" t="s">
        <v>2309</v>
      </c>
      <c r="G236" s="135" t="s">
        <v>210</v>
      </c>
      <c r="H236" s="136">
        <v>0.66</v>
      </c>
      <c r="I236" s="137"/>
      <c r="J236" s="138">
        <f>ROUND(I236*H236,2)</f>
        <v>0</v>
      </c>
      <c r="K236" s="134" t="s">
        <v>196</v>
      </c>
      <c r="L236" s="31"/>
      <c r="M236" s="139" t="s">
        <v>1</v>
      </c>
      <c r="N236" s="140" t="s">
        <v>44</v>
      </c>
      <c r="P236" s="141">
        <f>O236*H236</f>
        <v>0</v>
      </c>
      <c r="Q236" s="141">
        <v>2.50194574</v>
      </c>
      <c r="R236" s="141">
        <f>Q236*H236</f>
        <v>1.6512841884</v>
      </c>
      <c r="S236" s="141">
        <v>0</v>
      </c>
      <c r="T236" s="142">
        <f>S236*H236</f>
        <v>0</v>
      </c>
      <c r="AR236" s="143" t="s">
        <v>197</v>
      </c>
      <c r="AT236" s="143" t="s">
        <v>192</v>
      </c>
      <c r="AU236" s="143" t="s">
        <v>89</v>
      </c>
      <c r="AY236" s="16" t="s">
        <v>190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87</v>
      </c>
      <c r="BK236" s="144">
        <f>ROUND(I236*H236,2)</f>
        <v>0</v>
      </c>
      <c r="BL236" s="16" t="s">
        <v>197</v>
      </c>
      <c r="BM236" s="143" t="s">
        <v>337</v>
      </c>
    </row>
    <row r="237" spans="2:65" s="1" customFormat="1" ht="19.5">
      <c r="B237" s="31"/>
      <c r="D237" s="145" t="s">
        <v>198</v>
      </c>
      <c r="F237" s="146" t="s">
        <v>2310</v>
      </c>
      <c r="I237" s="147"/>
      <c r="L237" s="31"/>
      <c r="M237" s="148"/>
      <c r="T237" s="55"/>
      <c r="AT237" s="16" t="s">
        <v>198</v>
      </c>
      <c r="AU237" s="16" t="s">
        <v>89</v>
      </c>
    </row>
    <row r="238" spans="2:65" s="1" customFormat="1">
      <c r="B238" s="31"/>
      <c r="D238" s="149" t="s">
        <v>200</v>
      </c>
      <c r="F238" s="150" t="s">
        <v>2311</v>
      </c>
      <c r="I238" s="147"/>
      <c r="L238" s="31"/>
      <c r="M238" s="148"/>
      <c r="T238" s="55"/>
      <c r="AT238" s="16" t="s">
        <v>200</v>
      </c>
      <c r="AU238" s="16" t="s">
        <v>89</v>
      </c>
    </row>
    <row r="239" spans="2:65" s="1" customFormat="1" ht="24.2" customHeight="1">
      <c r="B239" s="31"/>
      <c r="C239" s="132" t="s">
        <v>340</v>
      </c>
      <c r="D239" s="132" t="s">
        <v>192</v>
      </c>
      <c r="E239" s="133" t="s">
        <v>2312</v>
      </c>
      <c r="F239" s="134" t="s">
        <v>2313</v>
      </c>
      <c r="G239" s="135" t="s">
        <v>195</v>
      </c>
      <c r="H239" s="136">
        <v>0.33</v>
      </c>
      <c r="I239" s="137"/>
      <c r="J239" s="138">
        <f>ROUND(I239*H239,2)</f>
        <v>0</v>
      </c>
      <c r="K239" s="134" t="s">
        <v>196</v>
      </c>
      <c r="L239" s="31"/>
      <c r="M239" s="139" t="s">
        <v>1</v>
      </c>
      <c r="N239" s="140" t="s">
        <v>44</v>
      </c>
      <c r="P239" s="141">
        <f>O239*H239</f>
        <v>0</v>
      </c>
      <c r="Q239" s="141">
        <v>1.2958216E-2</v>
      </c>
      <c r="R239" s="141">
        <f>Q239*H239</f>
        <v>4.27621128E-3</v>
      </c>
      <c r="S239" s="141">
        <v>0</v>
      </c>
      <c r="T239" s="142">
        <f>S239*H239</f>
        <v>0</v>
      </c>
      <c r="AR239" s="143" t="s">
        <v>197</v>
      </c>
      <c r="AT239" s="143" t="s">
        <v>192</v>
      </c>
      <c r="AU239" s="143" t="s">
        <v>89</v>
      </c>
      <c r="AY239" s="16" t="s">
        <v>190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87</v>
      </c>
      <c r="BK239" s="144">
        <f>ROUND(I239*H239,2)</f>
        <v>0</v>
      </c>
      <c r="BL239" s="16" t="s">
        <v>197</v>
      </c>
      <c r="BM239" s="143" t="s">
        <v>343</v>
      </c>
    </row>
    <row r="240" spans="2:65" s="1" customFormat="1" ht="19.5">
      <c r="B240" s="31"/>
      <c r="D240" s="145" t="s">
        <v>198</v>
      </c>
      <c r="F240" s="146" t="s">
        <v>2314</v>
      </c>
      <c r="I240" s="147"/>
      <c r="L240" s="31"/>
      <c r="M240" s="148"/>
      <c r="T240" s="55"/>
      <c r="AT240" s="16" t="s">
        <v>198</v>
      </c>
      <c r="AU240" s="16" t="s">
        <v>89</v>
      </c>
    </row>
    <row r="241" spans="2:65" s="1" customFormat="1">
      <c r="B241" s="31"/>
      <c r="D241" s="149" t="s">
        <v>200</v>
      </c>
      <c r="F241" s="150" t="s">
        <v>2315</v>
      </c>
      <c r="I241" s="147"/>
      <c r="L241" s="31"/>
      <c r="M241" s="148"/>
      <c r="T241" s="55"/>
      <c r="AT241" s="16" t="s">
        <v>200</v>
      </c>
      <c r="AU241" s="16" t="s">
        <v>89</v>
      </c>
    </row>
    <row r="242" spans="2:65" s="1" customFormat="1" ht="24.2" customHeight="1">
      <c r="B242" s="31"/>
      <c r="C242" s="132" t="s">
        <v>271</v>
      </c>
      <c r="D242" s="132" t="s">
        <v>192</v>
      </c>
      <c r="E242" s="133" t="s">
        <v>2316</v>
      </c>
      <c r="F242" s="134" t="s">
        <v>2317</v>
      </c>
      <c r="G242" s="135" t="s">
        <v>195</v>
      </c>
      <c r="H242" s="136">
        <v>0.33</v>
      </c>
      <c r="I242" s="137"/>
      <c r="J242" s="138">
        <f>ROUND(I242*H242,2)</f>
        <v>0</v>
      </c>
      <c r="K242" s="134" t="s">
        <v>196</v>
      </c>
      <c r="L242" s="31"/>
      <c r="M242" s="139" t="s">
        <v>1</v>
      </c>
      <c r="N242" s="140" t="s">
        <v>44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197</v>
      </c>
      <c r="AT242" s="143" t="s">
        <v>192</v>
      </c>
      <c r="AU242" s="143" t="s">
        <v>89</v>
      </c>
      <c r="AY242" s="16" t="s">
        <v>190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87</v>
      </c>
      <c r="BK242" s="144">
        <f>ROUND(I242*H242,2)</f>
        <v>0</v>
      </c>
      <c r="BL242" s="16" t="s">
        <v>197</v>
      </c>
      <c r="BM242" s="143" t="s">
        <v>348</v>
      </c>
    </row>
    <row r="243" spans="2:65" s="1" customFormat="1" ht="19.5">
      <c r="B243" s="31"/>
      <c r="D243" s="145" t="s">
        <v>198</v>
      </c>
      <c r="F243" s="146" t="s">
        <v>2318</v>
      </c>
      <c r="I243" s="147"/>
      <c r="L243" s="31"/>
      <c r="M243" s="148"/>
      <c r="T243" s="55"/>
      <c r="AT243" s="16" t="s">
        <v>198</v>
      </c>
      <c r="AU243" s="16" t="s">
        <v>89</v>
      </c>
    </row>
    <row r="244" spans="2:65" s="1" customFormat="1">
      <c r="B244" s="31"/>
      <c r="D244" s="149" t="s">
        <v>200</v>
      </c>
      <c r="F244" s="150" t="s">
        <v>2319</v>
      </c>
      <c r="I244" s="147"/>
      <c r="L244" s="31"/>
      <c r="M244" s="148"/>
      <c r="T244" s="55"/>
      <c r="AT244" s="16" t="s">
        <v>200</v>
      </c>
      <c r="AU244" s="16" t="s">
        <v>89</v>
      </c>
    </row>
    <row r="245" spans="2:65" s="1" customFormat="1" ht="24.2" customHeight="1">
      <c r="B245" s="31"/>
      <c r="C245" s="132" t="s">
        <v>351</v>
      </c>
      <c r="D245" s="132" t="s">
        <v>192</v>
      </c>
      <c r="E245" s="133" t="s">
        <v>2320</v>
      </c>
      <c r="F245" s="134" t="s">
        <v>2321</v>
      </c>
      <c r="G245" s="135" t="s">
        <v>265</v>
      </c>
      <c r="H245" s="136">
        <v>0.04</v>
      </c>
      <c r="I245" s="137"/>
      <c r="J245" s="138">
        <f>ROUND(I245*H245,2)</f>
        <v>0</v>
      </c>
      <c r="K245" s="134" t="s">
        <v>196</v>
      </c>
      <c r="L245" s="31"/>
      <c r="M245" s="139" t="s">
        <v>1</v>
      </c>
      <c r="N245" s="140" t="s">
        <v>44</v>
      </c>
      <c r="P245" s="141">
        <f>O245*H245</f>
        <v>0</v>
      </c>
      <c r="Q245" s="141">
        <v>1.0627727796999999</v>
      </c>
      <c r="R245" s="141">
        <f>Q245*H245</f>
        <v>4.2510911187999996E-2</v>
      </c>
      <c r="S245" s="141">
        <v>0</v>
      </c>
      <c r="T245" s="142">
        <f>S245*H245</f>
        <v>0</v>
      </c>
      <c r="AR245" s="143" t="s">
        <v>197</v>
      </c>
      <c r="AT245" s="143" t="s">
        <v>192</v>
      </c>
      <c r="AU245" s="143" t="s">
        <v>89</v>
      </c>
      <c r="AY245" s="16" t="s">
        <v>190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87</v>
      </c>
      <c r="BK245" s="144">
        <f>ROUND(I245*H245,2)</f>
        <v>0</v>
      </c>
      <c r="BL245" s="16" t="s">
        <v>197</v>
      </c>
      <c r="BM245" s="143" t="s">
        <v>354</v>
      </c>
    </row>
    <row r="246" spans="2:65" s="1" customFormat="1" ht="19.5">
      <c r="B246" s="31"/>
      <c r="D246" s="145" t="s">
        <v>198</v>
      </c>
      <c r="F246" s="146" t="s">
        <v>2322</v>
      </c>
      <c r="I246" s="147"/>
      <c r="L246" s="31"/>
      <c r="M246" s="148"/>
      <c r="T246" s="55"/>
      <c r="AT246" s="16" t="s">
        <v>198</v>
      </c>
      <c r="AU246" s="16" t="s">
        <v>89</v>
      </c>
    </row>
    <row r="247" spans="2:65" s="1" customFormat="1">
      <c r="B247" s="31"/>
      <c r="D247" s="149" t="s">
        <v>200</v>
      </c>
      <c r="F247" s="150" t="s">
        <v>2323</v>
      </c>
      <c r="I247" s="147"/>
      <c r="L247" s="31"/>
      <c r="M247" s="148"/>
      <c r="T247" s="55"/>
      <c r="AT247" s="16" t="s">
        <v>200</v>
      </c>
      <c r="AU247" s="16" t="s">
        <v>89</v>
      </c>
    </row>
    <row r="248" spans="2:65" s="1" customFormat="1" ht="24.2" customHeight="1">
      <c r="B248" s="31"/>
      <c r="C248" s="132" t="s">
        <v>277</v>
      </c>
      <c r="D248" s="132" t="s">
        <v>192</v>
      </c>
      <c r="E248" s="133" t="s">
        <v>366</v>
      </c>
      <c r="F248" s="134" t="s">
        <v>367</v>
      </c>
      <c r="G248" s="135" t="s">
        <v>368</v>
      </c>
      <c r="H248" s="136">
        <v>6.6</v>
      </c>
      <c r="I248" s="137"/>
      <c r="J248" s="138">
        <f>ROUND(I248*H248,2)</f>
        <v>0</v>
      </c>
      <c r="K248" s="134" t="s">
        <v>196</v>
      </c>
      <c r="L248" s="31"/>
      <c r="M248" s="139" t="s">
        <v>1</v>
      </c>
      <c r="N248" s="140" t="s">
        <v>44</v>
      </c>
      <c r="P248" s="141">
        <f>O248*H248</f>
        <v>0</v>
      </c>
      <c r="Q248" s="141">
        <v>0.1015983</v>
      </c>
      <c r="R248" s="141">
        <f>Q248*H248</f>
        <v>0.67054877999999996</v>
      </c>
      <c r="S248" s="141">
        <v>0</v>
      </c>
      <c r="T248" s="142">
        <f>S248*H248</f>
        <v>0</v>
      </c>
      <c r="AR248" s="143" t="s">
        <v>197</v>
      </c>
      <c r="AT248" s="143" t="s">
        <v>192</v>
      </c>
      <c r="AU248" s="143" t="s">
        <v>89</v>
      </c>
      <c r="AY248" s="16" t="s">
        <v>190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87</v>
      </c>
      <c r="BK248" s="144">
        <f>ROUND(I248*H248,2)</f>
        <v>0</v>
      </c>
      <c r="BL248" s="16" t="s">
        <v>197</v>
      </c>
      <c r="BM248" s="143" t="s">
        <v>357</v>
      </c>
    </row>
    <row r="249" spans="2:65" s="1" customFormat="1" ht="19.5">
      <c r="B249" s="31"/>
      <c r="D249" s="145" t="s">
        <v>198</v>
      </c>
      <c r="F249" s="146" t="s">
        <v>370</v>
      </c>
      <c r="I249" s="147"/>
      <c r="L249" s="31"/>
      <c r="M249" s="148"/>
      <c r="T249" s="55"/>
      <c r="AT249" s="16" t="s">
        <v>198</v>
      </c>
      <c r="AU249" s="16" t="s">
        <v>89</v>
      </c>
    </row>
    <row r="250" spans="2:65" s="1" customFormat="1">
      <c r="B250" s="31"/>
      <c r="D250" s="149" t="s">
        <v>200</v>
      </c>
      <c r="F250" s="150" t="s">
        <v>371</v>
      </c>
      <c r="I250" s="147"/>
      <c r="L250" s="31"/>
      <c r="M250" s="148"/>
      <c r="T250" s="55"/>
      <c r="AT250" s="16" t="s">
        <v>200</v>
      </c>
      <c r="AU250" s="16" t="s">
        <v>89</v>
      </c>
    </row>
    <row r="251" spans="2:65" s="1" customFormat="1" ht="16.5" customHeight="1">
      <c r="B251" s="31"/>
      <c r="C251" s="132" t="s">
        <v>358</v>
      </c>
      <c r="D251" s="132" t="s">
        <v>192</v>
      </c>
      <c r="E251" s="133" t="s">
        <v>373</v>
      </c>
      <c r="F251" s="134" t="s">
        <v>374</v>
      </c>
      <c r="G251" s="135" t="s">
        <v>195</v>
      </c>
      <c r="H251" s="136">
        <v>1.32</v>
      </c>
      <c r="I251" s="137"/>
      <c r="J251" s="138">
        <f>ROUND(I251*H251,2)</f>
        <v>0</v>
      </c>
      <c r="K251" s="134" t="s">
        <v>196</v>
      </c>
      <c r="L251" s="31"/>
      <c r="M251" s="139" t="s">
        <v>1</v>
      </c>
      <c r="N251" s="140" t="s">
        <v>44</v>
      </c>
      <c r="P251" s="141">
        <f>O251*H251</f>
        <v>0</v>
      </c>
      <c r="Q251" s="141">
        <v>7.9225000000000007E-3</v>
      </c>
      <c r="R251" s="141">
        <f>Q251*H251</f>
        <v>1.0457700000000002E-2</v>
      </c>
      <c r="S251" s="141">
        <v>0</v>
      </c>
      <c r="T251" s="142">
        <f>S251*H251</f>
        <v>0</v>
      </c>
      <c r="AR251" s="143" t="s">
        <v>197</v>
      </c>
      <c r="AT251" s="143" t="s">
        <v>192</v>
      </c>
      <c r="AU251" s="143" t="s">
        <v>89</v>
      </c>
      <c r="AY251" s="16" t="s">
        <v>190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87</v>
      </c>
      <c r="BK251" s="144">
        <f>ROUND(I251*H251,2)</f>
        <v>0</v>
      </c>
      <c r="BL251" s="16" t="s">
        <v>197</v>
      </c>
      <c r="BM251" s="143" t="s">
        <v>361</v>
      </c>
    </row>
    <row r="252" spans="2:65" s="1" customFormat="1" ht="19.5">
      <c r="B252" s="31"/>
      <c r="D252" s="145" t="s">
        <v>198</v>
      </c>
      <c r="F252" s="146" t="s">
        <v>376</v>
      </c>
      <c r="I252" s="147"/>
      <c r="L252" s="31"/>
      <c r="M252" s="148"/>
      <c r="T252" s="55"/>
      <c r="AT252" s="16" t="s">
        <v>198</v>
      </c>
      <c r="AU252" s="16" t="s">
        <v>89</v>
      </c>
    </row>
    <row r="253" spans="2:65" s="1" customFormat="1">
      <c r="B253" s="31"/>
      <c r="D253" s="149" t="s">
        <v>200</v>
      </c>
      <c r="F253" s="150" t="s">
        <v>377</v>
      </c>
      <c r="I253" s="147"/>
      <c r="L253" s="31"/>
      <c r="M253" s="148"/>
      <c r="T253" s="55"/>
      <c r="AT253" s="16" t="s">
        <v>200</v>
      </c>
      <c r="AU253" s="16" t="s">
        <v>89</v>
      </c>
    </row>
    <row r="254" spans="2:65" s="1" customFormat="1" ht="16.5" customHeight="1">
      <c r="B254" s="31"/>
      <c r="C254" s="132" t="s">
        <v>281</v>
      </c>
      <c r="D254" s="132" t="s">
        <v>192</v>
      </c>
      <c r="E254" s="133" t="s">
        <v>378</v>
      </c>
      <c r="F254" s="134" t="s">
        <v>379</v>
      </c>
      <c r="G254" s="135" t="s">
        <v>195</v>
      </c>
      <c r="H254" s="136">
        <v>1.32</v>
      </c>
      <c r="I254" s="137"/>
      <c r="J254" s="138">
        <f>ROUND(I254*H254,2)</f>
        <v>0</v>
      </c>
      <c r="K254" s="134" t="s">
        <v>196</v>
      </c>
      <c r="L254" s="31"/>
      <c r="M254" s="139" t="s">
        <v>1</v>
      </c>
      <c r="N254" s="140" t="s">
        <v>44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197</v>
      </c>
      <c r="AT254" s="143" t="s">
        <v>192</v>
      </c>
      <c r="AU254" s="143" t="s">
        <v>89</v>
      </c>
      <c r="AY254" s="16" t="s">
        <v>190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87</v>
      </c>
      <c r="BK254" s="144">
        <f>ROUND(I254*H254,2)</f>
        <v>0</v>
      </c>
      <c r="BL254" s="16" t="s">
        <v>197</v>
      </c>
      <c r="BM254" s="143" t="s">
        <v>369</v>
      </c>
    </row>
    <row r="255" spans="2:65" s="1" customFormat="1" ht="19.5">
      <c r="B255" s="31"/>
      <c r="D255" s="145" t="s">
        <v>198</v>
      </c>
      <c r="F255" s="146" t="s">
        <v>381</v>
      </c>
      <c r="I255" s="147"/>
      <c r="L255" s="31"/>
      <c r="M255" s="148"/>
      <c r="T255" s="55"/>
      <c r="AT255" s="16" t="s">
        <v>198</v>
      </c>
      <c r="AU255" s="16" t="s">
        <v>89</v>
      </c>
    </row>
    <row r="256" spans="2:65" s="1" customFormat="1">
      <c r="B256" s="31"/>
      <c r="D256" s="149" t="s">
        <v>200</v>
      </c>
      <c r="F256" s="150" t="s">
        <v>382</v>
      </c>
      <c r="I256" s="147"/>
      <c r="L256" s="31"/>
      <c r="M256" s="148"/>
      <c r="T256" s="55"/>
      <c r="AT256" s="16" t="s">
        <v>200</v>
      </c>
      <c r="AU256" s="16" t="s">
        <v>89</v>
      </c>
    </row>
    <row r="257" spans="2:65" s="11" customFormat="1" ht="22.9" customHeight="1">
      <c r="B257" s="121"/>
      <c r="D257" s="122" t="s">
        <v>78</v>
      </c>
      <c r="E257" s="130" t="s">
        <v>211</v>
      </c>
      <c r="F257" s="130" t="s">
        <v>395</v>
      </c>
      <c r="I257" s="124"/>
      <c r="J257" s="131">
        <f>BK257</f>
        <v>0</v>
      </c>
      <c r="L257" s="121"/>
      <c r="M257" s="125"/>
      <c r="P257" s="126">
        <v>0</v>
      </c>
      <c r="R257" s="126">
        <v>0</v>
      </c>
      <c r="T257" s="127">
        <v>0</v>
      </c>
      <c r="AR257" s="122" t="s">
        <v>87</v>
      </c>
      <c r="AT257" s="128" t="s">
        <v>78</v>
      </c>
      <c r="AU257" s="128" t="s">
        <v>87</v>
      </c>
      <c r="AY257" s="122" t="s">
        <v>190</v>
      </c>
      <c r="BK257" s="129">
        <v>0</v>
      </c>
    </row>
    <row r="258" spans="2:65" s="11" customFormat="1" ht="22.9" customHeight="1">
      <c r="B258" s="121"/>
      <c r="D258" s="122" t="s">
        <v>78</v>
      </c>
      <c r="E258" s="130" t="s">
        <v>396</v>
      </c>
      <c r="F258" s="130" t="s">
        <v>397</v>
      </c>
      <c r="I258" s="124"/>
      <c r="J258" s="131">
        <f>BK258</f>
        <v>0</v>
      </c>
      <c r="L258" s="121"/>
      <c r="M258" s="125"/>
      <c r="P258" s="126">
        <f>SUM(P259:P282)</f>
        <v>0</v>
      </c>
      <c r="R258" s="126">
        <f>SUM(R259:R282)</f>
        <v>0.10806671999999999</v>
      </c>
      <c r="T258" s="127">
        <f>SUM(T259:T282)</f>
        <v>1.9051200000000001E-2</v>
      </c>
      <c r="AR258" s="122" t="s">
        <v>87</v>
      </c>
      <c r="AT258" s="128" t="s">
        <v>78</v>
      </c>
      <c r="AU258" s="128" t="s">
        <v>87</v>
      </c>
      <c r="AY258" s="122" t="s">
        <v>190</v>
      </c>
      <c r="BK258" s="129">
        <f>SUM(BK259:BK282)</f>
        <v>0</v>
      </c>
    </row>
    <row r="259" spans="2:65" s="1" customFormat="1" ht="24.2" customHeight="1">
      <c r="B259" s="31"/>
      <c r="C259" s="132" t="s">
        <v>372</v>
      </c>
      <c r="D259" s="132" t="s">
        <v>192</v>
      </c>
      <c r="E259" s="133" t="s">
        <v>411</v>
      </c>
      <c r="F259" s="134" t="s">
        <v>412</v>
      </c>
      <c r="G259" s="135" t="s">
        <v>195</v>
      </c>
      <c r="H259" s="136">
        <v>317.52</v>
      </c>
      <c r="I259" s="137"/>
      <c r="J259" s="138">
        <f>ROUND(I259*H259,2)</f>
        <v>0</v>
      </c>
      <c r="K259" s="134" t="s">
        <v>196</v>
      </c>
      <c r="L259" s="31"/>
      <c r="M259" s="139" t="s">
        <v>1</v>
      </c>
      <c r="N259" s="140" t="s">
        <v>44</v>
      </c>
      <c r="P259" s="141">
        <f>O259*H259</f>
        <v>0</v>
      </c>
      <c r="Q259" s="141">
        <v>1.1E-4</v>
      </c>
      <c r="R259" s="141">
        <f>Q259*H259</f>
        <v>3.4927199999999999E-2</v>
      </c>
      <c r="S259" s="141">
        <v>6.0000000000000002E-5</v>
      </c>
      <c r="T259" s="142">
        <f>S259*H259</f>
        <v>1.9051200000000001E-2</v>
      </c>
      <c r="AR259" s="143" t="s">
        <v>197</v>
      </c>
      <c r="AT259" s="143" t="s">
        <v>192</v>
      </c>
      <c r="AU259" s="143" t="s">
        <v>89</v>
      </c>
      <c r="AY259" s="16" t="s">
        <v>190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87</v>
      </c>
      <c r="BK259" s="144">
        <f>ROUND(I259*H259,2)</f>
        <v>0</v>
      </c>
      <c r="BL259" s="16" t="s">
        <v>197</v>
      </c>
      <c r="BM259" s="143" t="s">
        <v>375</v>
      </c>
    </row>
    <row r="260" spans="2:65" s="1" customFormat="1" ht="19.5">
      <c r="B260" s="31"/>
      <c r="D260" s="145" t="s">
        <v>198</v>
      </c>
      <c r="F260" s="146" t="s">
        <v>414</v>
      </c>
      <c r="I260" s="147"/>
      <c r="L260" s="31"/>
      <c r="M260" s="148"/>
      <c r="T260" s="55"/>
      <c r="AT260" s="16" t="s">
        <v>198</v>
      </c>
      <c r="AU260" s="16" t="s">
        <v>89</v>
      </c>
    </row>
    <row r="261" spans="2:65" s="1" customFormat="1">
      <c r="B261" s="31"/>
      <c r="D261" s="149" t="s">
        <v>200</v>
      </c>
      <c r="F261" s="150" t="s">
        <v>415</v>
      </c>
      <c r="I261" s="147"/>
      <c r="L261" s="31"/>
      <c r="M261" s="148"/>
      <c r="T261" s="55"/>
      <c r="AT261" s="16" t="s">
        <v>200</v>
      </c>
      <c r="AU261" s="16" t="s">
        <v>89</v>
      </c>
    </row>
    <row r="262" spans="2:65" s="1" customFormat="1" ht="24.2" customHeight="1">
      <c r="B262" s="31"/>
      <c r="C262" s="132" t="s">
        <v>286</v>
      </c>
      <c r="D262" s="132" t="s">
        <v>192</v>
      </c>
      <c r="E262" s="133" t="s">
        <v>399</v>
      </c>
      <c r="F262" s="134" t="s">
        <v>400</v>
      </c>
      <c r="G262" s="135" t="s">
        <v>195</v>
      </c>
      <c r="H262" s="136">
        <v>681.68499999999995</v>
      </c>
      <c r="I262" s="137"/>
      <c r="J262" s="138">
        <f>ROUND(I262*H262,2)</f>
        <v>0</v>
      </c>
      <c r="K262" s="134" t="s">
        <v>1</v>
      </c>
      <c r="L262" s="31"/>
      <c r="M262" s="139" t="s">
        <v>1</v>
      </c>
      <c r="N262" s="140" t="s">
        <v>44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197</v>
      </c>
      <c r="AT262" s="143" t="s">
        <v>192</v>
      </c>
      <c r="AU262" s="143" t="s">
        <v>89</v>
      </c>
      <c r="AY262" s="16" t="s">
        <v>190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87</v>
      </c>
      <c r="BK262" s="144">
        <f>ROUND(I262*H262,2)</f>
        <v>0</v>
      </c>
      <c r="BL262" s="16" t="s">
        <v>197</v>
      </c>
      <c r="BM262" s="143" t="s">
        <v>380</v>
      </c>
    </row>
    <row r="263" spans="2:65" s="1" customFormat="1" ht="39">
      <c r="B263" s="31"/>
      <c r="D263" s="145" t="s">
        <v>198</v>
      </c>
      <c r="F263" s="146" t="s">
        <v>402</v>
      </c>
      <c r="I263" s="147"/>
      <c r="L263" s="31"/>
      <c r="M263" s="148"/>
      <c r="T263" s="55"/>
      <c r="AT263" s="16" t="s">
        <v>198</v>
      </c>
      <c r="AU263" s="16" t="s">
        <v>89</v>
      </c>
    </row>
    <row r="264" spans="2:65" s="1" customFormat="1" ht="39">
      <c r="B264" s="31"/>
      <c r="D264" s="145" t="s">
        <v>403</v>
      </c>
      <c r="F264" s="151" t="s">
        <v>404</v>
      </c>
      <c r="I264" s="147"/>
      <c r="L264" s="31"/>
      <c r="M264" s="148"/>
      <c r="T264" s="55"/>
      <c r="AT264" s="16" t="s">
        <v>403</v>
      </c>
      <c r="AU264" s="16" t="s">
        <v>89</v>
      </c>
    </row>
    <row r="265" spans="2:65" s="1" customFormat="1" ht="24.2" customHeight="1">
      <c r="B265" s="31"/>
      <c r="C265" s="132" t="s">
        <v>384</v>
      </c>
      <c r="D265" s="132" t="s">
        <v>192</v>
      </c>
      <c r="E265" s="133" t="s">
        <v>2191</v>
      </c>
      <c r="F265" s="134" t="s">
        <v>2192</v>
      </c>
      <c r="G265" s="135" t="s">
        <v>195</v>
      </c>
      <c r="H265" s="136">
        <v>1.08</v>
      </c>
      <c r="I265" s="137"/>
      <c r="J265" s="138">
        <f>ROUND(I265*H265,2)</f>
        <v>0</v>
      </c>
      <c r="K265" s="134" t="s">
        <v>196</v>
      </c>
      <c r="L265" s="31"/>
      <c r="M265" s="139" t="s">
        <v>1</v>
      </c>
      <c r="N265" s="140" t="s">
        <v>44</v>
      </c>
      <c r="P265" s="141">
        <f>O265*H265</f>
        <v>0</v>
      </c>
      <c r="Q265" s="141">
        <v>4.3839999999999999E-3</v>
      </c>
      <c r="R265" s="141">
        <f>Q265*H265</f>
        <v>4.7347200000000004E-3</v>
      </c>
      <c r="S265" s="141">
        <v>0</v>
      </c>
      <c r="T265" s="142">
        <f>S265*H265</f>
        <v>0</v>
      </c>
      <c r="AR265" s="143" t="s">
        <v>197</v>
      </c>
      <c r="AT265" s="143" t="s">
        <v>192</v>
      </c>
      <c r="AU265" s="143" t="s">
        <v>89</v>
      </c>
      <c r="AY265" s="16" t="s">
        <v>190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87</v>
      </c>
      <c r="BK265" s="144">
        <f>ROUND(I265*H265,2)</f>
        <v>0</v>
      </c>
      <c r="BL265" s="16" t="s">
        <v>197</v>
      </c>
      <c r="BM265" s="143" t="s">
        <v>387</v>
      </c>
    </row>
    <row r="266" spans="2:65" s="1" customFormat="1" ht="19.5">
      <c r="B266" s="31"/>
      <c r="D266" s="145" t="s">
        <v>198</v>
      </c>
      <c r="F266" s="146" t="s">
        <v>2193</v>
      </c>
      <c r="I266" s="147"/>
      <c r="L266" s="31"/>
      <c r="M266" s="148"/>
      <c r="T266" s="55"/>
      <c r="AT266" s="16" t="s">
        <v>198</v>
      </c>
      <c r="AU266" s="16" t="s">
        <v>89</v>
      </c>
    </row>
    <row r="267" spans="2:65" s="1" customFormat="1">
      <c r="B267" s="31"/>
      <c r="D267" s="149" t="s">
        <v>200</v>
      </c>
      <c r="F267" s="150" t="s">
        <v>2194</v>
      </c>
      <c r="I267" s="147"/>
      <c r="L267" s="31"/>
      <c r="M267" s="148"/>
      <c r="T267" s="55"/>
      <c r="AT267" s="16" t="s">
        <v>200</v>
      </c>
      <c r="AU267" s="16" t="s">
        <v>89</v>
      </c>
    </row>
    <row r="268" spans="2:65" s="1" customFormat="1" ht="24.2" customHeight="1">
      <c r="B268" s="31"/>
      <c r="C268" s="132" t="s">
        <v>291</v>
      </c>
      <c r="D268" s="132" t="s">
        <v>192</v>
      </c>
      <c r="E268" s="133" t="s">
        <v>2195</v>
      </c>
      <c r="F268" s="134" t="s">
        <v>2196</v>
      </c>
      <c r="G268" s="135" t="s">
        <v>195</v>
      </c>
      <c r="H268" s="136">
        <v>1.08</v>
      </c>
      <c r="I268" s="137"/>
      <c r="J268" s="138">
        <f>ROUND(I268*H268,2)</f>
        <v>0</v>
      </c>
      <c r="K268" s="134" t="s">
        <v>196</v>
      </c>
      <c r="L268" s="31"/>
      <c r="M268" s="139" t="s">
        <v>1</v>
      </c>
      <c r="N268" s="140" t="s">
        <v>44</v>
      </c>
      <c r="P268" s="141">
        <f>O268*H268</f>
        <v>0</v>
      </c>
      <c r="Q268" s="141">
        <v>4.0000000000000001E-3</v>
      </c>
      <c r="R268" s="141">
        <f>Q268*H268</f>
        <v>4.3200000000000001E-3</v>
      </c>
      <c r="S268" s="141">
        <v>0</v>
      </c>
      <c r="T268" s="142">
        <f>S268*H268</f>
        <v>0</v>
      </c>
      <c r="AR268" s="143" t="s">
        <v>197</v>
      </c>
      <c r="AT268" s="143" t="s">
        <v>192</v>
      </c>
      <c r="AU268" s="143" t="s">
        <v>89</v>
      </c>
      <c r="AY268" s="16" t="s">
        <v>190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87</v>
      </c>
      <c r="BK268" s="144">
        <f>ROUND(I268*H268,2)</f>
        <v>0</v>
      </c>
      <c r="BL268" s="16" t="s">
        <v>197</v>
      </c>
      <c r="BM268" s="143" t="s">
        <v>392</v>
      </c>
    </row>
    <row r="269" spans="2:65" s="1" customFormat="1" ht="19.5">
      <c r="B269" s="31"/>
      <c r="D269" s="145" t="s">
        <v>198</v>
      </c>
      <c r="F269" s="146" t="s">
        <v>2197</v>
      </c>
      <c r="I269" s="147"/>
      <c r="L269" s="31"/>
      <c r="M269" s="148"/>
      <c r="T269" s="55"/>
      <c r="AT269" s="16" t="s">
        <v>198</v>
      </c>
      <c r="AU269" s="16" t="s">
        <v>89</v>
      </c>
    </row>
    <row r="270" spans="2:65" s="1" customFormat="1">
      <c r="B270" s="31"/>
      <c r="D270" s="149" t="s">
        <v>200</v>
      </c>
      <c r="F270" s="150" t="s">
        <v>2198</v>
      </c>
      <c r="I270" s="147"/>
      <c r="L270" s="31"/>
      <c r="M270" s="148"/>
      <c r="T270" s="55"/>
      <c r="AT270" s="16" t="s">
        <v>200</v>
      </c>
      <c r="AU270" s="16" t="s">
        <v>89</v>
      </c>
    </row>
    <row r="271" spans="2:65" s="1" customFormat="1" ht="24.2" customHeight="1">
      <c r="B271" s="31"/>
      <c r="C271" s="132" t="s">
        <v>398</v>
      </c>
      <c r="D271" s="132" t="s">
        <v>192</v>
      </c>
      <c r="E271" s="133" t="s">
        <v>405</v>
      </c>
      <c r="F271" s="134" t="s">
        <v>406</v>
      </c>
      <c r="G271" s="135" t="s">
        <v>195</v>
      </c>
      <c r="H271" s="136">
        <v>1.56</v>
      </c>
      <c r="I271" s="137"/>
      <c r="J271" s="138">
        <f>ROUND(I271*H271,2)</f>
        <v>0</v>
      </c>
      <c r="K271" s="134" t="s">
        <v>196</v>
      </c>
      <c r="L271" s="31"/>
      <c r="M271" s="139" t="s">
        <v>1</v>
      </c>
      <c r="N271" s="140" t="s">
        <v>44</v>
      </c>
      <c r="P271" s="141">
        <f>O271*H271</f>
        <v>0</v>
      </c>
      <c r="Q271" s="141">
        <v>3.3579999999999999E-2</v>
      </c>
      <c r="R271" s="141">
        <f>Q271*H271</f>
        <v>5.2384800000000002E-2</v>
      </c>
      <c r="S271" s="141">
        <v>0</v>
      </c>
      <c r="T271" s="142">
        <f>S271*H271</f>
        <v>0</v>
      </c>
      <c r="AR271" s="143" t="s">
        <v>197</v>
      </c>
      <c r="AT271" s="143" t="s">
        <v>192</v>
      </c>
      <c r="AU271" s="143" t="s">
        <v>89</v>
      </c>
      <c r="AY271" s="16" t="s">
        <v>190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87</v>
      </c>
      <c r="BK271" s="144">
        <f>ROUND(I271*H271,2)</f>
        <v>0</v>
      </c>
      <c r="BL271" s="16" t="s">
        <v>197</v>
      </c>
      <c r="BM271" s="143" t="s">
        <v>401</v>
      </c>
    </row>
    <row r="272" spans="2:65" s="1" customFormat="1">
      <c r="B272" s="31"/>
      <c r="D272" s="145" t="s">
        <v>198</v>
      </c>
      <c r="F272" s="146" t="s">
        <v>408</v>
      </c>
      <c r="I272" s="147"/>
      <c r="L272" s="31"/>
      <c r="M272" s="148"/>
      <c r="T272" s="55"/>
      <c r="AT272" s="16" t="s">
        <v>198</v>
      </c>
      <c r="AU272" s="16" t="s">
        <v>89</v>
      </c>
    </row>
    <row r="273" spans="2:65" s="1" customFormat="1">
      <c r="B273" s="31"/>
      <c r="D273" s="149" t="s">
        <v>200</v>
      </c>
      <c r="F273" s="150" t="s">
        <v>409</v>
      </c>
      <c r="I273" s="147"/>
      <c r="L273" s="31"/>
      <c r="M273" s="148"/>
      <c r="T273" s="55"/>
      <c r="AT273" s="16" t="s">
        <v>200</v>
      </c>
      <c r="AU273" s="16" t="s">
        <v>89</v>
      </c>
    </row>
    <row r="274" spans="2:65" s="1" customFormat="1" ht="24.2" customHeight="1">
      <c r="B274" s="31"/>
      <c r="C274" s="132" t="s">
        <v>297</v>
      </c>
      <c r="D274" s="132" t="s">
        <v>192</v>
      </c>
      <c r="E274" s="133" t="s">
        <v>416</v>
      </c>
      <c r="F274" s="134" t="s">
        <v>417</v>
      </c>
      <c r="G274" s="135" t="s">
        <v>368</v>
      </c>
      <c r="H274" s="136">
        <v>7.8</v>
      </c>
      <c r="I274" s="137"/>
      <c r="J274" s="138">
        <f>ROUND(I274*H274,2)</f>
        <v>0</v>
      </c>
      <c r="K274" s="134" t="s">
        <v>196</v>
      </c>
      <c r="L274" s="31"/>
      <c r="M274" s="139" t="s">
        <v>1</v>
      </c>
      <c r="N274" s="140" t="s">
        <v>44</v>
      </c>
      <c r="P274" s="141">
        <f>O274*H274</f>
        <v>0</v>
      </c>
      <c r="Q274" s="141">
        <v>1.5E-3</v>
      </c>
      <c r="R274" s="141">
        <f>Q274*H274</f>
        <v>1.17E-2</v>
      </c>
      <c r="S274" s="141">
        <v>0</v>
      </c>
      <c r="T274" s="142">
        <f>S274*H274</f>
        <v>0</v>
      </c>
      <c r="AR274" s="143" t="s">
        <v>197</v>
      </c>
      <c r="AT274" s="143" t="s">
        <v>192</v>
      </c>
      <c r="AU274" s="143" t="s">
        <v>89</v>
      </c>
      <c r="AY274" s="16" t="s">
        <v>190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87</v>
      </c>
      <c r="BK274" s="144">
        <f>ROUND(I274*H274,2)</f>
        <v>0</v>
      </c>
      <c r="BL274" s="16" t="s">
        <v>197</v>
      </c>
      <c r="BM274" s="143" t="s">
        <v>407</v>
      </c>
    </row>
    <row r="275" spans="2:65" s="1" customFormat="1" ht="19.5">
      <c r="B275" s="31"/>
      <c r="D275" s="145" t="s">
        <v>198</v>
      </c>
      <c r="F275" s="146" t="s">
        <v>419</v>
      </c>
      <c r="I275" s="147"/>
      <c r="L275" s="31"/>
      <c r="M275" s="148"/>
      <c r="T275" s="55"/>
      <c r="AT275" s="16" t="s">
        <v>198</v>
      </c>
      <c r="AU275" s="16" t="s">
        <v>89</v>
      </c>
    </row>
    <row r="276" spans="2:65" s="1" customFormat="1">
      <c r="B276" s="31"/>
      <c r="D276" s="149" t="s">
        <v>200</v>
      </c>
      <c r="F276" s="150" t="s">
        <v>420</v>
      </c>
      <c r="I276" s="147"/>
      <c r="L276" s="31"/>
      <c r="M276" s="148"/>
      <c r="T276" s="55"/>
      <c r="AT276" s="16" t="s">
        <v>200</v>
      </c>
      <c r="AU276" s="16" t="s">
        <v>89</v>
      </c>
    </row>
    <row r="277" spans="2:65" s="1" customFormat="1" ht="24.2" customHeight="1">
      <c r="B277" s="31"/>
      <c r="C277" s="132" t="s">
        <v>410</v>
      </c>
      <c r="D277" s="132" t="s">
        <v>192</v>
      </c>
      <c r="E277" s="133" t="s">
        <v>421</v>
      </c>
      <c r="F277" s="134" t="s">
        <v>422</v>
      </c>
      <c r="G277" s="135" t="s">
        <v>368</v>
      </c>
      <c r="H277" s="136">
        <v>1338</v>
      </c>
      <c r="I277" s="137"/>
      <c r="J277" s="138">
        <f>ROUND(I277*H277,2)</f>
        <v>0</v>
      </c>
      <c r="K277" s="134" t="s">
        <v>196</v>
      </c>
      <c r="L277" s="31"/>
      <c r="M277" s="139" t="s">
        <v>1</v>
      </c>
      <c r="N277" s="140" t="s">
        <v>44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197</v>
      </c>
      <c r="AT277" s="143" t="s">
        <v>192</v>
      </c>
      <c r="AU277" s="143" t="s">
        <v>89</v>
      </c>
      <c r="AY277" s="16" t="s">
        <v>190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87</v>
      </c>
      <c r="BK277" s="144">
        <f>ROUND(I277*H277,2)</f>
        <v>0</v>
      </c>
      <c r="BL277" s="16" t="s">
        <v>197</v>
      </c>
      <c r="BM277" s="143" t="s">
        <v>413</v>
      </c>
    </row>
    <row r="278" spans="2:65" s="1" customFormat="1" ht="39">
      <c r="B278" s="31"/>
      <c r="D278" s="145" t="s">
        <v>198</v>
      </c>
      <c r="F278" s="146" t="s">
        <v>424</v>
      </c>
      <c r="I278" s="147"/>
      <c r="L278" s="31"/>
      <c r="M278" s="148"/>
      <c r="T278" s="55"/>
      <c r="AT278" s="16" t="s">
        <v>198</v>
      </c>
      <c r="AU278" s="16" t="s">
        <v>89</v>
      </c>
    </row>
    <row r="279" spans="2:65" s="1" customFormat="1">
      <c r="B279" s="31"/>
      <c r="D279" s="149" t="s">
        <v>200</v>
      </c>
      <c r="F279" s="150" t="s">
        <v>425</v>
      </c>
      <c r="I279" s="147"/>
      <c r="L279" s="31"/>
      <c r="M279" s="148"/>
      <c r="T279" s="55"/>
      <c r="AT279" s="16" t="s">
        <v>200</v>
      </c>
      <c r="AU279" s="16" t="s">
        <v>89</v>
      </c>
    </row>
    <row r="280" spans="2:65" s="1" customFormat="1" ht="16.5" customHeight="1">
      <c r="B280" s="31"/>
      <c r="C280" s="152" t="s">
        <v>302</v>
      </c>
      <c r="D280" s="152" t="s">
        <v>426</v>
      </c>
      <c r="E280" s="153" t="s">
        <v>427</v>
      </c>
      <c r="F280" s="154" t="s">
        <v>428</v>
      </c>
      <c r="G280" s="155" t="s">
        <v>368</v>
      </c>
      <c r="H280" s="156">
        <v>1404.9</v>
      </c>
      <c r="I280" s="157"/>
      <c r="J280" s="158">
        <f>ROUND(I280*H280,2)</f>
        <v>0</v>
      </c>
      <c r="K280" s="154" t="s">
        <v>1</v>
      </c>
      <c r="L280" s="159"/>
      <c r="M280" s="160" t="s">
        <v>1</v>
      </c>
      <c r="N280" s="161" t="s">
        <v>44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216</v>
      </c>
      <c r="AT280" s="143" t="s">
        <v>426</v>
      </c>
      <c r="AU280" s="143" t="s">
        <v>89</v>
      </c>
      <c r="AY280" s="16" t="s">
        <v>190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87</v>
      </c>
      <c r="BK280" s="144">
        <f>ROUND(I280*H280,2)</f>
        <v>0</v>
      </c>
      <c r="BL280" s="16" t="s">
        <v>197</v>
      </c>
      <c r="BM280" s="143" t="s">
        <v>418</v>
      </c>
    </row>
    <row r="281" spans="2:65" s="1" customFormat="1">
      <c r="B281" s="31"/>
      <c r="D281" s="145" t="s">
        <v>198</v>
      </c>
      <c r="F281" s="146" t="s">
        <v>428</v>
      </c>
      <c r="I281" s="147"/>
      <c r="L281" s="31"/>
      <c r="M281" s="148"/>
      <c r="T281" s="55"/>
      <c r="AT281" s="16" t="s">
        <v>198</v>
      </c>
      <c r="AU281" s="16" t="s">
        <v>89</v>
      </c>
    </row>
    <row r="282" spans="2:65" s="1" customFormat="1" ht="19.5">
      <c r="B282" s="31"/>
      <c r="D282" s="145" t="s">
        <v>403</v>
      </c>
      <c r="F282" s="151" t="s">
        <v>430</v>
      </c>
      <c r="I282" s="147"/>
      <c r="L282" s="31"/>
      <c r="M282" s="148"/>
      <c r="T282" s="55"/>
      <c r="AT282" s="16" t="s">
        <v>403</v>
      </c>
      <c r="AU282" s="16" t="s">
        <v>89</v>
      </c>
    </row>
    <row r="283" spans="2:65" s="11" customFormat="1" ht="22.9" customHeight="1">
      <c r="B283" s="121"/>
      <c r="D283" s="122" t="s">
        <v>78</v>
      </c>
      <c r="E283" s="130" t="s">
        <v>361</v>
      </c>
      <c r="F283" s="130" t="s">
        <v>431</v>
      </c>
      <c r="I283" s="124"/>
      <c r="J283" s="131">
        <f>BK283</f>
        <v>0</v>
      </c>
      <c r="L283" s="121"/>
      <c r="M283" s="125"/>
      <c r="P283" s="126">
        <f>SUM(P284:P369)</f>
        <v>0</v>
      </c>
      <c r="R283" s="126">
        <f>SUM(R284:R369)</f>
        <v>6.9270295876909991</v>
      </c>
      <c r="T283" s="127">
        <f>SUM(T284:T369)</f>
        <v>3.1752E-3</v>
      </c>
      <c r="AR283" s="122" t="s">
        <v>87</v>
      </c>
      <c r="AT283" s="128" t="s">
        <v>78</v>
      </c>
      <c r="AU283" s="128" t="s">
        <v>87</v>
      </c>
      <c r="AY283" s="122" t="s">
        <v>190</v>
      </c>
      <c r="BK283" s="129">
        <f>SUM(BK284:BK369)</f>
        <v>0</v>
      </c>
    </row>
    <row r="284" spans="2:65" s="1" customFormat="1" ht="24.2" customHeight="1">
      <c r="B284" s="31"/>
      <c r="C284" s="132" t="s">
        <v>327</v>
      </c>
      <c r="D284" s="132" t="s">
        <v>192</v>
      </c>
      <c r="E284" s="133" t="s">
        <v>432</v>
      </c>
      <c r="F284" s="134" t="s">
        <v>433</v>
      </c>
      <c r="G284" s="135" t="s">
        <v>195</v>
      </c>
      <c r="H284" s="136">
        <v>317.52</v>
      </c>
      <c r="I284" s="137"/>
      <c r="J284" s="138">
        <f>ROUND(I284*H284,2)</f>
        <v>0</v>
      </c>
      <c r="K284" s="134" t="s">
        <v>196</v>
      </c>
      <c r="L284" s="31"/>
      <c r="M284" s="139" t="s">
        <v>1</v>
      </c>
      <c r="N284" s="140" t="s">
        <v>44</v>
      </c>
      <c r="P284" s="141">
        <f>O284*H284</f>
        <v>0</v>
      </c>
      <c r="Q284" s="141">
        <v>0</v>
      </c>
      <c r="R284" s="141">
        <f>Q284*H284</f>
        <v>0</v>
      </c>
      <c r="S284" s="141">
        <v>1.0000000000000001E-5</v>
      </c>
      <c r="T284" s="142">
        <f>S284*H284</f>
        <v>3.1752E-3</v>
      </c>
      <c r="AR284" s="143" t="s">
        <v>197</v>
      </c>
      <c r="AT284" s="143" t="s">
        <v>192</v>
      </c>
      <c r="AU284" s="143" t="s">
        <v>89</v>
      </c>
      <c r="AY284" s="16" t="s">
        <v>190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87</v>
      </c>
      <c r="BK284" s="144">
        <f>ROUND(I284*H284,2)</f>
        <v>0</v>
      </c>
      <c r="BL284" s="16" t="s">
        <v>197</v>
      </c>
      <c r="BM284" s="143" t="s">
        <v>423</v>
      </c>
    </row>
    <row r="285" spans="2:65" s="1" customFormat="1" ht="19.5">
      <c r="B285" s="31"/>
      <c r="D285" s="145" t="s">
        <v>198</v>
      </c>
      <c r="F285" s="146" t="s">
        <v>435</v>
      </c>
      <c r="I285" s="147"/>
      <c r="L285" s="31"/>
      <c r="M285" s="148"/>
      <c r="T285" s="55"/>
      <c r="AT285" s="16" t="s">
        <v>198</v>
      </c>
      <c r="AU285" s="16" t="s">
        <v>89</v>
      </c>
    </row>
    <row r="286" spans="2:65" s="1" customFormat="1">
      <c r="B286" s="31"/>
      <c r="D286" s="149" t="s">
        <v>200</v>
      </c>
      <c r="F286" s="150" t="s">
        <v>436</v>
      </c>
      <c r="I286" s="147"/>
      <c r="L286" s="31"/>
      <c r="M286" s="148"/>
      <c r="T286" s="55"/>
      <c r="AT286" s="16" t="s">
        <v>200</v>
      </c>
      <c r="AU286" s="16" t="s">
        <v>89</v>
      </c>
    </row>
    <row r="287" spans="2:65" s="1" customFormat="1" ht="16.5" customHeight="1">
      <c r="B287" s="31"/>
      <c r="C287" s="132" t="s">
        <v>307</v>
      </c>
      <c r="D287" s="132" t="s">
        <v>192</v>
      </c>
      <c r="E287" s="133" t="s">
        <v>437</v>
      </c>
      <c r="F287" s="134" t="s">
        <v>438</v>
      </c>
      <c r="G287" s="135" t="s">
        <v>195</v>
      </c>
      <c r="H287" s="136">
        <v>452.61599999999999</v>
      </c>
      <c r="I287" s="137"/>
      <c r="J287" s="138">
        <f>ROUND(I287*H287,2)</f>
        <v>0</v>
      </c>
      <c r="K287" s="134" t="s">
        <v>196</v>
      </c>
      <c r="L287" s="31"/>
      <c r="M287" s="139" t="s">
        <v>1</v>
      </c>
      <c r="N287" s="140" t="s">
        <v>44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197</v>
      </c>
      <c r="AT287" s="143" t="s">
        <v>192</v>
      </c>
      <c r="AU287" s="143" t="s">
        <v>89</v>
      </c>
      <c r="AY287" s="16" t="s">
        <v>190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87</v>
      </c>
      <c r="BK287" s="144">
        <f>ROUND(I287*H287,2)</f>
        <v>0</v>
      </c>
      <c r="BL287" s="16" t="s">
        <v>197</v>
      </c>
      <c r="BM287" s="143" t="s">
        <v>429</v>
      </c>
    </row>
    <row r="288" spans="2:65" s="1" customFormat="1">
      <c r="B288" s="31"/>
      <c r="D288" s="145" t="s">
        <v>198</v>
      </c>
      <c r="F288" s="146" t="s">
        <v>440</v>
      </c>
      <c r="I288" s="147"/>
      <c r="L288" s="31"/>
      <c r="M288" s="148"/>
      <c r="T288" s="55"/>
      <c r="AT288" s="16" t="s">
        <v>198</v>
      </c>
      <c r="AU288" s="16" t="s">
        <v>89</v>
      </c>
    </row>
    <row r="289" spans="2:65" s="1" customFormat="1">
      <c r="B289" s="31"/>
      <c r="D289" s="149" t="s">
        <v>200</v>
      </c>
      <c r="F289" s="150" t="s">
        <v>441</v>
      </c>
      <c r="I289" s="147"/>
      <c r="L289" s="31"/>
      <c r="M289" s="148"/>
      <c r="T289" s="55"/>
      <c r="AT289" s="16" t="s">
        <v>200</v>
      </c>
      <c r="AU289" s="16" t="s">
        <v>89</v>
      </c>
    </row>
    <row r="290" spans="2:65" s="1" customFormat="1" ht="24.2" customHeight="1">
      <c r="B290" s="31"/>
      <c r="C290" s="132" t="s">
        <v>364</v>
      </c>
      <c r="D290" s="132" t="s">
        <v>192</v>
      </c>
      <c r="E290" s="133" t="s">
        <v>443</v>
      </c>
      <c r="F290" s="134" t="s">
        <v>444</v>
      </c>
      <c r="G290" s="135" t="s">
        <v>195</v>
      </c>
      <c r="H290" s="136">
        <v>12.878</v>
      </c>
      <c r="I290" s="137"/>
      <c r="J290" s="138">
        <f>ROUND(I290*H290,2)</f>
        <v>0</v>
      </c>
      <c r="K290" s="134" t="s">
        <v>1</v>
      </c>
      <c r="L290" s="31"/>
      <c r="M290" s="139" t="s">
        <v>1</v>
      </c>
      <c r="N290" s="140" t="s">
        <v>44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197</v>
      </c>
      <c r="AT290" s="143" t="s">
        <v>192</v>
      </c>
      <c r="AU290" s="143" t="s">
        <v>89</v>
      </c>
      <c r="AY290" s="16" t="s">
        <v>190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6" t="s">
        <v>87</v>
      </c>
      <c r="BK290" s="144">
        <f>ROUND(I290*H290,2)</f>
        <v>0</v>
      </c>
      <c r="BL290" s="16" t="s">
        <v>197</v>
      </c>
      <c r="BM290" s="143" t="s">
        <v>434</v>
      </c>
    </row>
    <row r="291" spans="2:65" s="1" customFormat="1">
      <c r="B291" s="31"/>
      <c r="D291" s="145" t="s">
        <v>198</v>
      </c>
      <c r="F291" s="146" t="s">
        <v>444</v>
      </c>
      <c r="I291" s="147"/>
      <c r="L291" s="31"/>
      <c r="M291" s="148"/>
      <c r="T291" s="55"/>
      <c r="AT291" s="16" t="s">
        <v>198</v>
      </c>
      <c r="AU291" s="16" t="s">
        <v>89</v>
      </c>
    </row>
    <row r="292" spans="2:65" s="1" customFormat="1" ht="44.25" customHeight="1">
      <c r="B292" s="31"/>
      <c r="C292" s="132" t="s">
        <v>312</v>
      </c>
      <c r="D292" s="132" t="s">
        <v>192</v>
      </c>
      <c r="E292" s="133" t="s">
        <v>446</v>
      </c>
      <c r="F292" s="134" t="s">
        <v>447</v>
      </c>
      <c r="G292" s="135" t="s">
        <v>195</v>
      </c>
      <c r="H292" s="136">
        <v>18.405999999999999</v>
      </c>
      <c r="I292" s="137"/>
      <c r="J292" s="138">
        <f>ROUND(I292*H292,2)</f>
        <v>0</v>
      </c>
      <c r="K292" s="134" t="s">
        <v>196</v>
      </c>
      <c r="L292" s="31"/>
      <c r="M292" s="139" t="s">
        <v>1</v>
      </c>
      <c r="N292" s="140" t="s">
        <v>44</v>
      </c>
      <c r="P292" s="141">
        <f>O292*H292</f>
        <v>0</v>
      </c>
      <c r="Q292" s="141">
        <v>8.5961600000000003E-3</v>
      </c>
      <c r="R292" s="141">
        <f>Q292*H292</f>
        <v>0.15822092095999998</v>
      </c>
      <c r="S292" s="141">
        <v>0</v>
      </c>
      <c r="T292" s="142">
        <f>S292*H292</f>
        <v>0</v>
      </c>
      <c r="AR292" s="143" t="s">
        <v>197</v>
      </c>
      <c r="AT292" s="143" t="s">
        <v>192</v>
      </c>
      <c r="AU292" s="143" t="s">
        <v>89</v>
      </c>
      <c r="AY292" s="16" t="s">
        <v>190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87</v>
      </c>
      <c r="BK292" s="144">
        <f>ROUND(I292*H292,2)</f>
        <v>0</v>
      </c>
      <c r="BL292" s="16" t="s">
        <v>197</v>
      </c>
      <c r="BM292" s="143" t="s">
        <v>439</v>
      </c>
    </row>
    <row r="293" spans="2:65" s="1" customFormat="1" ht="39">
      <c r="B293" s="31"/>
      <c r="D293" s="145" t="s">
        <v>198</v>
      </c>
      <c r="F293" s="146" t="s">
        <v>449</v>
      </c>
      <c r="I293" s="147"/>
      <c r="L293" s="31"/>
      <c r="M293" s="148"/>
      <c r="T293" s="55"/>
      <c r="AT293" s="16" t="s">
        <v>198</v>
      </c>
      <c r="AU293" s="16" t="s">
        <v>89</v>
      </c>
    </row>
    <row r="294" spans="2:65" s="1" customFormat="1">
      <c r="B294" s="31"/>
      <c r="D294" s="149" t="s">
        <v>200</v>
      </c>
      <c r="F294" s="150" t="s">
        <v>450</v>
      </c>
      <c r="I294" s="147"/>
      <c r="L294" s="31"/>
      <c r="M294" s="148"/>
      <c r="T294" s="55"/>
      <c r="AT294" s="16" t="s">
        <v>200</v>
      </c>
      <c r="AU294" s="16" t="s">
        <v>89</v>
      </c>
    </row>
    <row r="295" spans="2:65" s="1" customFormat="1" ht="49.15" customHeight="1">
      <c r="B295" s="31"/>
      <c r="C295" s="152" t="s">
        <v>442</v>
      </c>
      <c r="D295" s="152" t="s">
        <v>426</v>
      </c>
      <c r="E295" s="153" t="s">
        <v>452</v>
      </c>
      <c r="F295" s="154" t="s">
        <v>453</v>
      </c>
      <c r="G295" s="155" t="s">
        <v>195</v>
      </c>
      <c r="H295" s="156">
        <v>18.774000000000001</v>
      </c>
      <c r="I295" s="157"/>
      <c r="J295" s="158">
        <f>ROUND(I295*H295,2)</f>
        <v>0</v>
      </c>
      <c r="K295" s="154" t="s">
        <v>1</v>
      </c>
      <c r="L295" s="159"/>
      <c r="M295" s="160" t="s">
        <v>1</v>
      </c>
      <c r="N295" s="161" t="s">
        <v>44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216</v>
      </c>
      <c r="AT295" s="143" t="s">
        <v>426</v>
      </c>
      <c r="AU295" s="143" t="s">
        <v>89</v>
      </c>
      <c r="AY295" s="16" t="s">
        <v>190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6" t="s">
        <v>87</v>
      </c>
      <c r="BK295" s="144">
        <f>ROUND(I295*H295,2)</f>
        <v>0</v>
      </c>
      <c r="BL295" s="16" t="s">
        <v>197</v>
      </c>
      <c r="BM295" s="143" t="s">
        <v>445</v>
      </c>
    </row>
    <row r="296" spans="2:65" s="1" customFormat="1" ht="29.25">
      <c r="B296" s="31"/>
      <c r="D296" s="145" t="s">
        <v>198</v>
      </c>
      <c r="F296" s="146" t="s">
        <v>453</v>
      </c>
      <c r="I296" s="147"/>
      <c r="L296" s="31"/>
      <c r="M296" s="148"/>
      <c r="T296" s="55"/>
      <c r="AT296" s="16" t="s">
        <v>198</v>
      </c>
      <c r="AU296" s="16" t="s">
        <v>89</v>
      </c>
    </row>
    <row r="297" spans="2:65" s="1" customFormat="1" ht="19.5">
      <c r="B297" s="31"/>
      <c r="D297" s="145" t="s">
        <v>403</v>
      </c>
      <c r="F297" s="151" t="s">
        <v>455</v>
      </c>
      <c r="I297" s="147"/>
      <c r="L297" s="31"/>
      <c r="M297" s="148"/>
      <c r="T297" s="55"/>
      <c r="AT297" s="16" t="s">
        <v>403</v>
      </c>
      <c r="AU297" s="16" t="s">
        <v>89</v>
      </c>
    </row>
    <row r="298" spans="2:65" s="1" customFormat="1" ht="44.25" customHeight="1">
      <c r="B298" s="31"/>
      <c r="C298" s="132" t="s">
        <v>318</v>
      </c>
      <c r="D298" s="132" t="s">
        <v>192</v>
      </c>
      <c r="E298" s="133" t="s">
        <v>446</v>
      </c>
      <c r="F298" s="134" t="s">
        <v>447</v>
      </c>
      <c r="G298" s="135" t="s">
        <v>195</v>
      </c>
      <c r="H298" s="136">
        <v>269.05399999999997</v>
      </c>
      <c r="I298" s="137"/>
      <c r="J298" s="138">
        <f>ROUND(I298*H298,2)</f>
        <v>0</v>
      </c>
      <c r="K298" s="134" t="s">
        <v>196</v>
      </c>
      <c r="L298" s="31"/>
      <c r="M298" s="139" t="s">
        <v>1</v>
      </c>
      <c r="N298" s="140" t="s">
        <v>44</v>
      </c>
      <c r="P298" s="141">
        <f>O298*H298</f>
        <v>0</v>
      </c>
      <c r="Q298" s="141">
        <v>8.5961600000000003E-3</v>
      </c>
      <c r="R298" s="141">
        <f>Q298*H298</f>
        <v>2.3128312326399998</v>
      </c>
      <c r="S298" s="141">
        <v>0</v>
      </c>
      <c r="T298" s="142">
        <f>S298*H298</f>
        <v>0</v>
      </c>
      <c r="AR298" s="143" t="s">
        <v>197</v>
      </c>
      <c r="AT298" s="143" t="s">
        <v>192</v>
      </c>
      <c r="AU298" s="143" t="s">
        <v>89</v>
      </c>
      <c r="AY298" s="16" t="s">
        <v>190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87</v>
      </c>
      <c r="BK298" s="144">
        <f>ROUND(I298*H298,2)</f>
        <v>0</v>
      </c>
      <c r="BL298" s="16" t="s">
        <v>197</v>
      </c>
      <c r="BM298" s="143" t="s">
        <v>448</v>
      </c>
    </row>
    <row r="299" spans="2:65" s="1" customFormat="1" ht="39">
      <c r="B299" s="31"/>
      <c r="D299" s="145" t="s">
        <v>198</v>
      </c>
      <c r="F299" s="146" t="s">
        <v>449</v>
      </c>
      <c r="I299" s="147"/>
      <c r="L299" s="31"/>
      <c r="M299" s="148"/>
      <c r="T299" s="55"/>
      <c r="AT299" s="16" t="s">
        <v>198</v>
      </c>
      <c r="AU299" s="16" t="s">
        <v>89</v>
      </c>
    </row>
    <row r="300" spans="2:65" s="1" customFormat="1">
      <c r="B300" s="31"/>
      <c r="D300" s="149" t="s">
        <v>200</v>
      </c>
      <c r="F300" s="150" t="s">
        <v>450</v>
      </c>
      <c r="I300" s="147"/>
      <c r="L300" s="31"/>
      <c r="M300" s="148"/>
      <c r="T300" s="55"/>
      <c r="AT300" s="16" t="s">
        <v>200</v>
      </c>
      <c r="AU300" s="16" t="s">
        <v>89</v>
      </c>
    </row>
    <row r="301" spans="2:65" s="1" customFormat="1" ht="21.75" customHeight="1">
      <c r="B301" s="31"/>
      <c r="C301" s="152" t="s">
        <v>451</v>
      </c>
      <c r="D301" s="152" t="s">
        <v>426</v>
      </c>
      <c r="E301" s="153" t="s">
        <v>468</v>
      </c>
      <c r="F301" s="154" t="s">
        <v>469</v>
      </c>
      <c r="G301" s="155" t="s">
        <v>195</v>
      </c>
      <c r="H301" s="156">
        <v>274.435</v>
      </c>
      <c r="I301" s="157"/>
      <c r="J301" s="158">
        <f>ROUND(I301*H301,2)</f>
        <v>0</v>
      </c>
      <c r="K301" s="154" t="s">
        <v>196</v>
      </c>
      <c r="L301" s="159"/>
      <c r="M301" s="160" t="s">
        <v>1</v>
      </c>
      <c r="N301" s="161" t="s">
        <v>44</v>
      </c>
      <c r="P301" s="141">
        <f>O301*H301</f>
        <v>0</v>
      </c>
      <c r="Q301" s="141">
        <v>2.0999999999999999E-3</v>
      </c>
      <c r="R301" s="141">
        <f>Q301*H301</f>
        <v>0.57631349999999992</v>
      </c>
      <c r="S301" s="141">
        <v>0</v>
      </c>
      <c r="T301" s="142">
        <f>S301*H301</f>
        <v>0</v>
      </c>
      <c r="AR301" s="143" t="s">
        <v>216</v>
      </c>
      <c r="AT301" s="143" t="s">
        <v>426</v>
      </c>
      <c r="AU301" s="143" t="s">
        <v>89</v>
      </c>
      <c r="AY301" s="16" t="s">
        <v>190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87</v>
      </c>
      <c r="BK301" s="144">
        <f>ROUND(I301*H301,2)</f>
        <v>0</v>
      </c>
      <c r="BL301" s="16" t="s">
        <v>197</v>
      </c>
      <c r="BM301" s="143" t="s">
        <v>454</v>
      </c>
    </row>
    <row r="302" spans="2:65" s="1" customFormat="1">
      <c r="B302" s="31"/>
      <c r="D302" s="145" t="s">
        <v>198</v>
      </c>
      <c r="F302" s="146" t="s">
        <v>469</v>
      </c>
      <c r="I302" s="147"/>
      <c r="L302" s="31"/>
      <c r="M302" s="148"/>
      <c r="T302" s="55"/>
      <c r="AT302" s="16" t="s">
        <v>198</v>
      </c>
      <c r="AU302" s="16" t="s">
        <v>89</v>
      </c>
    </row>
    <row r="303" spans="2:65" s="1" customFormat="1" ht="37.9" customHeight="1">
      <c r="B303" s="31"/>
      <c r="C303" s="132" t="s">
        <v>323</v>
      </c>
      <c r="D303" s="132" t="s">
        <v>192</v>
      </c>
      <c r="E303" s="133" t="s">
        <v>471</v>
      </c>
      <c r="F303" s="134" t="s">
        <v>472</v>
      </c>
      <c r="G303" s="135" t="s">
        <v>368</v>
      </c>
      <c r="H303" s="136">
        <v>107.05</v>
      </c>
      <c r="I303" s="137"/>
      <c r="J303" s="138">
        <f>ROUND(I303*H303,2)</f>
        <v>0</v>
      </c>
      <c r="K303" s="134" t="s">
        <v>196</v>
      </c>
      <c r="L303" s="31"/>
      <c r="M303" s="139" t="s">
        <v>1</v>
      </c>
      <c r="N303" s="140" t="s">
        <v>44</v>
      </c>
      <c r="P303" s="141">
        <f>O303*H303</f>
        <v>0</v>
      </c>
      <c r="Q303" s="141">
        <v>1.758E-3</v>
      </c>
      <c r="R303" s="141">
        <f>Q303*H303</f>
        <v>0.1881939</v>
      </c>
      <c r="S303" s="141">
        <v>0</v>
      </c>
      <c r="T303" s="142">
        <f>S303*H303</f>
        <v>0</v>
      </c>
      <c r="AR303" s="143" t="s">
        <v>197</v>
      </c>
      <c r="AT303" s="143" t="s">
        <v>192</v>
      </c>
      <c r="AU303" s="143" t="s">
        <v>89</v>
      </c>
      <c r="AY303" s="16" t="s">
        <v>190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6" t="s">
        <v>87</v>
      </c>
      <c r="BK303" s="144">
        <f>ROUND(I303*H303,2)</f>
        <v>0</v>
      </c>
      <c r="BL303" s="16" t="s">
        <v>197</v>
      </c>
      <c r="BM303" s="143" t="s">
        <v>458</v>
      </c>
    </row>
    <row r="304" spans="2:65" s="1" customFormat="1" ht="29.25">
      <c r="B304" s="31"/>
      <c r="D304" s="145" t="s">
        <v>198</v>
      </c>
      <c r="F304" s="146" t="s">
        <v>474</v>
      </c>
      <c r="I304" s="147"/>
      <c r="L304" s="31"/>
      <c r="M304" s="148"/>
      <c r="T304" s="55"/>
      <c r="AT304" s="16" t="s">
        <v>198</v>
      </c>
      <c r="AU304" s="16" t="s">
        <v>89</v>
      </c>
    </row>
    <row r="305" spans="2:65" s="1" customFormat="1">
      <c r="B305" s="31"/>
      <c r="D305" s="149" t="s">
        <v>200</v>
      </c>
      <c r="F305" s="150" t="s">
        <v>475</v>
      </c>
      <c r="I305" s="147"/>
      <c r="L305" s="31"/>
      <c r="M305" s="148"/>
      <c r="T305" s="55"/>
      <c r="AT305" s="16" t="s">
        <v>200</v>
      </c>
      <c r="AU305" s="16" t="s">
        <v>89</v>
      </c>
    </row>
    <row r="306" spans="2:65" s="1" customFormat="1" ht="21.75" customHeight="1">
      <c r="B306" s="31"/>
      <c r="C306" s="152" t="s">
        <v>461</v>
      </c>
      <c r="D306" s="152" t="s">
        <v>426</v>
      </c>
      <c r="E306" s="153" t="s">
        <v>477</v>
      </c>
      <c r="F306" s="154" t="s">
        <v>478</v>
      </c>
      <c r="G306" s="155" t="s">
        <v>195</v>
      </c>
      <c r="H306" s="156">
        <v>21.838000000000001</v>
      </c>
      <c r="I306" s="157"/>
      <c r="J306" s="158">
        <f>ROUND(I306*H306,2)</f>
        <v>0</v>
      </c>
      <c r="K306" s="154" t="s">
        <v>196</v>
      </c>
      <c r="L306" s="159"/>
      <c r="M306" s="160" t="s">
        <v>1</v>
      </c>
      <c r="N306" s="161" t="s">
        <v>44</v>
      </c>
      <c r="P306" s="141">
        <f>O306*H306</f>
        <v>0</v>
      </c>
      <c r="Q306" s="141">
        <v>5.9999999999999995E-4</v>
      </c>
      <c r="R306" s="141">
        <f>Q306*H306</f>
        <v>1.31028E-2</v>
      </c>
      <c r="S306" s="141">
        <v>0</v>
      </c>
      <c r="T306" s="142">
        <f>S306*H306</f>
        <v>0</v>
      </c>
      <c r="AR306" s="143" t="s">
        <v>216</v>
      </c>
      <c r="AT306" s="143" t="s">
        <v>426</v>
      </c>
      <c r="AU306" s="143" t="s">
        <v>89</v>
      </c>
      <c r="AY306" s="16" t="s">
        <v>190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87</v>
      </c>
      <c r="BK306" s="144">
        <f>ROUND(I306*H306,2)</f>
        <v>0</v>
      </c>
      <c r="BL306" s="16" t="s">
        <v>197</v>
      </c>
      <c r="BM306" s="143" t="s">
        <v>465</v>
      </c>
    </row>
    <row r="307" spans="2:65" s="1" customFormat="1">
      <c r="B307" s="31"/>
      <c r="D307" s="145" t="s">
        <v>198</v>
      </c>
      <c r="F307" s="146" t="s">
        <v>478</v>
      </c>
      <c r="I307" s="147"/>
      <c r="L307" s="31"/>
      <c r="M307" s="148"/>
      <c r="T307" s="55"/>
      <c r="AT307" s="16" t="s">
        <v>198</v>
      </c>
      <c r="AU307" s="16" t="s">
        <v>89</v>
      </c>
    </row>
    <row r="308" spans="2:65" s="1" customFormat="1" ht="24.2" customHeight="1">
      <c r="B308" s="31"/>
      <c r="C308" s="132" t="s">
        <v>332</v>
      </c>
      <c r="D308" s="132" t="s">
        <v>192</v>
      </c>
      <c r="E308" s="133" t="s">
        <v>518</v>
      </c>
      <c r="F308" s="134" t="s">
        <v>519</v>
      </c>
      <c r="G308" s="135" t="s">
        <v>195</v>
      </c>
      <c r="H308" s="136">
        <v>134.792</v>
      </c>
      <c r="I308" s="137"/>
      <c r="J308" s="138">
        <f>ROUND(I308*H308,2)</f>
        <v>0</v>
      </c>
      <c r="K308" s="134" t="s">
        <v>196</v>
      </c>
      <c r="L308" s="31"/>
      <c r="M308" s="139" t="s">
        <v>1</v>
      </c>
      <c r="N308" s="140" t="s">
        <v>44</v>
      </c>
      <c r="P308" s="141">
        <f>O308*H308</f>
        <v>0</v>
      </c>
      <c r="Q308" s="141">
        <v>4.3839999999999999E-3</v>
      </c>
      <c r="R308" s="141">
        <f>Q308*H308</f>
        <v>0.59092812799999994</v>
      </c>
      <c r="S308" s="141">
        <v>0</v>
      </c>
      <c r="T308" s="142">
        <f>S308*H308</f>
        <v>0</v>
      </c>
      <c r="AR308" s="143" t="s">
        <v>197</v>
      </c>
      <c r="AT308" s="143" t="s">
        <v>192</v>
      </c>
      <c r="AU308" s="143" t="s">
        <v>89</v>
      </c>
      <c r="AY308" s="16" t="s">
        <v>190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87</v>
      </c>
      <c r="BK308" s="144">
        <f>ROUND(I308*H308,2)</f>
        <v>0</v>
      </c>
      <c r="BL308" s="16" t="s">
        <v>197</v>
      </c>
      <c r="BM308" s="143" t="s">
        <v>466</v>
      </c>
    </row>
    <row r="309" spans="2:65" s="1" customFormat="1" ht="19.5">
      <c r="B309" s="31"/>
      <c r="D309" s="145" t="s">
        <v>198</v>
      </c>
      <c r="F309" s="146" t="s">
        <v>521</v>
      </c>
      <c r="I309" s="147"/>
      <c r="L309" s="31"/>
      <c r="M309" s="148"/>
      <c r="T309" s="55"/>
      <c r="AT309" s="16" t="s">
        <v>198</v>
      </c>
      <c r="AU309" s="16" t="s">
        <v>89</v>
      </c>
    </row>
    <row r="310" spans="2:65" s="1" customFormat="1">
      <c r="B310" s="31"/>
      <c r="D310" s="149" t="s">
        <v>200</v>
      </c>
      <c r="F310" s="150" t="s">
        <v>522</v>
      </c>
      <c r="I310" s="147"/>
      <c r="L310" s="31"/>
      <c r="M310" s="148"/>
      <c r="T310" s="55"/>
      <c r="AT310" s="16" t="s">
        <v>200</v>
      </c>
      <c r="AU310" s="16" t="s">
        <v>89</v>
      </c>
    </row>
    <row r="311" spans="2:65" s="1" customFormat="1" ht="24.2" customHeight="1">
      <c r="B311" s="31"/>
      <c r="C311" s="132" t="s">
        <v>467</v>
      </c>
      <c r="D311" s="132" t="s">
        <v>192</v>
      </c>
      <c r="E311" s="133" t="s">
        <v>485</v>
      </c>
      <c r="F311" s="134" t="s">
        <v>486</v>
      </c>
      <c r="G311" s="135" t="s">
        <v>195</v>
      </c>
      <c r="H311" s="136">
        <v>5.968</v>
      </c>
      <c r="I311" s="137"/>
      <c r="J311" s="138">
        <f>ROUND(I311*H311,2)</f>
        <v>0</v>
      </c>
      <c r="K311" s="134" t="s">
        <v>196</v>
      </c>
      <c r="L311" s="31"/>
      <c r="M311" s="139" t="s">
        <v>1</v>
      </c>
      <c r="N311" s="140" t="s">
        <v>44</v>
      </c>
      <c r="P311" s="141">
        <f>O311*H311</f>
        <v>0</v>
      </c>
      <c r="Q311" s="141">
        <v>5.7000000000000002E-3</v>
      </c>
      <c r="R311" s="141">
        <f>Q311*H311</f>
        <v>3.4017600000000002E-2</v>
      </c>
      <c r="S311" s="141">
        <v>0</v>
      </c>
      <c r="T311" s="142">
        <f>S311*H311</f>
        <v>0</v>
      </c>
      <c r="AR311" s="143" t="s">
        <v>197</v>
      </c>
      <c r="AT311" s="143" t="s">
        <v>192</v>
      </c>
      <c r="AU311" s="143" t="s">
        <v>89</v>
      </c>
      <c r="AY311" s="16" t="s">
        <v>190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87</v>
      </c>
      <c r="BK311" s="144">
        <f>ROUND(I311*H311,2)</f>
        <v>0</v>
      </c>
      <c r="BL311" s="16" t="s">
        <v>197</v>
      </c>
      <c r="BM311" s="143" t="s">
        <v>470</v>
      </c>
    </row>
    <row r="312" spans="2:65" s="1" customFormat="1" ht="19.5">
      <c r="B312" s="31"/>
      <c r="D312" s="145" t="s">
        <v>198</v>
      </c>
      <c r="F312" s="146" t="s">
        <v>488</v>
      </c>
      <c r="I312" s="147"/>
      <c r="L312" s="31"/>
      <c r="M312" s="148"/>
      <c r="T312" s="55"/>
      <c r="AT312" s="16" t="s">
        <v>198</v>
      </c>
      <c r="AU312" s="16" t="s">
        <v>89</v>
      </c>
    </row>
    <row r="313" spans="2:65" s="1" customFormat="1">
      <c r="B313" s="31"/>
      <c r="D313" s="149" t="s">
        <v>200</v>
      </c>
      <c r="F313" s="150" t="s">
        <v>489</v>
      </c>
      <c r="I313" s="147"/>
      <c r="L313" s="31"/>
      <c r="M313" s="148"/>
      <c r="T313" s="55"/>
      <c r="AT313" s="16" t="s">
        <v>200</v>
      </c>
      <c r="AU313" s="16" t="s">
        <v>89</v>
      </c>
    </row>
    <row r="314" spans="2:65" s="1" customFormat="1" ht="24.2" customHeight="1">
      <c r="B314" s="31"/>
      <c r="C314" s="132" t="s">
        <v>337</v>
      </c>
      <c r="D314" s="132" t="s">
        <v>192</v>
      </c>
      <c r="E314" s="133" t="s">
        <v>491</v>
      </c>
      <c r="F314" s="134" t="s">
        <v>492</v>
      </c>
      <c r="G314" s="135" t="s">
        <v>195</v>
      </c>
      <c r="H314" s="136">
        <v>5.968</v>
      </c>
      <c r="I314" s="137"/>
      <c r="J314" s="138">
        <f>ROUND(I314*H314,2)</f>
        <v>0</v>
      </c>
      <c r="K314" s="134" t="s">
        <v>196</v>
      </c>
      <c r="L314" s="31"/>
      <c r="M314" s="139" t="s">
        <v>1</v>
      </c>
      <c r="N314" s="140" t="s">
        <v>44</v>
      </c>
      <c r="P314" s="141">
        <f>O314*H314</f>
        <v>0</v>
      </c>
      <c r="Q314" s="141">
        <v>2.2000000000000001E-4</v>
      </c>
      <c r="R314" s="141">
        <f>Q314*H314</f>
        <v>1.31296E-3</v>
      </c>
      <c r="S314" s="141">
        <v>0</v>
      </c>
      <c r="T314" s="142">
        <f>S314*H314</f>
        <v>0</v>
      </c>
      <c r="AR314" s="143" t="s">
        <v>197</v>
      </c>
      <c r="AT314" s="143" t="s">
        <v>192</v>
      </c>
      <c r="AU314" s="143" t="s">
        <v>89</v>
      </c>
      <c r="AY314" s="16" t="s">
        <v>190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87</v>
      </c>
      <c r="BK314" s="144">
        <f>ROUND(I314*H314,2)</f>
        <v>0</v>
      </c>
      <c r="BL314" s="16" t="s">
        <v>197</v>
      </c>
      <c r="BM314" s="143" t="s">
        <v>473</v>
      </c>
    </row>
    <row r="315" spans="2:65" s="1" customFormat="1" ht="19.5">
      <c r="B315" s="31"/>
      <c r="D315" s="145" t="s">
        <v>198</v>
      </c>
      <c r="F315" s="146" t="s">
        <v>494</v>
      </c>
      <c r="I315" s="147"/>
      <c r="L315" s="31"/>
      <c r="M315" s="148"/>
      <c r="T315" s="55"/>
      <c r="AT315" s="16" t="s">
        <v>198</v>
      </c>
      <c r="AU315" s="16" t="s">
        <v>89</v>
      </c>
    </row>
    <row r="316" spans="2:65" s="1" customFormat="1">
      <c r="B316" s="31"/>
      <c r="D316" s="149" t="s">
        <v>200</v>
      </c>
      <c r="F316" s="150" t="s">
        <v>495</v>
      </c>
      <c r="I316" s="147"/>
      <c r="L316" s="31"/>
      <c r="M316" s="148"/>
      <c r="T316" s="55"/>
      <c r="AT316" s="16" t="s">
        <v>200</v>
      </c>
      <c r="AU316" s="16" t="s">
        <v>89</v>
      </c>
    </row>
    <row r="317" spans="2:65" s="1" customFormat="1" ht="24.2" customHeight="1">
      <c r="B317" s="31"/>
      <c r="C317" s="132" t="s">
        <v>476</v>
      </c>
      <c r="D317" s="132" t="s">
        <v>192</v>
      </c>
      <c r="E317" s="133" t="s">
        <v>507</v>
      </c>
      <c r="F317" s="134" t="s">
        <v>508</v>
      </c>
      <c r="G317" s="135" t="s">
        <v>195</v>
      </c>
      <c r="H317" s="136">
        <v>290.464</v>
      </c>
      <c r="I317" s="137"/>
      <c r="J317" s="138">
        <f>ROUND(I317*H317,2)</f>
        <v>0</v>
      </c>
      <c r="K317" s="134" t="s">
        <v>196</v>
      </c>
      <c r="L317" s="31"/>
      <c r="M317" s="139" t="s">
        <v>1</v>
      </c>
      <c r="N317" s="140" t="s">
        <v>44</v>
      </c>
      <c r="P317" s="141">
        <f>O317*H317</f>
        <v>0</v>
      </c>
      <c r="Q317" s="141">
        <v>2.99E-3</v>
      </c>
      <c r="R317" s="141">
        <f>Q317*H317</f>
        <v>0.86848736000000004</v>
      </c>
      <c r="S317" s="141">
        <v>0</v>
      </c>
      <c r="T317" s="142">
        <f>S317*H317</f>
        <v>0</v>
      </c>
      <c r="AR317" s="143" t="s">
        <v>197</v>
      </c>
      <c r="AT317" s="143" t="s">
        <v>192</v>
      </c>
      <c r="AU317" s="143" t="s">
        <v>89</v>
      </c>
      <c r="AY317" s="16" t="s">
        <v>190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87</v>
      </c>
      <c r="BK317" s="144">
        <f>ROUND(I317*H317,2)</f>
        <v>0</v>
      </c>
      <c r="BL317" s="16" t="s">
        <v>197</v>
      </c>
      <c r="BM317" s="143" t="s">
        <v>479</v>
      </c>
    </row>
    <row r="318" spans="2:65" s="1" customFormat="1" ht="19.5">
      <c r="B318" s="31"/>
      <c r="D318" s="145" t="s">
        <v>198</v>
      </c>
      <c r="F318" s="146" t="s">
        <v>510</v>
      </c>
      <c r="I318" s="147"/>
      <c r="L318" s="31"/>
      <c r="M318" s="148"/>
      <c r="T318" s="55"/>
      <c r="AT318" s="16" t="s">
        <v>198</v>
      </c>
      <c r="AU318" s="16" t="s">
        <v>89</v>
      </c>
    </row>
    <row r="319" spans="2:65" s="1" customFormat="1">
      <c r="B319" s="31"/>
      <c r="D319" s="149" t="s">
        <v>200</v>
      </c>
      <c r="F319" s="150" t="s">
        <v>511</v>
      </c>
      <c r="I319" s="147"/>
      <c r="L319" s="31"/>
      <c r="M319" s="148"/>
      <c r="T319" s="55"/>
      <c r="AT319" s="16" t="s">
        <v>200</v>
      </c>
      <c r="AU319" s="16" t="s">
        <v>89</v>
      </c>
    </row>
    <row r="320" spans="2:65" s="1" customFormat="1" ht="39">
      <c r="B320" s="31"/>
      <c r="D320" s="145" t="s">
        <v>403</v>
      </c>
      <c r="F320" s="151" t="s">
        <v>512</v>
      </c>
      <c r="I320" s="147"/>
      <c r="L320" s="31"/>
      <c r="M320" s="148"/>
      <c r="T320" s="55"/>
      <c r="AT320" s="16" t="s">
        <v>403</v>
      </c>
      <c r="AU320" s="16" t="s">
        <v>89</v>
      </c>
    </row>
    <row r="321" spans="2:65" s="1" customFormat="1" ht="24.2" customHeight="1">
      <c r="B321" s="31"/>
      <c r="C321" s="132" t="s">
        <v>343</v>
      </c>
      <c r="D321" s="132" t="s">
        <v>192</v>
      </c>
      <c r="E321" s="133" t="s">
        <v>513</v>
      </c>
      <c r="F321" s="134" t="s">
        <v>514</v>
      </c>
      <c r="G321" s="135" t="s">
        <v>195</v>
      </c>
      <c r="H321" s="136">
        <v>290.464</v>
      </c>
      <c r="I321" s="137"/>
      <c r="J321" s="138">
        <f>ROUND(I321*H321,2)</f>
        <v>0</v>
      </c>
      <c r="K321" s="134" t="s">
        <v>196</v>
      </c>
      <c r="L321" s="31"/>
      <c r="M321" s="139" t="s">
        <v>1</v>
      </c>
      <c r="N321" s="140" t="s">
        <v>44</v>
      </c>
      <c r="P321" s="141">
        <f>O321*H321</f>
        <v>0</v>
      </c>
      <c r="Q321" s="141">
        <v>2.0000000000000001E-4</v>
      </c>
      <c r="R321" s="141">
        <f>Q321*H321</f>
        <v>5.80928E-2</v>
      </c>
      <c r="S321" s="141">
        <v>0</v>
      </c>
      <c r="T321" s="142">
        <f>S321*H321</f>
        <v>0</v>
      </c>
      <c r="AR321" s="143" t="s">
        <v>197</v>
      </c>
      <c r="AT321" s="143" t="s">
        <v>192</v>
      </c>
      <c r="AU321" s="143" t="s">
        <v>89</v>
      </c>
      <c r="AY321" s="16" t="s">
        <v>190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87</v>
      </c>
      <c r="BK321" s="144">
        <f>ROUND(I321*H321,2)</f>
        <v>0</v>
      </c>
      <c r="BL321" s="16" t="s">
        <v>197</v>
      </c>
      <c r="BM321" s="143" t="s">
        <v>480</v>
      </c>
    </row>
    <row r="322" spans="2:65" s="1" customFormat="1" ht="19.5">
      <c r="B322" s="31"/>
      <c r="D322" s="145" t="s">
        <v>198</v>
      </c>
      <c r="F322" s="146" t="s">
        <v>516</v>
      </c>
      <c r="I322" s="147"/>
      <c r="L322" s="31"/>
      <c r="M322" s="148"/>
      <c r="T322" s="55"/>
      <c r="AT322" s="16" t="s">
        <v>198</v>
      </c>
      <c r="AU322" s="16" t="s">
        <v>89</v>
      </c>
    </row>
    <row r="323" spans="2:65" s="1" customFormat="1">
      <c r="B323" s="31"/>
      <c r="D323" s="149" t="s">
        <v>200</v>
      </c>
      <c r="F323" s="150" t="s">
        <v>517</v>
      </c>
      <c r="I323" s="147"/>
      <c r="L323" s="31"/>
      <c r="M323" s="148"/>
      <c r="T323" s="55"/>
      <c r="AT323" s="16" t="s">
        <v>200</v>
      </c>
      <c r="AU323" s="16" t="s">
        <v>89</v>
      </c>
    </row>
    <row r="324" spans="2:65" s="1" customFormat="1" ht="24.2" customHeight="1">
      <c r="B324" s="31"/>
      <c r="C324" s="132" t="s">
        <v>481</v>
      </c>
      <c r="D324" s="132" t="s">
        <v>192</v>
      </c>
      <c r="E324" s="133" t="s">
        <v>524</v>
      </c>
      <c r="F324" s="134" t="s">
        <v>525</v>
      </c>
      <c r="G324" s="135" t="s">
        <v>368</v>
      </c>
      <c r="H324" s="136">
        <v>146.5</v>
      </c>
      <c r="I324" s="137"/>
      <c r="J324" s="138">
        <f>ROUND(I324*H324,2)</f>
        <v>0</v>
      </c>
      <c r="K324" s="134" t="s">
        <v>196</v>
      </c>
      <c r="L324" s="31"/>
      <c r="M324" s="139" t="s">
        <v>1</v>
      </c>
      <c r="N324" s="140" t="s">
        <v>44</v>
      </c>
      <c r="P324" s="141">
        <f>O324*H324</f>
        <v>0</v>
      </c>
      <c r="Q324" s="141">
        <v>0</v>
      </c>
      <c r="R324" s="141">
        <f>Q324*H324</f>
        <v>0</v>
      </c>
      <c r="S324" s="141">
        <v>0</v>
      </c>
      <c r="T324" s="142">
        <f>S324*H324</f>
        <v>0</v>
      </c>
      <c r="AR324" s="143" t="s">
        <v>197</v>
      </c>
      <c r="AT324" s="143" t="s">
        <v>192</v>
      </c>
      <c r="AU324" s="143" t="s">
        <v>89</v>
      </c>
      <c r="AY324" s="16" t="s">
        <v>190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6" t="s">
        <v>87</v>
      </c>
      <c r="BK324" s="144">
        <f>ROUND(I324*H324,2)</f>
        <v>0</v>
      </c>
      <c r="BL324" s="16" t="s">
        <v>197</v>
      </c>
      <c r="BM324" s="143" t="s">
        <v>484</v>
      </c>
    </row>
    <row r="325" spans="2:65" s="1" customFormat="1" ht="29.25">
      <c r="B325" s="31"/>
      <c r="D325" s="145" t="s">
        <v>198</v>
      </c>
      <c r="F325" s="146" t="s">
        <v>527</v>
      </c>
      <c r="I325" s="147"/>
      <c r="L325" s="31"/>
      <c r="M325" s="148"/>
      <c r="T325" s="55"/>
      <c r="AT325" s="16" t="s">
        <v>198</v>
      </c>
      <c r="AU325" s="16" t="s">
        <v>89</v>
      </c>
    </row>
    <row r="326" spans="2:65" s="1" customFormat="1">
      <c r="B326" s="31"/>
      <c r="D326" s="149" t="s">
        <v>200</v>
      </c>
      <c r="F326" s="150" t="s">
        <v>528</v>
      </c>
      <c r="I326" s="147"/>
      <c r="L326" s="31"/>
      <c r="M326" s="148"/>
      <c r="T326" s="55"/>
      <c r="AT326" s="16" t="s">
        <v>200</v>
      </c>
      <c r="AU326" s="16" t="s">
        <v>89</v>
      </c>
    </row>
    <row r="327" spans="2:65" s="1" customFormat="1" ht="16.5" customHeight="1">
      <c r="B327" s="31"/>
      <c r="C327" s="152" t="s">
        <v>348</v>
      </c>
      <c r="D327" s="152" t="s">
        <v>426</v>
      </c>
      <c r="E327" s="153" t="s">
        <v>529</v>
      </c>
      <c r="F327" s="154" t="s">
        <v>530</v>
      </c>
      <c r="G327" s="155" t="s">
        <v>368</v>
      </c>
      <c r="H327" s="156">
        <v>71.924999999999997</v>
      </c>
      <c r="I327" s="157"/>
      <c r="J327" s="158">
        <f>ROUND(I327*H327,2)</f>
        <v>0</v>
      </c>
      <c r="K327" s="154" t="s">
        <v>1</v>
      </c>
      <c r="L327" s="159"/>
      <c r="M327" s="160" t="s">
        <v>1</v>
      </c>
      <c r="N327" s="161" t="s">
        <v>44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216</v>
      </c>
      <c r="AT327" s="143" t="s">
        <v>426</v>
      </c>
      <c r="AU327" s="143" t="s">
        <v>89</v>
      </c>
      <c r="AY327" s="16" t="s">
        <v>190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87</v>
      </c>
      <c r="BK327" s="144">
        <f>ROUND(I327*H327,2)</f>
        <v>0</v>
      </c>
      <c r="BL327" s="16" t="s">
        <v>197</v>
      </c>
      <c r="BM327" s="143" t="s">
        <v>487</v>
      </c>
    </row>
    <row r="328" spans="2:65" s="1" customFormat="1" ht="29.25">
      <c r="B328" s="31"/>
      <c r="D328" s="145" t="s">
        <v>198</v>
      </c>
      <c r="F328" s="146" t="s">
        <v>532</v>
      </c>
      <c r="I328" s="147"/>
      <c r="L328" s="31"/>
      <c r="M328" s="148"/>
      <c r="T328" s="55"/>
      <c r="AT328" s="16" t="s">
        <v>198</v>
      </c>
      <c r="AU328" s="16" t="s">
        <v>89</v>
      </c>
    </row>
    <row r="329" spans="2:65" s="1" customFormat="1" ht="24.2" customHeight="1">
      <c r="B329" s="31"/>
      <c r="C329" s="152" t="s">
        <v>490</v>
      </c>
      <c r="D329" s="152" t="s">
        <v>426</v>
      </c>
      <c r="E329" s="153" t="s">
        <v>534</v>
      </c>
      <c r="F329" s="154" t="s">
        <v>535</v>
      </c>
      <c r="G329" s="155" t="s">
        <v>368</v>
      </c>
      <c r="H329" s="156">
        <v>81.900000000000006</v>
      </c>
      <c r="I329" s="157"/>
      <c r="J329" s="158">
        <f>ROUND(I329*H329,2)</f>
        <v>0</v>
      </c>
      <c r="K329" s="154" t="s">
        <v>536</v>
      </c>
      <c r="L329" s="159"/>
      <c r="M329" s="160" t="s">
        <v>1</v>
      </c>
      <c r="N329" s="161" t="s">
        <v>44</v>
      </c>
      <c r="P329" s="141">
        <f>O329*H329</f>
        <v>0</v>
      </c>
      <c r="Q329" s="141">
        <v>1E-4</v>
      </c>
      <c r="R329" s="141">
        <f>Q329*H329</f>
        <v>8.1900000000000011E-3</v>
      </c>
      <c r="S329" s="141">
        <v>0</v>
      </c>
      <c r="T329" s="142">
        <f>S329*H329</f>
        <v>0</v>
      </c>
      <c r="AR329" s="143" t="s">
        <v>216</v>
      </c>
      <c r="AT329" s="143" t="s">
        <v>426</v>
      </c>
      <c r="AU329" s="143" t="s">
        <v>89</v>
      </c>
      <c r="AY329" s="16" t="s">
        <v>190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87</v>
      </c>
      <c r="BK329" s="144">
        <f>ROUND(I329*H329,2)</f>
        <v>0</v>
      </c>
      <c r="BL329" s="16" t="s">
        <v>197</v>
      </c>
      <c r="BM329" s="143" t="s">
        <v>493</v>
      </c>
    </row>
    <row r="330" spans="2:65" s="1" customFormat="1">
      <c r="B330" s="31"/>
      <c r="D330" s="145" t="s">
        <v>198</v>
      </c>
      <c r="F330" s="146" t="s">
        <v>535</v>
      </c>
      <c r="I330" s="147"/>
      <c r="L330" s="31"/>
      <c r="M330" s="148"/>
      <c r="T330" s="55"/>
      <c r="AT330" s="16" t="s">
        <v>198</v>
      </c>
      <c r="AU330" s="16" t="s">
        <v>89</v>
      </c>
    </row>
    <row r="331" spans="2:65" s="1" customFormat="1" ht="24.2" customHeight="1">
      <c r="B331" s="31"/>
      <c r="C331" s="132" t="s">
        <v>354</v>
      </c>
      <c r="D331" s="132" t="s">
        <v>192</v>
      </c>
      <c r="E331" s="133" t="s">
        <v>421</v>
      </c>
      <c r="F331" s="134" t="s">
        <v>422</v>
      </c>
      <c r="G331" s="135" t="s">
        <v>368</v>
      </c>
      <c r="H331" s="136">
        <v>15.6</v>
      </c>
      <c r="I331" s="137"/>
      <c r="J331" s="138">
        <f>ROUND(I331*H331,2)</f>
        <v>0</v>
      </c>
      <c r="K331" s="134" t="s">
        <v>196</v>
      </c>
      <c r="L331" s="31"/>
      <c r="M331" s="139" t="s">
        <v>1</v>
      </c>
      <c r="N331" s="140" t="s">
        <v>44</v>
      </c>
      <c r="P331" s="141">
        <f>O331*H331</f>
        <v>0</v>
      </c>
      <c r="Q331" s="141">
        <v>0</v>
      </c>
      <c r="R331" s="141">
        <f>Q331*H331</f>
        <v>0</v>
      </c>
      <c r="S331" s="141">
        <v>0</v>
      </c>
      <c r="T331" s="142">
        <f>S331*H331</f>
        <v>0</v>
      </c>
      <c r="AR331" s="143" t="s">
        <v>197</v>
      </c>
      <c r="AT331" s="143" t="s">
        <v>192</v>
      </c>
      <c r="AU331" s="143" t="s">
        <v>89</v>
      </c>
      <c r="AY331" s="16" t="s">
        <v>190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87</v>
      </c>
      <c r="BK331" s="144">
        <f>ROUND(I331*H331,2)</f>
        <v>0</v>
      </c>
      <c r="BL331" s="16" t="s">
        <v>197</v>
      </c>
      <c r="BM331" s="143" t="s">
        <v>498</v>
      </c>
    </row>
    <row r="332" spans="2:65" s="1" customFormat="1" ht="39">
      <c r="B332" s="31"/>
      <c r="D332" s="145" t="s">
        <v>198</v>
      </c>
      <c r="F332" s="146" t="s">
        <v>424</v>
      </c>
      <c r="I332" s="147"/>
      <c r="L332" s="31"/>
      <c r="M332" s="148"/>
      <c r="T332" s="55"/>
      <c r="AT332" s="16" t="s">
        <v>198</v>
      </c>
      <c r="AU332" s="16" t="s">
        <v>89</v>
      </c>
    </row>
    <row r="333" spans="2:65" s="1" customFormat="1">
      <c r="B333" s="31"/>
      <c r="D333" s="149" t="s">
        <v>200</v>
      </c>
      <c r="F333" s="150" t="s">
        <v>425</v>
      </c>
      <c r="I333" s="147"/>
      <c r="L333" s="31"/>
      <c r="M333" s="148"/>
      <c r="T333" s="55"/>
      <c r="AT333" s="16" t="s">
        <v>200</v>
      </c>
      <c r="AU333" s="16" t="s">
        <v>89</v>
      </c>
    </row>
    <row r="334" spans="2:65" s="1" customFormat="1" ht="24.2" customHeight="1">
      <c r="B334" s="31"/>
      <c r="C334" s="152" t="s">
        <v>501</v>
      </c>
      <c r="D334" s="152" t="s">
        <v>426</v>
      </c>
      <c r="E334" s="153" t="s">
        <v>549</v>
      </c>
      <c r="F334" s="154" t="s">
        <v>550</v>
      </c>
      <c r="G334" s="155" t="s">
        <v>368</v>
      </c>
      <c r="H334" s="156">
        <v>16.38</v>
      </c>
      <c r="I334" s="157"/>
      <c r="J334" s="158">
        <f>ROUND(I334*H334,2)</f>
        <v>0</v>
      </c>
      <c r="K334" s="154" t="s">
        <v>196</v>
      </c>
      <c r="L334" s="159"/>
      <c r="M334" s="160" t="s">
        <v>1</v>
      </c>
      <c r="N334" s="161" t="s">
        <v>44</v>
      </c>
      <c r="P334" s="141">
        <f>O334*H334</f>
        <v>0</v>
      </c>
      <c r="Q334" s="141">
        <v>4.0000000000000003E-5</v>
      </c>
      <c r="R334" s="141">
        <f>Q334*H334</f>
        <v>6.5519999999999999E-4</v>
      </c>
      <c r="S334" s="141">
        <v>0</v>
      </c>
      <c r="T334" s="142">
        <f>S334*H334</f>
        <v>0</v>
      </c>
      <c r="AR334" s="143" t="s">
        <v>216</v>
      </c>
      <c r="AT334" s="143" t="s">
        <v>426</v>
      </c>
      <c r="AU334" s="143" t="s">
        <v>89</v>
      </c>
      <c r="AY334" s="16" t="s">
        <v>190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87</v>
      </c>
      <c r="BK334" s="144">
        <f>ROUND(I334*H334,2)</f>
        <v>0</v>
      </c>
      <c r="BL334" s="16" t="s">
        <v>197</v>
      </c>
      <c r="BM334" s="143" t="s">
        <v>504</v>
      </c>
    </row>
    <row r="335" spans="2:65" s="1" customFormat="1">
      <c r="B335" s="31"/>
      <c r="D335" s="145" t="s">
        <v>198</v>
      </c>
      <c r="F335" s="146" t="s">
        <v>550</v>
      </c>
      <c r="I335" s="147"/>
      <c r="L335" s="31"/>
      <c r="M335" s="148"/>
      <c r="T335" s="55"/>
      <c r="AT335" s="16" t="s">
        <v>198</v>
      </c>
      <c r="AU335" s="16" t="s">
        <v>89</v>
      </c>
    </row>
    <row r="336" spans="2:65" s="1" customFormat="1" ht="19.5">
      <c r="B336" s="31"/>
      <c r="D336" s="145" t="s">
        <v>403</v>
      </c>
      <c r="F336" s="151" t="s">
        <v>552</v>
      </c>
      <c r="I336" s="147"/>
      <c r="L336" s="31"/>
      <c r="M336" s="148"/>
      <c r="T336" s="55"/>
      <c r="AT336" s="16" t="s">
        <v>403</v>
      </c>
      <c r="AU336" s="16" t="s">
        <v>89</v>
      </c>
    </row>
    <row r="337" spans="2:65" s="1" customFormat="1" ht="24.2" customHeight="1">
      <c r="B337" s="31"/>
      <c r="C337" s="132" t="s">
        <v>357</v>
      </c>
      <c r="D337" s="132" t="s">
        <v>192</v>
      </c>
      <c r="E337" s="133" t="s">
        <v>553</v>
      </c>
      <c r="F337" s="134" t="s">
        <v>554</v>
      </c>
      <c r="G337" s="135" t="s">
        <v>195</v>
      </c>
      <c r="H337" s="136">
        <v>369.565</v>
      </c>
      <c r="I337" s="137"/>
      <c r="J337" s="138">
        <f>ROUND(I337*H337,2)</f>
        <v>0</v>
      </c>
      <c r="K337" s="134" t="s">
        <v>196</v>
      </c>
      <c r="L337" s="31"/>
      <c r="M337" s="139" t="s">
        <v>1</v>
      </c>
      <c r="N337" s="140" t="s">
        <v>44</v>
      </c>
      <c r="P337" s="141">
        <f>O337*H337</f>
        <v>0</v>
      </c>
      <c r="Q337" s="141">
        <v>5.0759884000000002E-3</v>
      </c>
      <c r="R337" s="141">
        <f>Q337*H337</f>
        <v>1.8759076530460002</v>
      </c>
      <c r="S337" s="141">
        <v>0</v>
      </c>
      <c r="T337" s="142">
        <f>S337*H337</f>
        <v>0</v>
      </c>
      <c r="AR337" s="143" t="s">
        <v>197</v>
      </c>
      <c r="AT337" s="143" t="s">
        <v>192</v>
      </c>
      <c r="AU337" s="143" t="s">
        <v>89</v>
      </c>
      <c r="AY337" s="16" t="s">
        <v>190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87</v>
      </c>
      <c r="BK337" s="144">
        <f>ROUND(I337*H337,2)</f>
        <v>0</v>
      </c>
      <c r="BL337" s="16" t="s">
        <v>197</v>
      </c>
      <c r="BM337" s="143" t="s">
        <v>509</v>
      </c>
    </row>
    <row r="338" spans="2:65" s="1" customFormat="1" ht="39">
      <c r="B338" s="31"/>
      <c r="D338" s="145" t="s">
        <v>198</v>
      </c>
      <c r="F338" s="146" t="s">
        <v>556</v>
      </c>
      <c r="I338" s="147"/>
      <c r="L338" s="31"/>
      <c r="M338" s="148"/>
      <c r="T338" s="55"/>
      <c r="AT338" s="16" t="s">
        <v>198</v>
      </c>
      <c r="AU338" s="16" t="s">
        <v>89</v>
      </c>
    </row>
    <row r="339" spans="2:65" s="1" customFormat="1">
      <c r="B339" s="31"/>
      <c r="D339" s="149" t="s">
        <v>200</v>
      </c>
      <c r="F339" s="150" t="s">
        <v>557</v>
      </c>
      <c r="I339" s="147"/>
      <c r="L339" s="31"/>
      <c r="M339" s="148"/>
      <c r="T339" s="55"/>
      <c r="AT339" s="16" t="s">
        <v>200</v>
      </c>
      <c r="AU339" s="16" t="s">
        <v>89</v>
      </c>
    </row>
    <row r="340" spans="2:65" s="1" customFormat="1" ht="44.25" customHeight="1">
      <c r="B340" s="31"/>
      <c r="C340" s="152" t="s">
        <v>396</v>
      </c>
      <c r="D340" s="152" t="s">
        <v>426</v>
      </c>
      <c r="E340" s="153" t="s">
        <v>559</v>
      </c>
      <c r="F340" s="154" t="s">
        <v>560</v>
      </c>
      <c r="G340" s="155" t="s">
        <v>195</v>
      </c>
      <c r="H340" s="156">
        <v>388.04300000000001</v>
      </c>
      <c r="I340" s="157"/>
      <c r="J340" s="158">
        <f>ROUND(I340*H340,2)</f>
        <v>0</v>
      </c>
      <c r="K340" s="154" t="s">
        <v>1</v>
      </c>
      <c r="L340" s="159"/>
      <c r="M340" s="160" t="s">
        <v>1</v>
      </c>
      <c r="N340" s="161" t="s">
        <v>44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216</v>
      </c>
      <c r="AT340" s="143" t="s">
        <v>426</v>
      </c>
      <c r="AU340" s="143" t="s">
        <v>89</v>
      </c>
      <c r="AY340" s="16" t="s">
        <v>190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87</v>
      </c>
      <c r="BK340" s="144">
        <f>ROUND(I340*H340,2)</f>
        <v>0</v>
      </c>
      <c r="BL340" s="16" t="s">
        <v>197</v>
      </c>
      <c r="BM340" s="143" t="s">
        <v>515</v>
      </c>
    </row>
    <row r="341" spans="2:65" s="1" customFormat="1" ht="19.5">
      <c r="B341" s="31"/>
      <c r="D341" s="145" t="s">
        <v>198</v>
      </c>
      <c r="F341" s="146" t="s">
        <v>562</v>
      </c>
      <c r="I341" s="147"/>
      <c r="L341" s="31"/>
      <c r="M341" s="148"/>
      <c r="T341" s="55"/>
      <c r="AT341" s="16" t="s">
        <v>198</v>
      </c>
      <c r="AU341" s="16" t="s">
        <v>89</v>
      </c>
    </row>
    <row r="342" spans="2:65" s="1" customFormat="1" ht="19.5">
      <c r="B342" s="31"/>
      <c r="D342" s="145" t="s">
        <v>403</v>
      </c>
      <c r="F342" s="151" t="s">
        <v>563</v>
      </c>
      <c r="I342" s="147"/>
      <c r="L342" s="31"/>
      <c r="M342" s="148"/>
      <c r="T342" s="55"/>
      <c r="AT342" s="16" t="s">
        <v>403</v>
      </c>
      <c r="AU342" s="16" t="s">
        <v>89</v>
      </c>
    </row>
    <row r="343" spans="2:65" s="1" customFormat="1" ht="24.2" customHeight="1">
      <c r="B343" s="31"/>
      <c r="C343" s="132" t="s">
        <v>361</v>
      </c>
      <c r="D343" s="132" t="s">
        <v>192</v>
      </c>
      <c r="E343" s="133" t="s">
        <v>564</v>
      </c>
      <c r="F343" s="134" t="s">
        <v>565</v>
      </c>
      <c r="G343" s="135" t="s">
        <v>195</v>
      </c>
      <c r="H343" s="136">
        <v>739.13</v>
      </c>
      <c r="I343" s="137"/>
      <c r="J343" s="138">
        <f>ROUND(I343*H343,2)</f>
        <v>0</v>
      </c>
      <c r="K343" s="134" t="s">
        <v>196</v>
      </c>
      <c r="L343" s="31"/>
      <c r="M343" s="139" t="s">
        <v>1</v>
      </c>
      <c r="N343" s="140" t="s">
        <v>44</v>
      </c>
      <c r="P343" s="141">
        <f>O343*H343</f>
        <v>0</v>
      </c>
      <c r="Q343" s="141">
        <v>2.9999999999999997E-4</v>
      </c>
      <c r="R343" s="141">
        <f>Q343*H343</f>
        <v>0.22173899999999999</v>
      </c>
      <c r="S343" s="141">
        <v>0</v>
      </c>
      <c r="T343" s="142">
        <f>S343*H343</f>
        <v>0</v>
      </c>
      <c r="AR343" s="143" t="s">
        <v>197</v>
      </c>
      <c r="AT343" s="143" t="s">
        <v>192</v>
      </c>
      <c r="AU343" s="143" t="s">
        <v>89</v>
      </c>
      <c r="AY343" s="16" t="s">
        <v>190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6" t="s">
        <v>87</v>
      </c>
      <c r="BK343" s="144">
        <f>ROUND(I343*H343,2)</f>
        <v>0</v>
      </c>
      <c r="BL343" s="16" t="s">
        <v>197</v>
      </c>
      <c r="BM343" s="143" t="s">
        <v>520</v>
      </c>
    </row>
    <row r="344" spans="2:65" s="1" customFormat="1" ht="29.25">
      <c r="B344" s="31"/>
      <c r="D344" s="145" t="s">
        <v>198</v>
      </c>
      <c r="F344" s="146" t="s">
        <v>567</v>
      </c>
      <c r="I344" s="147"/>
      <c r="L344" s="31"/>
      <c r="M344" s="148"/>
      <c r="T344" s="55"/>
      <c r="AT344" s="16" t="s">
        <v>198</v>
      </c>
      <c r="AU344" s="16" t="s">
        <v>89</v>
      </c>
    </row>
    <row r="345" spans="2:65" s="1" customFormat="1">
      <c r="B345" s="31"/>
      <c r="D345" s="149" t="s">
        <v>200</v>
      </c>
      <c r="F345" s="150" t="s">
        <v>568</v>
      </c>
      <c r="I345" s="147"/>
      <c r="L345" s="31"/>
      <c r="M345" s="148"/>
      <c r="T345" s="55"/>
      <c r="AT345" s="16" t="s">
        <v>200</v>
      </c>
      <c r="AU345" s="16" t="s">
        <v>89</v>
      </c>
    </row>
    <row r="346" spans="2:65" s="1" customFormat="1" ht="33" customHeight="1">
      <c r="B346" s="31"/>
      <c r="C346" s="152" t="s">
        <v>523</v>
      </c>
      <c r="D346" s="152" t="s">
        <v>426</v>
      </c>
      <c r="E346" s="153" t="s">
        <v>570</v>
      </c>
      <c r="F346" s="154" t="s">
        <v>571</v>
      </c>
      <c r="G346" s="155" t="s">
        <v>195</v>
      </c>
      <c r="H346" s="156">
        <v>753.91300000000001</v>
      </c>
      <c r="I346" s="157"/>
      <c r="J346" s="158">
        <f>ROUND(I346*H346,2)</f>
        <v>0</v>
      </c>
      <c r="K346" s="154" t="s">
        <v>1</v>
      </c>
      <c r="L346" s="159"/>
      <c r="M346" s="160" t="s">
        <v>1</v>
      </c>
      <c r="N346" s="161" t="s">
        <v>44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216</v>
      </c>
      <c r="AT346" s="143" t="s">
        <v>426</v>
      </c>
      <c r="AU346" s="143" t="s">
        <v>89</v>
      </c>
      <c r="AY346" s="16" t="s">
        <v>190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87</v>
      </c>
      <c r="BK346" s="144">
        <f>ROUND(I346*H346,2)</f>
        <v>0</v>
      </c>
      <c r="BL346" s="16" t="s">
        <v>197</v>
      </c>
      <c r="BM346" s="143" t="s">
        <v>526</v>
      </c>
    </row>
    <row r="347" spans="2:65" s="1" customFormat="1" ht="19.5">
      <c r="B347" s="31"/>
      <c r="D347" s="145" t="s">
        <v>198</v>
      </c>
      <c r="F347" s="146" t="s">
        <v>571</v>
      </c>
      <c r="I347" s="147"/>
      <c r="L347" s="31"/>
      <c r="M347" s="148"/>
      <c r="T347" s="55"/>
      <c r="AT347" s="16" t="s">
        <v>198</v>
      </c>
      <c r="AU347" s="16" t="s">
        <v>89</v>
      </c>
    </row>
    <row r="348" spans="2:65" s="1" customFormat="1" ht="24.2" customHeight="1">
      <c r="B348" s="31"/>
      <c r="C348" s="132" t="s">
        <v>369</v>
      </c>
      <c r="D348" s="132" t="s">
        <v>192</v>
      </c>
      <c r="E348" s="133" t="s">
        <v>573</v>
      </c>
      <c r="F348" s="134" t="s">
        <v>574</v>
      </c>
      <c r="G348" s="135" t="s">
        <v>195</v>
      </c>
      <c r="H348" s="136">
        <v>739.13</v>
      </c>
      <c r="I348" s="137"/>
      <c r="J348" s="138">
        <f>ROUND(I348*H348,2)</f>
        <v>0</v>
      </c>
      <c r="K348" s="134" t="s">
        <v>196</v>
      </c>
      <c r="L348" s="31"/>
      <c r="M348" s="139" t="s">
        <v>1</v>
      </c>
      <c r="N348" s="140" t="s">
        <v>44</v>
      </c>
      <c r="P348" s="141">
        <f>O348*H348</f>
        <v>0</v>
      </c>
      <c r="Q348" s="141">
        <v>1.3996500000000001E-5</v>
      </c>
      <c r="R348" s="141">
        <f>Q348*H348</f>
        <v>1.0345233045000001E-2</v>
      </c>
      <c r="S348" s="141">
        <v>0</v>
      </c>
      <c r="T348" s="142">
        <f>S348*H348</f>
        <v>0</v>
      </c>
      <c r="AR348" s="143" t="s">
        <v>197</v>
      </c>
      <c r="AT348" s="143" t="s">
        <v>192</v>
      </c>
      <c r="AU348" s="143" t="s">
        <v>89</v>
      </c>
      <c r="AY348" s="16" t="s">
        <v>190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6" t="s">
        <v>87</v>
      </c>
      <c r="BK348" s="144">
        <f>ROUND(I348*H348,2)</f>
        <v>0</v>
      </c>
      <c r="BL348" s="16" t="s">
        <v>197</v>
      </c>
      <c r="BM348" s="143" t="s">
        <v>531</v>
      </c>
    </row>
    <row r="349" spans="2:65" s="1" customFormat="1" ht="29.25">
      <c r="B349" s="31"/>
      <c r="D349" s="145" t="s">
        <v>198</v>
      </c>
      <c r="F349" s="146" t="s">
        <v>576</v>
      </c>
      <c r="I349" s="147"/>
      <c r="L349" s="31"/>
      <c r="M349" s="148"/>
      <c r="T349" s="55"/>
      <c r="AT349" s="16" t="s">
        <v>198</v>
      </c>
      <c r="AU349" s="16" t="s">
        <v>89</v>
      </c>
    </row>
    <row r="350" spans="2:65" s="1" customFormat="1">
      <c r="B350" s="31"/>
      <c r="D350" s="149" t="s">
        <v>200</v>
      </c>
      <c r="F350" s="150" t="s">
        <v>577</v>
      </c>
      <c r="I350" s="147"/>
      <c r="L350" s="31"/>
      <c r="M350" s="148"/>
      <c r="T350" s="55"/>
      <c r="AT350" s="16" t="s">
        <v>200</v>
      </c>
      <c r="AU350" s="16" t="s">
        <v>89</v>
      </c>
    </row>
    <row r="351" spans="2:65" s="1" customFormat="1" ht="21.75" customHeight="1">
      <c r="B351" s="31"/>
      <c r="C351" s="152" t="s">
        <v>533</v>
      </c>
      <c r="D351" s="152" t="s">
        <v>426</v>
      </c>
      <c r="E351" s="153" t="s">
        <v>579</v>
      </c>
      <c r="F351" s="154" t="s">
        <v>2360</v>
      </c>
      <c r="G351" s="155" t="s">
        <v>195</v>
      </c>
      <c r="H351" s="156">
        <v>425</v>
      </c>
      <c r="I351" s="157"/>
      <c r="J351" s="158">
        <f>ROUND(I351*H351,2)</f>
        <v>0</v>
      </c>
      <c r="K351" s="154" t="s">
        <v>1</v>
      </c>
      <c r="L351" s="159"/>
      <c r="M351" s="160" t="s">
        <v>1</v>
      </c>
      <c r="N351" s="161" t="s">
        <v>44</v>
      </c>
      <c r="P351" s="141">
        <f>O351*H351</f>
        <v>0</v>
      </c>
      <c r="Q351" s="141">
        <v>0</v>
      </c>
      <c r="R351" s="141">
        <f>Q351*H351</f>
        <v>0</v>
      </c>
      <c r="S351" s="141">
        <v>0</v>
      </c>
      <c r="T351" s="142">
        <f>S351*H351</f>
        <v>0</v>
      </c>
      <c r="AR351" s="143" t="s">
        <v>216</v>
      </c>
      <c r="AT351" s="143" t="s">
        <v>426</v>
      </c>
      <c r="AU351" s="143" t="s">
        <v>89</v>
      </c>
      <c r="AY351" s="16" t="s">
        <v>190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6" t="s">
        <v>87</v>
      </c>
      <c r="BK351" s="144">
        <f>ROUND(I351*H351,2)</f>
        <v>0</v>
      </c>
      <c r="BL351" s="16" t="s">
        <v>197</v>
      </c>
      <c r="BM351" s="143" t="s">
        <v>537</v>
      </c>
    </row>
    <row r="352" spans="2:65" s="1" customFormat="1" ht="19.5">
      <c r="B352" s="31"/>
      <c r="D352" s="145" t="s">
        <v>198</v>
      </c>
      <c r="F352" s="146" t="s">
        <v>582</v>
      </c>
      <c r="I352" s="147"/>
      <c r="L352" s="31"/>
      <c r="M352" s="148"/>
      <c r="T352" s="55"/>
      <c r="AT352" s="16" t="s">
        <v>198</v>
      </c>
      <c r="AU352" s="16" t="s">
        <v>89</v>
      </c>
    </row>
    <row r="353" spans="2:65" s="1" customFormat="1" ht="19.5">
      <c r="B353" s="31"/>
      <c r="D353" s="145" t="s">
        <v>403</v>
      </c>
      <c r="F353" s="151" t="s">
        <v>583</v>
      </c>
      <c r="I353" s="147"/>
      <c r="L353" s="31"/>
      <c r="M353" s="148"/>
      <c r="T353" s="55"/>
      <c r="AT353" s="16" t="s">
        <v>403</v>
      </c>
      <c r="AU353" s="16" t="s">
        <v>89</v>
      </c>
    </row>
    <row r="354" spans="2:65" s="1" customFormat="1" ht="16.5" customHeight="1">
      <c r="B354" s="31"/>
      <c r="C354" s="152" t="s">
        <v>375</v>
      </c>
      <c r="D354" s="152" t="s">
        <v>426</v>
      </c>
      <c r="E354" s="153" t="s">
        <v>584</v>
      </c>
      <c r="F354" s="154" t="s">
        <v>585</v>
      </c>
      <c r="G354" s="155" t="s">
        <v>195</v>
      </c>
      <c r="H354" s="156">
        <v>425</v>
      </c>
      <c r="I354" s="157"/>
      <c r="J354" s="158">
        <f>ROUND(I354*H354,2)</f>
        <v>0</v>
      </c>
      <c r="K354" s="154" t="s">
        <v>1</v>
      </c>
      <c r="L354" s="159"/>
      <c r="M354" s="160" t="s">
        <v>1</v>
      </c>
      <c r="N354" s="161" t="s">
        <v>44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216</v>
      </c>
      <c r="AT354" s="143" t="s">
        <v>426</v>
      </c>
      <c r="AU354" s="143" t="s">
        <v>89</v>
      </c>
      <c r="AY354" s="16" t="s">
        <v>190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87</v>
      </c>
      <c r="BK354" s="144">
        <f>ROUND(I354*H354,2)</f>
        <v>0</v>
      </c>
      <c r="BL354" s="16" t="s">
        <v>197</v>
      </c>
      <c r="BM354" s="143" t="s">
        <v>540</v>
      </c>
    </row>
    <row r="355" spans="2:65" s="1" customFormat="1" ht="19.5">
      <c r="B355" s="31"/>
      <c r="D355" s="145" t="s">
        <v>198</v>
      </c>
      <c r="F355" s="146" t="s">
        <v>587</v>
      </c>
      <c r="I355" s="147"/>
      <c r="L355" s="31"/>
      <c r="M355" s="148"/>
      <c r="T355" s="55"/>
      <c r="AT355" s="16" t="s">
        <v>198</v>
      </c>
      <c r="AU355" s="16" t="s">
        <v>89</v>
      </c>
    </row>
    <row r="356" spans="2:65" s="1" customFormat="1" ht="19.5">
      <c r="B356" s="31"/>
      <c r="D356" s="145" t="s">
        <v>403</v>
      </c>
      <c r="F356" s="151" t="s">
        <v>588</v>
      </c>
      <c r="I356" s="147"/>
      <c r="L356" s="31"/>
      <c r="M356" s="148"/>
      <c r="T356" s="55"/>
      <c r="AT356" s="16" t="s">
        <v>403</v>
      </c>
      <c r="AU356" s="16" t="s">
        <v>89</v>
      </c>
    </row>
    <row r="357" spans="2:65" s="1" customFormat="1" ht="24.2" customHeight="1">
      <c r="B357" s="31"/>
      <c r="C357" s="132" t="s">
        <v>543</v>
      </c>
      <c r="D357" s="132" t="s">
        <v>192</v>
      </c>
      <c r="E357" s="133" t="s">
        <v>590</v>
      </c>
      <c r="F357" s="134" t="s">
        <v>591</v>
      </c>
      <c r="G357" s="135" t="s">
        <v>368</v>
      </c>
      <c r="H357" s="136">
        <v>965.7</v>
      </c>
      <c r="I357" s="137"/>
      <c r="J357" s="138">
        <f>ROUND(I357*H357,2)</f>
        <v>0</v>
      </c>
      <c r="K357" s="134" t="s">
        <v>196</v>
      </c>
      <c r="L357" s="31"/>
      <c r="M357" s="139" t="s">
        <v>1</v>
      </c>
      <c r="N357" s="140" t="s">
        <v>44</v>
      </c>
      <c r="P357" s="141">
        <f>O357*H357</f>
        <v>0</v>
      </c>
      <c r="Q357" s="141">
        <v>9.0000000000000002E-6</v>
      </c>
      <c r="R357" s="141">
        <f>Q357*H357</f>
        <v>8.6913000000000008E-3</v>
      </c>
      <c r="S357" s="141">
        <v>0</v>
      </c>
      <c r="T357" s="142">
        <f>S357*H357</f>
        <v>0</v>
      </c>
      <c r="AR357" s="143" t="s">
        <v>197</v>
      </c>
      <c r="AT357" s="143" t="s">
        <v>192</v>
      </c>
      <c r="AU357" s="143" t="s">
        <v>89</v>
      </c>
      <c r="AY357" s="16" t="s">
        <v>190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6" t="s">
        <v>87</v>
      </c>
      <c r="BK357" s="144">
        <f>ROUND(I357*H357,2)</f>
        <v>0</v>
      </c>
      <c r="BL357" s="16" t="s">
        <v>197</v>
      </c>
      <c r="BM357" s="143" t="s">
        <v>546</v>
      </c>
    </row>
    <row r="358" spans="2:65" s="1" customFormat="1" ht="19.5">
      <c r="B358" s="31"/>
      <c r="D358" s="145" t="s">
        <v>198</v>
      </c>
      <c r="F358" s="146" t="s">
        <v>593</v>
      </c>
      <c r="I358" s="147"/>
      <c r="L358" s="31"/>
      <c r="M358" s="148"/>
      <c r="T358" s="55"/>
      <c r="AT358" s="16" t="s">
        <v>198</v>
      </c>
      <c r="AU358" s="16" t="s">
        <v>89</v>
      </c>
    </row>
    <row r="359" spans="2:65" s="1" customFormat="1">
      <c r="B359" s="31"/>
      <c r="D359" s="149" t="s">
        <v>200</v>
      </c>
      <c r="F359" s="150" t="s">
        <v>594</v>
      </c>
      <c r="I359" s="147"/>
      <c r="L359" s="31"/>
      <c r="M359" s="148"/>
      <c r="T359" s="55"/>
      <c r="AT359" s="16" t="s">
        <v>200</v>
      </c>
      <c r="AU359" s="16" t="s">
        <v>89</v>
      </c>
    </row>
    <row r="360" spans="2:65" s="1" customFormat="1" ht="24.2" customHeight="1">
      <c r="B360" s="31"/>
      <c r="C360" s="152" t="s">
        <v>380</v>
      </c>
      <c r="D360" s="152" t="s">
        <v>426</v>
      </c>
      <c r="E360" s="153" t="s">
        <v>595</v>
      </c>
      <c r="F360" s="154" t="s">
        <v>596</v>
      </c>
      <c r="G360" s="155" t="s">
        <v>368</v>
      </c>
      <c r="H360" s="156">
        <v>645.01499999999999</v>
      </c>
      <c r="I360" s="157"/>
      <c r="J360" s="158">
        <f>ROUND(I360*H360,2)</f>
        <v>0</v>
      </c>
      <c r="K360" s="154" t="s">
        <v>1</v>
      </c>
      <c r="L360" s="159"/>
      <c r="M360" s="160" t="s">
        <v>1</v>
      </c>
      <c r="N360" s="161" t="s">
        <v>44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216</v>
      </c>
      <c r="AT360" s="143" t="s">
        <v>426</v>
      </c>
      <c r="AU360" s="143" t="s">
        <v>89</v>
      </c>
      <c r="AY360" s="16" t="s">
        <v>190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87</v>
      </c>
      <c r="BK360" s="144">
        <f>ROUND(I360*H360,2)</f>
        <v>0</v>
      </c>
      <c r="BL360" s="16" t="s">
        <v>197</v>
      </c>
      <c r="BM360" s="143" t="s">
        <v>547</v>
      </c>
    </row>
    <row r="361" spans="2:65" s="1" customFormat="1">
      <c r="B361" s="31"/>
      <c r="D361" s="145" t="s">
        <v>198</v>
      </c>
      <c r="F361" s="146" t="s">
        <v>598</v>
      </c>
      <c r="I361" s="147"/>
      <c r="L361" s="31"/>
      <c r="M361" s="148"/>
      <c r="T361" s="55"/>
      <c r="AT361" s="16" t="s">
        <v>198</v>
      </c>
      <c r="AU361" s="16" t="s">
        <v>89</v>
      </c>
    </row>
    <row r="362" spans="2:65" s="1" customFormat="1" ht="24.2" customHeight="1">
      <c r="B362" s="31"/>
      <c r="C362" s="152" t="s">
        <v>548</v>
      </c>
      <c r="D362" s="152" t="s">
        <v>426</v>
      </c>
      <c r="E362" s="153" t="s">
        <v>600</v>
      </c>
      <c r="F362" s="154" t="s">
        <v>601</v>
      </c>
      <c r="G362" s="155" t="s">
        <v>368</v>
      </c>
      <c r="H362" s="156">
        <v>55</v>
      </c>
      <c r="I362" s="157"/>
      <c r="J362" s="158">
        <f>ROUND(I362*H362,2)</f>
        <v>0</v>
      </c>
      <c r="K362" s="154" t="s">
        <v>1</v>
      </c>
      <c r="L362" s="159"/>
      <c r="M362" s="160" t="s">
        <v>1</v>
      </c>
      <c r="N362" s="161" t="s">
        <v>44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216</v>
      </c>
      <c r="AT362" s="143" t="s">
        <v>426</v>
      </c>
      <c r="AU362" s="143" t="s">
        <v>89</v>
      </c>
      <c r="AY362" s="16" t="s">
        <v>190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6" t="s">
        <v>87</v>
      </c>
      <c r="BK362" s="144">
        <f>ROUND(I362*H362,2)</f>
        <v>0</v>
      </c>
      <c r="BL362" s="16" t="s">
        <v>197</v>
      </c>
      <c r="BM362" s="143" t="s">
        <v>551</v>
      </c>
    </row>
    <row r="363" spans="2:65" s="1" customFormat="1">
      <c r="B363" s="31"/>
      <c r="D363" s="145" t="s">
        <v>198</v>
      </c>
      <c r="F363" s="146" t="s">
        <v>598</v>
      </c>
      <c r="I363" s="147"/>
      <c r="L363" s="31"/>
      <c r="M363" s="148"/>
      <c r="T363" s="55"/>
      <c r="AT363" s="16" t="s">
        <v>198</v>
      </c>
      <c r="AU363" s="16" t="s">
        <v>89</v>
      </c>
    </row>
    <row r="364" spans="2:65" s="1" customFormat="1" ht="24.2" customHeight="1">
      <c r="B364" s="31"/>
      <c r="C364" s="152" t="s">
        <v>387</v>
      </c>
      <c r="D364" s="152" t="s">
        <v>426</v>
      </c>
      <c r="E364" s="153" t="s">
        <v>603</v>
      </c>
      <c r="F364" s="154" t="s">
        <v>604</v>
      </c>
      <c r="G364" s="155" t="s">
        <v>368</v>
      </c>
      <c r="H364" s="156">
        <v>78.375</v>
      </c>
      <c r="I364" s="157"/>
      <c r="J364" s="158">
        <f>ROUND(I364*H364,2)</f>
        <v>0</v>
      </c>
      <c r="K364" s="154" t="s">
        <v>1</v>
      </c>
      <c r="L364" s="159"/>
      <c r="M364" s="160" t="s">
        <v>1</v>
      </c>
      <c r="N364" s="161" t="s">
        <v>44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216</v>
      </c>
      <c r="AT364" s="143" t="s">
        <v>426</v>
      </c>
      <c r="AU364" s="143" t="s">
        <v>89</v>
      </c>
      <c r="AY364" s="16" t="s">
        <v>190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6" t="s">
        <v>87</v>
      </c>
      <c r="BK364" s="144">
        <f>ROUND(I364*H364,2)</f>
        <v>0</v>
      </c>
      <c r="BL364" s="16" t="s">
        <v>197</v>
      </c>
      <c r="BM364" s="143" t="s">
        <v>555</v>
      </c>
    </row>
    <row r="365" spans="2:65" s="1" customFormat="1">
      <c r="B365" s="31"/>
      <c r="D365" s="145" t="s">
        <v>198</v>
      </c>
      <c r="F365" s="146" t="s">
        <v>598</v>
      </c>
      <c r="I365" s="147"/>
      <c r="L365" s="31"/>
      <c r="M365" s="148"/>
      <c r="T365" s="55"/>
      <c r="AT365" s="16" t="s">
        <v>198</v>
      </c>
      <c r="AU365" s="16" t="s">
        <v>89</v>
      </c>
    </row>
    <row r="366" spans="2:65" s="1" customFormat="1" ht="24.2" customHeight="1">
      <c r="B366" s="31"/>
      <c r="C366" s="152" t="s">
        <v>558</v>
      </c>
      <c r="D366" s="152" t="s">
        <v>426</v>
      </c>
      <c r="E366" s="153" t="s">
        <v>607</v>
      </c>
      <c r="F366" s="154" t="s">
        <v>608</v>
      </c>
      <c r="G366" s="155" t="s">
        <v>368</v>
      </c>
      <c r="H366" s="156">
        <v>78.375</v>
      </c>
      <c r="I366" s="157"/>
      <c r="J366" s="158">
        <f>ROUND(I366*H366,2)</f>
        <v>0</v>
      </c>
      <c r="K366" s="154" t="s">
        <v>1</v>
      </c>
      <c r="L366" s="159"/>
      <c r="M366" s="160" t="s">
        <v>1</v>
      </c>
      <c r="N366" s="161" t="s">
        <v>44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216</v>
      </c>
      <c r="AT366" s="143" t="s">
        <v>426</v>
      </c>
      <c r="AU366" s="143" t="s">
        <v>89</v>
      </c>
      <c r="AY366" s="16" t="s">
        <v>190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87</v>
      </c>
      <c r="BK366" s="144">
        <f>ROUND(I366*H366,2)</f>
        <v>0</v>
      </c>
      <c r="BL366" s="16" t="s">
        <v>197</v>
      </c>
      <c r="BM366" s="143" t="s">
        <v>561</v>
      </c>
    </row>
    <row r="367" spans="2:65" s="1" customFormat="1">
      <c r="B367" s="31"/>
      <c r="D367" s="145" t="s">
        <v>198</v>
      </c>
      <c r="F367" s="146" t="s">
        <v>598</v>
      </c>
      <c r="I367" s="147"/>
      <c r="L367" s="31"/>
      <c r="M367" s="148"/>
      <c r="T367" s="55"/>
      <c r="AT367" s="16" t="s">
        <v>198</v>
      </c>
      <c r="AU367" s="16" t="s">
        <v>89</v>
      </c>
    </row>
    <row r="368" spans="2:65" s="1" customFormat="1" ht="24.2" customHeight="1">
      <c r="B368" s="31"/>
      <c r="C368" s="152" t="s">
        <v>392</v>
      </c>
      <c r="D368" s="152" t="s">
        <v>426</v>
      </c>
      <c r="E368" s="153" t="s">
        <v>610</v>
      </c>
      <c r="F368" s="154" t="s">
        <v>611</v>
      </c>
      <c r="G368" s="155" t="s">
        <v>368</v>
      </c>
      <c r="H368" s="156">
        <v>139.65</v>
      </c>
      <c r="I368" s="157"/>
      <c r="J368" s="158">
        <f>ROUND(I368*H368,2)</f>
        <v>0</v>
      </c>
      <c r="K368" s="154" t="s">
        <v>1</v>
      </c>
      <c r="L368" s="159"/>
      <c r="M368" s="160" t="s">
        <v>1</v>
      </c>
      <c r="N368" s="161" t="s">
        <v>44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216</v>
      </c>
      <c r="AT368" s="143" t="s">
        <v>426</v>
      </c>
      <c r="AU368" s="143" t="s">
        <v>89</v>
      </c>
      <c r="AY368" s="16" t="s">
        <v>190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87</v>
      </c>
      <c r="BK368" s="144">
        <f>ROUND(I368*H368,2)</f>
        <v>0</v>
      </c>
      <c r="BL368" s="16" t="s">
        <v>197</v>
      </c>
      <c r="BM368" s="143" t="s">
        <v>566</v>
      </c>
    </row>
    <row r="369" spans="2:65" s="1" customFormat="1">
      <c r="B369" s="31"/>
      <c r="D369" s="145" t="s">
        <v>198</v>
      </c>
      <c r="F369" s="146" t="s">
        <v>598</v>
      </c>
      <c r="I369" s="147"/>
      <c r="L369" s="31"/>
      <c r="M369" s="148"/>
      <c r="T369" s="55"/>
      <c r="AT369" s="16" t="s">
        <v>198</v>
      </c>
      <c r="AU369" s="16" t="s">
        <v>89</v>
      </c>
    </row>
    <row r="370" spans="2:65" s="11" customFormat="1" ht="22.9" customHeight="1">
      <c r="B370" s="121"/>
      <c r="D370" s="122" t="s">
        <v>78</v>
      </c>
      <c r="E370" s="130" t="s">
        <v>523</v>
      </c>
      <c r="F370" s="130" t="s">
        <v>613</v>
      </c>
      <c r="I370" s="124"/>
      <c r="J370" s="131">
        <f>BK370</f>
        <v>0</v>
      </c>
      <c r="L370" s="121"/>
      <c r="M370" s="125"/>
      <c r="P370" s="126">
        <f>SUM(P371:P408)</f>
        <v>0</v>
      </c>
      <c r="R370" s="126">
        <f>SUM(R371:R408)</f>
        <v>83.546082239378379</v>
      </c>
      <c r="T370" s="127">
        <f>SUM(T371:T408)</f>
        <v>0</v>
      </c>
      <c r="AR370" s="122" t="s">
        <v>87</v>
      </c>
      <c r="AT370" s="128" t="s">
        <v>78</v>
      </c>
      <c r="AU370" s="128" t="s">
        <v>87</v>
      </c>
      <c r="AY370" s="122" t="s">
        <v>190</v>
      </c>
      <c r="BK370" s="129">
        <f>SUM(BK371:BK408)</f>
        <v>0</v>
      </c>
    </row>
    <row r="371" spans="2:65" s="1" customFormat="1" ht="33" customHeight="1">
      <c r="B371" s="31"/>
      <c r="C371" s="132" t="s">
        <v>569</v>
      </c>
      <c r="D371" s="132" t="s">
        <v>192</v>
      </c>
      <c r="E371" s="133" t="s">
        <v>615</v>
      </c>
      <c r="F371" s="134" t="s">
        <v>616</v>
      </c>
      <c r="G371" s="135" t="s">
        <v>210</v>
      </c>
      <c r="H371" s="136">
        <v>21.54</v>
      </c>
      <c r="I371" s="137"/>
      <c r="J371" s="138">
        <f>ROUND(I371*H371,2)</f>
        <v>0</v>
      </c>
      <c r="K371" s="134" t="s">
        <v>196</v>
      </c>
      <c r="L371" s="31"/>
      <c r="M371" s="139" t="s">
        <v>1</v>
      </c>
      <c r="N371" s="140" t="s">
        <v>44</v>
      </c>
      <c r="P371" s="141">
        <f>O371*H371</f>
        <v>0</v>
      </c>
      <c r="Q371" s="141">
        <v>2.5018699999999998</v>
      </c>
      <c r="R371" s="141">
        <f>Q371*H371</f>
        <v>53.890279799999995</v>
      </c>
      <c r="S371" s="141">
        <v>0</v>
      </c>
      <c r="T371" s="142">
        <f>S371*H371</f>
        <v>0</v>
      </c>
      <c r="AR371" s="143" t="s">
        <v>197</v>
      </c>
      <c r="AT371" s="143" t="s">
        <v>192</v>
      </c>
      <c r="AU371" s="143" t="s">
        <v>89</v>
      </c>
      <c r="AY371" s="16" t="s">
        <v>190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87</v>
      </c>
      <c r="BK371" s="144">
        <f>ROUND(I371*H371,2)</f>
        <v>0</v>
      </c>
      <c r="BL371" s="16" t="s">
        <v>197</v>
      </c>
      <c r="BM371" s="143" t="s">
        <v>572</v>
      </c>
    </row>
    <row r="372" spans="2:65" s="1" customFormat="1" ht="19.5">
      <c r="B372" s="31"/>
      <c r="D372" s="145" t="s">
        <v>198</v>
      </c>
      <c r="F372" s="146" t="s">
        <v>618</v>
      </c>
      <c r="I372" s="147"/>
      <c r="L372" s="31"/>
      <c r="M372" s="148"/>
      <c r="T372" s="55"/>
      <c r="AT372" s="16" t="s">
        <v>198</v>
      </c>
      <c r="AU372" s="16" t="s">
        <v>89</v>
      </c>
    </row>
    <row r="373" spans="2:65" s="1" customFormat="1">
      <c r="B373" s="31"/>
      <c r="D373" s="149" t="s">
        <v>200</v>
      </c>
      <c r="F373" s="150" t="s">
        <v>619</v>
      </c>
      <c r="I373" s="147"/>
      <c r="L373" s="31"/>
      <c r="M373" s="148"/>
      <c r="T373" s="55"/>
      <c r="AT373" s="16" t="s">
        <v>200</v>
      </c>
      <c r="AU373" s="16" t="s">
        <v>89</v>
      </c>
    </row>
    <row r="374" spans="2:65" s="1" customFormat="1" ht="33" customHeight="1">
      <c r="B374" s="31"/>
      <c r="C374" s="132" t="s">
        <v>401</v>
      </c>
      <c r="D374" s="132" t="s">
        <v>192</v>
      </c>
      <c r="E374" s="133" t="s">
        <v>615</v>
      </c>
      <c r="F374" s="134" t="s">
        <v>616</v>
      </c>
      <c r="G374" s="135" t="s">
        <v>210</v>
      </c>
      <c r="H374" s="136">
        <v>2.3759999999999999</v>
      </c>
      <c r="I374" s="137"/>
      <c r="J374" s="138">
        <f>ROUND(I374*H374,2)</f>
        <v>0</v>
      </c>
      <c r="K374" s="134" t="s">
        <v>196</v>
      </c>
      <c r="L374" s="31"/>
      <c r="M374" s="139" t="s">
        <v>1</v>
      </c>
      <c r="N374" s="140" t="s">
        <v>44</v>
      </c>
      <c r="P374" s="141">
        <f>O374*H374</f>
        <v>0</v>
      </c>
      <c r="Q374" s="141">
        <v>2.5018699999999998</v>
      </c>
      <c r="R374" s="141">
        <f>Q374*H374</f>
        <v>5.944443119999999</v>
      </c>
      <c r="S374" s="141">
        <v>0</v>
      </c>
      <c r="T374" s="142">
        <f>S374*H374</f>
        <v>0</v>
      </c>
      <c r="AR374" s="143" t="s">
        <v>197</v>
      </c>
      <c r="AT374" s="143" t="s">
        <v>192</v>
      </c>
      <c r="AU374" s="143" t="s">
        <v>89</v>
      </c>
      <c r="AY374" s="16" t="s">
        <v>190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87</v>
      </c>
      <c r="BK374" s="144">
        <f>ROUND(I374*H374,2)</f>
        <v>0</v>
      </c>
      <c r="BL374" s="16" t="s">
        <v>197</v>
      </c>
      <c r="BM374" s="143" t="s">
        <v>575</v>
      </c>
    </row>
    <row r="375" spans="2:65" s="1" customFormat="1" ht="19.5">
      <c r="B375" s="31"/>
      <c r="D375" s="145" t="s">
        <v>198</v>
      </c>
      <c r="F375" s="146" t="s">
        <v>618</v>
      </c>
      <c r="I375" s="147"/>
      <c r="L375" s="31"/>
      <c r="M375" s="148"/>
      <c r="T375" s="55"/>
      <c r="AT375" s="16" t="s">
        <v>198</v>
      </c>
      <c r="AU375" s="16" t="s">
        <v>89</v>
      </c>
    </row>
    <row r="376" spans="2:65" s="1" customFormat="1">
      <c r="B376" s="31"/>
      <c r="D376" s="149" t="s">
        <v>200</v>
      </c>
      <c r="F376" s="150" t="s">
        <v>619</v>
      </c>
      <c r="I376" s="147"/>
      <c r="L376" s="31"/>
      <c r="M376" s="148"/>
      <c r="T376" s="55"/>
      <c r="AT376" s="16" t="s">
        <v>200</v>
      </c>
      <c r="AU376" s="16" t="s">
        <v>89</v>
      </c>
    </row>
    <row r="377" spans="2:65" s="1" customFormat="1" ht="33" customHeight="1">
      <c r="B377" s="31"/>
      <c r="C377" s="132" t="s">
        <v>578</v>
      </c>
      <c r="D377" s="132" t="s">
        <v>192</v>
      </c>
      <c r="E377" s="133" t="s">
        <v>620</v>
      </c>
      <c r="F377" s="134" t="s">
        <v>621</v>
      </c>
      <c r="G377" s="135" t="s">
        <v>210</v>
      </c>
      <c r="H377" s="136">
        <v>21.54</v>
      </c>
      <c r="I377" s="137"/>
      <c r="J377" s="138">
        <f>ROUND(I377*H377,2)</f>
        <v>0</v>
      </c>
      <c r="K377" s="134" t="s">
        <v>196</v>
      </c>
      <c r="L377" s="31"/>
      <c r="M377" s="139" t="s">
        <v>1</v>
      </c>
      <c r="N377" s="140" t="s">
        <v>44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197</v>
      </c>
      <c r="AT377" s="143" t="s">
        <v>192</v>
      </c>
      <c r="AU377" s="143" t="s">
        <v>89</v>
      </c>
      <c r="AY377" s="16" t="s">
        <v>190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87</v>
      </c>
      <c r="BK377" s="144">
        <f>ROUND(I377*H377,2)</f>
        <v>0</v>
      </c>
      <c r="BL377" s="16" t="s">
        <v>197</v>
      </c>
      <c r="BM377" s="143" t="s">
        <v>581</v>
      </c>
    </row>
    <row r="378" spans="2:65" s="1" customFormat="1" ht="29.25">
      <c r="B378" s="31"/>
      <c r="D378" s="145" t="s">
        <v>198</v>
      </c>
      <c r="F378" s="146" t="s">
        <v>623</v>
      </c>
      <c r="I378" s="147"/>
      <c r="L378" s="31"/>
      <c r="M378" s="148"/>
      <c r="T378" s="55"/>
      <c r="AT378" s="16" t="s">
        <v>198</v>
      </c>
      <c r="AU378" s="16" t="s">
        <v>89</v>
      </c>
    </row>
    <row r="379" spans="2:65" s="1" customFormat="1">
      <c r="B379" s="31"/>
      <c r="D379" s="149" t="s">
        <v>200</v>
      </c>
      <c r="F379" s="150" t="s">
        <v>624</v>
      </c>
      <c r="I379" s="147"/>
      <c r="L379" s="31"/>
      <c r="M379" s="148"/>
      <c r="T379" s="55"/>
      <c r="AT379" s="16" t="s">
        <v>200</v>
      </c>
      <c r="AU379" s="16" t="s">
        <v>89</v>
      </c>
    </row>
    <row r="380" spans="2:65" s="1" customFormat="1" ht="24.2" customHeight="1">
      <c r="B380" s="31"/>
      <c r="C380" s="132" t="s">
        <v>407</v>
      </c>
      <c r="D380" s="132" t="s">
        <v>192</v>
      </c>
      <c r="E380" s="133" t="s">
        <v>626</v>
      </c>
      <c r="F380" s="134" t="s">
        <v>627</v>
      </c>
      <c r="G380" s="135" t="s">
        <v>210</v>
      </c>
      <c r="H380" s="136">
        <v>21.54</v>
      </c>
      <c r="I380" s="137"/>
      <c r="J380" s="138">
        <f>ROUND(I380*H380,2)</f>
        <v>0</v>
      </c>
      <c r="K380" s="134" t="s">
        <v>196</v>
      </c>
      <c r="L380" s="31"/>
      <c r="M380" s="139" t="s">
        <v>1</v>
      </c>
      <c r="N380" s="140" t="s">
        <v>44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197</v>
      </c>
      <c r="AT380" s="143" t="s">
        <v>192</v>
      </c>
      <c r="AU380" s="143" t="s">
        <v>89</v>
      </c>
      <c r="AY380" s="16" t="s">
        <v>190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87</v>
      </c>
      <c r="BK380" s="144">
        <f>ROUND(I380*H380,2)</f>
        <v>0</v>
      </c>
      <c r="BL380" s="16" t="s">
        <v>197</v>
      </c>
      <c r="BM380" s="143" t="s">
        <v>586</v>
      </c>
    </row>
    <row r="381" spans="2:65" s="1" customFormat="1" ht="19.5">
      <c r="B381" s="31"/>
      <c r="D381" s="145" t="s">
        <v>198</v>
      </c>
      <c r="F381" s="146" t="s">
        <v>629</v>
      </c>
      <c r="I381" s="147"/>
      <c r="L381" s="31"/>
      <c r="M381" s="148"/>
      <c r="T381" s="55"/>
      <c r="AT381" s="16" t="s">
        <v>198</v>
      </c>
      <c r="AU381" s="16" t="s">
        <v>89</v>
      </c>
    </row>
    <row r="382" spans="2:65" s="1" customFormat="1">
      <c r="B382" s="31"/>
      <c r="D382" s="149" t="s">
        <v>200</v>
      </c>
      <c r="F382" s="150" t="s">
        <v>630</v>
      </c>
      <c r="I382" s="147"/>
      <c r="L382" s="31"/>
      <c r="M382" s="148"/>
      <c r="T382" s="55"/>
      <c r="AT382" s="16" t="s">
        <v>200</v>
      </c>
      <c r="AU382" s="16" t="s">
        <v>89</v>
      </c>
    </row>
    <row r="383" spans="2:65" s="1" customFormat="1" ht="16.5" customHeight="1">
      <c r="B383" s="31"/>
      <c r="C383" s="132" t="s">
        <v>589</v>
      </c>
      <c r="D383" s="132" t="s">
        <v>192</v>
      </c>
      <c r="E383" s="133" t="s">
        <v>631</v>
      </c>
      <c r="F383" s="134" t="s">
        <v>632</v>
      </c>
      <c r="G383" s="135" t="s">
        <v>265</v>
      </c>
      <c r="H383" s="136">
        <v>1.272</v>
      </c>
      <c r="I383" s="137"/>
      <c r="J383" s="138">
        <f>ROUND(I383*H383,2)</f>
        <v>0</v>
      </c>
      <c r="K383" s="134" t="s">
        <v>196</v>
      </c>
      <c r="L383" s="31"/>
      <c r="M383" s="139" t="s">
        <v>1</v>
      </c>
      <c r="N383" s="140" t="s">
        <v>44</v>
      </c>
      <c r="P383" s="141">
        <f>O383*H383</f>
        <v>0</v>
      </c>
      <c r="Q383" s="141">
        <v>1.0627727796999999</v>
      </c>
      <c r="R383" s="141">
        <f>Q383*H383</f>
        <v>1.3518469757784</v>
      </c>
      <c r="S383" s="141">
        <v>0</v>
      </c>
      <c r="T383" s="142">
        <f>S383*H383</f>
        <v>0</v>
      </c>
      <c r="AR383" s="143" t="s">
        <v>197</v>
      </c>
      <c r="AT383" s="143" t="s">
        <v>192</v>
      </c>
      <c r="AU383" s="143" t="s">
        <v>89</v>
      </c>
      <c r="AY383" s="16" t="s">
        <v>190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6" t="s">
        <v>87</v>
      </c>
      <c r="BK383" s="144">
        <f>ROUND(I383*H383,2)</f>
        <v>0</v>
      </c>
      <c r="BL383" s="16" t="s">
        <v>197</v>
      </c>
      <c r="BM383" s="143" t="s">
        <v>592</v>
      </c>
    </row>
    <row r="384" spans="2:65" s="1" customFormat="1">
      <c r="B384" s="31"/>
      <c r="D384" s="145" t="s">
        <v>198</v>
      </c>
      <c r="F384" s="146" t="s">
        <v>634</v>
      </c>
      <c r="I384" s="147"/>
      <c r="L384" s="31"/>
      <c r="M384" s="148"/>
      <c r="T384" s="55"/>
      <c r="AT384" s="16" t="s">
        <v>198</v>
      </c>
      <c r="AU384" s="16" t="s">
        <v>89</v>
      </c>
    </row>
    <row r="385" spans="2:65" s="1" customFormat="1">
      <c r="B385" s="31"/>
      <c r="D385" s="149" t="s">
        <v>200</v>
      </c>
      <c r="F385" s="150" t="s">
        <v>635</v>
      </c>
      <c r="I385" s="147"/>
      <c r="L385" s="31"/>
      <c r="M385" s="148"/>
      <c r="T385" s="55"/>
      <c r="AT385" s="16" t="s">
        <v>200</v>
      </c>
      <c r="AU385" s="16" t="s">
        <v>89</v>
      </c>
    </row>
    <row r="386" spans="2:65" s="1" customFormat="1" ht="24.2" customHeight="1">
      <c r="B386" s="31"/>
      <c r="C386" s="132" t="s">
        <v>413</v>
      </c>
      <c r="D386" s="132" t="s">
        <v>192</v>
      </c>
      <c r="E386" s="133" t="s">
        <v>637</v>
      </c>
      <c r="F386" s="134" t="s">
        <v>638</v>
      </c>
      <c r="G386" s="135" t="s">
        <v>368</v>
      </c>
      <c r="H386" s="136">
        <v>232.32</v>
      </c>
      <c r="I386" s="137"/>
      <c r="J386" s="138">
        <f>ROUND(I386*H386,2)</f>
        <v>0</v>
      </c>
      <c r="K386" s="134" t="s">
        <v>196</v>
      </c>
      <c r="L386" s="31"/>
      <c r="M386" s="139" t="s">
        <v>1</v>
      </c>
      <c r="N386" s="140" t="s">
        <v>44</v>
      </c>
      <c r="P386" s="141">
        <f>O386*H386</f>
        <v>0</v>
      </c>
      <c r="Q386" s="141">
        <v>1.84E-6</v>
      </c>
      <c r="R386" s="141">
        <f>Q386*H386</f>
        <v>4.2746879999999997E-4</v>
      </c>
      <c r="S386" s="141">
        <v>0</v>
      </c>
      <c r="T386" s="142">
        <f>S386*H386</f>
        <v>0</v>
      </c>
      <c r="AR386" s="143" t="s">
        <v>197</v>
      </c>
      <c r="AT386" s="143" t="s">
        <v>192</v>
      </c>
      <c r="AU386" s="143" t="s">
        <v>89</v>
      </c>
      <c r="AY386" s="16" t="s">
        <v>190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6" t="s">
        <v>87</v>
      </c>
      <c r="BK386" s="144">
        <f>ROUND(I386*H386,2)</f>
        <v>0</v>
      </c>
      <c r="BL386" s="16" t="s">
        <v>197</v>
      </c>
      <c r="BM386" s="143" t="s">
        <v>597</v>
      </c>
    </row>
    <row r="387" spans="2:65" s="1" customFormat="1" ht="19.5">
      <c r="B387" s="31"/>
      <c r="D387" s="145" t="s">
        <v>198</v>
      </c>
      <c r="F387" s="146" t="s">
        <v>640</v>
      </c>
      <c r="I387" s="147"/>
      <c r="L387" s="31"/>
      <c r="M387" s="148"/>
      <c r="T387" s="55"/>
      <c r="AT387" s="16" t="s">
        <v>198</v>
      </c>
      <c r="AU387" s="16" t="s">
        <v>89</v>
      </c>
    </row>
    <row r="388" spans="2:65" s="1" customFormat="1">
      <c r="B388" s="31"/>
      <c r="D388" s="149" t="s">
        <v>200</v>
      </c>
      <c r="F388" s="150" t="s">
        <v>641</v>
      </c>
      <c r="I388" s="147"/>
      <c r="L388" s="31"/>
      <c r="M388" s="148"/>
      <c r="T388" s="55"/>
      <c r="AT388" s="16" t="s">
        <v>200</v>
      </c>
      <c r="AU388" s="16" t="s">
        <v>89</v>
      </c>
    </row>
    <row r="389" spans="2:65" s="1" customFormat="1" ht="24.2" customHeight="1">
      <c r="B389" s="31"/>
      <c r="C389" s="132" t="s">
        <v>599</v>
      </c>
      <c r="D389" s="132" t="s">
        <v>192</v>
      </c>
      <c r="E389" s="133" t="s">
        <v>642</v>
      </c>
      <c r="F389" s="134" t="s">
        <v>643</v>
      </c>
      <c r="G389" s="135" t="s">
        <v>368</v>
      </c>
      <c r="H389" s="136">
        <v>232.32</v>
      </c>
      <c r="I389" s="137"/>
      <c r="J389" s="138">
        <f>ROUND(I389*H389,2)</f>
        <v>0</v>
      </c>
      <c r="K389" s="134" t="s">
        <v>196</v>
      </c>
      <c r="L389" s="31"/>
      <c r="M389" s="139" t="s">
        <v>1</v>
      </c>
      <c r="N389" s="140" t="s">
        <v>44</v>
      </c>
      <c r="P389" s="141">
        <f>O389*H389</f>
        <v>0</v>
      </c>
      <c r="Q389" s="141">
        <v>8.0140000000000002E-5</v>
      </c>
      <c r="R389" s="141">
        <f>Q389*H389</f>
        <v>1.86181248E-2</v>
      </c>
      <c r="S389" s="141">
        <v>0</v>
      </c>
      <c r="T389" s="142">
        <f>S389*H389</f>
        <v>0</v>
      </c>
      <c r="AR389" s="143" t="s">
        <v>197</v>
      </c>
      <c r="AT389" s="143" t="s">
        <v>192</v>
      </c>
      <c r="AU389" s="143" t="s">
        <v>89</v>
      </c>
      <c r="AY389" s="16" t="s">
        <v>190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6" t="s">
        <v>87</v>
      </c>
      <c r="BK389" s="144">
        <f>ROUND(I389*H389,2)</f>
        <v>0</v>
      </c>
      <c r="BL389" s="16" t="s">
        <v>197</v>
      </c>
      <c r="BM389" s="143" t="s">
        <v>602</v>
      </c>
    </row>
    <row r="390" spans="2:65" s="1" customFormat="1" ht="19.5">
      <c r="B390" s="31"/>
      <c r="D390" s="145" t="s">
        <v>198</v>
      </c>
      <c r="F390" s="146" t="s">
        <v>645</v>
      </c>
      <c r="I390" s="147"/>
      <c r="L390" s="31"/>
      <c r="M390" s="148"/>
      <c r="T390" s="55"/>
      <c r="AT390" s="16" t="s">
        <v>198</v>
      </c>
      <c r="AU390" s="16" t="s">
        <v>89</v>
      </c>
    </row>
    <row r="391" spans="2:65" s="1" customFormat="1">
      <c r="B391" s="31"/>
      <c r="D391" s="149" t="s">
        <v>200</v>
      </c>
      <c r="F391" s="150" t="s">
        <v>646</v>
      </c>
      <c r="I391" s="147"/>
      <c r="L391" s="31"/>
      <c r="M391" s="148"/>
      <c r="T391" s="55"/>
      <c r="AT391" s="16" t="s">
        <v>200</v>
      </c>
      <c r="AU391" s="16" t="s">
        <v>89</v>
      </c>
    </row>
    <row r="392" spans="2:65" s="1" customFormat="1" ht="24.2" customHeight="1">
      <c r="B392" s="31"/>
      <c r="C392" s="132" t="s">
        <v>418</v>
      </c>
      <c r="D392" s="132" t="s">
        <v>192</v>
      </c>
      <c r="E392" s="133" t="s">
        <v>648</v>
      </c>
      <c r="F392" s="134" t="s">
        <v>649</v>
      </c>
      <c r="G392" s="135" t="s">
        <v>195</v>
      </c>
      <c r="H392" s="136">
        <v>0.54</v>
      </c>
      <c r="I392" s="137"/>
      <c r="J392" s="138">
        <f>ROUND(I392*H392,2)</f>
        <v>0</v>
      </c>
      <c r="K392" s="134" t="s">
        <v>196</v>
      </c>
      <c r="L392" s="31"/>
      <c r="M392" s="139" t="s">
        <v>1</v>
      </c>
      <c r="N392" s="140" t="s">
        <v>44</v>
      </c>
      <c r="P392" s="141">
        <f>O392*H392</f>
        <v>0</v>
      </c>
      <c r="Q392" s="141">
        <v>0.105</v>
      </c>
      <c r="R392" s="141">
        <f>Q392*H392</f>
        <v>5.67E-2</v>
      </c>
      <c r="S392" s="141">
        <v>0</v>
      </c>
      <c r="T392" s="142">
        <f>S392*H392</f>
        <v>0</v>
      </c>
      <c r="AR392" s="143" t="s">
        <v>197</v>
      </c>
      <c r="AT392" s="143" t="s">
        <v>192</v>
      </c>
      <c r="AU392" s="143" t="s">
        <v>89</v>
      </c>
      <c r="AY392" s="16" t="s">
        <v>190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6" t="s">
        <v>87</v>
      </c>
      <c r="BK392" s="144">
        <f>ROUND(I392*H392,2)</f>
        <v>0</v>
      </c>
      <c r="BL392" s="16" t="s">
        <v>197</v>
      </c>
      <c r="BM392" s="143" t="s">
        <v>605</v>
      </c>
    </row>
    <row r="393" spans="2:65" s="1" customFormat="1" ht="19.5">
      <c r="B393" s="31"/>
      <c r="D393" s="145" t="s">
        <v>198</v>
      </c>
      <c r="F393" s="146" t="s">
        <v>651</v>
      </c>
      <c r="I393" s="147"/>
      <c r="L393" s="31"/>
      <c r="M393" s="148"/>
      <c r="T393" s="55"/>
      <c r="AT393" s="16" t="s">
        <v>198</v>
      </c>
      <c r="AU393" s="16" t="s">
        <v>89</v>
      </c>
    </row>
    <row r="394" spans="2:65" s="1" customFormat="1">
      <c r="B394" s="31"/>
      <c r="D394" s="149" t="s">
        <v>200</v>
      </c>
      <c r="F394" s="150" t="s">
        <v>652</v>
      </c>
      <c r="I394" s="147"/>
      <c r="L394" s="31"/>
      <c r="M394" s="148"/>
      <c r="T394" s="55"/>
      <c r="AT394" s="16" t="s">
        <v>200</v>
      </c>
      <c r="AU394" s="16" t="s">
        <v>89</v>
      </c>
    </row>
    <row r="395" spans="2:65" s="1" customFormat="1" ht="19.5">
      <c r="B395" s="31"/>
      <c r="D395" s="145" t="s">
        <v>403</v>
      </c>
      <c r="F395" s="151" t="s">
        <v>653</v>
      </c>
      <c r="I395" s="147"/>
      <c r="L395" s="31"/>
      <c r="M395" s="148"/>
      <c r="T395" s="55"/>
      <c r="AT395" s="16" t="s">
        <v>403</v>
      </c>
      <c r="AU395" s="16" t="s">
        <v>89</v>
      </c>
    </row>
    <row r="396" spans="2:65" s="1" customFormat="1" ht="24.2" customHeight="1">
      <c r="B396" s="31"/>
      <c r="C396" s="132" t="s">
        <v>606</v>
      </c>
      <c r="D396" s="132" t="s">
        <v>192</v>
      </c>
      <c r="E396" s="133" t="s">
        <v>654</v>
      </c>
      <c r="F396" s="134" t="s">
        <v>655</v>
      </c>
      <c r="G396" s="135" t="s">
        <v>195</v>
      </c>
      <c r="H396" s="136">
        <v>24.15</v>
      </c>
      <c r="I396" s="137"/>
      <c r="J396" s="138">
        <f>ROUND(I396*H396,2)</f>
        <v>0</v>
      </c>
      <c r="K396" s="134" t="s">
        <v>196</v>
      </c>
      <c r="L396" s="31"/>
      <c r="M396" s="139" t="s">
        <v>1</v>
      </c>
      <c r="N396" s="140" t="s">
        <v>44</v>
      </c>
      <c r="P396" s="141">
        <f>O396*H396</f>
        <v>0</v>
      </c>
      <c r="Q396" s="141">
        <v>0.28361500000000001</v>
      </c>
      <c r="R396" s="141">
        <f>Q396*H396</f>
        <v>6.84930225</v>
      </c>
      <c r="S396" s="141">
        <v>0</v>
      </c>
      <c r="T396" s="142">
        <f>S396*H396</f>
        <v>0</v>
      </c>
      <c r="AR396" s="143" t="s">
        <v>197</v>
      </c>
      <c r="AT396" s="143" t="s">
        <v>192</v>
      </c>
      <c r="AU396" s="143" t="s">
        <v>89</v>
      </c>
      <c r="AY396" s="16" t="s">
        <v>190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6" t="s">
        <v>87</v>
      </c>
      <c r="BK396" s="144">
        <f>ROUND(I396*H396,2)</f>
        <v>0</v>
      </c>
      <c r="BL396" s="16" t="s">
        <v>197</v>
      </c>
      <c r="BM396" s="143" t="s">
        <v>609</v>
      </c>
    </row>
    <row r="397" spans="2:65" s="1" customFormat="1" ht="19.5">
      <c r="B397" s="31"/>
      <c r="D397" s="145" t="s">
        <v>198</v>
      </c>
      <c r="F397" s="146" t="s">
        <v>657</v>
      </c>
      <c r="I397" s="147"/>
      <c r="L397" s="31"/>
      <c r="M397" s="148"/>
      <c r="T397" s="55"/>
      <c r="AT397" s="16" t="s">
        <v>198</v>
      </c>
      <c r="AU397" s="16" t="s">
        <v>89</v>
      </c>
    </row>
    <row r="398" spans="2:65" s="1" customFormat="1">
      <c r="B398" s="31"/>
      <c r="D398" s="149" t="s">
        <v>200</v>
      </c>
      <c r="F398" s="150" t="s">
        <v>658</v>
      </c>
      <c r="I398" s="147"/>
      <c r="L398" s="31"/>
      <c r="M398" s="148"/>
      <c r="T398" s="55"/>
      <c r="AT398" s="16" t="s">
        <v>200</v>
      </c>
      <c r="AU398" s="16" t="s">
        <v>89</v>
      </c>
    </row>
    <row r="399" spans="2:65" s="1" customFormat="1" ht="19.5">
      <c r="B399" s="31"/>
      <c r="D399" s="145" t="s">
        <v>403</v>
      </c>
      <c r="F399" s="151" t="s">
        <v>659</v>
      </c>
      <c r="I399" s="147"/>
      <c r="L399" s="31"/>
      <c r="M399" s="148"/>
      <c r="T399" s="55"/>
      <c r="AT399" s="16" t="s">
        <v>403</v>
      </c>
      <c r="AU399" s="16" t="s">
        <v>89</v>
      </c>
    </row>
    <row r="400" spans="2:65" s="1" customFormat="1" ht="21.75" customHeight="1">
      <c r="B400" s="31"/>
      <c r="C400" s="132" t="s">
        <v>423</v>
      </c>
      <c r="D400" s="132" t="s">
        <v>192</v>
      </c>
      <c r="E400" s="133" t="s">
        <v>661</v>
      </c>
      <c r="F400" s="134" t="s">
        <v>662</v>
      </c>
      <c r="G400" s="135" t="s">
        <v>195</v>
      </c>
      <c r="H400" s="136">
        <v>24.15</v>
      </c>
      <c r="I400" s="137"/>
      <c r="J400" s="138">
        <f>ROUND(I400*H400,2)</f>
        <v>0</v>
      </c>
      <c r="K400" s="134" t="s">
        <v>196</v>
      </c>
      <c r="L400" s="31"/>
      <c r="M400" s="139" t="s">
        <v>1</v>
      </c>
      <c r="N400" s="140" t="s">
        <v>44</v>
      </c>
      <c r="P400" s="141">
        <f>O400*H400</f>
        <v>0</v>
      </c>
      <c r="Q400" s="141">
        <v>0.27560000000000001</v>
      </c>
      <c r="R400" s="141">
        <f>Q400*H400</f>
        <v>6.6557399999999998</v>
      </c>
      <c r="S400" s="141">
        <v>0</v>
      </c>
      <c r="T400" s="142">
        <f>S400*H400</f>
        <v>0</v>
      </c>
      <c r="AR400" s="143" t="s">
        <v>197</v>
      </c>
      <c r="AT400" s="143" t="s">
        <v>192</v>
      </c>
      <c r="AU400" s="143" t="s">
        <v>89</v>
      </c>
      <c r="AY400" s="16" t="s">
        <v>190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6" t="s">
        <v>87</v>
      </c>
      <c r="BK400" s="144">
        <f>ROUND(I400*H400,2)</f>
        <v>0</v>
      </c>
      <c r="BL400" s="16" t="s">
        <v>197</v>
      </c>
      <c r="BM400" s="143" t="s">
        <v>612</v>
      </c>
    </row>
    <row r="401" spans="2:65" s="1" customFormat="1" ht="19.5">
      <c r="B401" s="31"/>
      <c r="D401" s="145" t="s">
        <v>198</v>
      </c>
      <c r="F401" s="146" t="s">
        <v>664</v>
      </c>
      <c r="I401" s="147"/>
      <c r="L401" s="31"/>
      <c r="M401" s="148"/>
      <c r="T401" s="55"/>
      <c r="AT401" s="16" t="s">
        <v>198</v>
      </c>
      <c r="AU401" s="16" t="s">
        <v>89</v>
      </c>
    </row>
    <row r="402" spans="2:65" s="1" customFormat="1">
      <c r="B402" s="31"/>
      <c r="D402" s="149" t="s">
        <v>200</v>
      </c>
      <c r="F402" s="150" t="s">
        <v>665</v>
      </c>
      <c r="I402" s="147"/>
      <c r="L402" s="31"/>
      <c r="M402" s="148"/>
      <c r="T402" s="55"/>
      <c r="AT402" s="16" t="s">
        <v>200</v>
      </c>
      <c r="AU402" s="16" t="s">
        <v>89</v>
      </c>
    </row>
    <row r="403" spans="2:65" s="1" customFormat="1" ht="24.2" customHeight="1">
      <c r="B403" s="31"/>
      <c r="C403" s="132" t="s">
        <v>614</v>
      </c>
      <c r="D403" s="132" t="s">
        <v>192</v>
      </c>
      <c r="E403" s="133" t="s">
        <v>1896</v>
      </c>
      <c r="F403" s="134" t="s">
        <v>1897</v>
      </c>
      <c r="G403" s="135" t="s">
        <v>368</v>
      </c>
      <c r="H403" s="136">
        <v>26.25</v>
      </c>
      <c r="I403" s="137"/>
      <c r="J403" s="138">
        <f>ROUND(I403*H403,2)</f>
        <v>0</v>
      </c>
      <c r="K403" s="134" t="s">
        <v>196</v>
      </c>
      <c r="L403" s="31"/>
      <c r="M403" s="139" t="s">
        <v>1</v>
      </c>
      <c r="N403" s="140" t="s">
        <v>44</v>
      </c>
      <c r="P403" s="141">
        <f>O403*H403</f>
        <v>0</v>
      </c>
      <c r="Q403" s="141">
        <v>0.19662760000000001</v>
      </c>
      <c r="R403" s="141">
        <f>Q403*H403</f>
        <v>5.1614745000000006</v>
      </c>
      <c r="S403" s="141">
        <v>0</v>
      </c>
      <c r="T403" s="142">
        <f>S403*H403</f>
        <v>0</v>
      </c>
      <c r="AR403" s="143" t="s">
        <v>197</v>
      </c>
      <c r="AT403" s="143" t="s">
        <v>192</v>
      </c>
      <c r="AU403" s="143" t="s">
        <v>89</v>
      </c>
      <c r="AY403" s="16" t="s">
        <v>190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87</v>
      </c>
      <c r="BK403" s="144">
        <f>ROUND(I403*H403,2)</f>
        <v>0</v>
      </c>
      <c r="BL403" s="16" t="s">
        <v>197</v>
      </c>
      <c r="BM403" s="143" t="s">
        <v>617</v>
      </c>
    </row>
    <row r="404" spans="2:65" s="1" customFormat="1" ht="29.25">
      <c r="B404" s="31"/>
      <c r="D404" s="145" t="s">
        <v>198</v>
      </c>
      <c r="F404" s="146" t="s">
        <v>1898</v>
      </c>
      <c r="I404" s="147"/>
      <c r="L404" s="31"/>
      <c r="M404" s="148"/>
      <c r="T404" s="55"/>
      <c r="AT404" s="16" t="s">
        <v>198</v>
      </c>
      <c r="AU404" s="16" t="s">
        <v>89</v>
      </c>
    </row>
    <row r="405" spans="2:65" s="1" customFormat="1">
      <c r="B405" s="31"/>
      <c r="D405" s="149" t="s">
        <v>200</v>
      </c>
      <c r="F405" s="150" t="s">
        <v>1899</v>
      </c>
      <c r="I405" s="147"/>
      <c r="L405" s="31"/>
      <c r="M405" s="148"/>
      <c r="T405" s="55"/>
      <c r="AT405" s="16" t="s">
        <v>200</v>
      </c>
      <c r="AU405" s="16" t="s">
        <v>89</v>
      </c>
    </row>
    <row r="406" spans="2:65" s="1" customFormat="1" ht="21.75" customHeight="1">
      <c r="B406" s="31"/>
      <c r="C406" s="132" t="s">
        <v>429</v>
      </c>
      <c r="D406" s="132" t="s">
        <v>192</v>
      </c>
      <c r="E406" s="133" t="s">
        <v>1892</v>
      </c>
      <c r="F406" s="134" t="s">
        <v>1893</v>
      </c>
      <c r="G406" s="135" t="s">
        <v>195</v>
      </c>
      <c r="H406" s="136">
        <v>13.125</v>
      </c>
      <c r="I406" s="137"/>
      <c r="J406" s="138">
        <f>ROUND(I406*H406,2)</f>
        <v>0</v>
      </c>
      <c r="K406" s="134" t="s">
        <v>196</v>
      </c>
      <c r="L406" s="31"/>
      <c r="M406" s="139" t="s">
        <v>1</v>
      </c>
      <c r="N406" s="140" t="s">
        <v>44</v>
      </c>
      <c r="P406" s="141">
        <f>O406*H406</f>
        <v>0</v>
      </c>
      <c r="Q406" s="141">
        <v>0.27560000000000001</v>
      </c>
      <c r="R406" s="141">
        <f>Q406*H406</f>
        <v>3.6172500000000003</v>
      </c>
      <c r="S406" s="141">
        <v>0</v>
      </c>
      <c r="T406" s="142">
        <f>S406*H406</f>
        <v>0</v>
      </c>
      <c r="AR406" s="143" t="s">
        <v>197</v>
      </c>
      <c r="AT406" s="143" t="s">
        <v>192</v>
      </c>
      <c r="AU406" s="143" t="s">
        <v>89</v>
      </c>
      <c r="AY406" s="16" t="s">
        <v>190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6" t="s">
        <v>87</v>
      </c>
      <c r="BK406" s="144">
        <f>ROUND(I406*H406,2)</f>
        <v>0</v>
      </c>
      <c r="BL406" s="16" t="s">
        <v>197</v>
      </c>
      <c r="BM406" s="143" t="s">
        <v>622</v>
      </c>
    </row>
    <row r="407" spans="2:65" s="1" customFormat="1" ht="19.5">
      <c r="B407" s="31"/>
      <c r="D407" s="145" t="s">
        <v>198</v>
      </c>
      <c r="F407" s="146" t="s">
        <v>1894</v>
      </c>
      <c r="I407" s="147"/>
      <c r="L407" s="31"/>
      <c r="M407" s="148"/>
      <c r="T407" s="55"/>
      <c r="AT407" s="16" t="s">
        <v>198</v>
      </c>
      <c r="AU407" s="16" t="s">
        <v>89</v>
      </c>
    </row>
    <row r="408" spans="2:65" s="1" customFormat="1">
      <c r="B408" s="31"/>
      <c r="D408" s="149" t="s">
        <v>200</v>
      </c>
      <c r="F408" s="150" t="s">
        <v>1895</v>
      </c>
      <c r="I408" s="147"/>
      <c r="L408" s="31"/>
      <c r="M408" s="148"/>
      <c r="T408" s="55"/>
      <c r="AT408" s="16" t="s">
        <v>200</v>
      </c>
      <c r="AU408" s="16" t="s">
        <v>89</v>
      </c>
    </row>
    <row r="409" spans="2:65" s="11" customFormat="1" ht="22.9" customHeight="1">
      <c r="B409" s="121"/>
      <c r="D409" s="122" t="s">
        <v>78</v>
      </c>
      <c r="E409" s="130" t="s">
        <v>369</v>
      </c>
      <c r="F409" s="130" t="s">
        <v>666</v>
      </c>
      <c r="I409" s="124"/>
      <c r="J409" s="131">
        <f>BK409</f>
        <v>0</v>
      </c>
      <c r="L409" s="121"/>
      <c r="M409" s="125"/>
      <c r="P409" s="126">
        <f>SUM(P410:P437)</f>
        <v>0</v>
      </c>
      <c r="R409" s="126">
        <f>SUM(R410:R437)</f>
        <v>0.94053514049999998</v>
      </c>
      <c r="T409" s="127">
        <f>SUM(T410:T437)</f>
        <v>0</v>
      </c>
      <c r="AR409" s="122" t="s">
        <v>87</v>
      </c>
      <c r="AT409" s="128" t="s">
        <v>78</v>
      </c>
      <c r="AU409" s="128" t="s">
        <v>87</v>
      </c>
      <c r="AY409" s="122" t="s">
        <v>190</v>
      </c>
      <c r="BK409" s="129">
        <f>SUM(BK410:BK437)</f>
        <v>0</v>
      </c>
    </row>
    <row r="410" spans="2:65" s="1" customFormat="1" ht="33" customHeight="1">
      <c r="B410" s="31"/>
      <c r="C410" s="132" t="s">
        <v>625</v>
      </c>
      <c r="D410" s="132" t="s">
        <v>192</v>
      </c>
      <c r="E410" s="133" t="s">
        <v>717</v>
      </c>
      <c r="F410" s="134" t="s">
        <v>718</v>
      </c>
      <c r="G410" s="135" t="s">
        <v>195</v>
      </c>
      <c r="H410" s="136">
        <v>312.12</v>
      </c>
      <c r="I410" s="137"/>
      <c r="J410" s="138">
        <f>ROUND(I410*H410,2)</f>
        <v>0</v>
      </c>
      <c r="K410" s="134" t="s">
        <v>196</v>
      </c>
      <c r="L410" s="31"/>
      <c r="M410" s="139" t="s">
        <v>1</v>
      </c>
      <c r="N410" s="140" t="s">
        <v>44</v>
      </c>
      <c r="P410" s="141">
        <f>O410*H410</f>
        <v>0</v>
      </c>
      <c r="Q410" s="141">
        <v>2.6533749999999999E-4</v>
      </c>
      <c r="R410" s="141">
        <f>Q410*H410</f>
        <v>8.2817140499999997E-2</v>
      </c>
      <c r="S410" s="141">
        <v>0</v>
      </c>
      <c r="T410" s="142">
        <f>S410*H410</f>
        <v>0</v>
      </c>
      <c r="AR410" s="143" t="s">
        <v>197</v>
      </c>
      <c r="AT410" s="143" t="s">
        <v>192</v>
      </c>
      <c r="AU410" s="143" t="s">
        <v>89</v>
      </c>
      <c r="AY410" s="16" t="s">
        <v>190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6" t="s">
        <v>87</v>
      </c>
      <c r="BK410" s="144">
        <f>ROUND(I410*H410,2)</f>
        <v>0</v>
      </c>
      <c r="BL410" s="16" t="s">
        <v>197</v>
      </c>
      <c r="BM410" s="143" t="s">
        <v>628</v>
      </c>
    </row>
    <row r="411" spans="2:65" s="1" customFormat="1" ht="29.25">
      <c r="B411" s="31"/>
      <c r="D411" s="145" t="s">
        <v>198</v>
      </c>
      <c r="F411" s="146" t="s">
        <v>720</v>
      </c>
      <c r="I411" s="147"/>
      <c r="L411" s="31"/>
      <c r="M411" s="148"/>
      <c r="T411" s="55"/>
      <c r="AT411" s="16" t="s">
        <v>198</v>
      </c>
      <c r="AU411" s="16" t="s">
        <v>89</v>
      </c>
    </row>
    <row r="412" spans="2:65" s="1" customFormat="1">
      <c r="B412" s="31"/>
      <c r="D412" s="149" t="s">
        <v>200</v>
      </c>
      <c r="F412" s="150" t="s">
        <v>721</v>
      </c>
      <c r="I412" s="147"/>
      <c r="L412" s="31"/>
      <c r="M412" s="148"/>
      <c r="T412" s="55"/>
      <c r="AT412" s="16" t="s">
        <v>200</v>
      </c>
      <c r="AU412" s="16" t="s">
        <v>89</v>
      </c>
    </row>
    <row r="413" spans="2:65" s="1" customFormat="1" ht="24.2" customHeight="1">
      <c r="B413" s="31"/>
      <c r="C413" s="152" t="s">
        <v>434</v>
      </c>
      <c r="D413" s="152" t="s">
        <v>426</v>
      </c>
      <c r="E413" s="153" t="s">
        <v>728</v>
      </c>
      <c r="F413" s="154" t="s">
        <v>729</v>
      </c>
      <c r="G413" s="155" t="s">
        <v>204</v>
      </c>
      <c r="H413" s="156">
        <v>123</v>
      </c>
      <c r="I413" s="157"/>
      <c r="J413" s="158">
        <f>ROUND(I413*H413,2)</f>
        <v>0</v>
      </c>
      <c r="K413" s="154" t="s">
        <v>1</v>
      </c>
      <c r="L413" s="159"/>
      <c r="M413" s="160" t="s">
        <v>1</v>
      </c>
      <c r="N413" s="161" t="s">
        <v>44</v>
      </c>
      <c r="P413" s="141">
        <f>O413*H413</f>
        <v>0</v>
      </c>
      <c r="Q413" s="141">
        <v>0</v>
      </c>
      <c r="R413" s="141">
        <f>Q413*H413</f>
        <v>0</v>
      </c>
      <c r="S413" s="141">
        <v>0</v>
      </c>
      <c r="T413" s="142">
        <f>S413*H413</f>
        <v>0</v>
      </c>
      <c r="AR413" s="143" t="s">
        <v>216</v>
      </c>
      <c r="AT413" s="143" t="s">
        <v>426</v>
      </c>
      <c r="AU413" s="143" t="s">
        <v>89</v>
      </c>
      <c r="AY413" s="16" t="s">
        <v>190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6" t="s">
        <v>87</v>
      </c>
      <c r="BK413" s="144">
        <f>ROUND(I413*H413,2)</f>
        <v>0</v>
      </c>
      <c r="BL413" s="16" t="s">
        <v>197</v>
      </c>
      <c r="BM413" s="143" t="s">
        <v>633</v>
      </c>
    </row>
    <row r="414" spans="2:65" s="1" customFormat="1" ht="19.5">
      <c r="B414" s="31"/>
      <c r="D414" s="145" t="s">
        <v>198</v>
      </c>
      <c r="F414" s="146" t="s">
        <v>731</v>
      </c>
      <c r="I414" s="147"/>
      <c r="L414" s="31"/>
      <c r="M414" s="148"/>
      <c r="T414" s="55"/>
      <c r="AT414" s="16" t="s">
        <v>198</v>
      </c>
      <c r="AU414" s="16" t="s">
        <v>89</v>
      </c>
    </row>
    <row r="415" spans="2:65" s="1" customFormat="1" ht="39">
      <c r="B415" s="31"/>
      <c r="D415" s="145" t="s">
        <v>403</v>
      </c>
      <c r="F415" s="151" t="s">
        <v>732</v>
      </c>
      <c r="I415" s="147"/>
      <c r="L415" s="31"/>
      <c r="M415" s="148"/>
      <c r="T415" s="55"/>
      <c r="AT415" s="16" t="s">
        <v>403</v>
      </c>
      <c r="AU415" s="16" t="s">
        <v>89</v>
      </c>
    </row>
    <row r="416" spans="2:65" s="1" customFormat="1" ht="24.2" customHeight="1">
      <c r="B416" s="31"/>
      <c r="C416" s="152" t="s">
        <v>636</v>
      </c>
      <c r="D416" s="152" t="s">
        <v>426</v>
      </c>
      <c r="E416" s="153" t="s">
        <v>722</v>
      </c>
      <c r="F416" s="154" t="s">
        <v>723</v>
      </c>
      <c r="G416" s="155" t="s">
        <v>204</v>
      </c>
      <c r="H416" s="156">
        <v>1</v>
      </c>
      <c r="I416" s="157"/>
      <c r="J416" s="158">
        <f>ROUND(I416*H416,2)</f>
        <v>0</v>
      </c>
      <c r="K416" s="154" t="s">
        <v>1</v>
      </c>
      <c r="L416" s="159"/>
      <c r="M416" s="160" t="s">
        <v>1</v>
      </c>
      <c r="N416" s="161" t="s">
        <v>44</v>
      </c>
      <c r="P416" s="141">
        <f>O416*H416</f>
        <v>0</v>
      </c>
      <c r="Q416" s="141">
        <v>0</v>
      </c>
      <c r="R416" s="141">
        <f>Q416*H416</f>
        <v>0</v>
      </c>
      <c r="S416" s="141">
        <v>0</v>
      </c>
      <c r="T416" s="142">
        <f>S416*H416</f>
        <v>0</v>
      </c>
      <c r="AR416" s="143" t="s">
        <v>216</v>
      </c>
      <c r="AT416" s="143" t="s">
        <v>426</v>
      </c>
      <c r="AU416" s="143" t="s">
        <v>89</v>
      </c>
      <c r="AY416" s="16" t="s">
        <v>190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6" t="s">
        <v>87</v>
      </c>
      <c r="BK416" s="144">
        <f>ROUND(I416*H416,2)</f>
        <v>0</v>
      </c>
      <c r="BL416" s="16" t="s">
        <v>197</v>
      </c>
      <c r="BM416" s="143" t="s">
        <v>639</v>
      </c>
    </row>
    <row r="417" spans="2:65" s="1" customFormat="1" ht="19.5">
      <c r="B417" s="31"/>
      <c r="D417" s="145" t="s">
        <v>198</v>
      </c>
      <c r="F417" s="146" t="s">
        <v>725</v>
      </c>
      <c r="I417" s="147"/>
      <c r="L417" s="31"/>
      <c r="M417" s="148"/>
      <c r="T417" s="55"/>
      <c r="AT417" s="16" t="s">
        <v>198</v>
      </c>
      <c r="AU417" s="16" t="s">
        <v>89</v>
      </c>
    </row>
    <row r="418" spans="2:65" s="1" customFormat="1" ht="39">
      <c r="B418" s="31"/>
      <c r="D418" s="145" t="s">
        <v>403</v>
      </c>
      <c r="F418" s="151" t="s">
        <v>2204</v>
      </c>
      <c r="I418" s="147"/>
      <c r="L418" s="31"/>
      <c r="M418" s="148"/>
      <c r="T418" s="55"/>
      <c r="AT418" s="16" t="s">
        <v>403</v>
      </c>
      <c r="AU418" s="16" t="s">
        <v>89</v>
      </c>
    </row>
    <row r="419" spans="2:65" s="1" customFormat="1" ht="24.2" customHeight="1">
      <c r="B419" s="31"/>
      <c r="C419" s="132" t="s">
        <v>439</v>
      </c>
      <c r="D419" s="132" t="s">
        <v>192</v>
      </c>
      <c r="E419" s="133" t="s">
        <v>738</v>
      </c>
      <c r="F419" s="134" t="s">
        <v>739</v>
      </c>
      <c r="G419" s="135" t="s">
        <v>204</v>
      </c>
      <c r="H419" s="136">
        <v>124</v>
      </c>
      <c r="I419" s="137"/>
      <c r="J419" s="138">
        <f>ROUND(I419*H419,2)</f>
        <v>0</v>
      </c>
      <c r="K419" s="134" t="s">
        <v>1</v>
      </c>
      <c r="L419" s="31"/>
      <c r="M419" s="139" t="s">
        <v>1</v>
      </c>
      <c r="N419" s="140" t="s">
        <v>44</v>
      </c>
      <c r="P419" s="141">
        <f>O419*H419</f>
        <v>0</v>
      </c>
      <c r="Q419" s="141">
        <v>0</v>
      </c>
      <c r="R419" s="141">
        <f>Q419*H419</f>
        <v>0</v>
      </c>
      <c r="S419" s="141">
        <v>0</v>
      </c>
      <c r="T419" s="142">
        <f>S419*H419</f>
        <v>0</v>
      </c>
      <c r="AR419" s="143" t="s">
        <v>197</v>
      </c>
      <c r="AT419" s="143" t="s">
        <v>192</v>
      </c>
      <c r="AU419" s="143" t="s">
        <v>89</v>
      </c>
      <c r="AY419" s="16" t="s">
        <v>190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87</v>
      </c>
      <c r="BK419" s="144">
        <f>ROUND(I419*H419,2)</f>
        <v>0</v>
      </c>
      <c r="BL419" s="16" t="s">
        <v>197</v>
      </c>
      <c r="BM419" s="143" t="s">
        <v>644</v>
      </c>
    </row>
    <row r="420" spans="2:65" s="1" customFormat="1" ht="29.25">
      <c r="B420" s="31"/>
      <c r="D420" s="145" t="s">
        <v>198</v>
      </c>
      <c r="F420" s="146" t="s">
        <v>741</v>
      </c>
      <c r="I420" s="147"/>
      <c r="L420" s="31"/>
      <c r="M420" s="148"/>
      <c r="T420" s="55"/>
      <c r="AT420" s="16" t="s">
        <v>198</v>
      </c>
      <c r="AU420" s="16" t="s">
        <v>89</v>
      </c>
    </row>
    <row r="421" spans="2:65" s="1" customFormat="1" ht="24.2" customHeight="1">
      <c r="B421" s="31"/>
      <c r="C421" s="152" t="s">
        <v>647</v>
      </c>
      <c r="D421" s="152" t="s">
        <v>426</v>
      </c>
      <c r="E421" s="153" t="s">
        <v>747</v>
      </c>
      <c r="F421" s="154" t="s">
        <v>748</v>
      </c>
      <c r="G421" s="155" t="s">
        <v>368</v>
      </c>
      <c r="H421" s="156">
        <v>195.91</v>
      </c>
      <c r="I421" s="157"/>
      <c r="J421" s="158">
        <f>ROUND(I421*H421,2)</f>
        <v>0</v>
      </c>
      <c r="K421" s="154" t="s">
        <v>196</v>
      </c>
      <c r="L421" s="159"/>
      <c r="M421" s="160" t="s">
        <v>1</v>
      </c>
      <c r="N421" s="161" t="s">
        <v>44</v>
      </c>
      <c r="P421" s="141">
        <f>O421*H421</f>
        <v>0</v>
      </c>
      <c r="Q421" s="141">
        <v>3.0000000000000001E-3</v>
      </c>
      <c r="R421" s="141">
        <f>Q421*H421</f>
        <v>0.58772999999999997</v>
      </c>
      <c r="S421" s="141">
        <v>0</v>
      </c>
      <c r="T421" s="142">
        <f>S421*H421</f>
        <v>0</v>
      </c>
      <c r="AR421" s="143" t="s">
        <v>216</v>
      </c>
      <c r="AT421" s="143" t="s">
        <v>426</v>
      </c>
      <c r="AU421" s="143" t="s">
        <v>89</v>
      </c>
      <c r="AY421" s="16" t="s">
        <v>190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6" t="s">
        <v>87</v>
      </c>
      <c r="BK421" s="144">
        <f>ROUND(I421*H421,2)</f>
        <v>0</v>
      </c>
      <c r="BL421" s="16" t="s">
        <v>197</v>
      </c>
      <c r="BM421" s="143" t="s">
        <v>650</v>
      </c>
    </row>
    <row r="422" spans="2:65" s="1" customFormat="1">
      <c r="B422" s="31"/>
      <c r="D422" s="145" t="s">
        <v>198</v>
      </c>
      <c r="F422" s="146" t="s">
        <v>748</v>
      </c>
      <c r="I422" s="147"/>
      <c r="L422" s="31"/>
      <c r="M422" s="148"/>
      <c r="T422" s="55"/>
      <c r="AT422" s="16" t="s">
        <v>198</v>
      </c>
      <c r="AU422" s="16" t="s">
        <v>89</v>
      </c>
    </row>
    <row r="423" spans="2:65" s="1" customFormat="1" ht="24.2" customHeight="1">
      <c r="B423" s="31"/>
      <c r="C423" s="152" t="s">
        <v>445</v>
      </c>
      <c r="D423" s="152" t="s">
        <v>426</v>
      </c>
      <c r="E423" s="153" t="s">
        <v>750</v>
      </c>
      <c r="F423" s="154" t="s">
        <v>751</v>
      </c>
      <c r="G423" s="155" t="s">
        <v>204</v>
      </c>
      <c r="H423" s="156">
        <v>124</v>
      </c>
      <c r="I423" s="157"/>
      <c r="J423" s="158">
        <f>ROUND(I423*H423,2)</f>
        <v>0</v>
      </c>
      <c r="K423" s="154" t="s">
        <v>196</v>
      </c>
      <c r="L423" s="159"/>
      <c r="M423" s="160" t="s">
        <v>1</v>
      </c>
      <c r="N423" s="161" t="s">
        <v>44</v>
      </c>
      <c r="P423" s="141">
        <f>O423*H423</f>
        <v>0</v>
      </c>
      <c r="Q423" s="141">
        <v>6.0000000000000002E-5</v>
      </c>
      <c r="R423" s="141">
        <f>Q423*H423</f>
        <v>7.4400000000000004E-3</v>
      </c>
      <c r="S423" s="141">
        <v>0</v>
      </c>
      <c r="T423" s="142">
        <f>S423*H423</f>
        <v>0</v>
      </c>
      <c r="AR423" s="143" t="s">
        <v>216</v>
      </c>
      <c r="AT423" s="143" t="s">
        <v>426</v>
      </c>
      <c r="AU423" s="143" t="s">
        <v>89</v>
      </c>
      <c r="AY423" s="16" t="s">
        <v>190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87</v>
      </c>
      <c r="BK423" s="144">
        <f>ROUND(I423*H423,2)</f>
        <v>0</v>
      </c>
      <c r="BL423" s="16" t="s">
        <v>197</v>
      </c>
      <c r="BM423" s="143" t="s">
        <v>656</v>
      </c>
    </row>
    <row r="424" spans="2:65" s="1" customFormat="1">
      <c r="B424" s="31"/>
      <c r="D424" s="145" t="s">
        <v>198</v>
      </c>
      <c r="F424" s="146" t="s">
        <v>751</v>
      </c>
      <c r="I424" s="147"/>
      <c r="L424" s="31"/>
      <c r="M424" s="148"/>
      <c r="T424" s="55"/>
      <c r="AT424" s="16" t="s">
        <v>198</v>
      </c>
      <c r="AU424" s="16" t="s">
        <v>89</v>
      </c>
    </row>
    <row r="425" spans="2:65" s="1" customFormat="1" ht="19.5">
      <c r="B425" s="31"/>
      <c r="D425" s="145" t="s">
        <v>403</v>
      </c>
      <c r="F425" s="151" t="s">
        <v>1910</v>
      </c>
      <c r="I425" s="147"/>
      <c r="L425" s="31"/>
      <c r="M425" s="148"/>
      <c r="T425" s="55"/>
      <c r="AT425" s="16" t="s">
        <v>403</v>
      </c>
      <c r="AU425" s="16" t="s">
        <v>89</v>
      </c>
    </row>
    <row r="426" spans="2:65" s="1" customFormat="1" ht="24.2" customHeight="1">
      <c r="B426" s="31"/>
      <c r="C426" s="132" t="s">
        <v>660</v>
      </c>
      <c r="D426" s="132" t="s">
        <v>192</v>
      </c>
      <c r="E426" s="133" t="s">
        <v>755</v>
      </c>
      <c r="F426" s="134" t="s">
        <v>756</v>
      </c>
      <c r="G426" s="135" t="s">
        <v>195</v>
      </c>
      <c r="H426" s="136">
        <v>183.6</v>
      </c>
      <c r="I426" s="137"/>
      <c r="J426" s="138">
        <f>ROUND(I426*H426,2)</f>
        <v>0</v>
      </c>
      <c r="K426" s="134" t="s">
        <v>196</v>
      </c>
      <c r="L426" s="31"/>
      <c r="M426" s="139" t="s">
        <v>1</v>
      </c>
      <c r="N426" s="140" t="s">
        <v>44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197</v>
      </c>
      <c r="AT426" s="143" t="s">
        <v>192</v>
      </c>
      <c r="AU426" s="143" t="s">
        <v>89</v>
      </c>
      <c r="AY426" s="16" t="s">
        <v>190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6" t="s">
        <v>87</v>
      </c>
      <c r="BK426" s="144">
        <f>ROUND(I426*H426,2)</f>
        <v>0</v>
      </c>
      <c r="BL426" s="16" t="s">
        <v>197</v>
      </c>
      <c r="BM426" s="143" t="s">
        <v>663</v>
      </c>
    </row>
    <row r="427" spans="2:65" s="1" customFormat="1" ht="19.5">
      <c r="B427" s="31"/>
      <c r="D427" s="145" t="s">
        <v>198</v>
      </c>
      <c r="F427" s="146" t="s">
        <v>758</v>
      </c>
      <c r="I427" s="147"/>
      <c r="L427" s="31"/>
      <c r="M427" s="148"/>
      <c r="T427" s="55"/>
      <c r="AT427" s="16" t="s">
        <v>198</v>
      </c>
      <c r="AU427" s="16" t="s">
        <v>89</v>
      </c>
    </row>
    <row r="428" spans="2:65" s="1" customFormat="1">
      <c r="B428" s="31"/>
      <c r="D428" s="149" t="s">
        <v>200</v>
      </c>
      <c r="F428" s="150" t="s">
        <v>759</v>
      </c>
      <c r="I428" s="147"/>
      <c r="L428" s="31"/>
      <c r="M428" s="148"/>
      <c r="T428" s="55"/>
      <c r="AT428" s="16" t="s">
        <v>200</v>
      </c>
      <c r="AU428" s="16" t="s">
        <v>89</v>
      </c>
    </row>
    <row r="429" spans="2:65" s="1" customFormat="1" ht="16.5" customHeight="1">
      <c r="B429" s="31"/>
      <c r="C429" s="152" t="s">
        <v>448</v>
      </c>
      <c r="D429" s="152" t="s">
        <v>426</v>
      </c>
      <c r="E429" s="153" t="s">
        <v>760</v>
      </c>
      <c r="F429" s="154" t="s">
        <v>761</v>
      </c>
      <c r="G429" s="155" t="s">
        <v>195</v>
      </c>
      <c r="H429" s="156">
        <v>201.96</v>
      </c>
      <c r="I429" s="157"/>
      <c r="J429" s="158">
        <f>ROUND(I429*H429,2)</f>
        <v>0</v>
      </c>
      <c r="K429" s="154" t="s">
        <v>196</v>
      </c>
      <c r="L429" s="159"/>
      <c r="M429" s="160" t="s">
        <v>1</v>
      </c>
      <c r="N429" s="161" t="s">
        <v>44</v>
      </c>
      <c r="P429" s="141">
        <f>O429*H429</f>
        <v>0</v>
      </c>
      <c r="Q429" s="141">
        <v>1.2999999999999999E-3</v>
      </c>
      <c r="R429" s="141">
        <f>Q429*H429</f>
        <v>0.262548</v>
      </c>
      <c r="S429" s="141">
        <v>0</v>
      </c>
      <c r="T429" s="142">
        <f>S429*H429</f>
        <v>0</v>
      </c>
      <c r="AR429" s="143" t="s">
        <v>216</v>
      </c>
      <c r="AT429" s="143" t="s">
        <v>426</v>
      </c>
      <c r="AU429" s="143" t="s">
        <v>89</v>
      </c>
      <c r="AY429" s="16" t="s">
        <v>190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6" t="s">
        <v>87</v>
      </c>
      <c r="BK429" s="144">
        <f>ROUND(I429*H429,2)</f>
        <v>0</v>
      </c>
      <c r="BL429" s="16" t="s">
        <v>197</v>
      </c>
      <c r="BM429" s="143" t="s">
        <v>669</v>
      </c>
    </row>
    <row r="430" spans="2:65" s="1" customFormat="1">
      <c r="B430" s="31"/>
      <c r="D430" s="145" t="s">
        <v>198</v>
      </c>
      <c r="F430" s="146" t="s">
        <v>761</v>
      </c>
      <c r="I430" s="147"/>
      <c r="L430" s="31"/>
      <c r="M430" s="148"/>
      <c r="T430" s="55"/>
      <c r="AT430" s="16" t="s">
        <v>198</v>
      </c>
      <c r="AU430" s="16" t="s">
        <v>89</v>
      </c>
    </row>
    <row r="431" spans="2:65" s="1" customFormat="1" ht="29.25">
      <c r="B431" s="31"/>
      <c r="D431" s="145" t="s">
        <v>403</v>
      </c>
      <c r="F431" s="151" t="s">
        <v>763</v>
      </c>
      <c r="I431" s="147"/>
      <c r="L431" s="31"/>
      <c r="M431" s="148"/>
      <c r="T431" s="55"/>
      <c r="AT431" s="16" t="s">
        <v>403</v>
      </c>
      <c r="AU431" s="16" t="s">
        <v>89</v>
      </c>
    </row>
    <row r="432" spans="2:65" s="1" customFormat="1" ht="24.2" customHeight="1">
      <c r="B432" s="31"/>
      <c r="C432" s="132" t="s">
        <v>672</v>
      </c>
      <c r="D432" s="132" t="s">
        <v>192</v>
      </c>
      <c r="E432" s="133" t="s">
        <v>801</v>
      </c>
      <c r="F432" s="134" t="s">
        <v>802</v>
      </c>
      <c r="G432" s="135" t="s">
        <v>204</v>
      </c>
      <c r="H432" s="136">
        <v>1</v>
      </c>
      <c r="I432" s="137"/>
      <c r="J432" s="138">
        <f>ROUND(I432*H432,2)</f>
        <v>0</v>
      </c>
      <c r="K432" s="134" t="s">
        <v>196</v>
      </c>
      <c r="L432" s="31"/>
      <c r="M432" s="139" t="s">
        <v>1</v>
      </c>
      <c r="N432" s="140" t="s">
        <v>44</v>
      </c>
      <c r="P432" s="141">
        <f>O432*H432</f>
        <v>0</v>
      </c>
      <c r="Q432" s="141">
        <v>0</v>
      </c>
      <c r="R432" s="141">
        <f>Q432*H432</f>
        <v>0</v>
      </c>
      <c r="S432" s="141">
        <v>0</v>
      </c>
      <c r="T432" s="142">
        <f>S432*H432</f>
        <v>0</v>
      </c>
      <c r="AR432" s="143" t="s">
        <v>197</v>
      </c>
      <c r="AT432" s="143" t="s">
        <v>192</v>
      </c>
      <c r="AU432" s="143" t="s">
        <v>89</v>
      </c>
      <c r="AY432" s="16" t="s">
        <v>190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6" t="s">
        <v>87</v>
      </c>
      <c r="BK432" s="144">
        <f>ROUND(I432*H432,2)</f>
        <v>0</v>
      </c>
      <c r="BL432" s="16" t="s">
        <v>197</v>
      </c>
      <c r="BM432" s="143" t="s">
        <v>675</v>
      </c>
    </row>
    <row r="433" spans="2:65" s="1" customFormat="1" ht="19.5">
      <c r="B433" s="31"/>
      <c r="D433" s="145" t="s">
        <v>198</v>
      </c>
      <c r="F433" s="146" t="s">
        <v>804</v>
      </c>
      <c r="I433" s="147"/>
      <c r="L433" s="31"/>
      <c r="M433" s="148"/>
      <c r="T433" s="55"/>
      <c r="AT433" s="16" t="s">
        <v>198</v>
      </c>
      <c r="AU433" s="16" t="s">
        <v>89</v>
      </c>
    </row>
    <row r="434" spans="2:65" s="1" customFormat="1">
      <c r="B434" s="31"/>
      <c r="D434" s="149" t="s">
        <v>200</v>
      </c>
      <c r="F434" s="150" t="s">
        <v>805</v>
      </c>
      <c r="I434" s="147"/>
      <c r="L434" s="31"/>
      <c r="M434" s="148"/>
      <c r="T434" s="55"/>
      <c r="AT434" s="16" t="s">
        <v>200</v>
      </c>
      <c r="AU434" s="16" t="s">
        <v>89</v>
      </c>
    </row>
    <row r="435" spans="2:65" s="1" customFormat="1" ht="24.2" customHeight="1">
      <c r="B435" s="31"/>
      <c r="C435" s="152" t="s">
        <v>454</v>
      </c>
      <c r="D435" s="152" t="s">
        <v>426</v>
      </c>
      <c r="E435" s="153" t="s">
        <v>807</v>
      </c>
      <c r="F435" s="154" t="s">
        <v>808</v>
      </c>
      <c r="G435" s="155" t="s">
        <v>204</v>
      </c>
      <c r="H435" s="156">
        <v>1</v>
      </c>
      <c r="I435" s="157"/>
      <c r="J435" s="158">
        <f>ROUND(I435*H435,2)</f>
        <v>0</v>
      </c>
      <c r="K435" s="154" t="s">
        <v>1</v>
      </c>
      <c r="L435" s="159"/>
      <c r="M435" s="160" t="s">
        <v>1</v>
      </c>
      <c r="N435" s="161" t="s">
        <v>44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216</v>
      </c>
      <c r="AT435" s="143" t="s">
        <v>426</v>
      </c>
      <c r="AU435" s="143" t="s">
        <v>89</v>
      </c>
      <c r="AY435" s="16" t="s">
        <v>190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6" t="s">
        <v>87</v>
      </c>
      <c r="BK435" s="144">
        <f>ROUND(I435*H435,2)</f>
        <v>0</v>
      </c>
      <c r="BL435" s="16" t="s">
        <v>197</v>
      </c>
      <c r="BM435" s="143" t="s">
        <v>680</v>
      </c>
    </row>
    <row r="436" spans="2:65" s="1" customFormat="1" ht="19.5">
      <c r="B436" s="31"/>
      <c r="D436" s="145" t="s">
        <v>198</v>
      </c>
      <c r="F436" s="146" t="s">
        <v>810</v>
      </c>
      <c r="I436" s="147"/>
      <c r="L436" s="31"/>
      <c r="M436" s="148"/>
      <c r="T436" s="55"/>
      <c r="AT436" s="16" t="s">
        <v>198</v>
      </c>
      <c r="AU436" s="16" t="s">
        <v>89</v>
      </c>
    </row>
    <row r="437" spans="2:65" s="1" customFormat="1" ht="48.75">
      <c r="B437" s="31"/>
      <c r="D437" s="145" t="s">
        <v>403</v>
      </c>
      <c r="F437" s="151" t="s">
        <v>2326</v>
      </c>
      <c r="I437" s="147"/>
      <c r="L437" s="31"/>
      <c r="M437" s="148"/>
      <c r="T437" s="55"/>
      <c r="AT437" s="16" t="s">
        <v>403</v>
      </c>
      <c r="AU437" s="16" t="s">
        <v>89</v>
      </c>
    </row>
    <row r="438" spans="2:65" s="11" customFormat="1" ht="22.9" customHeight="1">
      <c r="B438" s="121"/>
      <c r="D438" s="122" t="s">
        <v>78</v>
      </c>
      <c r="E438" s="130" t="s">
        <v>240</v>
      </c>
      <c r="F438" s="130" t="s">
        <v>817</v>
      </c>
      <c r="I438" s="124"/>
      <c r="J438" s="131">
        <f>BK438</f>
        <v>0</v>
      </c>
      <c r="L438" s="121"/>
      <c r="M438" s="125"/>
      <c r="P438" s="126">
        <v>0</v>
      </c>
      <c r="R438" s="126">
        <v>0</v>
      </c>
      <c r="T438" s="127">
        <v>0</v>
      </c>
      <c r="AR438" s="122" t="s">
        <v>87</v>
      </c>
      <c r="AT438" s="128" t="s">
        <v>78</v>
      </c>
      <c r="AU438" s="128" t="s">
        <v>87</v>
      </c>
      <c r="AY438" s="122" t="s">
        <v>190</v>
      </c>
      <c r="BK438" s="129">
        <v>0</v>
      </c>
    </row>
    <row r="439" spans="2:65" s="11" customFormat="1" ht="22.9" customHeight="1">
      <c r="B439" s="121"/>
      <c r="D439" s="122" t="s">
        <v>78</v>
      </c>
      <c r="E439" s="130" t="s">
        <v>454</v>
      </c>
      <c r="F439" s="130" t="s">
        <v>830</v>
      </c>
      <c r="I439" s="124"/>
      <c r="J439" s="131">
        <f>BK439</f>
        <v>0</v>
      </c>
      <c r="L439" s="121"/>
      <c r="M439" s="125"/>
      <c r="P439" s="126">
        <f>SUM(P440:P470)</f>
        <v>0</v>
      </c>
      <c r="R439" s="126">
        <f>SUM(R440:R470)</f>
        <v>3.1695299999999996E-2</v>
      </c>
      <c r="T439" s="127">
        <f>SUM(T440:T470)</f>
        <v>0</v>
      </c>
      <c r="AR439" s="122" t="s">
        <v>87</v>
      </c>
      <c r="AT439" s="128" t="s">
        <v>78</v>
      </c>
      <c r="AU439" s="128" t="s">
        <v>87</v>
      </c>
      <c r="AY439" s="122" t="s">
        <v>190</v>
      </c>
      <c r="BK439" s="129">
        <f>SUM(BK440:BK470)</f>
        <v>0</v>
      </c>
    </row>
    <row r="440" spans="2:65" s="1" customFormat="1" ht="37.9" customHeight="1">
      <c r="B440" s="31"/>
      <c r="C440" s="132" t="s">
        <v>683</v>
      </c>
      <c r="D440" s="132" t="s">
        <v>192</v>
      </c>
      <c r="E440" s="133" t="s">
        <v>832</v>
      </c>
      <c r="F440" s="134" t="s">
        <v>833</v>
      </c>
      <c r="G440" s="135" t="s">
        <v>195</v>
      </c>
      <c r="H440" s="136">
        <v>24</v>
      </c>
      <c r="I440" s="137"/>
      <c r="J440" s="138">
        <f>ROUND(I440*H440,2)</f>
        <v>0</v>
      </c>
      <c r="K440" s="134" t="s">
        <v>196</v>
      </c>
      <c r="L440" s="31"/>
      <c r="M440" s="139" t="s">
        <v>1</v>
      </c>
      <c r="N440" s="140" t="s">
        <v>44</v>
      </c>
      <c r="P440" s="141">
        <f>O440*H440</f>
        <v>0</v>
      </c>
      <c r="Q440" s="141">
        <v>0</v>
      </c>
      <c r="R440" s="141">
        <f>Q440*H440</f>
        <v>0</v>
      </c>
      <c r="S440" s="141">
        <v>0</v>
      </c>
      <c r="T440" s="142">
        <f>S440*H440</f>
        <v>0</v>
      </c>
      <c r="AR440" s="143" t="s">
        <v>197</v>
      </c>
      <c r="AT440" s="143" t="s">
        <v>192</v>
      </c>
      <c r="AU440" s="143" t="s">
        <v>89</v>
      </c>
      <c r="AY440" s="16" t="s">
        <v>190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6" t="s">
        <v>87</v>
      </c>
      <c r="BK440" s="144">
        <f>ROUND(I440*H440,2)</f>
        <v>0</v>
      </c>
      <c r="BL440" s="16" t="s">
        <v>197</v>
      </c>
      <c r="BM440" s="143" t="s">
        <v>686</v>
      </c>
    </row>
    <row r="441" spans="2:65" s="1" customFormat="1" ht="29.25">
      <c r="B441" s="31"/>
      <c r="D441" s="145" t="s">
        <v>198</v>
      </c>
      <c r="F441" s="146" t="s">
        <v>835</v>
      </c>
      <c r="I441" s="147"/>
      <c r="L441" s="31"/>
      <c r="M441" s="148"/>
      <c r="T441" s="55"/>
      <c r="AT441" s="16" t="s">
        <v>198</v>
      </c>
      <c r="AU441" s="16" t="s">
        <v>89</v>
      </c>
    </row>
    <row r="442" spans="2:65" s="1" customFormat="1">
      <c r="B442" s="31"/>
      <c r="D442" s="149" t="s">
        <v>200</v>
      </c>
      <c r="F442" s="150" t="s">
        <v>836</v>
      </c>
      <c r="I442" s="147"/>
      <c r="L442" s="31"/>
      <c r="M442" s="148"/>
      <c r="T442" s="55"/>
      <c r="AT442" s="16" t="s">
        <v>200</v>
      </c>
      <c r="AU442" s="16" t="s">
        <v>89</v>
      </c>
    </row>
    <row r="443" spans="2:65" s="1" customFormat="1" ht="33" customHeight="1">
      <c r="B443" s="31"/>
      <c r="C443" s="132" t="s">
        <v>458</v>
      </c>
      <c r="D443" s="132" t="s">
        <v>192</v>
      </c>
      <c r="E443" s="133" t="s">
        <v>843</v>
      </c>
      <c r="F443" s="134" t="s">
        <v>844</v>
      </c>
      <c r="G443" s="135" t="s">
        <v>195</v>
      </c>
      <c r="H443" s="136">
        <v>720</v>
      </c>
      <c r="I443" s="137"/>
      <c r="J443" s="138">
        <f>ROUND(I443*H443,2)</f>
        <v>0</v>
      </c>
      <c r="K443" s="134" t="s">
        <v>196</v>
      </c>
      <c r="L443" s="31"/>
      <c r="M443" s="139" t="s">
        <v>1</v>
      </c>
      <c r="N443" s="140" t="s">
        <v>44</v>
      </c>
      <c r="P443" s="141">
        <f>O443*H443</f>
        <v>0</v>
      </c>
      <c r="Q443" s="141">
        <v>0</v>
      </c>
      <c r="R443" s="141">
        <f>Q443*H443</f>
        <v>0</v>
      </c>
      <c r="S443" s="141">
        <v>0</v>
      </c>
      <c r="T443" s="142">
        <f>S443*H443</f>
        <v>0</v>
      </c>
      <c r="AR443" s="143" t="s">
        <v>197</v>
      </c>
      <c r="AT443" s="143" t="s">
        <v>192</v>
      </c>
      <c r="AU443" s="143" t="s">
        <v>89</v>
      </c>
      <c r="AY443" s="16" t="s">
        <v>190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87</v>
      </c>
      <c r="BK443" s="144">
        <f>ROUND(I443*H443,2)</f>
        <v>0</v>
      </c>
      <c r="BL443" s="16" t="s">
        <v>197</v>
      </c>
      <c r="BM443" s="143" t="s">
        <v>691</v>
      </c>
    </row>
    <row r="444" spans="2:65" s="1" customFormat="1" ht="29.25">
      <c r="B444" s="31"/>
      <c r="D444" s="145" t="s">
        <v>198</v>
      </c>
      <c r="F444" s="146" t="s">
        <v>846</v>
      </c>
      <c r="I444" s="147"/>
      <c r="L444" s="31"/>
      <c r="M444" s="148"/>
      <c r="T444" s="55"/>
      <c r="AT444" s="16" t="s">
        <v>198</v>
      </c>
      <c r="AU444" s="16" t="s">
        <v>89</v>
      </c>
    </row>
    <row r="445" spans="2:65" s="1" customFormat="1">
      <c r="B445" s="31"/>
      <c r="D445" s="149" t="s">
        <v>200</v>
      </c>
      <c r="F445" s="150" t="s">
        <v>847</v>
      </c>
      <c r="I445" s="147"/>
      <c r="L445" s="31"/>
      <c r="M445" s="148"/>
      <c r="T445" s="55"/>
      <c r="AT445" s="16" t="s">
        <v>200</v>
      </c>
      <c r="AU445" s="16" t="s">
        <v>89</v>
      </c>
    </row>
    <row r="446" spans="2:65" s="1" customFormat="1" ht="37.9" customHeight="1">
      <c r="B446" s="31"/>
      <c r="C446" s="132" t="s">
        <v>694</v>
      </c>
      <c r="D446" s="132" t="s">
        <v>192</v>
      </c>
      <c r="E446" s="133" t="s">
        <v>854</v>
      </c>
      <c r="F446" s="134" t="s">
        <v>855</v>
      </c>
      <c r="G446" s="135" t="s">
        <v>195</v>
      </c>
      <c r="H446" s="136">
        <v>24</v>
      </c>
      <c r="I446" s="137"/>
      <c r="J446" s="138">
        <f>ROUND(I446*H446,2)</f>
        <v>0</v>
      </c>
      <c r="K446" s="134" t="s">
        <v>196</v>
      </c>
      <c r="L446" s="31"/>
      <c r="M446" s="139" t="s">
        <v>1</v>
      </c>
      <c r="N446" s="140" t="s">
        <v>44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197</v>
      </c>
      <c r="AT446" s="143" t="s">
        <v>192</v>
      </c>
      <c r="AU446" s="143" t="s">
        <v>89</v>
      </c>
      <c r="AY446" s="16" t="s">
        <v>190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6" t="s">
        <v>87</v>
      </c>
      <c r="BK446" s="144">
        <f>ROUND(I446*H446,2)</f>
        <v>0</v>
      </c>
      <c r="BL446" s="16" t="s">
        <v>197</v>
      </c>
      <c r="BM446" s="143" t="s">
        <v>697</v>
      </c>
    </row>
    <row r="447" spans="2:65" s="1" customFormat="1" ht="29.25">
      <c r="B447" s="31"/>
      <c r="D447" s="145" t="s">
        <v>198</v>
      </c>
      <c r="F447" s="146" t="s">
        <v>857</v>
      </c>
      <c r="I447" s="147"/>
      <c r="L447" s="31"/>
      <c r="M447" s="148"/>
      <c r="T447" s="55"/>
      <c r="AT447" s="16" t="s">
        <v>198</v>
      </c>
      <c r="AU447" s="16" t="s">
        <v>89</v>
      </c>
    </row>
    <row r="448" spans="2:65" s="1" customFormat="1">
      <c r="B448" s="31"/>
      <c r="D448" s="149" t="s">
        <v>200</v>
      </c>
      <c r="F448" s="150" t="s">
        <v>858</v>
      </c>
      <c r="I448" s="147"/>
      <c r="L448" s="31"/>
      <c r="M448" s="148"/>
      <c r="T448" s="55"/>
      <c r="AT448" s="16" t="s">
        <v>200</v>
      </c>
      <c r="AU448" s="16" t="s">
        <v>89</v>
      </c>
    </row>
    <row r="449" spans="2:65" s="1" customFormat="1" ht="37.9" customHeight="1">
      <c r="B449" s="31"/>
      <c r="C449" s="132" t="s">
        <v>465</v>
      </c>
      <c r="D449" s="132" t="s">
        <v>192</v>
      </c>
      <c r="E449" s="133" t="s">
        <v>837</v>
      </c>
      <c r="F449" s="134" t="s">
        <v>838</v>
      </c>
      <c r="G449" s="135" t="s">
        <v>195</v>
      </c>
      <c r="H449" s="136">
        <v>1048.8</v>
      </c>
      <c r="I449" s="137"/>
      <c r="J449" s="138">
        <f>ROUND(I449*H449,2)</f>
        <v>0</v>
      </c>
      <c r="K449" s="134" t="s">
        <v>196</v>
      </c>
      <c r="L449" s="31"/>
      <c r="M449" s="139" t="s">
        <v>1</v>
      </c>
      <c r="N449" s="140" t="s">
        <v>44</v>
      </c>
      <c r="P449" s="141">
        <f>O449*H449</f>
        <v>0</v>
      </c>
      <c r="Q449" s="141">
        <v>0</v>
      </c>
      <c r="R449" s="141">
        <f>Q449*H449</f>
        <v>0</v>
      </c>
      <c r="S449" s="141">
        <v>0</v>
      </c>
      <c r="T449" s="142">
        <f>S449*H449</f>
        <v>0</v>
      </c>
      <c r="AR449" s="143" t="s">
        <v>197</v>
      </c>
      <c r="AT449" s="143" t="s">
        <v>192</v>
      </c>
      <c r="AU449" s="143" t="s">
        <v>89</v>
      </c>
      <c r="AY449" s="16" t="s">
        <v>190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87</v>
      </c>
      <c r="BK449" s="144">
        <f>ROUND(I449*H449,2)</f>
        <v>0</v>
      </c>
      <c r="BL449" s="16" t="s">
        <v>197</v>
      </c>
      <c r="BM449" s="143" t="s">
        <v>702</v>
      </c>
    </row>
    <row r="450" spans="2:65" s="1" customFormat="1" ht="29.25">
      <c r="B450" s="31"/>
      <c r="D450" s="145" t="s">
        <v>198</v>
      </c>
      <c r="F450" s="146" t="s">
        <v>840</v>
      </c>
      <c r="I450" s="147"/>
      <c r="L450" s="31"/>
      <c r="M450" s="148"/>
      <c r="T450" s="55"/>
      <c r="AT450" s="16" t="s">
        <v>198</v>
      </c>
      <c r="AU450" s="16" t="s">
        <v>89</v>
      </c>
    </row>
    <row r="451" spans="2:65" s="1" customFormat="1">
      <c r="B451" s="31"/>
      <c r="D451" s="149" t="s">
        <v>200</v>
      </c>
      <c r="F451" s="150" t="s">
        <v>841</v>
      </c>
      <c r="I451" s="147"/>
      <c r="L451" s="31"/>
      <c r="M451" s="148"/>
      <c r="T451" s="55"/>
      <c r="AT451" s="16" t="s">
        <v>200</v>
      </c>
      <c r="AU451" s="16" t="s">
        <v>89</v>
      </c>
    </row>
    <row r="452" spans="2:65" s="1" customFormat="1" ht="33" customHeight="1">
      <c r="B452" s="31"/>
      <c r="C452" s="132" t="s">
        <v>705</v>
      </c>
      <c r="D452" s="132" t="s">
        <v>192</v>
      </c>
      <c r="E452" s="133" t="s">
        <v>848</v>
      </c>
      <c r="F452" s="134" t="s">
        <v>849</v>
      </c>
      <c r="G452" s="135" t="s">
        <v>195</v>
      </c>
      <c r="H452" s="136">
        <v>94392</v>
      </c>
      <c r="I452" s="137"/>
      <c r="J452" s="138">
        <f>ROUND(I452*H452,2)</f>
        <v>0</v>
      </c>
      <c r="K452" s="134" t="s">
        <v>196</v>
      </c>
      <c r="L452" s="31"/>
      <c r="M452" s="139" t="s">
        <v>1</v>
      </c>
      <c r="N452" s="140" t="s">
        <v>44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197</v>
      </c>
      <c r="AT452" s="143" t="s">
        <v>192</v>
      </c>
      <c r="AU452" s="143" t="s">
        <v>89</v>
      </c>
      <c r="AY452" s="16" t="s">
        <v>190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87</v>
      </c>
      <c r="BK452" s="144">
        <f>ROUND(I452*H452,2)</f>
        <v>0</v>
      </c>
      <c r="BL452" s="16" t="s">
        <v>197</v>
      </c>
      <c r="BM452" s="143" t="s">
        <v>708</v>
      </c>
    </row>
    <row r="453" spans="2:65" s="1" customFormat="1" ht="29.25">
      <c r="B453" s="31"/>
      <c r="D453" s="145" t="s">
        <v>198</v>
      </c>
      <c r="F453" s="146" t="s">
        <v>851</v>
      </c>
      <c r="I453" s="147"/>
      <c r="L453" s="31"/>
      <c r="M453" s="148"/>
      <c r="T453" s="55"/>
      <c r="AT453" s="16" t="s">
        <v>198</v>
      </c>
      <c r="AU453" s="16" t="s">
        <v>89</v>
      </c>
    </row>
    <row r="454" spans="2:65" s="1" customFormat="1">
      <c r="B454" s="31"/>
      <c r="D454" s="149" t="s">
        <v>200</v>
      </c>
      <c r="F454" s="150" t="s">
        <v>852</v>
      </c>
      <c r="I454" s="147"/>
      <c r="L454" s="31"/>
      <c r="M454" s="148"/>
      <c r="T454" s="55"/>
      <c r="AT454" s="16" t="s">
        <v>200</v>
      </c>
      <c r="AU454" s="16" t="s">
        <v>89</v>
      </c>
    </row>
    <row r="455" spans="2:65" s="1" customFormat="1" ht="19.5">
      <c r="B455" s="31"/>
      <c r="D455" s="145" t="s">
        <v>403</v>
      </c>
      <c r="F455" s="151" t="s">
        <v>2206</v>
      </c>
      <c r="I455" s="147"/>
      <c r="L455" s="31"/>
      <c r="M455" s="148"/>
      <c r="T455" s="55"/>
      <c r="AT455" s="16" t="s">
        <v>403</v>
      </c>
      <c r="AU455" s="16" t="s">
        <v>89</v>
      </c>
    </row>
    <row r="456" spans="2:65" s="1" customFormat="1" ht="37.9" customHeight="1">
      <c r="B456" s="31"/>
      <c r="C456" s="132" t="s">
        <v>466</v>
      </c>
      <c r="D456" s="132" t="s">
        <v>192</v>
      </c>
      <c r="E456" s="133" t="s">
        <v>859</v>
      </c>
      <c r="F456" s="134" t="s">
        <v>860</v>
      </c>
      <c r="G456" s="135" t="s">
        <v>195</v>
      </c>
      <c r="H456" s="136">
        <v>1048.8</v>
      </c>
      <c r="I456" s="137"/>
      <c r="J456" s="138">
        <f>ROUND(I456*H456,2)</f>
        <v>0</v>
      </c>
      <c r="K456" s="134" t="s">
        <v>196</v>
      </c>
      <c r="L456" s="31"/>
      <c r="M456" s="139" t="s">
        <v>1</v>
      </c>
      <c r="N456" s="140" t="s">
        <v>44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197</v>
      </c>
      <c r="AT456" s="143" t="s">
        <v>192</v>
      </c>
      <c r="AU456" s="143" t="s">
        <v>89</v>
      </c>
      <c r="AY456" s="16" t="s">
        <v>190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6" t="s">
        <v>87</v>
      </c>
      <c r="BK456" s="144">
        <f>ROUND(I456*H456,2)</f>
        <v>0</v>
      </c>
      <c r="BL456" s="16" t="s">
        <v>197</v>
      </c>
      <c r="BM456" s="143" t="s">
        <v>713</v>
      </c>
    </row>
    <row r="457" spans="2:65" s="1" customFormat="1" ht="29.25">
      <c r="B457" s="31"/>
      <c r="D457" s="145" t="s">
        <v>198</v>
      </c>
      <c r="F457" s="146" t="s">
        <v>862</v>
      </c>
      <c r="I457" s="147"/>
      <c r="L457" s="31"/>
      <c r="M457" s="148"/>
      <c r="T457" s="55"/>
      <c r="AT457" s="16" t="s">
        <v>198</v>
      </c>
      <c r="AU457" s="16" t="s">
        <v>89</v>
      </c>
    </row>
    <row r="458" spans="2:65" s="1" customFormat="1">
      <c r="B458" s="31"/>
      <c r="D458" s="149" t="s">
        <v>200</v>
      </c>
      <c r="F458" s="150" t="s">
        <v>863</v>
      </c>
      <c r="I458" s="147"/>
      <c r="L458" s="31"/>
      <c r="M458" s="148"/>
      <c r="T458" s="55"/>
      <c r="AT458" s="16" t="s">
        <v>200</v>
      </c>
      <c r="AU458" s="16" t="s">
        <v>89</v>
      </c>
    </row>
    <row r="459" spans="2:65" s="1" customFormat="1" ht="16.5" customHeight="1">
      <c r="B459" s="31"/>
      <c r="C459" s="132" t="s">
        <v>716</v>
      </c>
      <c r="D459" s="132" t="s">
        <v>192</v>
      </c>
      <c r="E459" s="133" t="s">
        <v>865</v>
      </c>
      <c r="F459" s="134" t="s">
        <v>866</v>
      </c>
      <c r="G459" s="135" t="s">
        <v>195</v>
      </c>
      <c r="H459" s="136">
        <v>1072.8</v>
      </c>
      <c r="I459" s="137"/>
      <c r="J459" s="138">
        <f>ROUND(I459*H459,2)</f>
        <v>0</v>
      </c>
      <c r="K459" s="134" t="s">
        <v>196</v>
      </c>
      <c r="L459" s="31"/>
      <c r="M459" s="139" t="s">
        <v>1</v>
      </c>
      <c r="N459" s="140" t="s">
        <v>44</v>
      </c>
      <c r="P459" s="141">
        <f>O459*H459</f>
        <v>0</v>
      </c>
      <c r="Q459" s="141">
        <v>0</v>
      </c>
      <c r="R459" s="141">
        <f>Q459*H459</f>
        <v>0</v>
      </c>
      <c r="S459" s="141">
        <v>0</v>
      </c>
      <c r="T459" s="142">
        <f>S459*H459</f>
        <v>0</v>
      </c>
      <c r="AR459" s="143" t="s">
        <v>197</v>
      </c>
      <c r="AT459" s="143" t="s">
        <v>192</v>
      </c>
      <c r="AU459" s="143" t="s">
        <v>89</v>
      </c>
      <c r="AY459" s="16" t="s">
        <v>190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6" t="s">
        <v>87</v>
      </c>
      <c r="BK459" s="144">
        <f>ROUND(I459*H459,2)</f>
        <v>0</v>
      </c>
      <c r="BL459" s="16" t="s">
        <v>197</v>
      </c>
      <c r="BM459" s="143" t="s">
        <v>719</v>
      </c>
    </row>
    <row r="460" spans="2:65" s="1" customFormat="1" ht="19.5">
      <c r="B460" s="31"/>
      <c r="D460" s="145" t="s">
        <v>198</v>
      </c>
      <c r="F460" s="146" t="s">
        <v>868</v>
      </c>
      <c r="I460" s="147"/>
      <c r="L460" s="31"/>
      <c r="M460" s="148"/>
      <c r="T460" s="55"/>
      <c r="AT460" s="16" t="s">
        <v>198</v>
      </c>
      <c r="AU460" s="16" t="s">
        <v>89</v>
      </c>
    </row>
    <row r="461" spans="2:65" s="1" customFormat="1">
      <c r="B461" s="31"/>
      <c r="D461" s="149" t="s">
        <v>200</v>
      </c>
      <c r="F461" s="150" t="s">
        <v>869</v>
      </c>
      <c r="I461" s="147"/>
      <c r="L461" s="31"/>
      <c r="M461" s="148"/>
      <c r="T461" s="55"/>
      <c r="AT461" s="16" t="s">
        <v>200</v>
      </c>
      <c r="AU461" s="16" t="s">
        <v>89</v>
      </c>
    </row>
    <row r="462" spans="2:65" s="1" customFormat="1" ht="21.75" customHeight="1">
      <c r="B462" s="31"/>
      <c r="C462" s="132" t="s">
        <v>470</v>
      </c>
      <c r="D462" s="132" t="s">
        <v>192</v>
      </c>
      <c r="E462" s="133" t="s">
        <v>870</v>
      </c>
      <c r="F462" s="134" t="s">
        <v>871</v>
      </c>
      <c r="G462" s="135" t="s">
        <v>195</v>
      </c>
      <c r="H462" s="136">
        <v>96552</v>
      </c>
      <c r="I462" s="137"/>
      <c r="J462" s="138">
        <f>ROUND(I462*H462,2)</f>
        <v>0</v>
      </c>
      <c r="K462" s="134" t="s">
        <v>196</v>
      </c>
      <c r="L462" s="31"/>
      <c r="M462" s="139" t="s">
        <v>1</v>
      </c>
      <c r="N462" s="140" t="s">
        <v>44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197</v>
      </c>
      <c r="AT462" s="143" t="s">
        <v>192</v>
      </c>
      <c r="AU462" s="143" t="s">
        <v>89</v>
      </c>
      <c r="AY462" s="16" t="s">
        <v>190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87</v>
      </c>
      <c r="BK462" s="144">
        <f>ROUND(I462*H462,2)</f>
        <v>0</v>
      </c>
      <c r="BL462" s="16" t="s">
        <v>197</v>
      </c>
      <c r="BM462" s="143" t="s">
        <v>724</v>
      </c>
    </row>
    <row r="463" spans="2:65" s="1" customFormat="1" ht="19.5">
      <c r="B463" s="31"/>
      <c r="D463" s="145" t="s">
        <v>198</v>
      </c>
      <c r="F463" s="146" t="s">
        <v>873</v>
      </c>
      <c r="I463" s="147"/>
      <c r="L463" s="31"/>
      <c r="M463" s="148"/>
      <c r="T463" s="55"/>
      <c r="AT463" s="16" t="s">
        <v>198</v>
      </c>
      <c r="AU463" s="16" t="s">
        <v>89</v>
      </c>
    </row>
    <row r="464" spans="2:65" s="1" customFormat="1">
      <c r="B464" s="31"/>
      <c r="D464" s="149" t="s">
        <v>200</v>
      </c>
      <c r="F464" s="150" t="s">
        <v>874</v>
      </c>
      <c r="I464" s="147"/>
      <c r="L464" s="31"/>
      <c r="M464" s="148"/>
      <c r="T464" s="55"/>
      <c r="AT464" s="16" t="s">
        <v>200</v>
      </c>
      <c r="AU464" s="16" t="s">
        <v>89</v>
      </c>
    </row>
    <row r="465" spans="2:65" s="1" customFormat="1" ht="21.75" customHeight="1">
      <c r="B465" s="31"/>
      <c r="C465" s="132" t="s">
        <v>727</v>
      </c>
      <c r="D465" s="132" t="s">
        <v>192</v>
      </c>
      <c r="E465" s="133" t="s">
        <v>876</v>
      </c>
      <c r="F465" s="134" t="s">
        <v>877</v>
      </c>
      <c r="G465" s="135" t="s">
        <v>195</v>
      </c>
      <c r="H465" s="136">
        <v>1072.8</v>
      </c>
      <c r="I465" s="137"/>
      <c r="J465" s="138">
        <f>ROUND(I465*H465,2)</f>
        <v>0</v>
      </c>
      <c r="K465" s="134" t="s">
        <v>196</v>
      </c>
      <c r="L465" s="31"/>
      <c r="M465" s="139" t="s">
        <v>1</v>
      </c>
      <c r="N465" s="140" t="s">
        <v>44</v>
      </c>
      <c r="P465" s="141">
        <f>O465*H465</f>
        <v>0</v>
      </c>
      <c r="Q465" s="141">
        <v>0</v>
      </c>
      <c r="R465" s="141">
        <f>Q465*H465</f>
        <v>0</v>
      </c>
      <c r="S465" s="141">
        <v>0</v>
      </c>
      <c r="T465" s="142">
        <f>S465*H465</f>
        <v>0</v>
      </c>
      <c r="AR465" s="143" t="s">
        <v>197</v>
      </c>
      <c r="AT465" s="143" t="s">
        <v>192</v>
      </c>
      <c r="AU465" s="143" t="s">
        <v>89</v>
      </c>
      <c r="AY465" s="16" t="s">
        <v>190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6" t="s">
        <v>87</v>
      </c>
      <c r="BK465" s="144">
        <f>ROUND(I465*H465,2)</f>
        <v>0</v>
      </c>
      <c r="BL465" s="16" t="s">
        <v>197</v>
      </c>
      <c r="BM465" s="143" t="s">
        <v>730</v>
      </c>
    </row>
    <row r="466" spans="2:65" s="1" customFormat="1" ht="19.5">
      <c r="B466" s="31"/>
      <c r="D466" s="145" t="s">
        <v>198</v>
      </c>
      <c r="F466" s="146" t="s">
        <v>879</v>
      </c>
      <c r="I466" s="147"/>
      <c r="L466" s="31"/>
      <c r="M466" s="148"/>
      <c r="T466" s="55"/>
      <c r="AT466" s="16" t="s">
        <v>198</v>
      </c>
      <c r="AU466" s="16" t="s">
        <v>89</v>
      </c>
    </row>
    <row r="467" spans="2:65" s="1" customFormat="1">
      <c r="B467" s="31"/>
      <c r="D467" s="149" t="s">
        <v>200</v>
      </c>
      <c r="F467" s="150" t="s">
        <v>880</v>
      </c>
      <c r="I467" s="147"/>
      <c r="L467" s="31"/>
      <c r="M467" s="148"/>
      <c r="T467" s="55"/>
      <c r="AT467" s="16" t="s">
        <v>200</v>
      </c>
      <c r="AU467" s="16" t="s">
        <v>89</v>
      </c>
    </row>
    <row r="468" spans="2:65" s="1" customFormat="1" ht="33" customHeight="1">
      <c r="B468" s="31"/>
      <c r="C468" s="132" t="s">
        <v>473</v>
      </c>
      <c r="D468" s="132" t="s">
        <v>192</v>
      </c>
      <c r="E468" s="133" t="s">
        <v>881</v>
      </c>
      <c r="F468" s="134" t="s">
        <v>882</v>
      </c>
      <c r="G468" s="135" t="s">
        <v>195</v>
      </c>
      <c r="H468" s="136">
        <v>243.81</v>
      </c>
      <c r="I468" s="137"/>
      <c r="J468" s="138">
        <f>ROUND(I468*H468,2)</f>
        <v>0</v>
      </c>
      <c r="K468" s="134" t="s">
        <v>196</v>
      </c>
      <c r="L468" s="31"/>
      <c r="M468" s="139" t="s">
        <v>1</v>
      </c>
      <c r="N468" s="140" t="s">
        <v>44</v>
      </c>
      <c r="P468" s="141">
        <f>O468*H468</f>
        <v>0</v>
      </c>
      <c r="Q468" s="141">
        <v>1.2999999999999999E-4</v>
      </c>
      <c r="R468" s="141">
        <f>Q468*H468</f>
        <v>3.1695299999999996E-2</v>
      </c>
      <c r="S468" s="141">
        <v>0</v>
      </c>
      <c r="T468" s="142">
        <f>S468*H468</f>
        <v>0</v>
      </c>
      <c r="AR468" s="143" t="s">
        <v>197</v>
      </c>
      <c r="AT468" s="143" t="s">
        <v>192</v>
      </c>
      <c r="AU468" s="143" t="s">
        <v>89</v>
      </c>
      <c r="AY468" s="16" t="s">
        <v>190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6" t="s">
        <v>87</v>
      </c>
      <c r="BK468" s="144">
        <f>ROUND(I468*H468,2)</f>
        <v>0</v>
      </c>
      <c r="BL468" s="16" t="s">
        <v>197</v>
      </c>
      <c r="BM468" s="143" t="s">
        <v>735</v>
      </c>
    </row>
    <row r="469" spans="2:65" s="1" customFormat="1" ht="19.5">
      <c r="B469" s="31"/>
      <c r="D469" s="145" t="s">
        <v>198</v>
      </c>
      <c r="F469" s="146" t="s">
        <v>884</v>
      </c>
      <c r="I469" s="147"/>
      <c r="L469" s="31"/>
      <c r="M469" s="148"/>
      <c r="T469" s="55"/>
      <c r="AT469" s="16" t="s">
        <v>198</v>
      </c>
      <c r="AU469" s="16" t="s">
        <v>89</v>
      </c>
    </row>
    <row r="470" spans="2:65" s="1" customFormat="1">
      <c r="B470" s="31"/>
      <c r="D470" s="149" t="s">
        <v>200</v>
      </c>
      <c r="F470" s="150" t="s">
        <v>885</v>
      </c>
      <c r="I470" s="147"/>
      <c r="L470" s="31"/>
      <c r="M470" s="148"/>
      <c r="T470" s="55"/>
      <c r="AT470" s="16" t="s">
        <v>200</v>
      </c>
      <c r="AU470" s="16" t="s">
        <v>89</v>
      </c>
    </row>
    <row r="471" spans="2:65" s="11" customFormat="1" ht="22.9" customHeight="1">
      <c r="B471" s="121"/>
      <c r="D471" s="122" t="s">
        <v>78</v>
      </c>
      <c r="E471" s="130" t="s">
        <v>683</v>
      </c>
      <c r="F471" s="130" t="s">
        <v>892</v>
      </c>
      <c r="I471" s="124"/>
      <c r="J471" s="131">
        <f>BK471</f>
        <v>0</v>
      </c>
      <c r="L471" s="121"/>
      <c r="M471" s="125"/>
      <c r="P471" s="126">
        <f>SUM(P472:P493)</f>
        <v>0</v>
      </c>
      <c r="R471" s="126">
        <f>SUM(R472:R493)</f>
        <v>6.3266599999999992E-2</v>
      </c>
      <c r="T471" s="127">
        <f>SUM(T472:T493)</f>
        <v>0</v>
      </c>
      <c r="AR471" s="122" t="s">
        <v>87</v>
      </c>
      <c r="AT471" s="128" t="s">
        <v>78</v>
      </c>
      <c r="AU471" s="128" t="s">
        <v>87</v>
      </c>
      <c r="AY471" s="122" t="s">
        <v>190</v>
      </c>
      <c r="BK471" s="129">
        <f>SUM(BK472:BK493)</f>
        <v>0</v>
      </c>
    </row>
    <row r="472" spans="2:65" s="1" customFormat="1" ht="24.2" customHeight="1">
      <c r="B472" s="31"/>
      <c r="C472" s="132" t="s">
        <v>737</v>
      </c>
      <c r="D472" s="132" t="s">
        <v>192</v>
      </c>
      <c r="E472" s="133" t="s">
        <v>893</v>
      </c>
      <c r="F472" s="134" t="s">
        <v>894</v>
      </c>
      <c r="G472" s="135" t="s">
        <v>195</v>
      </c>
      <c r="H472" s="136">
        <v>986.76</v>
      </c>
      <c r="I472" s="137"/>
      <c r="J472" s="138">
        <f>ROUND(I472*H472,2)</f>
        <v>0</v>
      </c>
      <c r="K472" s="134" t="s">
        <v>196</v>
      </c>
      <c r="L472" s="31"/>
      <c r="M472" s="139" t="s">
        <v>1</v>
      </c>
      <c r="N472" s="140" t="s">
        <v>44</v>
      </c>
      <c r="P472" s="141">
        <f>O472*H472</f>
        <v>0</v>
      </c>
      <c r="Q472" s="141">
        <v>3.4999999999999997E-5</v>
      </c>
      <c r="R472" s="141">
        <f>Q472*H472</f>
        <v>3.4536599999999994E-2</v>
      </c>
      <c r="S472" s="141">
        <v>0</v>
      </c>
      <c r="T472" s="142">
        <f>S472*H472</f>
        <v>0</v>
      </c>
      <c r="AR472" s="143" t="s">
        <v>197</v>
      </c>
      <c r="AT472" s="143" t="s">
        <v>192</v>
      </c>
      <c r="AU472" s="143" t="s">
        <v>89</v>
      </c>
      <c r="AY472" s="16" t="s">
        <v>190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6" t="s">
        <v>87</v>
      </c>
      <c r="BK472" s="144">
        <f>ROUND(I472*H472,2)</f>
        <v>0</v>
      </c>
      <c r="BL472" s="16" t="s">
        <v>197</v>
      </c>
      <c r="BM472" s="143" t="s">
        <v>740</v>
      </c>
    </row>
    <row r="473" spans="2:65" s="1" customFormat="1" ht="19.5">
      <c r="B473" s="31"/>
      <c r="D473" s="145" t="s">
        <v>198</v>
      </c>
      <c r="F473" s="146" t="s">
        <v>896</v>
      </c>
      <c r="I473" s="147"/>
      <c r="L473" s="31"/>
      <c r="M473" s="148"/>
      <c r="T473" s="55"/>
      <c r="AT473" s="16" t="s">
        <v>198</v>
      </c>
      <c r="AU473" s="16" t="s">
        <v>89</v>
      </c>
    </row>
    <row r="474" spans="2:65" s="1" customFormat="1">
      <c r="B474" s="31"/>
      <c r="D474" s="149" t="s">
        <v>200</v>
      </c>
      <c r="F474" s="150" t="s">
        <v>897</v>
      </c>
      <c r="I474" s="147"/>
      <c r="L474" s="31"/>
      <c r="M474" s="148"/>
      <c r="T474" s="55"/>
      <c r="AT474" s="16" t="s">
        <v>200</v>
      </c>
      <c r="AU474" s="16" t="s">
        <v>89</v>
      </c>
    </row>
    <row r="475" spans="2:65" s="1" customFormat="1" ht="16.5" customHeight="1">
      <c r="B475" s="31"/>
      <c r="C475" s="132" t="s">
        <v>479</v>
      </c>
      <c r="D475" s="132" t="s">
        <v>192</v>
      </c>
      <c r="E475" s="133" t="s">
        <v>904</v>
      </c>
      <c r="F475" s="134" t="s">
        <v>905</v>
      </c>
      <c r="G475" s="135" t="s">
        <v>195</v>
      </c>
      <c r="H475" s="136">
        <v>1077</v>
      </c>
      <c r="I475" s="137"/>
      <c r="J475" s="138">
        <f>ROUND(I475*H475,2)</f>
        <v>0</v>
      </c>
      <c r="K475" s="134" t="s">
        <v>196</v>
      </c>
      <c r="L475" s="31"/>
      <c r="M475" s="139" t="s">
        <v>1</v>
      </c>
      <c r="N475" s="140" t="s">
        <v>44</v>
      </c>
      <c r="P475" s="141">
        <f>O475*H475</f>
        <v>0</v>
      </c>
      <c r="Q475" s="141">
        <v>0</v>
      </c>
      <c r="R475" s="141">
        <f>Q475*H475</f>
        <v>0</v>
      </c>
      <c r="S475" s="141">
        <v>0</v>
      </c>
      <c r="T475" s="142">
        <f>S475*H475</f>
        <v>0</v>
      </c>
      <c r="AR475" s="143" t="s">
        <v>197</v>
      </c>
      <c r="AT475" s="143" t="s">
        <v>192</v>
      </c>
      <c r="AU475" s="143" t="s">
        <v>89</v>
      </c>
      <c r="AY475" s="16" t="s">
        <v>190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6" t="s">
        <v>87</v>
      </c>
      <c r="BK475" s="144">
        <f>ROUND(I475*H475,2)</f>
        <v>0</v>
      </c>
      <c r="BL475" s="16" t="s">
        <v>197</v>
      </c>
      <c r="BM475" s="143" t="s">
        <v>744</v>
      </c>
    </row>
    <row r="476" spans="2:65" s="1" customFormat="1" ht="19.5">
      <c r="B476" s="31"/>
      <c r="D476" s="145" t="s">
        <v>198</v>
      </c>
      <c r="F476" s="146" t="s">
        <v>907</v>
      </c>
      <c r="I476" s="147"/>
      <c r="L476" s="31"/>
      <c r="M476" s="148"/>
      <c r="T476" s="55"/>
      <c r="AT476" s="16" t="s">
        <v>198</v>
      </c>
      <c r="AU476" s="16" t="s">
        <v>89</v>
      </c>
    </row>
    <row r="477" spans="2:65" s="1" customFormat="1">
      <c r="B477" s="31"/>
      <c r="D477" s="149" t="s">
        <v>200</v>
      </c>
      <c r="F477" s="150" t="s">
        <v>908</v>
      </c>
      <c r="I477" s="147"/>
      <c r="L477" s="31"/>
      <c r="M477" s="148"/>
      <c r="T477" s="55"/>
      <c r="AT477" s="16" t="s">
        <v>200</v>
      </c>
      <c r="AU477" s="16" t="s">
        <v>89</v>
      </c>
    </row>
    <row r="478" spans="2:65" s="1" customFormat="1" ht="16.5" customHeight="1">
      <c r="B478" s="31"/>
      <c r="C478" s="132" t="s">
        <v>746</v>
      </c>
      <c r="D478" s="132" t="s">
        <v>192</v>
      </c>
      <c r="E478" s="133" t="s">
        <v>899</v>
      </c>
      <c r="F478" s="134" t="s">
        <v>900</v>
      </c>
      <c r="G478" s="135" t="s">
        <v>195</v>
      </c>
      <c r="H478" s="136">
        <v>502.315</v>
      </c>
      <c r="I478" s="137"/>
      <c r="J478" s="138">
        <f>ROUND(I478*H478,2)</f>
        <v>0</v>
      </c>
      <c r="K478" s="134" t="s">
        <v>196</v>
      </c>
      <c r="L478" s="31"/>
      <c r="M478" s="139" t="s">
        <v>1</v>
      </c>
      <c r="N478" s="140" t="s">
        <v>44</v>
      </c>
      <c r="P478" s="141">
        <f>O478*H478</f>
        <v>0</v>
      </c>
      <c r="Q478" s="141">
        <v>0</v>
      </c>
      <c r="R478" s="141">
        <f>Q478*H478</f>
        <v>0</v>
      </c>
      <c r="S478" s="141">
        <v>0</v>
      </c>
      <c r="T478" s="142">
        <f>S478*H478</f>
        <v>0</v>
      </c>
      <c r="AR478" s="143" t="s">
        <v>197</v>
      </c>
      <c r="AT478" s="143" t="s">
        <v>192</v>
      </c>
      <c r="AU478" s="143" t="s">
        <v>89</v>
      </c>
      <c r="AY478" s="16" t="s">
        <v>190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6" t="s">
        <v>87</v>
      </c>
      <c r="BK478" s="144">
        <f>ROUND(I478*H478,2)</f>
        <v>0</v>
      </c>
      <c r="BL478" s="16" t="s">
        <v>197</v>
      </c>
      <c r="BM478" s="143" t="s">
        <v>749</v>
      </c>
    </row>
    <row r="479" spans="2:65" s="1" customFormat="1" ht="19.5">
      <c r="B479" s="31"/>
      <c r="D479" s="145" t="s">
        <v>198</v>
      </c>
      <c r="F479" s="146" t="s">
        <v>902</v>
      </c>
      <c r="I479" s="147"/>
      <c r="L479" s="31"/>
      <c r="M479" s="148"/>
      <c r="T479" s="55"/>
      <c r="AT479" s="16" t="s">
        <v>198</v>
      </c>
      <c r="AU479" s="16" t="s">
        <v>89</v>
      </c>
    </row>
    <row r="480" spans="2:65" s="1" customFormat="1">
      <c r="B480" s="31"/>
      <c r="D480" s="149" t="s">
        <v>200</v>
      </c>
      <c r="F480" s="150" t="s">
        <v>903</v>
      </c>
      <c r="I480" s="147"/>
      <c r="L480" s="31"/>
      <c r="M480" s="148"/>
      <c r="T480" s="55"/>
      <c r="AT480" s="16" t="s">
        <v>200</v>
      </c>
      <c r="AU480" s="16" t="s">
        <v>89</v>
      </c>
    </row>
    <row r="481" spans="2:65" s="1" customFormat="1" ht="21.75" customHeight="1">
      <c r="B481" s="31"/>
      <c r="C481" s="132" t="s">
        <v>480</v>
      </c>
      <c r="D481" s="132" t="s">
        <v>192</v>
      </c>
      <c r="E481" s="133" t="s">
        <v>910</v>
      </c>
      <c r="F481" s="134" t="s">
        <v>911</v>
      </c>
      <c r="G481" s="135" t="s">
        <v>204</v>
      </c>
      <c r="H481" s="136">
        <v>1</v>
      </c>
      <c r="I481" s="137"/>
      <c r="J481" s="138">
        <f>ROUND(I481*H481,2)</f>
        <v>0</v>
      </c>
      <c r="K481" s="134" t="s">
        <v>196</v>
      </c>
      <c r="L481" s="31"/>
      <c r="M481" s="139" t="s">
        <v>1</v>
      </c>
      <c r="N481" s="140" t="s">
        <v>44</v>
      </c>
      <c r="P481" s="141">
        <f>O481*H481</f>
        <v>0</v>
      </c>
      <c r="Q481" s="141">
        <v>2.8729999999999999E-2</v>
      </c>
      <c r="R481" s="141">
        <f>Q481*H481</f>
        <v>2.8729999999999999E-2</v>
      </c>
      <c r="S481" s="141">
        <v>0</v>
      </c>
      <c r="T481" s="142">
        <f>S481*H481</f>
        <v>0</v>
      </c>
      <c r="AR481" s="143" t="s">
        <v>197</v>
      </c>
      <c r="AT481" s="143" t="s">
        <v>192</v>
      </c>
      <c r="AU481" s="143" t="s">
        <v>89</v>
      </c>
      <c r="AY481" s="16" t="s">
        <v>190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6" t="s">
        <v>87</v>
      </c>
      <c r="BK481" s="144">
        <f>ROUND(I481*H481,2)</f>
        <v>0</v>
      </c>
      <c r="BL481" s="16" t="s">
        <v>197</v>
      </c>
      <c r="BM481" s="143" t="s">
        <v>752</v>
      </c>
    </row>
    <row r="482" spans="2:65" s="1" customFormat="1" ht="39">
      <c r="B482" s="31"/>
      <c r="D482" s="145" t="s">
        <v>198</v>
      </c>
      <c r="F482" s="146" t="s">
        <v>913</v>
      </c>
      <c r="I482" s="147"/>
      <c r="L482" s="31"/>
      <c r="M482" s="148"/>
      <c r="T482" s="55"/>
      <c r="AT482" s="16" t="s">
        <v>198</v>
      </c>
      <c r="AU482" s="16" t="s">
        <v>89</v>
      </c>
    </row>
    <row r="483" spans="2:65" s="1" customFormat="1">
      <c r="B483" s="31"/>
      <c r="D483" s="149" t="s">
        <v>200</v>
      </c>
      <c r="F483" s="150" t="s">
        <v>914</v>
      </c>
      <c r="I483" s="147"/>
      <c r="L483" s="31"/>
      <c r="M483" s="148"/>
      <c r="T483" s="55"/>
      <c r="AT483" s="16" t="s">
        <v>200</v>
      </c>
      <c r="AU483" s="16" t="s">
        <v>89</v>
      </c>
    </row>
    <row r="484" spans="2:65" s="1" customFormat="1" ht="16.5" customHeight="1">
      <c r="B484" s="31"/>
      <c r="C484" s="132" t="s">
        <v>754</v>
      </c>
      <c r="D484" s="132" t="s">
        <v>192</v>
      </c>
      <c r="E484" s="133" t="s">
        <v>930</v>
      </c>
      <c r="F484" s="134" t="s">
        <v>931</v>
      </c>
      <c r="G484" s="135" t="s">
        <v>932</v>
      </c>
      <c r="H484" s="136">
        <v>1</v>
      </c>
      <c r="I484" s="137"/>
      <c r="J484" s="138">
        <f>ROUND(I484*H484,2)</f>
        <v>0</v>
      </c>
      <c r="K484" s="134" t="s">
        <v>1</v>
      </c>
      <c r="L484" s="31"/>
      <c r="M484" s="139" t="s">
        <v>1</v>
      </c>
      <c r="N484" s="140" t="s">
        <v>44</v>
      </c>
      <c r="P484" s="141">
        <f>O484*H484</f>
        <v>0</v>
      </c>
      <c r="Q484" s="141">
        <v>0</v>
      </c>
      <c r="R484" s="141">
        <f>Q484*H484</f>
        <v>0</v>
      </c>
      <c r="S484" s="141">
        <v>0</v>
      </c>
      <c r="T484" s="142">
        <f>S484*H484</f>
        <v>0</v>
      </c>
      <c r="AR484" s="143" t="s">
        <v>197</v>
      </c>
      <c r="AT484" s="143" t="s">
        <v>192</v>
      </c>
      <c r="AU484" s="143" t="s">
        <v>89</v>
      </c>
      <c r="AY484" s="16" t="s">
        <v>190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6" t="s">
        <v>87</v>
      </c>
      <c r="BK484" s="144">
        <f>ROUND(I484*H484,2)</f>
        <v>0</v>
      </c>
      <c r="BL484" s="16" t="s">
        <v>197</v>
      </c>
      <c r="BM484" s="143" t="s">
        <v>757</v>
      </c>
    </row>
    <row r="485" spans="2:65" s="1" customFormat="1">
      <c r="B485" s="31"/>
      <c r="D485" s="145" t="s">
        <v>198</v>
      </c>
      <c r="F485" s="146" t="s">
        <v>931</v>
      </c>
      <c r="I485" s="147"/>
      <c r="L485" s="31"/>
      <c r="M485" s="148"/>
      <c r="T485" s="55"/>
      <c r="AT485" s="16" t="s">
        <v>198</v>
      </c>
      <c r="AU485" s="16" t="s">
        <v>89</v>
      </c>
    </row>
    <row r="486" spans="2:65" s="1" customFormat="1" ht="16.5" customHeight="1">
      <c r="B486" s="31"/>
      <c r="C486" s="132" t="s">
        <v>484</v>
      </c>
      <c r="D486" s="132" t="s">
        <v>192</v>
      </c>
      <c r="E486" s="133" t="s">
        <v>934</v>
      </c>
      <c r="F486" s="134" t="s">
        <v>1933</v>
      </c>
      <c r="G486" s="135" t="s">
        <v>936</v>
      </c>
      <c r="H486" s="136">
        <v>2</v>
      </c>
      <c r="I486" s="137"/>
      <c r="J486" s="138">
        <f>ROUND(I486*H486,2)</f>
        <v>0</v>
      </c>
      <c r="K486" s="134" t="s">
        <v>1</v>
      </c>
      <c r="L486" s="31"/>
      <c r="M486" s="139" t="s">
        <v>1</v>
      </c>
      <c r="N486" s="140" t="s">
        <v>44</v>
      </c>
      <c r="P486" s="141">
        <f>O486*H486</f>
        <v>0</v>
      </c>
      <c r="Q486" s="141">
        <v>0</v>
      </c>
      <c r="R486" s="141">
        <f>Q486*H486</f>
        <v>0</v>
      </c>
      <c r="S486" s="141">
        <v>0</v>
      </c>
      <c r="T486" s="142">
        <f>S486*H486</f>
        <v>0</v>
      </c>
      <c r="AR486" s="143" t="s">
        <v>197</v>
      </c>
      <c r="AT486" s="143" t="s">
        <v>192</v>
      </c>
      <c r="AU486" s="143" t="s">
        <v>89</v>
      </c>
      <c r="AY486" s="16" t="s">
        <v>190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6" t="s">
        <v>87</v>
      </c>
      <c r="BK486" s="144">
        <f>ROUND(I486*H486,2)</f>
        <v>0</v>
      </c>
      <c r="BL486" s="16" t="s">
        <v>197</v>
      </c>
      <c r="BM486" s="143" t="s">
        <v>762</v>
      </c>
    </row>
    <row r="487" spans="2:65" s="1" customFormat="1">
      <c r="B487" s="31"/>
      <c r="D487" s="145" t="s">
        <v>198</v>
      </c>
      <c r="F487" s="146" t="s">
        <v>1933</v>
      </c>
      <c r="I487" s="147"/>
      <c r="L487" s="31"/>
      <c r="M487" s="148"/>
      <c r="T487" s="55"/>
      <c r="AT487" s="16" t="s">
        <v>198</v>
      </c>
      <c r="AU487" s="16" t="s">
        <v>89</v>
      </c>
    </row>
    <row r="488" spans="2:65" s="1" customFormat="1" ht="16.5" customHeight="1">
      <c r="B488" s="31"/>
      <c r="C488" s="132" t="s">
        <v>764</v>
      </c>
      <c r="D488" s="132" t="s">
        <v>192</v>
      </c>
      <c r="E488" s="133" t="s">
        <v>942</v>
      </c>
      <c r="F488" s="134" t="s">
        <v>943</v>
      </c>
      <c r="G488" s="135" t="s">
        <v>936</v>
      </c>
      <c r="H488" s="136">
        <v>1</v>
      </c>
      <c r="I488" s="137"/>
      <c r="J488" s="138">
        <f>ROUND(I488*H488,2)</f>
        <v>0</v>
      </c>
      <c r="K488" s="134" t="s">
        <v>1</v>
      </c>
      <c r="L488" s="31"/>
      <c r="M488" s="139" t="s">
        <v>1</v>
      </c>
      <c r="N488" s="140" t="s">
        <v>44</v>
      </c>
      <c r="P488" s="141">
        <f>O488*H488</f>
        <v>0</v>
      </c>
      <c r="Q488" s="141">
        <v>0</v>
      </c>
      <c r="R488" s="141">
        <f>Q488*H488</f>
        <v>0</v>
      </c>
      <c r="S488" s="141">
        <v>0</v>
      </c>
      <c r="T488" s="142">
        <f>S488*H488</f>
        <v>0</v>
      </c>
      <c r="AR488" s="143" t="s">
        <v>197</v>
      </c>
      <c r="AT488" s="143" t="s">
        <v>192</v>
      </c>
      <c r="AU488" s="143" t="s">
        <v>89</v>
      </c>
      <c r="AY488" s="16" t="s">
        <v>190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6" t="s">
        <v>87</v>
      </c>
      <c r="BK488" s="144">
        <f>ROUND(I488*H488,2)</f>
        <v>0</v>
      </c>
      <c r="BL488" s="16" t="s">
        <v>197</v>
      </c>
      <c r="BM488" s="143" t="s">
        <v>767</v>
      </c>
    </row>
    <row r="489" spans="2:65" s="1" customFormat="1">
      <c r="B489" s="31"/>
      <c r="D489" s="145" t="s">
        <v>198</v>
      </c>
      <c r="F489" s="146" t="s">
        <v>943</v>
      </c>
      <c r="I489" s="147"/>
      <c r="L489" s="31"/>
      <c r="M489" s="148"/>
      <c r="T489" s="55"/>
      <c r="AT489" s="16" t="s">
        <v>198</v>
      </c>
      <c r="AU489" s="16" t="s">
        <v>89</v>
      </c>
    </row>
    <row r="490" spans="2:65" s="1" customFormat="1" ht="16.5" customHeight="1">
      <c r="B490" s="31"/>
      <c r="C490" s="132" t="s">
        <v>487</v>
      </c>
      <c r="D490" s="132" t="s">
        <v>192</v>
      </c>
      <c r="E490" s="133" t="s">
        <v>2330</v>
      </c>
      <c r="F490" s="134" t="s">
        <v>2331</v>
      </c>
      <c r="G490" s="135" t="s">
        <v>936</v>
      </c>
      <c r="H490" s="136">
        <v>1</v>
      </c>
      <c r="I490" s="137"/>
      <c r="J490" s="138">
        <f>ROUND(I490*H490,2)</f>
        <v>0</v>
      </c>
      <c r="K490" s="134" t="s">
        <v>1</v>
      </c>
      <c r="L490" s="31"/>
      <c r="M490" s="139" t="s">
        <v>1</v>
      </c>
      <c r="N490" s="140" t="s">
        <v>44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197</v>
      </c>
      <c r="AT490" s="143" t="s">
        <v>192</v>
      </c>
      <c r="AU490" s="143" t="s">
        <v>89</v>
      </c>
      <c r="AY490" s="16" t="s">
        <v>190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6" t="s">
        <v>87</v>
      </c>
      <c r="BK490" s="144">
        <f>ROUND(I490*H490,2)</f>
        <v>0</v>
      </c>
      <c r="BL490" s="16" t="s">
        <v>197</v>
      </c>
      <c r="BM490" s="143" t="s">
        <v>771</v>
      </c>
    </row>
    <row r="491" spans="2:65" s="1" customFormat="1">
      <c r="B491" s="31"/>
      <c r="D491" s="145" t="s">
        <v>198</v>
      </c>
      <c r="F491" s="146" t="s">
        <v>2331</v>
      </c>
      <c r="I491" s="147"/>
      <c r="L491" s="31"/>
      <c r="M491" s="148"/>
      <c r="T491" s="55"/>
      <c r="AT491" s="16" t="s">
        <v>198</v>
      </c>
      <c r="AU491" s="16" t="s">
        <v>89</v>
      </c>
    </row>
    <row r="492" spans="2:65" s="1" customFormat="1" ht="16.5" customHeight="1">
      <c r="B492" s="31"/>
      <c r="C492" s="132" t="s">
        <v>773</v>
      </c>
      <c r="D492" s="132" t="s">
        <v>192</v>
      </c>
      <c r="E492" s="133" t="s">
        <v>2397</v>
      </c>
      <c r="F492" s="134" t="s">
        <v>2398</v>
      </c>
      <c r="G492" s="135" t="s">
        <v>936</v>
      </c>
      <c r="H492" s="136">
        <v>2</v>
      </c>
      <c r="I492" s="137"/>
      <c r="J492" s="138">
        <f>ROUND(I492*H492,2)</f>
        <v>0</v>
      </c>
      <c r="K492" s="134" t="s">
        <v>1</v>
      </c>
      <c r="L492" s="31"/>
      <c r="M492" s="139" t="s">
        <v>1</v>
      </c>
      <c r="N492" s="140" t="s">
        <v>44</v>
      </c>
      <c r="P492" s="141">
        <f>O492*H492</f>
        <v>0</v>
      </c>
      <c r="Q492" s="141">
        <v>0</v>
      </c>
      <c r="R492" s="141">
        <f>Q492*H492</f>
        <v>0</v>
      </c>
      <c r="S492" s="141">
        <v>0</v>
      </c>
      <c r="T492" s="142">
        <f>S492*H492</f>
        <v>0</v>
      </c>
      <c r="AR492" s="143" t="s">
        <v>197</v>
      </c>
      <c r="AT492" s="143" t="s">
        <v>192</v>
      </c>
      <c r="AU492" s="143" t="s">
        <v>89</v>
      </c>
      <c r="AY492" s="16" t="s">
        <v>190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6" t="s">
        <v>87</v>
      </c>
      <c r="BK492" s="144">
        <f>ROUND(I492*H492,2)</f>
        <v>0</v>
      </c>
      <c r="BL492" s="16" t="s">
        <v>197</v>
      </c>
      <c r="BM492" s="143" t="s">
        <v>776</v>
      </c>
    </row>
    <row r="493" spans="2:65" s="1" customFormat="1">
      <c r="B493" s="31"/>
      <c r="D493" s="145" t="s">
        <v>198</v>
      </c>
      <c r="F493" s="146" t="s">
        <v>2398</v>
      </c>
      <c r="I493" s="147"/>
      <c r="L493" s="31"/>
      <c r="M493" s="148"/>
      <c r="T493" s="55"/>
      <c r="AT493" s="16" t="s">
        <v>198</v>
      </c>
      <c r="AU493" s="16" t="s">
        <v>89</v>
      </c>
    </row>
    <row r="494" spans="2:65" s="11" customFormat="1" ht="22.9" customHeight="1">
      <c r="B494" s="121"/>
      <c r="D494" s="122" t="s">
        <v>78</v>
      </c>
      <c r="E494" s="130" t="s">
        <v>458</v>
      </c>
      <c r="F494" s="130" t="s">
        <v>952</v>
      </c>
      <c r="I494" s="124"/>
      <c r="J494" s="131">
        <f>BK494</f>
        <v>0</v>
      </c>
      <c r="L494" s="121"/>
      <c r="M494" s="125"/>
      <c r="P494" s="126">
        <f>SUM(P495:P574)</f>
        <v>0</v>
      </c>
      <c r="R494" s="126">
        <f>SUM(R495:R574)</f>
        <v>1.0786124999999999E-4</v>
      </c>
      <c r="T494" s="127">
        <f>SUM(T495:T574)</f>
        <v>84.532830499999974</v>
      </c>
      <c r="AR494" s="122" t="s">
        <v>87</v>
      </c>
      <c r="AT494" s="128" t="s">
        <v>78</v>
      </c>
      <c r="AU494" s="128" t="s">
        <v>87</v>
      </c>
      <c r="AY494" s="122" t="s">
        <v>190</v>
      </c>
      <c r="BK494" s="129">
        <f>SUM(BK495:BK574)</f>
        <v>0</v>
      </c>
    </row>
    <row r="495" spans="2:65" s="1" customFormat="1" ht="24.2" customHeight="1">
      <c r="B495" s="31"/>
      <c r="C495" s="132" t="s">
        <v>493</v>
      </c>
      <c r="D495" s="132" t="s">
        <v>192</v>
      </c>
      <c r="E495" s="133" t="s">
        <v>954</v>
      </c>
      <c r="F495" s="134" t="s">
        <v>955</v>
      </c>
      <c r="G495" s="135" t="s">
        <v>210</v>
      </c>
      <c r="H495" s="136">
        <v>17.82</v>
      </c>
      <c r="I495" s="137"/>
      <c r="J495" s="138">
        <f>ROUND(I495*H495,2)</f>
        <v>0</v>
      </c>
      <c r="K495" s="134" t="s">
        <v>196</v>
      </c>
      <c r="L495" s="31"/>
      <c r="M495" s="139" t="s">
        <v>1</v>
      </c>
      <c r="N495" s="140" t="s">
        <v>44</v>
      </c>
      <c r="P495" s="141">
        <f>O495*H495</f>
        <v>0</v>
      </c>
      <c r="Q495" s="141">
        <v>0</v>
      </c>
      <c r="R495" s="141">
        <f>Q495*H495</f>
        <v>0</v>
      </c>
      <c r="S495" s="141">
        <v>1.6</v>
      </c>
      <c r="T495" s="142">
        <f>S495*H495</f>
        <v>28.512</v>
      </c>
      <c r="AR495" s="143" t="s">
        <v>197</v>
      </c>
      <c r="AT495" s="143" t="s">
        <v>192</v>
      </c>
      <c r="AU495" s="143" t="s">
        <v>89</v>
      </c>
      <c r="AY495" s="16" t="s">
        <v>190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6" t="s">
        <v>87</v>
      </c>
      <c r="BK495" s="144">
        <f>ROUND(I495*H495,2)</f>
        <v>0</v>
      </c>
      <c r="BL495" s="16" t="s">
        <v>197</v>
      </c>
      <c r="BM495" s="143" t="s">
        <v>781</v>
      </c>
    </row>
    <row r="496" spans="2:65" s="1" customFormat="1" ht="29.25">
      <c r="B496" s="31"/>
      <c r="D496" s="145" t="s">
        <v>198</v>
      </c>
      <c r="F496" s="146" t="s">
        <v>957</v>
      </c>
      <c r="I496" s="147"/>
      <c r="L496" s="31"/>
      <c r="M496" s="148"/>
      <c r="T496" s="55"/>
      <c r="AT496" s="16" t="s">
        <v>198</v>
      </c>
      <c r="AU496" s="16" t="s">
        <v>89</v>
      </c>
    </row>
    <row r="497" spans="2:65" s="1" customFormat="1">
      <c r="B497" s="31"/>
      <c r="D497" s="149" t="s">
        <v>200</v>
      </c>
      <c r="F497" s="150" t="s">
        <v>958</v>
      </c>
      <c r="I497" s="147"/>
      <c r="L497" s="31"/>
      <c r="M497" s="148"/>
      <c r="T497" s="55"/>
      <c r="AT497" s="16" t="s">
        <v>200</v>
      </c>
      <c r="AU497" s="16" t="s">
        <v>89</v>
      </c>
    </row>
    <row r="498" spans="2:65" s="1" customFormat="1" ht="37.9" customHeight="1">
      <c r="B498" s="31"/>
      <c r="C498" s="132" t="s">
        <v>784</v>
      </c>
      <c r="D498" s="132" t="s">
        <v>192</v>
      </c>
      <c r="E498" s="133" t="s">
        <v>981</v>
      </c>
      <c r="F498" s="134" t="s">
        <v>982</v>
      </c>
      <c r="G498" s="135" t="s">
        <v>210</v>
      </c>
      <c r="H498" s="136">
        <v>2.3759999999999999</v>
      </c>
      <c r="I498" s="137"/>
      <c r="J498" s="138">
        <f>ROUND(I498*H498,2)</f>
        <v>0</v>
      </c>
      <c r="K498" s="134" t="s">
        <v>196</v>
      </c>
      <c r="L498" s="31"/>
      <c r="M498" s="139" t="s">
        <v>1</v>
      </c>
      <c r="N498" s="140" t="s">
        <v>44</v>
      </c>
      <c r="P498" s="141">
        <f>O498*H498</f>
        <v>0</v>
      </c>
      <c r="Q498" s="141">
        <v>0</v>
      </c>
      <c r="R498" s="141">
        <f>Q498*H498</f>
        <v>0</v>
      </c>
      <c r="S498" s="141">
        <v>2.2000000000000002</v>
      </c>
      <c r="T498" s="142">
        <f>S498*H498</f>
        <v>5.2271999999999998</v>
      </c>
      <c r="AR498" s="143" t="s">
        <v>197</v>
      </c>
      <c r="AT498" s="143" t="s">
        <v>192</v>
      </c>
      <c r="AU498" s="143" t="s">
        <v>89</v>
      </c>
      <c r="AY498" s="16" t="s">
        <v>190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6" t="s">
        <v>87</v>
      </c>
      <c r="BK498" s="144">
        <f>ROUND(I498*H498,2)</f>
        <v>0</v>
      </c>
      <c r="BL498" s="16" t="s">
        <v>197</v>
      </c>
      <c r="BM498" s="143" t="s">
        <v>787</v>
      </c>
    </row>
    <row r="499" spans="2:65" s="1" customFormat="1" ht="19.5">
      <c r="B499" s="31"/>
      <c r="D499" s="145" t="s">
        <v>198</v>
      </c>
      <c r="F499" s="146" t="s">
        <v>984</v>
      </c>
      <c r="I499" s="147"/>
      <c r="L499" s="31"/>
      <c r="M499" s="148"/>
      <c r="T499" s="55"/>
      <c r="AT499" s="16" t="s">
        <v>198</v>
      </c>
      <c r="AU499" s="16" t="s">
        <v>89</v>
      </c>
    </row>
    <row r="500" spans="2:65" s="1" customFormat="1">
      <c r="B500" s="31"/>
      <c r="D500" s="149" t="s">
        <v>200</v>
      </c>
      <c r="F500" s="150" t="s">
        <v>985</v>
      </c>
      <c r="I500" s="147"/>
      <c r="L500" s="31"/>
      <c r="M500" s="148"/>
      <c r="T500" s="55"/>
      <c r="AT500" s="16" t="s">
        <v>200</v>
      </c>
      <c r="AU500" s="16" t="s">
        <v>89</v>
      </c>
    </row>
    <row r="501" spans="2:65" s="1" customFormat="1" ht="33" customHeight="1">
      <c r="B501" s="31"/>
      <c r="C501" s="132" t="s">
        <v>498</v>
      </c>
      <c r="D501" s="132" t="s">
        <v>192</v>
      </c>
      <c r="E501" s="133" t="s">
        <v>1003</v>
      </c>
      <c r="F501" s="134" t="s">
        <v>1004</v>
      </c>
      <c r="G501" s="135" t="s">
        <v>195</v>
      </c>
      <c r="H501" s="136">
        <v>372.08499999999998</v>
      </c>
      <c r="I501" s="137"/>
      <c r="J501" s="138">
        <f>ROUND(I501*H501,2)</f>
        <v>0</v>
      </c>
      <c r="K501" s="134" t="s">
        <v>196</v>
      </c>
      <c r="L501" s="31"/>
      <c r="M501" s="139" t="s">
        <v>1</v>
      </c>
      <c r="N501" s="140" t="s">
        <v>44</v>
      </c>
      <c r="P501" s="141">
        <f>O501*H501</f>
        <v>0</v>
      </c>
      <c r="Q501" s="141">
        <v>0</v>
      </c>
      <c r="R501" s="141">
        <f>Q501*H501</f>
        <v>0</v>
      </c>
      <c r="S501" s="141">
        <v>2E-3</v>
      </c>
      <c r="T501" s="142">
        <f>S501*H501</f>
        <v>0.74417</v>
      </c>
      <c r="AR501" s="143" t="s">
        <v>197</v>
      </c>
      <c r="AT501" s="143" t="s">
        <v>192</v>
      </c>
      <c r="AU501" s="143" t="s">
        <v>89</v>
      </c>
      <c r="AY501" s="16" t="s">
        <v>190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87</v>
      </c>
      <c r="BK501" s="144">
        <f>ROUND(I501*H501,2)</f>
        <v>0</v>
      </c>
      <c r="BL501" s="16" t="s">
        <v>197</v>
      </c>
      <c r="BM501" s="143" t="s">
        <v>792</v>
      </c>
    </row>
    <row r="502" spans="2:65" s="1" customFormat="1" ht="19.5">
      <c r="B502" s="31"/>
      <c r="D502" s="145" t="s">
        <v>198</v>
      </c>
      <c r="F502" s="146" t="s">
        <v>1006</v>
      </c>
      <c r="I502" s="147"/>
      <c r="L502" s="31"/>
      <c r="M502" s="148"/>
      <c r="T502" s="55"/>
      <c r="AT502" s="16" t="s">
        <v>198</v>
      </c>
      <c r="AU502" s="16" t="s">
        <v>89</v>
      </c>
    </row>
    <row r="503" spans="2:65" s="1" customFormat="1">
      <c r="B503" s="31"/>
      <c r="D503" s="149" t="s">
        <v>200</v>
      </c>
      <c r="F503" s="150" t="s">
        <v>1007</v>
      </c>
      <c r="I503" s="147"/>
      <c r="L503" s="31"/>
      <c r="M503" s="148"/>
      <c r="T503" s="55"/>
      <c r="AT503" s="16" t="s">
        <v>200</v>
      </c>
      <c r="AU503" s="16" t="s">
        <v>89</v>
      </c>
    </row>
    <row r="504" spans="2:65" s="1" customFormat="1" ht="19.5">
      <c r="B504" s="31"/>
      <c r="D504" s="145" t="s">
        <v>403</v>
      </c>
      <c r="F504" s="151" t="s">
        <v>1008</v>
      </c>
      <c r="I504" s="147"/>
      <c r="L504" s="31"/>
      <c r="M504" s="148"/>
      <c r="T504" s="55"/>
      <c r="AT504" s="16" t="s">
        <v>403</v>
      </c>
      <c r="AU504" s="16" t="s">
        <v>89</v>
      </c>
    </row>
    <row r="505" spans="2:65" s="1" customFormat="1" ht="24.2" customHeight="1">
      <c r="B505" s="31"/>
      <c r="C505" s="132" t="s">
        <v>795</v>
      </c>
      <c r="D505" s="132" t="s">
        <v>192</v>
      </c>
      <c r="E505" s="133" t="s">
        <v>1015</v>
      </c>
      <c r="F505" s="134" t="s">
        <v>1016</v>
      </c>
      <c r="G505" s="135" t="s">
        <v>195</v>
      </c>
      <c r="H505" s="136">
        <v>372.08499999999998</v>
      </c>
      <c r="I505" s="137"/>
      <c r="J505" s="138">
        <f>ROUND(I505*H505,2)</f>
        <v>0</v>
      </c>
      <c r="K505" s="134" t="s">
        <v>196</v>
      </c>
      <c r="L505" s="31"/>
      <c r="M505" s="139" t="s">
        <v>1</v>
      </c>
      <c r="N505" s="140" t="s">
        <v>44</v>
      </c>
      <c r="P505" s="141">
        <f>O505*H505</f>
        <v>0</v>
      </c>
      <c r="Q505" s="141">
        <v>0</v>
      </c>
      <c r="R505" s="141">
        <f>Q505*H505</f>
        <v>0</v>
      </c>
      <c r="S505" s="141">
        <v>1.75E-3</v>
      </c>
      <c r="T505" s="142">
        <f>S505*H505</f>
        <v>0.65114874999999994</v>
      </c>
      <c r="AR505" s="143" t="s">
        <v>197</v>
      </c>
      <c r="AT505" s="143" t="s">
        <v>192</v>
      </c>
      <c r="AU505" s="143" t="s">
        <v>89</v>
      </c>
      <c r="AY505" s="16" t="s">
        <v>190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6" t="s">
        <v>87</v>
      </c>
      <c r="BK505" s="144">
        <f>ROUND(I505*H505,2)</f>
        <v>0</v>
      </c>
      <c r="BL505" s="16" t="s">
        <v>197</v>
      </c>
      <c r="BM505" s="143" t="s">
        <v>798</v>
      </c>
    </row>
    <row r="506" spans="2:65" s="1" customFormat="1" ht="29.25">
      <c r="B506" s="31"/>
      <c r="D506" s="145" t="s">
        <v>198</v>
      </c>
      <c r="F506" s="146" t="s">
        <v>1018</v>
      </c>
      <c r="I506" s="147"/>
      <c r="L506" s="31"/>
      <c r="M506" s="148"/>
      <c r="T506" s="55"/>
      <c r="AT506" s="16" t="s">
        <v>198</v>
      </c>
      <c r="AU506" s="16" t="s">
        <v>89</v>
      </c>
    </row>
    <row r="507" spans="2:65" s="1" customFormat="1">
      <c r="B507" s="31"/>
      <c r="D507" s="149" t="s">
        <v>200</v>
      </c>
      <c r="F507" s="150" t="s">
        <v>1019</v>
      </c>
      <c r="I507" s="147"/>
      <c r="L507" s="31"/>
      <c r="M507" s="148"/>
      <c r="T507" s="55"/>
      <c r="AT507" s="16" t="s">
        <v>200</v>
      </c>
      <c r="AU507" s="16" t="s">
        <v>89</v>
      </c>
    </row>
    <row r="508" spans="2:65" s="1" customFormat="1" ht="24.2" customHeight="1">
      <c r="B508" s="31"/>
      <c r="C508" s="132" t="s">
        <v>504</v>
      </c>
      <c r="D508" s="132" t="s">
        <v>192</v>
      </c>
      <c r="E508" s="133" t="s">
        <v>1010</v>
      </c>
      <c r="F508" s="134" t="s">
        <v>1011</v>
      </c>
      <c r="G508" s="135" t="s">
        <v>926</v>
      </c>
      <c r="H508" s="136">
        <v>9302.125</v>
      </c>
      <c r="I508" s="137"/>
      <c r="J508" s="138">
        <f>ROUND(I508*H508,2)</f>
        <v>0</v>
      </c>
      <c r="K508" s="134" t="s">
        <v>196</v>
      </c>
      <c r="L508" s="31"/>
      <c r="M508" s="139" t="s">
        <v>1</v>
      </c>
      <c r="N508" s="140" t="s">
        <v>44</v>
      </c>
      <c r="P508" s="141">
        <f>O508*H508</f>
        <v>0</v>
      </c>
      <c r="Q508" s="141">
        <v>0</v>
      </c>
      <c r="R508" s="141">
        <f>Q508*H508</f>
        <v>0</v>
      </c>
      <c r="S508" s="141">
        <v>1E-3</v>
      </c>
      <c r="T508" s="142">
        <f>S508*H508</f>
        <v>9.3021250000000002</v>
      </c>
      <c r="AR508" s="143" t="s">
        <v>197</v>
      </c>
      <c r="AT508" s="143" t="s">
        <v>192</v>
      </c>
      <c r="AU508" s="143" t="s">
        <v>89</v>
      </c>
      <c r="AY508" s="16" t="s">
        <v>190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6" t="s">
        <v>87</v>
      </c>
      <c r="BK508" s="144">
        <f>ROUND(I508*H508,2)</f>
        <v>0</v>
      </c>
      <c r="BL508" s="16" t="s">
        <v>197</v>
      </c>
      <c r="BM508" s="143" t="s">
        <v>803</v>
      </c>
    </row>
    <row r="509" spans="2:65" s="1" customFormat="1" ht="19.5">
      <c r="B509" s="31"/>
      <c r="D509" s="145" t="s">
        <v>198</v>
      </c>
      <c r="F509" s="146" t="s">
        <v>1013</v>
      </c>
      <c r="I509" s="147"/>
      <c r="L509" s="31"/>
      <c r="M509" s="148"/>
      <c r="T509" s="55"/>
      <c r="AT509" s="16" t="s">
        <v>198</v>
      </c>
      <c r="AU509" s="16" t="s">
        <v>89</v>
      </c>
    </row>
    <row r="510" spans="2:65" s="1" customFormat="1">
      <c r="B510" s="31"/>
      <c r="D510" s="149" t="s">
        <v>200</v>
      </c>
      <c r="F510" s="150" t="s">
        <v>1014</v>
      </c>
      <c r="I510" s="147"/>
      <c r="L510" s="31"/>
      <c r="M510" s="148"/>
      <c r="T510" s="55"/>
      <c r="AT510" s="16" t="s">
        <v>200</v>
      </c>
      <c r="AU510" s="16" t="s">
        <v>89</v>
      </c>
    </row>
    <row r="511" spans="2:65" s="1" customFormat="1" ht="24.2" customHeight="1">
      <c r="B511" s="31"/>
      <c r="C511" s="132" t="s">
        <v>806</v>
      </c>
      <c r="D511" s="132" t="s">
        <v>192</v>
      </c>
      <c r="E511" s="133" t="s">
        <v>2213</v>
      </c>
      <c r="F511" s="134" t="s">
        <v>2214</v>
      </c>
      <c r="G511" s="135" t="s">
        <v>195</v>
      </c>
      <c r="H511" s="136">
        <v>1.44</v>
      </c>
      <c r="I511" s="137"/>
      <c r="J511" s="138">
        <f>ROUND(I511*H511,2)</f>
        <v>0</v>
      </c>
      <c r="K511" s="134" t="s">
        <v>196</v>
      </c>
      <c r="L511" s="31"/>
      <c r="M511" s="139" t="s">
        <v>1</v>
      </c>
      <c r="N511" s="140" t="s">
        <v>44</v>
      </c>
      <c r="P511" s="141">
        <f>O511*H511</f>
        <v>0</v>
      </c>
      <c r="Q511" s="141">
        <v>0</v>
      </c>
      <c r="R511" s="141">
        <f>Q511*H511</f>
        <v>0</v>
      </c>
      <c r="S511" s="141">
        <v>2.4649999999999998E-2</v>
      </c>
      <c r="T511" s="142">
        <f>S511*H511</f>
        <v>3.5495999999999993E-2</v>
      </c>
      <c r="AR511" s="143" t="s">
        <v>197</v>
      </c>
      <c r="AT511" s="143" t="s">
        <v>192</v>
      </c>
      <c r="AU511" s="143" t="s">
        <v>89</v>
      </c>
      <c r="AY511" s="16" t="s">
        <v>190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6" t="s">
        <v>87</v>
      </c>
      <c r="BK511" s="144">
        <f>ROUND(I511*H511,2)</f>
        <v>0</v>
      </c>
      <c r="BL511" s="16" t="s">
        <v>197</v>
      </c>
      <c r="BM511" s="143" t="s">
        <v>809</v>
      </c>
    </row>
    <row r="512" spans="2:65" s="1" customFormat="1">
      <c r="B512" s="31"/>
      <c r="D512" s="145" t="s">
        <v>198</v>
      </c>
      <c r="F512" s="146" t="s">
        <v>2215</v>
      </c>
      <c r="I512" s="147"/>
      <c r="L512" s="31"/>
      <c r="M512" s="148"/>
      <c r="T512" s="55"/>
      <c r="AT512" s="16" t="s">
        <v>198</v>
      </c>
      <c r="AU512" s="16" t="s">
        <v>89</v>
      </c>
    </row>
    <row r="513" spans="2:65" s="1" customFormat="1">
      <c r="B513" s="31"/>
      <c r="D513" s="149" t="s">
        <v>200</v>
      </c>
      <c r="F513" s="150" t="s">
        <v>2216</v>
      </c>
      <c r="I513" s="147"/>
      <c r="L513" s="31"/>
      <c r="M513" s="148"/>
      <c r="T513" s="55"/>
      <c r="AT513" s="16" t="s">
        <v>200</v>
      </c>
      <c r="AU513" s="16" t="s">
        <v>89</v>
      </c>
    </row>
    <row r="514" spans="2:65" s="1" customFormat="1" ht="19.5">
      <c r="B514" s="31"/>
      <c r="D514" s="145" t="s">
        <v>403</v>
      </c>
      <c r="F514" s="151" t="s">
        <v>2372</v>
      </c>
      <c r="I514" s="147"/>
      <c r="L514" s="31"/>
      <c r="M514" s="148"/>
      <c r="T514" s="55"/>
      <c r="AT514" s="16" t="s">
        <v>403</v>
      </c>
      <c r="AU514" s="16" t="s">
        <v>89</v>
      </c>
    </row>
    <row r="515" spans="2:65" s="1" customFormat="1" ht="24.2" customHeight="1">
      <c r="B515" s="31"/>
      <c r="C515" s="132" t="s">
        <v>509</v>
      </c>
      <c r="D515" s="132" t="s">
        <v>192</v>
      </c>
      <c r="E515" s="133" t="s">
        <v>1190</v>
      </c>
      <c r="F515" s="134" t="s">
        <v>1191</v>
      </c>
      <c r="G515" s="135" t="s">
        <v>195</v>
      </c>
      <c r="H515" s="136">
        <v>1.44</v>
      </c>
      <c r="I515" s="137"/>
      <c r="J515" s="138">
        <f>ROUND(I515*H515,2)</f>
        <v>0</v>
      </c>
      <c r="K515" s="134" t="s">
        <v>196</v>
      </c>
      <c r="L515" s="31"/>
      <c r="M515" s="139" t="s">
        <v>1</v>
      </c>
      <c r="N515" s="140" t="s">
        <v>44</v>
      </c>
      <c r="P515" s="141">
        <f>O515*H515</f>
        <v>0</v>
      </c>
      <c r="Q515" s="141">
        <v>0</v>
      </c>
      <c r="R515" s="141">
        <f>Q515*H515</f>
        <v>0</v>
      </c>
      <c r="S515" s="141">
        <v>8.0000000000000002E-3</v>
      </c>
      <c r="T515" s="142">
        <f>S515*H515</f>
        <v>1.1519999999999999E-2</v>
      </c>
      <c r="AR515" s="143" t="s">
        <v>197</v>
      </c>
      <c r="AT515" s="143" t="s">
        <v>192</v>
      </c>
      <c r="AU515" s="143" t="s">
        <v>89</v>
      </c>
      <c r="AY515" s="16" t="s">
        <v>190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6" t="s">
        <v>87</v>
      </c>
      <c r="BK515" s="144">
        <f>ROUND(I515*H515,2)</f>
        <v>0</v>
      </c>
      <c r="BL515" s="16" t="s">
        <v>197</v>
      </c>
      <c r="BM515" s="143" t="s">
        <v>814</v>
      </c>
    </row>
    <row r="516" spans="2:65" s="1" customFormat="1">
      <c r="B516" s="31"/>
      <c r="D516" s="145" t="s">
        <v>198</v>
      </c>
      <c r="F516" s="146" t="s">
        <v>1193</v>
      </c>
      <c r="I516" s="147"/>
      <c r="L516" s="31"/>
      <c r="M516" s="148"/>
      <c r="T516" s="55"/>
      <c r="AT516" s="16" t="s">
        <v>198</v>
      </c>
      <c r="AU516" s="16" t="s">
        <v>89</v>
      </c>
    </row>
    <row r="517" spans="2:65" s="1" customFormat="1">
      <c r="B517" s="31"/>
      <c r="D517" s="149" t="s">
        <v>200</v>
      </c>
      <c r="F517" s="150" t="s">
        <v>1194</v>
      </c>
      <c r="I517" s="147"/>
      <c r="L517" s="31"/>
      <c r="M517" s="148"/>
      <c r="T517" s="55"/>
      <c r="AT517" s="16" t="s">
        <v>200</v>
      </c>
      <c r="AU517" s="16" t="s">
        <v>89</v>
      </c>
    </row>
    <row r="518" spans="2:65" s="1" customFormat="1" ht="24.2" customHeight="1">
      <c r="B518" s="31"/>
      <c r="C518" s="132" t="s">
        <v>819</v>
      </c>
      <c r="D518" s="132" t="s">
        <v>192</v>
      </c>
      <c r="E518" s="133" t="s">
        <v>1074</v>
      </c>
      <c r="F518" s="134" t="s">
        <v>1075</v>
      </c>
      <c r="G518" s="135" t="s">
        <v>195</v>
      </c>
      <c r="H518" s="136">
        <v>312.48</v>
      </c>
      <c r="I518" s="137"/>
      <c r="J518" s="138">
        <f>ROUND(I518*H518,2)</f>
        <v>0</v>
      </c>
      <c r="K518" s="134" t="s">
        <v>196</v>
      </c>
      <c r="L518" s="31"/>
      <c r="M518" s="139" t="s">
        <v>1</v>
      </c>
      <c r="N518" s="140" t="s">
        <v>44</v>
      </c>
      <c r="P518" s="141">
        <f>O518*H518</f>
        <v>0</v>
      </c>
      <c r="Q518" s="141">
        <v>0</v>
      </c>
      <c r="R518" s="141">
        <f>Q518*H518</f>
        <v>0</v>
      </c>
      <c r="S518" s="141">
        <v>3.4000000000000002E-2</v>
      </c>
      <c r="T518" s="142">
        <f>S518*H518</f>
        <v>10.624320000000001</v>
      </c>
      <c r="AR518" s="143" t="s">
        <v>197</v>
      </c>
      <c r="AT518" s="143" t="s">
        <v>192</v>
      </c>
      <c r="AU518" s="143" t="s">
        <v>89</v>
      </c>
      <c r="AY518" s="16" t="s">
        <v>190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6" t="s">
        <v>87</v>
      </c>
      <c r="BK518" s="144">
        <f>ROUND(I518*H518,2)</f>
        <v>0</v>
      </c>
      <c r="BL518" s="16" t="s">
        <v>197</v>
      </c>
      <c r="BM518" s="143" t="s">
        <v>822</v>
      </c>
    </row>
    <row r="519" spans="2:65" s="1" customFormat="1" ht="29.25">
      <c r="B519" s="31"/>
      <c r="D519" s="145" t="s">
        <v>198</v>
      </c>
      <c r="F519" s="146" t="s">
        <v>1077</v>
      </c>
      <c r="I519" s="147"/>
      <c r="L519" s="31"/>
      <c r="M519" s="148"/>
      <c r="T519" s="55"/>
      <c r="AT519" s="16" t="s">
        <v>198</v>
      </c>
      <c r="AU519" s="16" t="s">
        <v>89</v>
      </c>
    </row>
    <row r="520" spans="2:65" s="1" customFormat="1">
      <c r="B520" s="31"/>
      <c r="D520" s="149" t="s">
        <v>200</v>
      </c>
      <c r="F520" s="150" t="s">
        <v>1078</v>
      </c>
      <c r="I520" s="147"/>
      <c r="L520" s="31"/>
      <c r="M520" s="148"/>
      <c r="T520" s="55"/>
      <c r="AT520" s="16" t="s">
        <v>200</v>
      </c>
      <c r="AU520" s="16" t="s">
        <v>89</v>
      </c>
    </row>
    <row r="521" spans="2:65" s="1" customFormat="1" ht="21.75" customHeight="1">
      <c r="B521" s="31"/>
      <c r="C521" s="132" t="s">
        <v>515</v>
      </c>
      <c r="D521" s="132" t="s">
        <v>192</v>
      </c>
      <c r="E521" s="133" t="s">
        <v>1079</v>
      </c>
      <c r="F521" s="134" t="s">
        <v>1080</v>
      </c>
      <c r="G521" s="135" t="s">
        <v>195</v>
      </c>
      <c r="H521" s="136">
        <v>5.4</v>
      </c>
      <c r="I521" s="137"/>
      <c r="J521" s="138">
        <f>ROUND(I521*H521,2)</f>
        <v>0</v>
      </c>
      <c r="K521" s="134" t="s">
        <v>196</v>
      </c>
      <c r="L521" s="31"/>
      <c r="M521" s="139" t="s">
        <v>1</v>
      </c>
      <c r="N521" s="140" t="s">
        <v>44</v>
      </c>
      <c r="P521" s="141">
        <f>O521*H521</f>
        <v>0</v>
      </c>
      <c r="Q521" s="141">
        <v>0</v>
      </c>
      <c r="R521" s="141">
        <f>Q521*H521</f>
        <v>0</v>
      </c>
      <c r="S521" s="141">
        <v>6.3E-2</v>
      </c>
      <c r="T521" s="142">
        <f>S521*H521</f>
        <v>0.3402</v>
      </c>
      <c r="AR521" s="143" t="s">
        <v>197</v>
      </c>
      <c r="AT521" s="143" t="s">
        <v>192</v>
      </c>
      <c r="AU521" s="143" t="s">
        <v>89</v>
      </c>
      <c r="AY521" s="16" t="s">
        <v>190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6" t="s">
        <v>87</v>
      </c>
      <c r="BK521" s="144">
        <f>ROUND(I521*H521,2)</f>
        <v>0</v>
      </c>
      <c r="BL521" s="16" t="s">
        <v>197</v>
      </c>
      <c r="BM521" s="143" t="s">
        <v>827</v>
      </c>
    </row>
    <row r="522" spans="2:65" s="1" customFormat="1" ht="19.5">
      <c r="B522" s="31"/>
      <c r="D522" s="145" t="s">
        <v>198</v>
      </c>
      <c r="F522" s="146" t="s">
        <v>1082</v>
      </c>
      <c r="I522" s="147"/>
      <c r="L522" s="31"/>
      <c r="M522" s="148"/>
      <c r="T522" s="55"/>
      <c r="AT522" s="16" t="s">
        <v>198</v>
      </c>
      <c r="AU522" s="16" t="s">
        <v>89</v>
      </c>
    </row>
    <row r="523" spans="2:65" s="1" customFormat="1">
      <c r="B523" s="31"/>
      <c r="D523" s="149" t="s">
        <v>200</v>
      </c>
      <c r="F523" s="150" t="s">
        <v>1083</v>
      </c>
      <c r="I523" s="147"/>
      <c r="L523" s="31"/>
      <c r="M523" s="148"/>
      <c r="T523" s="55"/>
      <c r="AT523" s="16" t="s">
        <v>200</v>
      </c>
      <c r="AU523" s="16" t="s">
        <v>89</v>
      </c>
    </row>
    <row r="524" spans="2:65" s="1" customFormat="1" ht="16.5" customHeight="1">
      <c r="B524" s="31"/>
      <c r="C524" s="132" t="s">
        <v>831</v>
      </c>
      <c r="D524" s="132" t="s">
        <v>192</v>
      </c>
      <c r="E524" s="133" t="s">
        <v>998</v>
      </c>
      <c r="F524" s="134" t="s">
        <v>999</v>
      </c>
      <c r="G524" s="135" t="s">
        <v>195</v>
      </c>
      <c r="H524" s="136">
        <v>445.70600000000002</v>
      </c>
      <c r="I524" s="137"/>
      <c r="J524" s="138">
        <f>ROUND(I524*H524,2)</f>
        <v>0</v>
      </c>
      <c r="K524" s="134" t="s">
        <v>196</v>
      </c>
      <c r="L524" s="31"/>
      <c r="M524" s="139" t="s">
        <v>1</v>
      </c>
      <c r="N524" s="140" t="s">
        <v>44</v>
      </c>
      <c r="P524" s="141">
        <f>O524*H524</f>
        <v>0</v>
      </c>
      <c r="Q524" s="141">
        <v>0</v>
      </c>
      <c r="R524" s="141">
        <f>Q524*H524</f>
        <v>0</v>
      </c>
      <c r="S524" s="141">
        <v>2.1000000000000001E-2</v>
      </c>
      <c r="T524" s="142">
        <f>S524*H524</f>
        <v>9.3598260000000018</v>
      </c>
      <c r="AR524" s="143" t="s">
        <v>197</v>
      </c>
      <c r="AT524" s="143" t="s">
        <v>192</v>
      </c>
      <c r="AU524" s="143" t="s">
        <v>89</v>
      </c>
      <c r="AY524" s="16" t="s">
        <v>190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6" t="s">
        <v>87</v>
      </c>
      <c r="BK524" s="144">
        <f>ROUND(I524*H524,2)</f>
        <v>0</v>
      </c>
      <c r="BL524" s="16" t="s">
        <v>197</v>
      </c>
      <c r="BM524" s="143" t="s">
        <v>834</v>
      </c>
    </row>
    <row r="525" spans="2:65" s="1" customFormat="1" ht="29.25">
      <c r="B525" s="31"/>
      <c r="D525" s="145" t="s">
        <v>198</v>
      </c>
      <c r="F525" s="146" t="s">
        <v>1001</v>
      </c>
      <c r="I525" s="147"/>
      <c r="L525" s="31"/>
      <c r="M525" s="148"/>
      <c r="T525" s="55"/>
      <c r="AT525" s="16" t="s">
        <v>198</v>
      </c>
      <c r="AU525" s="16" t="s">
        <v>89</v>
      </c>
    </row>
    <row r="526" spans="2:65" s="1" customFormat="1">
      <c r="B526" s="31"/>
      <c r="D526" s="149" t="s">
        <v>200</v>
      </c>
      <c r="F526" s="150" t="s">
        <v>1002</v>
      </c>
      <c r="I526" s="147"/>
      <c r="L526" s="31"/>
      <c r="M526" s="148"/>
      <c r="T526" s="55"/>
      <c r="AT526" s="16" t="s">
        <v>200</v>
      </c>
      <c r="AU526" s="16" t="s">
        <v>89</v>
      </c>
    </row>
    <row r="527" spans="2:65" s="1" customFormat="1" ht="24.2" customHeight="1">
      <c r="B527" s="31"/>
      <c r="C527" s="132" t="s">
        <v>520</v>
      </c>
      <c r="D527" s="132" t="s">
        <v>192</v>
      </c>
      <c r="E527" s="133" t="s">
        <v>2333</v>
      </c>
      <c r="F527" s="134" t="s">
        <v>2334</v>
      </c>
      <c r="G527" s="135" t="s">
        <v>368</v>
      </c>
      <c r="H527" s="136">
        <v>4.4000000000000004</v>
      </c>
      <c r="I527" s="137"/>
      <c r="J527" s="138">
        <f>ROUND(I527*H527,2)</f>
        <v>0</v>
      </c>
      <c r="K527" s="134" t="s">
        <v>196</v>
      </c>
      <c r="L527" s="31"/>
      <c r="M527" s="139" t="s">
        <v>1</v>
      </c>
      <c r="N527" s="140" t="s">
        <v>44</v>
      </c>
      <c r="P527" s="141">
        <f>O527*H527</f>
        <v>0</v>
      </c>
      <c r="Q527" s="141">
        <v>0</v>
      </c>
      <c r="R527" s="141">
        <f>Q527*H527</f>
        <v>0</v>
      </c>
      <c r="S527" s="141">
        <v>0.112</v>
      </c>
      <c r="T527" s="142">
        <f>S527*H527</f>
        <v>0.49280000000000007</v>
      </c>
      <c r="AR527" s="143" t="s">
        <v>197</v>
      </c>
      <c r="AT527" s="143" t="s">
        <v>192</v>
      </c>
      <c r="AU527" s="143" t="s">
        <v>89</v>
      </c>
      <c r="AY527" s="16" t="s">
        <v>190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87</v>
      </c>
      <c r="BK527" s="144">
        <f>ROUND(I527*H527,2)</f>
        <v>0</v>
      </c>
      <c r="BL527" s="16" t="s">
        <v>197</v>
      </c>
      <c r="BM527" s="143" t="s">
        <v>839</v>
      </c>
    </row>
    <row r="528" spans="2:65" s="1" customFormat="1" ht="19.5">
      <c r="B528" s="31"/>
      <c r="D528" s="145" t="s">
        <v>198</v>
      </c>
      <c r="F528" s="146" t="s">
        <v>2335</v>
      </c>
      <c r="I528" s="147"/>
      <c r="L528" s="31"/>
      <c r="M528" s="148"/>
      <c r="T528" s="55"/>
      <c r="AT528" s="16" t="s">
        <v>198</v>
      </c>
      <c r="AU528" s="16" t="s">
        <v>89</v>
      </c>
    </row>
    <row r="529" spans="2:65" s="1" customFormat="1">
      <c r="B529" s="31"/>
      <c r="D529" s="149" t="s">
        <v>200</v>
      </c>
      <c r="F529" s="150" t="s">
        <v>2336</v>
      </c>
      <c r="I529" s="147"/>
      <c r="L529" s="31"/>
      <c r="M529" s="148"/>
      <c r="T529" s="55"/>
      <c r="AT529" s="16" t="s">
        <v>200</v>
      </c>
      <c r="AU529" s="16" t="s">
        <v>89</v>
      </c>
    </row>
    <row r="530" spans="2:65" s="1" customFormat="1" ht="24.2" customHeight="1">
      <c r="B530" s="31"/>
      <c r="C530" s="132" t="s">
        <v>842</v>
      </c>
      <c r="D530" s="132" t="s">
        <v>192</v>
      </c>
      <c r="E530" s="133" t="s">
        <v>992</v>
      </c>
      <c r="F530" s="134" t="s">
        <v>993</v>
      </c>
      <c r="G530" s="135" t="s">
        <v>210</v>
      </c>
      <c r="H530" s="136">
        <v>0.60799999999999998</v>
      </c>
      <c r="I530" s="137"/>
      <c r="J530" s="138">
        <f>ROUND(I530*H530,2)</f>
        <v>0</v>
      </c>
      <c r="K530" s="134" t="s">
        <v>196</v>
      </c>
      <c r="L530" s="31"/>
      <c r="M530" s="139" t="s">
        <v>1</v>
      </c>
      <c r="N530" s="140" t="s">
        <v>44</v>
      </c>
      <c r="P530" s="141">
        <f>O530*H530</f>
        <v>0</v>
      </c>
      <c r="Q530" s="141">
        <v>0</v>
      </c>
      <c r="R530" s="141">
        <f>Q530*H530</f>
        <v>0</v>
      </c>
      <c r="S530" s="141">
        <v>1.8</v>
      </c>
      <c r="T530" s="142">
        <f>S530*H530</f>
        <v>1.0944</v>
      </c>
      <c r="AR530" s="143" t="s">
        <v>197</v>
      </c>
      <c r="AT530" s="143" t="s">
        <v>192</v>
      </c>
      <c r="AU530" s="143" t="s">
        <v>89</v>
      </c>
      <c r="AY530" s="16" t="s">
        <v>190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6" t="s">
        <v>87</v>
      </c>
      <c r="BK530" s="144">
        <f>ROUND(I530*H530,2)</f>
        <v>0</v>
      </c>
      <c r="BL530" s="16" t="s">
        <v>197</v>
      </c>
      <c r="BM530" s="143" t="s">
        <v>845</v>
      </c>
    </row>
    <row r="531" spans="2:65" s="1" customFormat="1" ht="29.25">
      <c r="B531" s="31"/>
      <c r="D531" s="145" t="s">
        <v>198</v>
      </c>
      <c r="F531" s="146" t="s">
        <v>995</v>
      </c>
      <c r="I531" s="147"/>
      <c r="L531" s="31"/>
      <c r="M531" s="148"/>
      <c r="T531" s="55"/>
      <c r="AT531" s="16" t="s">
        <v>198</v>
      </c>
      <c r="AU531" s="16" t="s">
        <v>89</v>
      </c>
    </row>
    <row r="532" spans="2:65" s="1" customFormat="1">
      <c r="B532" s="31"/>
      <c r="D532" s="149" t="s">
        <v>200</v>
      </c>
      <c r="F532" s="150" t="s">
        <v>996</v>
      </c>
      <c r="I532" s="147"/>
      <c r="L532" s="31"/>
      <c r="M532" s="148"/>
      <c r="T532" s="55"/>
      <c r="AT532" s="16" t="s">
        <v>200</v>
      </c>
      <c r="AU532" s="16" t="s">
        <v>89</v>
      </c>
    </row>
    <row r="533" spans="2:65" s="1" customFormat="1" ht="33" customHeight="1">
      <c r="B533" s="31"/>
      <c r="C533" s="132" t="s">
        <v>526</v>
      </c>
      <c r="D533" s="132" t="s">
        <v>192</v>
      </c>
      <c r="E533" s="133" t="s">
        <v>2399</v>
      </c>
      <c r="F533" s="134" t="s">
        <v>2400</v>
      </c>
      <c r="G533" s="135" t="s">
        <v>210</v>
      </c>
      <c r="H533" s="136">
        <v>0.69299999999999995</v>
      </c>
      <c r="I533" s="137"/>
      <c r="J533" s="138">
        <f>ROUND(I533*H533,2)</f>
        <v>0</v>
      </c>
      <c r="K533" s="134" t="s">
        <v>196</v>
      </c>
      <c r="L533" s="31"/>
      <c r="M533" s="139" t="s">
        <v>1</v>
      </c>
      <c r="N533" s="140" t="s">
        <v>44</v>
      </c>
      <c r="P533" s="141">
        <f>O533*H533</f>
        <v>0</v>
      </c>
      <c r="Q533" s="141">
        <v>0</v>
      </c>
      <c r="R533" s="141">
        <f>Q533*H533</f>
        <v>0</v>
      </c>
      <c r="S533" s="141">
        <v>2.2000000000000002</v>
      </c>
      <c r="T533" s="142">
        <f>S533*H533</f>
        <v>1.5246</v>
      </c>
      <c r="AR533" s="143" t="s">
        <v>197</v>
      </c>
      <c r="AT533" s="143" t="s">
        <v>192</v>
      </c>
      <c r="AU533" s="143" t="s">
        <v>89</v>
      </c>
      <c r="AY533" s="16" t="s">
        <v>190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6" t="s">
        <v>87</v>
      </c>
      <c r="BK533" s="144">
        <f>ROUND(I533*H533,2)</f>
        <v>0</v>
      </c>
      <c r="BL533" s="16" t="s">
        <v>197</v>
      </c>
      <c r="BM533" s="143" t="s">
        <v>850</v>
      </c>
    </row>
    <row r="534" spans="2:65" s="1" customFormat="1" ht="19.5">
      <c r="B534" s="31"/>
      <c r="D534" s="145" t="s">
        <v>198</v>
      </c>
      <c r="F534" s="146" t="s">
        <v>2401</v>
      </c>
      <c r="I534" s="147"/>
      <c r="L534" s="31"/>
      <c r="M534" s="148"/>
      <c r="T534" s="55"/>
      <c r="AT534" s="16" t="s">
        <v>198</v>
      </c>
      <c r="AU534" s="16" t="s">
        <v>89</v>
      </c>
    </row>
    <row r="535" spans="2:65" s="1" customFormat="1">
      <c r="B535" s="31"/>
      <c r="D535" s="149" t="s">
        <v>200</v>
      </c>
      <c r="F535" s="150" t="s">
        <v>2402</v>
      </c>
      <c r="I535" s="147"/>
      <c r="L535" s="31"/>
      <c r="M535" s="148"/>
      <c r="T535" s="55"/>
      <c r="AT535" s="16" t="s">
        <v>200</v>
      </c>
      <c r="AU535" s="16" t="s">
        <v>89</v>
      </c>
    </row>
    <row r="536" spans="2:65" s="1" customFormat="1" ht="24.2" customHeight="1">
      <c r="B536" s="31"/>
      <c r="C536" s="132" t="s">
        <v>853</v>
      </c>
      <c r="D536" s="132" t="s">
        <v>192</v>
      </c>
      <c r="E536" s="133" t="s">
        <v>1035</v>
      </c>
      <c r="F536" s="134" t="s">
        <v>1036</v>
      </c>
      <c r="G536" s="135" t="s">
        <v>204</v>
      </c>
      <c r="H536" s="136">
        <v>5</v>
      </c>
      <c r="I536" s="137"/>
      <c r="J536" s="138">
        <f>ROUND(I536*H536,2)</f>
        <v>0</v>
      </c>
      <c r="K536" s="134" t="s">
        <v>196</v>
      </c>
      <c r="L536" s="31"/>
      <c r="M536" s="139" t="s">
        <v>1</v>
      </c>
      <c r="N536" s="140" t="s">
        <v>44</v>
      </c>
      <c r="P536" s="141">
        <f>O536*H536</f>
        <v>0</v>
      </c>
      <c r="Q536" s="141">
        <v>0</v>
      </c>
      <c r="R536" s="141">
        <f>Q536*H536</f>
        <v>0</v>
      </c>
      <c r="S536" s="141">
        <v>2.9999999999999997E-4</v>
      </c>
      <c r="T536" s="142">
        <f>S536*H536</f>
        <v>1.4999999999999998E-3</v>
      </c>
      <c r="AR536" s="143" t="s">
        <v>197</v>
      </c>
      <c r="AT536" s="143" t="s">
        <v>192</v>
      </c>
      <c r="AU536" s="143" t="s">
        <v>89</v>
      </c>
      <c r="AY536" s="16" t="s">
        <v>190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6" t="s">
        <v>87</v>
      </c>
      <c r="BK536" s="144">
        <f>ROUND(I536*H536,2)</f>
        <v>0</v>
      </c>
      <c r="BL536" s="16" t="s">
        <v>197</v>
      </c>
      <c r="BM536" s="143" t="s">
        <v>856</v>
      </c>
    </row>
    <row r="537" spans="2:65" s="1" customFormat="1" ht="19.5">
      <c r="B537" s="31"/>
      <c r="D537" s="145" t="s">
        <v>198</v>
      </c>
      <c r="F537" s="146" t="s">
        <v>1038</v>
      </c>
      <c r="I537" s="147"/>
      <c r="L537" s="31"/>
      <c r="M537" s="148"/>
      <c r="T537" s="55"/>
      <c r="AT537" s="16" t="s">
        <v>198</v>
      </c>
      <c r="AU537" s="16" t="s">
        <v>89</v>
      </c>
    </row>
    <row r="538" spans="2:65" s="1" customFormat="1">
      <c r="B538" s="31"/>
      <c r="D538" s="149" t="s">
        <v>200</v>
      </c>
      <c r="F538" s="150" t="s">
        <v>1039</v>
      </c>
      <c r="I538" s="147"/>
      <c r="L538" s="31"/>
      <c r="M538" s="148"/>
      <c r="T538" s="55"/>
      <c r="AT538" s="16" t="s">
        <v>200</v>
      </c>
      <c r="AU538" s="16" t="s">
        <v>89</v>
      </c>
    </row>
    <row r="539" spans="2:65" s="1" customFormat="1" ht="16.5" customHeight="1">
      <c r="B539" s="31"/>
      <c r="C539" s="132" t="s">
        <v>531</v>
      </c>
      <c r="D539" s="132" t="s">
        <v>192</v>
      </c>
      <c r="E539" s="133" t="s">
        <v>1041</v>
      </c>
      <c r="F539" s="134" t="s">
        <v>1042</v>
      </c>
      <c r="G539" s="135" t="s">
        <v>204</v>
      </c>
      <c r="H539" s="136">
        <v>3</v>
      </c>
      <c r="I539" s="137"/>
      <c r="J539" s="138">
        <f>ROUND(I539*H539,2)</f>
        <v>0</v>
      </c>
      <c r="K539" s="134" t="s">
        <v>196</v>
      </c>
      <c r="L539" s="31"/>
      <c r="M539" s="139" t="s">
        <v>1</v>
      </c>
      <c r="N539" s="140" t="s">
        <v>44</v>
      </c>
      <c r="P539" s="141">
        <f>O539*H539</f>
        <v>0</v>
      </c>
      <c r="Q539" s="141">
        <v>0</v>
      </c>
      <c r="R539" s="141">
        <f>Q539*H539</f>
        <v>0</v>
      </c>
      <c r="S539" s="141">
        <v>2.0109999999999999E-2</v>
      </c>
      <c r="T539" s="142">
        <f>S539*H539</f>
        <v>6.0329999999999995E-2</v>
      </c>
      <c r="AR539" s="143" t="s">
        <v>197</v>
      </c>
      <c r="AT539" s="143" t="s">
        <v>192</v>
      </c>
      <c r="AU539" s="143" t="s">
        <v>89</v>
      </c>
      <c r="AY539" s="16" t="s">
        <v>190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6" t="s">
        <v>87</v>
      </c>
      <c r="BK539" s="144">
        <f>ROUND(I539*H539,2)</f>
        <v>0</v>
      </c>
      <c r="BL539" s="16" t="s">
        <v>197</v>
      </c>
      <c r="BM539" s="143" t="s">
        <v>861</v>
      </c>
    </row>
    <row r="540" spans="2:65" s="1" customFormat="1">
      <c r="B540" s="31"/>
      <c r="D540" s="145" t="s">
        <v>198</v>
      </c>
      <c r="F540" s="146" t="s">
        <v>1044</v>
      </c>
      <c r="I540" s="147"/>
      <c r="L540" s="31"/>
      <c r="M540" s="148"/>
      <c r="T540" s="55"/>
      <c r="AT540" s="16" t="s">
        <v>198</v>
      </c>
      <c r="AU540" s="16" t="s">
        <v>89</v>
      </c>
    </row>
    <row r="541" spans="2:65" s="1" customFormat="1">
      <c r="B541" s="31"/>
      <c r="D541" s="149" t="s">
        <v>200</v>
      </c>
      <c r="F541" s="150" t="s">
        <v>1045</v>
      </c>
      <c r="I541" s="147"/>
      <c r="L541" s="31"/>
      <c r="M541" s="148"/>
      <c r="T541" s="55"/>
      <c r="AT541" s="16" t="s">
        <v>200</v>
      </c>
      <c r="AU541" s="16" t="s">
        <v>89</v>
      </c>
    </row>
    <row r="542" spans="2:65" s="1" customFormat="1" ht="16.5" customHeight="1">
      <c r="B542" s="31"/>
      <c r="C542" s="132" t="s">
        <v>864</v>
      </c>
      <c r="D542" s="132" t="s">
        <v>192</v>
      </c>
      <c r="E542" s="133" t="s">
        <v>1046</v>
      </c>
      <c r="F542" s="134" t="s">
        <v>1047</v>
      </c>
      <c r="G542" s="135" t="s">
        <v>204</v>
      </c>
      <c r="H542" s="136">
        <v>1</v>
      </c>
      <c r="I542" s="137"/>
      <c r="J542" s="138">
        <f>ROUND(I542*H542,2)</f>
        <v>0</v>
      </c>
      <c r="K542" s="134" t="s">
        <v>196</v>
      </c>
      <c r="L542" s="31"/>
      <c r="M542" s="139" t="s">
        <v>1</v>
      </c>
      <c r="N542" s="140" t="s">
        <v>44</v>
      </c>
      <c r="P542" s="141">
        <f>O542*H542</f>
        <v>0</v>
      </c>
      <c r="Q542" s="141">
        <v>0</v>
      </c>
      <c r="R542" s="141">
        <f>Q542*H542</f>
        <v>0</v>
      </c>
      <c r="S542" s="141">
        <v>1.4999999999999999E-2</v>
      </c>
      <c r="T542" s="142">
        <f>S542*H542</f>
        <v>1.4999999999999999E-2</v>
      </c>
      <c r="AR542" s="143" t="s">
        <v>197</v>
      </c>
      <c r="AT542" s="143" t="s">
        <v>192</v>
      </c>
      <c r="AU542" s="143" t="s">
        <v>89</v>
      </c>
      <c r="AY542" s="16" t="s">
        <v>190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6" t="s">
        <v>87</v>
      </c>
      <c r="BK542" s="144">
        <f>ROUND(I542*H542,2)</f>
        <v>0</v>
      </c>
      <c r="BL542" s="16" t="s">
        <v>197</v>
      </c>
      <c r="BM542" s="143" t="s">
        <v>867</v>
      </c>
    </row>
    <row r="543" spans="2:65" s="1" customFormat="1">
      <c r="B543" s="31"/>
      <c r="D543" s="145" t="s">
        <v>198</v>
      </c>
      <c r="F543" s="146" t="s">
        <v>1049</v>
      </c>
      <c r="I543" s="147"/>
      <c r="L543" s="31"/>
      <c r="M543" s="148"/>
      <c r="T543" s="55"/>
      <c r="AT543" s="16" t="s">
        <v>198</v>
      </c>
      <c r="AU543" s="16" t="s">
        <v>89</v>
      </c>
    </row>
    <row r="544" spans="2:65" s="1" customFormat="1">
      <c r="B544" s="31"/>
      <c r="D544" s="149" t="s">
        <v>200</v>
      </c>
      <c r="F544" s="150" t="s">
        <v>1050</v>
      </c>
      <c r="I544" s="147"/>
      <c r="L544" s="31"/>
      <c r="M544" s="148"/>
      <c r="T544" s="55"/>
      <c r="AT544" s="16" t="s">
        <v>200</v>
      </c>
      <c r="AU544" s="16" t="s">
        <v>89</v>
      </c>
    </row>
    <row r="545" spans="2:65" s="1" customFormat="1" ht="24.2" customHeight="1">
      <c r="B545" s="31"/>
      <c r="C545" s="132" t="s">
        <v>537</v>
      </c>
      <c r="D545" s="132" t="s">
        <v>192</v>
      </c>
      <c r="E545" s="133" t="s">
        <v>1026</v>
      </c>
      <c r="F545" s="134" t="s">
        <v>1027</v>
      </c>
      <c r="G545" s="135" t="s">
        <v>368</v>
      </c>
      <c r="H545" s="136">
        <v>95</v>
      </c>
      <c r="I545" s="137"/>
      <c r="J545" s="138">
        <f>ROUND(I545*H545,2)</f>
        <v>0</v>
      </c>
      <c r="K545" s="134" t="s">
        <v>196</v>
      </c>
      <c r="L545" s="31"/>
      <c r="M545" s="139" t="s">
        <v>1</v>
      </c>
      <c r="N545" s="140" t="s">
        <v>44</v>
      </c>
      <c r="P545" s="141">
        <f>O545*H545</f>
        <v>0</v>
      </c>
      <c r="Q545" s="141">
        <v>0</v>
      </c>
      <c r="R545" s="141">
        <f>Q545*H545</f>
        <v>0</v>
      </c>
      <c r="S545" s="141">
        <v>1.91E-3</v>
      </c>
      <c r="T545" s="142">
        <f>S545*H545</f>
        <v>0.18145</v>
      </c>
      <c r="AR545" s="143" t="s">
        <v>197</v>
      </c>
      <c r="AT545" s="143" t="s">
        <v>192</v>
      </c>
      <c r="AU545" s="143" t="s">
        <v>89</v>
      </c>
      <c r="AY545" s="16" t="s">
        <v>190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6" t="s">
        <v>87</v>
      </c>
      <c r="BK545" s="144">
        <f>ROUND(I545*H545,2)</f>
        <v>0</v>
      </c>
      <c r="BL545" s="16" t="s">
        <v>197</v>
      </c>
      <c r="BM545" s="143" t="s">
        <v>872</v>
      </c>
    </row>
    <row r="546" spans="2:65" s="1" customFormat="1" ht="19.5">
      <c r="B546" s="31"/>
      <c r="D546" s="145" t="s">
        <v>198</v>
      </c>
      <c r="F546" s="146" t="s">
        <v>1029</v>
      </c>
      <c r="I546" s="147"/>
      <c r="L546" s="31"/>
      <c r="M546" s="148"/>
      <c r="T546" s="55"/>
      <c r="AT546" s="16" t="s">
        <v>198</v>
      </c>
      <c r="AU546" s="16" t="s">
        <v>89</v>
      </c>
    </row>
    <row r="547" spans="2:65" s="1" customFormat="1">
      <c r="B547" s="31"/>
      <c r="D547" s="149" t="s">
        <v>200</v>
      </c>
      <c r="F547" s="150" t="s">
        <v>1030</v>
      </c>
      <c r="I547" s="147"/>
      <c r="L547" s="31"/>
      <c r="M547" s="148"/>
      <c r="T547" s="55"/>
      <c r="AT547" s="16" t="s">
        <v>200</v>
      </c>
      <c r="AU547" s="16" t="s">
        <v>89</v>
      </c>
    </row>
    <row r="548" spans="2:65" s="1" customFormat="1" ht="33" customHeight="1">
      <c r="B548" s="31"/>
      <c r="C548" s="132" t="s">
        <v>875</v>
      </c>
      <c r="D548" s="132" t="s">
        <v>192</v>
      </c>
      <c r="E548" s="133" t="s">
        <v>1021</v>
      </c>
      <c r="F548" s="134" t="s">
        <v>1022</v>
      </c>
      <c r="G548" s="135" t="s">
        <v>204</v>
      </c>
      <c r="H548" s="136">
        <v>5</v>
      </c>
      <c r="I548" s="137"/>
      <c r="J548" s="138">
        <f>ROUND(I548*H548,2)</f>
        <v>0</v>
      </c>
      <c r="K548" s="134" t="s">
        <v>196</v>
      </c>
      <c r="L548" s="31"/>
      <c r="M548" s="139" t="s">
        <v>1</v>
      </c>
      <c r="N548" s="140" t="s">
        <v>44</v>
      </c>
      <c r="P548" s="141">
        <f>O548*H548</f>
        <v>0</v>
      </c>
      <c r="Q548" s="141">
        <v>0</v>
      </c>
      <c r="R548" s="141">
        <f>Q548*H548</f>
        <v>0</v>
      </c>
      <c r="S548" s="141">
        <v>1.8799999999999999E-3</v>
      </c>
      <c r="T548" s="142">
        <f>S548*H548</f>
        <v>9.4000000000000004E-3</v>
      </c>
      <c r="AR548" s="143" t="s">
        <v>197</v>
      </c>
      <c r="AT548" s="143" t="s">
        <v>192</v>
      </c>
      <c r="AU548" s="143" t="s">
        <v>89</v>
      </c>
      <c r="AY548" s="16" t="s">
        <v>190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6" t="s">
        <v>87</v>
      </c>
      <c r="BK548" s="144">
        <f>ROUND(I548*H548,2)</f>
        <v>0</v>
      </c>
      <c r="BL548" s="16" t="s">
        <v>197</v>
      </c>
      <c r="BM548" s="143" t="s">
        <v>878</v>
      </c>
    </row>
    <row r="549" spans="2:65" s="1" customFormat="1" ht="19.5">
      <c r="B549" s="31"/>
      <c r="D549" s="145" t="s">
        <v>198</v>
      </c>
      <c r="F549" s="146" t="s">
        <v>1024</v>
      </c>
      <c r="I549" s="147"/>
      <c r="L549" s="31"/>
      <c r="M549" s="148"/>
      <c r="T549" s="55"/>
      <c r="AT549" s="16" t="s">
        <v>198</v>
      </c>
      <c r="AU549" s="16" t="s">
        <v>89</v>
      </c>
    </row>
    <row r="550" spans="2:65" s="1" customFormat="1">
      <c r="B550" s="31"/>
      <c r="D550" s="149" t="s">
        <v>200</v>
      </c>
      <c r="F550" s="150" t="s">
        <v>1025</v>
      </c>
      <c r="I550" s="147"/>
      <c r="L550" s="31"/>
      <c r="M550" s="148"/>
      <c r="T550" s="55"/>
      <c r="AT550" s="16" t="s">
        <v>200</v>
      </c>
      <c r="AU550" s="16" t="s">
        <v>89</v>
      </c>
    </row>
    <row r="551" spans="2:65" s="1" customFormat="1" ht="21.75" customHeight="1">
      <c r="B551" s="31"/>
      <c r="C551" s="132" t="s">
        <v>540</v>
      </c>
      <c r="D551" s="132" t="s">
        <v>192</v>
      </c>
      <c r="E551" s="133" t="s">
        <v>1052</v>
      </c>
      <c r="F551" s="134" t="s">
        <v>1053</v>
      </c>
      <c r="G551" s="135" t="s">
        <v>210</v>
      </c>
      <c r="H551" s="136">
        <v>0.16200000000000001</v>
      </c>
      <c r="I551" s="137"/>
      <c r="J551" s="138">
        <f>ROUND(I551*H551,2)</f>
        <v>0</v>
      </c>
      <c r="K551" s="134" t="s">
        <v>196</v>
      </c>
      <c r="L551" s="31"/>
      <c r="M551" s="139" t="s">
        <v>1</v>
      </c>
      <c r="N551" s="140" t="s">
        <v>44</v>
      </c>
      <c r="P551" s="141">
        <f>O551*H551</f>
        <v>0</v>
      </c>
      <c r="Q551" s="141">
        <v>0</v>
      </c>
      <c r="R551" s="141">
        <f>Q551*H551</f>
        <v>0</v>
      </c>
      <c r="S551" s="141">
        <v>1.671</v>
      </c>
      <c r="T551" s="142">
        <f>S551*H551</f>
        <v>0.270702</v>
      </c>
      <c r="AR551" s="143" t="s">
        <v>197</v>
      </c>
      <c r="AT551" s="143" t="s">
        <v>192</v>
      </c>
      <c r="AU551" s="143" t="s">
        <v>89</v>
      </c>
      <c r="AY551" s="16" t="s">
        <v>190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6" t="s">
        <v>87</v>
      </c>
      <c r="BK551" s="144">
        <f>ROUND(I551*H551,2)</f>
        <v>0</v>
      </c>
      <c r="BL551" s="16" t="s">
        <v>197</v>
      </c>
      <c r="BM551" s="143" t="s">
        <v>883</v>
      </c>
    </row>
    <row r="552" spans="2:65" s="1" customFormat="1" ht="29.25">
      <c r="B552" s="31"/>
      <c r="D552" s="145" t="s">
        <v>198</v>
      </c>
      <c r="F552" s="146" t="s">
        <v>1055</v>
      </c>
      <c r="I552" s="147"/>
      <c r="L552" s="31"/>
      <c r="M552" s="148"/>
      <c r="T552" s="55"/>
      <c r="AT552" s="16" t="s">
        <v>198</v>
      </c>
      <c r="AU552" s="16" t="s">
        <v>89</v>
      </c>
    </row>
    <row r="553" spans="2:65" s="1" customFormat="1">
      <c r="B553" s="31"/>
      <c r="D553" s="149" t="s">
        <v>200</v>
      </c>
      <c r="F553" s="150" t="s">
        <v>1056</v>
      </c>
      <c r="I553" s="147"/>
      <c r="L553" s="31"/>
      <c r="M553" s="148"/>
      <c r="T553" s="55"/>
      <c r="AT553" s="16" t="s">
        <v>200</v>
      </c>
      <c r="AU553" s="16" t="s">
        <v>89</v>
      </c>
    </row>
    <row r="554" spans="2:65" s="1" customFormat="1" ht="24.2" customHeight="1">
      <c r="B554" s="31"/>
      <c r="C554" s="132" t="s">
        <v>886</v>
      </c>
      <c r="D554" s="132" t="s">
        <v>192</v>
      </c>
      <c r="E554" s="133" t="s">
        <v>1057</v>
      </c>
      <c r="F554" s="134" t="s">
        <v>1058</v>
      </c>
      <c r="G554" s="135" t="s">
        <v>195</v>
      </c>
      <c r="H554" s="136">
        <v>0.63</v>
      </c>
      <c r="I554" s="137"/>
      <c r="J554" s="138">
        <f>ROUND(I554*H554,2)</f>
        <v>0</v>
      </c>
      <c r="K554" s="134" t="s">
        <v>196</v>
      </c>
      <c r="L554" s="31"/>
      <c r="M554" s="139" t="s">
        <v>1</v>
      </c>
      <c r="N554" s="140" t="s">
        <v>44</v>
      </c>
      <c r="P554" s="141">
        <f>O554*H554</f>
        <v>0</v>
      </c>
      <c r="Q554" s="141">
        <v>0</v>
      </c>
      <c r="R554" s="141">
        <f>Q554*H554</f>
        <v>0</v>
      </c>
      <c r="S554" s="141">
        <v>3.7999999999999999E-2</v>
      </c>
      <c r="T554" s="142">
        <f>S554*H554</f>
        <v>2.3939999999999999E-2</v>
      </c>
      <c r="AR554" s="143" t="s">
        <v>197</v>
      </c>
      <c r="AT554" s="143" t="s">
        <v>192</v>
      </c>
      <c r="AU554" s="143" t="s">
        <v>89</v>
      </c>
      <c r="AY554" s="16" t="s">
        <v>190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6" t="s">
        <v>87</v>
      </c>
      <c r="BK554" s="144">
        <f>ROUND(I554*H554,2)</f>
        <v>0</v>
      </c>
      <c r="BL554" s="16" t="s">
        <v>197</v>
      </c>
      <c r="BM554" s="143" t="s">
        <v>889</v>
      </c>
    </row>
    <row r="555" spans="2:65" s="1" customFormat="1" ht="19.5">
      <c r="B555" s="31"/>
      <c r="D555" s="145" t="s">
        <v>198</v>
      </c>
      <c r="F555" s="146" t="s">
        <v>1060</v>
      </c>
      <c r="I555" s="147"/>
      <c r="L555" s="31"/>
      <c r="M555" s="148"/>
      <c r="T555" s="55"/>
      <c r="AT555" s="16" t="s">
        <v>198</v>
      </c>
      <c r="AU555" s="16" t="s">
        <v>89</v>
      </c>
    </row>
    <row r="556" spans="2:65" s="1" customFormat="1">
      <c r="B556" s="31"/>
      <c r="D556" s="149" t="s">
        <v>200</v>
      </c>
      <c r="F556" s="150" t="s">
        <v>1061</v>
      </c>
      <c r="I556" s="147"/>
      <c r="L556" s="31"/>
      <c r="M556" s="148"/>
      <c r="T556" s="55"/>
      <c r="AT556" s="16" t="s">
        <v>200</v>
      </c>
      <c r="AU556" s="16" t="s">
        <v>89</v>
      </c>
    </row>
    <row r="557" spans="2:65" s="1" customFormat="1" ht="37.9" customHeight="1">
      <c r="B557" s="31"/>
      <c r="C557" s="132" t="s">
        <v>546</v>
      </c>
      <c r="D557" s="132" t="s">
        <v>192</v>
      </c>
      <c r="E557" s="133" t="s">
        <v>981</v>
      </c>
      <c r="F557" s="134" t="s">
        <v>982</v>
      </c>
      <c r="G557" s="135" t="s">
        <v>210</v>
      </c>
      <c r="H557" s="136">
        <v>2.415</v>
      </c>
      <c r="I557" s="137"/>
      <c r="J557" s="138">
        <f>ROUND(I557*H557,2)</f>
        <v>0</v>
      </c>
      <c r="K557" s="134" t="s">
        <v>196</v>
      </c>
      <c r="L557" s="31"/>
      <c r="M557" s="139" t="s">
        <v>1</v>
      </c>
      <c r="N557" s="140" t="s">
        <v>44</v>
      </c>
      <c r="P557" s="141">
        <f>O557*H557</f>
        <v>0</v>
      </c>
      <c r="Q557" s="141">
        <v>0</v>
      </c>
      <c r="R557" s="141">
        <f>Q557*H557</f>
        <v>0</v>
      </c>
      <c r="S557" s="141">
        <v>2.2000000000000002</v>
      </c>
      <c r="T557" s="142">
        <f>S557*H557</f>
        <v>5.3130000000000006</v>
      </c>
      <c r="AR557" s="143" t="s">
        <v>197</v>
      </c>
      <c r="AT557" s="143" t="s">
        <v>192</v>
      </c>
      <c r="AU557" s="143" t="s">
        <v>89</v>
      </c>
      <c r="AY557" s="16" t="s">
        <v>190</v>
      </c>
      <c r="BE557" s="144">
        <f>IF(N557="základní",J557,0)</f>
        <v>0</v>
      </c>
      <c r="BF557" s="144">
        <f>IF(N557="snížená",J557,0)</f>
        <v>0</v>
      </c>
      <c r="BG557" s="144">
        <f>IF(N557="zákl. přenesená",J557,0)</f>
        <v>0</v>
      </c>
      <c r="BH557" s="144">
        <f>IF(N557="sníž. přenesená",J557,0)</f>
        <v>0</v>
      </c>
      <c r="BI557" s="144">
        <f>IF(N557="nulová",J557,0)</f>
        <v>0</v>
      </c>
      <c r="BJ557" s="16" t="s">
        <v>87</v>
      </c>
      <c r="BK557" s="144">
        <f>ROUND(I557*H557,2)</f>
        <v>0</v>
      </c>
      <c r="BL557" s="16" t="s">
        <v>197</v>
      </c>
      <c r="BM557" s="143" t="s">
        <v>895</v>
      </c>
    </row>
    <row r="558" spans="2:65" s="1" customFormat="1" ht="19.5">
      <c r="B558" s="31"/>
      <c r="D558" s="145" t="s">
        <v>198</v>
      </c>
      <c r="F558" s="146" t="s">
        <v>984</v>
      </c>
      <c r="I558" s="147"/>
      <c r="L558" s="31"/>
      <c r="M558" s="148"/>
      <c r="T558" s="55"/>
      <c r="AT558" s="16" t="s">
        <v>198</v>
      </c>
      <c r="AU558" s="16" t="s">
        <v>89</v>
      </c>
    </row>
    <row r="559" spans="2:65" s="1" customFormat="1">
      <c r="B559" s="31"/>
      <c r="D559" s="149" t="s">
        <v>200</v>
      </c>
      <c r="F559" s="150" t="s">
        <v>985</v>
      </c>
      <c r="I559" s="147"/>
      <c r="L559" s="31"/>
      <c r="M559" s="148"/>
      <c r="T559" s="55"/>
      <c r="AT559" s="16" t="s">
        <v>200</v>
      </c>
      <c r="AU559" s="16" t="s">
        <v>89</v>
      </c>
    </row>
    <row r="560" spans="2:65" s="1" customFormat="1" ht="24.2" customHeight="1">
      <c r="B560" s="31"/>
      <c r="C560" s="132" t="s">
        <v>898</v>
      </c>
      <c r="D560" s="132" t="s">
        <v>192</v>
      </c>
      <c r="E560" s="133" t="s">
        <v>965</v>
      </c>
      <c r="F560" s="134" t="s">
        <v>966</v>
      </c>
      <c r="G560" s="135" t="s">
        <v>368</v>
      </c>
      <c r="H560" s="136">
        <v>2.8</v>
      </c>
      <c r="I560" s="137"/>
      <c r="J560" s="138">
        <f>ROUND(I560*H560,2)</f>
        <v>0</v>
      </c>
      <c r="K560" s="134" t="s">
        <v>196</v>
      </c>
      <c r="L560" s="31"/>
      <c r="M560" s="139" t="s">
        <v>1</v>
      </c>
      <c r="N560" s="140" t="s">
        <v>44</v>
      </c>
      <c r="P560" s="141">
        <f>O560*H560</f>
        <v>0</v>
      </c>
      <c r="Q560" s="141">
        <v>2.3099999999999999E-5</v>
      </c>
      <c r="R560" s="141">
        <f>Q560*H560</f>
        <v>6.4679999999999997E-5</v>
      </c>
      <c r="S560" s="141">
        <v>0</v>
      </c>
      <c r="T560" s="142">
        <f>S560*H560</f>
        <v>0</v>
      </c>
      <c r="AR560" s="143" t="s">
        <v>197</v>
      </c>
      <c r="AT560" s="143" t="s">
        <v>192</v>
      </c>
      <c r="AU560" s="143" t="s">
        <v>89</v>
      </c>
      <c r="AY560" s="16" t="s">
        <v>190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6" t="s">
        <v>87</v>
      </c>
      <c r="BK560" s="144">
        <f>ROUND(I560*H560,2)</f>
        <v>0</v>
      </c>
      <c r="BL560" s="16" t="s">
        <v>197</v>
      </c>
      <c r="BM560" s="143" t="s">
        <v>901</v>
      </c>
    </row>
    <row r="561" spans="2:65" s="1" customFormat="1" ht="19.5">
      <c r="B561" s="31"/>
      <c r="D561" s="145" t="s">
        <v>198</v>
      </c>
      <c r="F561" s="146" t="s">
        <v>968</v>
      </c>
      <c r="I561" s="147"/>
      <c r="L561" s="31"/>
      <c r="M561" s="148"/>
      <c r="T561" s="55"/>
      <c r="AT561" s="16" t="s">
        <v>198</v>
      </c>
      <c r="AU561" s="16" t="s">
        <v>89</v>
      </c>
    </row>
    <row r="562" spans="2:65" s="1" customFormat="1">
      <c r="B562" s="31"/>
      <c r="D562" s="149" t="s">
        <v>200</v>
      </c>
      <c r="F562" s="150" t="s">
        <v>969</v>
      </c>
      <c r="I562" s="147"/>
      <c r="L562" s="31"/>
      <c r="M562" s="148"/>
      <c r="T562" s="55"/>
      <c r="AT562" s="16" t="s">
        <v>200</v>
      </c>
      <c r="AU562" s="16" t="s">
        <v>89</v>
      </c>
    </row>
    <row r="563" spans="2:65" s="1" customFormat="1" ht="24.2" customHeight="1">
      <c r="B563" s="31"/>
      <c r="C563" s="132" t="s">
        <v>547</v>
      </c>
      <c r="D563" s="132" t="s">
        <v>192</v>
      </c>
      <c r="E563" s="133" t="s">
        <v>2373</v>
      </c>
      <c r="F563" s="134" t="s">
        <v>2374</v>
      </c>
      <c r="G563" s="135" t="s">
        <v>368</v>
      </c>
      <c r="H563" s="136">
        <v>26.25</v>
      </c>
      <c r="I563" s="137"/>
      <c r="J563" s="138">
        <f>ROUND(I563*H563,2)</f>
        <v>0</v>
      </c>
      <c r="K563" s="134" t="s">
        <v>196</v>
      </c>
      <c r="L563" s="31"/>
      <c r="M563" s="139" t="s">
        <v>1</v>
      </c>
      <c r="N563" s="140" t="s">
        <v>44</v>
      </c>
      <c r="P563" s="141">
        <f>O563*H563</f>
        <v>0</v>
      </c>
      <c r="Q563" s="141">
        <v>1.6449999999999999E-6</v>
      </c>
      <c r="R563" s="141">
        <f>Q563*H563</f>
        <v>4.3181249999999996E-5</v>
      </c>
      <c r="S563" s="141">
        <v>0</v>
      </c>
      <c r="T563" s="142">
        <f>S563*H563</f>
        <v>0</v>
      </c>
      <c r="AR563" s="143" t="s">
        <v>197</v>
      </c>
      <c r="AT563" s="143" t="s">
        <v>192</v>
      </c>
      <c r="AU563" s="143" t="s">
        <v>89</v>
      </c>
      <c r="AY563" s="16" t="s">
        <v>190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6" t="s">
        <v>87</v>
      </c>
      <c r="BK563" s="144">
        <f>ROUND(I563*H563,2)</f>
        <v>0</v>
      </c>
      <c r="BL563" s="16" t="s">
        <v>197</v>
      </c>
      <c r="BM563" s="143" t="s">
        <v>906</v>
      </c>
    </row>
    <row r="564" spans="2:65" s="1" customFormat="1" ht="19.5">
      <c r="B564" s="31"/>
      <c r="D564" s="145" t="s">
        <v>198</v>
      </c>
      <c r="F564" s="146" t="s">
        <v>2375</v>
      </c>
      <c r="I564" s="147"/>
      <c r="L564" s="31"/>
      <c r="M564" s="148"/>
      <c r="T564" s="55"/>
      <c r="AT564" s="16" t="s">
        <v>198</v>
      </c>
      <c r="AU564" s="16" t="s">
        <v>89</v>
      </c>
    </row>
    <row r="565" spans="2:65" s="1" customFormat="1">
      <c r="B565" s="31"/>
      <c r="D565" s="149" t="s">
        <v>200</v>
      </c>
      <c r="F565" s="150" t="s">
        <v>2376</v>
      </c>
      <c r="I565" s="147"/>
      <c r="L565" s="31"/>
      <c r="M565" s="148"/>
      <c r="T565" s="55"/>
      <c r="AT565" s="16" t="s">
        <v>200</v>
      </c>
      <c r="AU565" s="16" t="s">
        <v>89</v>
      </c>
    </row>
    <row r="566" spans="2:65" s="1" customFormat="1" ht="24.2" customHeight="1">
      <c r="B566" s="31"/>
      <c r="C566" s="132" t="s">
        <v>909</v>
      </c>
      <c r="D566" s="132" t="s">
        <v>192</v>
      </c>
      <c r="E566" s="133" t="s">
        <v>1939</v>
      </c>
      <c r="F566" s="134" t="s">
        <v>1940</v>
      </c>
      <c r="G566" s="135" t="s">
        <v>195</v>
      </c>
      <c r="H566" s="136">
        <v>13.125</v>
      </c>
      <c r="I566" s="137"/>
      <c r="J566" s="138">
        <f>ROUND(I566*H566,2)</f>
        <v>0</v>
      </c>
      <c r="K566" s="134" t="s">
        <v>196</v>
      </c>
      <c r="L566" s="31"/>
      <c r="M566" s="139" t="s">
        <v>1</v>
      </c>
      <c r="N566" s="140" t="s">
        <v>44</v>
      </c>
      <c r="P566" s="141">
        <f>O566*H566</f>
        <v>0</v>
      </c>
      <c r="Q566" s="141">
        <v>0</v>
      </c>
      <c r="R566" s="141">
        <f>Q566*H566</f>
        <v>0</v>
      </c>
      <c r="S566" s="141">
        <v>0.22</v>
      </c>
      <c r="T566" s="142">
        <f>S566*H566</f>
        <v>2.8875000000000002</v>
      </c>
      <c r="AR566" s="143" t="s">
        <v>197</v>
      </c>
      <c r="AT566" s="143" t="s">
        <v>192</v>
      </c>
      <c r="AU566" s="143" t="s">
        <v>89</v>
      </c>
      <c r="AY566" s="16" t="s">
        <v>190</v>
      </c>
      <c r="BE566" s="144">
        <f>IF(N566="základní",J566,0)</f>
        <v>0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6" t="s">
        <v>87</v>
      </c>
      <c r="BK566" s="144">
        <f>ROUND(I566*H566,2)</f>
        <v>0</v>
      </c>
      <c r="BL566" s="16" t="s">
        <v>197</v>
      </c>
      <c r="BM566" s="143" t="s">
        <v>912</v>
      </c>
    </row>
    <row r="567" spans="2:65" s="1" customFormat="1" ht="39">
      <c r="B567" s="31"/>
      <c r="D567" s="145" t="s">
        <v>198</v>
      </c>
      <c r="F567" s="146" t="s">
        <v>1941</v>
      </c>
      <c r="I567" s="147"/>
      <c r="L567" s="31"/>
      <c r="M567" s="148"/>
      <c r="T567" s="55"/>
      <c r="AT567" s="16" t="s">
        <v>198</v>
      </c>
      <c r="AU567" s="16" t="s">
        <v>89</v>
      </c>
    </row>
    <row r="568" spans="2:65" s="1" customFormat="1">
      <c r="B568" s="31"/>
      <c r="D568" s="149" t="s">
        <v>200</v>
      </c>
      <c r="F568" s="150" t="s">
        <v>1942</v>
      </c>
      <c r="I568" s="147"/>
      <c r="L568" s="31"/>
      <c r="M568" s="148"/>
      <c r="T568" s="55"/>
      <c r="AT568" s="16" t="s">
        <v>200</v>
      </c>
      <c r="AU568" s="16" t="s">
        <v>89</v>
      </c>
    </row>
    <row r="569" spans="2:65" s="1" customFormat="1" ht="24.2" customHeight="1">
      <c r="B569" s="31"/>
      <c r="C569" s="132" t="s">
        <v>551</v>
      </c>
      <c r="D569" s="132" t="s">
        <v>192</v>
      </c>
      <c r="E569" s="133" t="s">
        <v>1185</v>
      </c>
      <c r="F569" s="134" t="s">
        <v>1186</v>
      </c>
      <c r="G569" s="135" t="s">
        <v>195</v>
      </c>
      <c r="H569" s="136">
        <v>240.435</v>
      </c>
      <c r="I569" s="137"/>
      <c r="J569" s="138">
        <f>ROUND(I569*H569,2)</f>
        <v>0</v>
      </c>
      <c r="K569" s="134" t="s">
        <v>196</v>
      </c>
      <c r="L569" s="31"/>
      <c r="M569" s="139" t="s">
        <v>1</v>
      </c>
      <c r="N569" s="140" t="s">
        <v>44</v>
      </c>
      <c r="P569" s="141">
        <f>O569*H569</f>
        <v>0</v>
      </c>
      <c r="Q569" s="141">
        <v>0</v>
      </c>
      <c r="R569" s="141">
        <f>Q569*H569</f>
        <v>0</v>
      </c>
      <c r="S569" s="141">
        <v>2.4649999999999998E-2</v>
      </c>
      <c r="T569" s="142">
        <f>S569*H569</f>
        <v>5.9267227499999997</v>
      </c>
      <c r="AR569" s="143" t="s">
        <v>197</v>
      </c>
      <c r="AT569" s="143" t="s">
        <v>192</v>
      </c>
      <c r="AU569" s="143" t="s">
        <v>89</v>
      </c>
      <c r="AY569" s="16" t="s">
        <v>190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6" t="s">
        <v>87</v>
      </c>
      <c r="BK569" s="144">
        <f>ROUND(I569*H569,2)</f>
        <v>0</v>
      </c>
      <c r="BL569" s="16" t="s">
        <v>197</v>
      </c>
      <c r="BM569" s="143" t="s">
        <v>917</v>
      </c>
    </row>
    <row r="570" spans="2:65" s="1" customFormat="1">
      <c r="B570" s="31"/>
      <c r="D570" s="145" t="s">
        <v>198</v>
      </c>
      <c r="F570" s="146" t="s">
        <v>1188</v>
      </c>
      <c r="I570" s="147"/>
      <c r="L570" s="31"/>
      <c r="M570" s="148"/>
      <c r="T570" s="55"/>
      <c r="AT570" s="16" t="s">
        <v>198</v>
      </c>
      <c r="AU570" s="16" t="s">
        <v>89</v>
      </c>
    </row>
    <row r="571" spans="2:65" s="1" customFormat="1">
      <c r="B571" s="31"/>
      <c r="D571" s="149" t="s">
        <v>200</v>
      </c>
      <c r="F571" s="150" t="s">
        <v>1189</v>
      </c>
      <c r="I571" s="147"/>
      <c r="L571" s="31"/>
      <c r="M571" s="148"/>
      <c r="T571" s="55"/>
      <c r="AT571" s="16" t="s">
        <v>200</v>
      </c>
      <c r="AU571" s="16" t="s">
        <v>89</v>
      </c>
    </row>
    <row r="572" spans="2:65" s="1" customFormat="1" ht="24.2" customHeight="1">
      <c r="B572" s="31"/>
      <c r="C572" s="132" t="s">
        <v>918</v>
      </c>
      <c r="D572" s="132" t="s">
        <v>192</v>
      </c>
      <c r="E572" s="133" t="s">
        <v>1190</v>
      </c>
      <c r="F572" s="134" t="s">
        <v>1191</v>
      </c>
      <c r="G572" s="135" t="s">
        <v>195</v>
      </c>
      <c r="H572" s="136">
        <v>240.435</v>
      </c>
      <c r="I572" s="137"/>
      <c r="J572" s="138">
        <f>ROUND(I572*H572,2)</f>
        <v>0</v>
      </c>
      <c r="K572" s="134" t="s">
        <v>196</v>
      </c>
      <c r="L572" s="31"/>
      <c r="M572" s="139" t="s">
        <v>1</v>
      </c>
      <c r="N572" s="140" t="s">
        <v>44</v>
      </c>
      <c r="P572" s="141">
        <f>O572*H572</f>
        <v>0</v>
      </c>
      <c r="Q572" s="141">
        <v>0</v>
      </c>
      <c r="R572" s="141">
        <f>Q572*H572</f>
        <v>0</v>
      </c>
      <c r="S572" s="141">
        <v>8.0000000000000002E-3</v>
      </c>
      <c r="T572" s="142">
        <f>S572*H572</f>
        <v>1.9234800000000001</v>
      </c>
      <c r="AR572" s="143" t="s">
        <v>197</v>
      </c>
      <c r="AT572" s="143" t="s">
        <v>192</v>
      </c>
      <c r="AU572" s="143" t="s">
        <v>89</v>
      </c>
      <c r="AY572" s="16" t="s">
        <v>190</v>
      </c>
      <c r="BE572" s="144">
        <f>IF(N572="základní",J572,0)</f>
        <v>0</v>
      </c>
      <c r="BF572" s="144">
        <f>IF(N572="snížená",J572,0)</f>
        <v>0</v>
      </c>
      <c r="BG572" s="144">
        <f>IF(N572="zákl. přenesená",J572,0)</f>
        <v>0</v>
      </c>
      <c r="BH572" s="144">
        <f>IF(N572="sníž. přenesená",J572,0)</f>
        <v>0</v>
      </c>
      <c r="BI572" s="144">
        <f>IF(N572="nulová",J572,0)</f>
        <v>0</v>
      </c>
      <c r="BJ572" s="16" t="s">
        <v>87</v>
      </c>
      <c r="BK572" s="144">
        <f>ROUND(I572*H572,2)</f>
        <v>0</v>
      </c>
      <c r="BL572" s="16" t="s">
        <v>197</v>
      </c>
      <c r="BM572" s="143" t="s">
        <v>921</v>
      </c>
    </row>
    <row r="573" spans="2:65" s="1" customFormat="1">
      <c r="B573" s="31"/>
      <c r="D573" s="145" t="s">
        <v>198</v>
      </c>
      <c r="F573" s="146" t="s">
        <v>1193</v>
      </c>
      <c r="I573" s="147"/>
      <c r="L573" s="31"/>
      <c r="M573" s="148"/>
      <c r="T573" s="55"/>
      <c r="AT573" s="16" t="s">
        <v>198</v>
      </c>
      <c r="AU573" s="16" t="s">
        <v>89</v>
      </c>
    </row>
    <row r="574" spans="2:65" s="1" customFormat="1">
      <c r="B574" s="31"/>
      <c r="D574" s="149" t="s">
        <v>200</v>
      </c>
      <c r="F574" s="150" t="s">
        <v>1194</v>
      </c>
      <c r="I574" s="147"/>
      <c r="L574" s="31"/>
      <c r="M574" s="148"/>
      <c r="T574" s="55"/>
      <c r="AT574" s="16" t="s">
        <v>200</v>
      </c>
      <c r="AU574" s="16" t="s">
        <v>89</v>
      </c>
    </row>
    <row r="575" spans="2:65" s="11" customFormat="1" ht="22.9" customHeight="1">
      <c r="B575" s="121"/>
      <c r="D575" s="122" t="s">
        <v>78</v>
      </c>
      <c r="E575" s="130" t="s">
        <v>1195</v>
      </c>
      <c r="F575" s="130" t="s">
        <v>1196</v>
      </c>
      <c r="I575" s="124"/>
      <c r="J575" s="131">
        <f>BK575</f>
        <v>0</v>
      </c>
      <c r="L575" s="121"/>
      <c r="M575" s="125"/>
      <c r="P575" s="126">
        <f>SUM(P576:P603)</f>
        <v>0</v>
      </c>
      <c r="R575" s="126">
        <f>SUM(R576:R603)</f>
        <v>0</v>
      </c>
      <c r="T575" s="127">
        <f>SUM(T576:T603)</f>
        <v>0</v>
      </c>
      <c r="AR575" s="122" t="s">
        <v>87</v>
      </c>
      <c r="AT575" s="128" t="s">
        <v>78</v>
      </c>
      <c r="AU575" s="128" t="s">
        <v>87</v>
      </c>
      <c r="AY575" s="122" t="s">
        <v>190</v>
      </c>
      <c r="BK575" s="129">
        <f>SUM(BK576:BK603)</f>
        <v>0</v>
      </c>
    </row>
    <row r="576" spans="2:65" s="1" customFormat="1" ht="33" customHeight="1">
      <c r="B576" s="31"/>
      <c r="C576" s="132" t="s">
        <v>555</v>
      </c>
      <c r="D576" s="132" t="s">
        <v>192</v>
      </c>
      <c r="E576" s="133" t="s">
        <v>1198</v>
      </c>
      <c r="F576" s="134" t="s">
        <v>1199</v>
      </c>
      <c r="G576" s="135" t="s">
        <v>265</v>
      </c>
      <c r="H576" s="136">
        <v>90.221000000000004</v>
      </c>
      <c r="I576" s="137"/>
      <c r="J576" s="138">
        <f>ROUND(I576*H576,2)</f>
        <v>0</v>
      </c>
      <c r="K576" s="134" t="s">
        <v>196</v>
      </c>
      <c r="L576" s="31"/>
      <c r="M576" s="139" t="s">
        <v>1</v>
      </c>
      <c r="N576" s="140" t="s">
        <v>44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197</v>
      </c>
      <c r="AT576" s="143" t="s">
        <v>192</v>
      </c>
      <c r="AU576" s="143" t="s">
        <v>89</v>
      </c>
      <c r="AY576" s="16" t="s">
        <v>190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6" t="s">
        <v>87</v>
      </c>
      <c r="BK576" s="144">
        <f>ROUND(I576*H576,2)</f>
        <v>0</v>
      </c>
      <c r="BL576" s="16" t="s">
        <v>197</v>
      </c>
      <c r="BM576" s="143" t="s">
        <v>927</v>
      </c>
    </row>
    <row r="577" spans="2:65" s="1" customFormat="1" ht="29.25">
      <c r="B577" s="31"/>
      <c r="D577" s="145" t="s">
        <v>198</v>
      </c>
      <c r="F577" s="146" t="s">
        <v>1201</v>
      </c>
      <c r="I577" s="147"/>
      <c r="L577" s="31"/>
      <c r="M577" s="148"/>
      <c r="T577" s="55"/>
      <c r="AT577" s="16" t="s">
        <v>198</v>
      </c>
      <c r="AU577" s="16" t="s">
        <v>89</v>
      </c>
    </row>
    <row r="578" spans="2:65" s="1" customFormat="1">
      <c r="B578" s="31"/>
      <c r="D578" s="149" t="s">
        <v>200</v>
      </c>
      <c r="F578" s="150" t="s">
        <v>1202</v>
      </c>
      <c r="I578" s="147"/>
      <c r="L578" s="31"/>
      <c r="M578" s="148"/>
      <c r="T578" s="55"/>
      <c r="AT578" s="16" t="s">
        <v>200</v>
      </c>
      <c r="AU578" s="16" t="s">
        <v>89</v>
      </c>
    </row>
    <row r="579" spans="2:65" s="1" customFormat="1" ht="24.2" customHeight="1">
      <c r="B579" s="31"/>
      <c r="C579" s="132" t="s">
        <v>929</v>
      </c>
      <c r="D579" s="132" t="s">
        <v>192</v>
      </c>
      <c r="E579" s="133" t="s">
        <v>1203</v>
      </c>
      <c r="F579" s="134" t="s">
        <v>1204</v>
      </c>
      <c r="G579" s="135" t="s">
        <v>265</v>
      </c>
      <c r="H579" s="136">
        <v>90.221000000000004</v>
      </c>
      <c r="I579" s="137"/>
      <c r="J579" s="138">
        <f>ROUND(I579*H579,2)</f>
        <v>0</v>
      </c>
      <c r="K579" s="134" t="s">
        <v>196</v>
      </c>
      <c r="L579" s="31"/>
      <c r="M579" s="139" t="s">
        <v>1</v>
      </c>
      <c r="N579" s="140" t="s">
        <v>44</v>
      </c>
      <c r="P579" s="141">
        <f>O579*H579</f>
        <v>0</v>
      </c>
      <c r="Q579" s="141">
        <v>0</v>
      </c>
      <c r="R579" s="141">
        <f>Q579*H579</f>
        <v>0</v>
      </c>
      <c r="S579" s="141">
        <v>0</v>
      </c>
      <c r="T579" s="142">
        <f>S579*H579</f>
        <v>0</v>
      </c>
      <c r="AR579" s="143" t="s">
        <v>197</v>
      </c>
      <c r="AT579" s="143" t="s">
        <v>192</v>
      </c>
      <c r="AU579" s="143" t="s">
        <v>89</v>
      </c>
      <c r="AY579" s="16" t="s">
        <v>190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6" t="s">
        <v>87</v>
      </c>
      <c r="BK579" s="144">
        <f>ROUND(I579*H579,2)</f>
        <v>0</v>
      </c>
      <c r="BL579" s="16" t="s">
        <v>197</v>
      </c>
      <c r="BM579" s="143" t="s">
        <v>933</v>
      </c>
    </row>
    <row r="580" spans="2:65" s="1" customFormat="1" ht="19.5">
      <c r="B580" s="31"/>
      <c r="D580" s="145" t="s">
        <v>198</v>
      </c>
      <c r="F580" s="146" t="s">
        <v>1206</v>
      </c>
      <c r="I580" s="147"/>
      <c r="L580" s="31"/>
      <c r="M580" s="148"/>
      <c r="T580" s="55"/>
      <c r="AT580" s="16" t="s">
        <v>198</v>
      </c>
      <c r="AU580" s="16" t="s">
        <v>89</v>
      </c>
    </row>
    <row r="581" spans="2:65" s="1" customFormat="1">
      <c r="B581" s="31"/>
      <c r="D581" s="149" t="s">
        <v>200</v>
      </c>
      <c r="F581" s="150" t="s">
        <v>1207</v>
      </c>
      <c r="I581" s="147"/>
      <c r="L581" s="31"/>
      <c r="M581" s="148"/>
      <c r="T581" s="55"/>
      <c r="AT581" s="16" t="s">
        <v>200</v>
      </c>
      <c r="AU581" s="16" t="s">
        <v>89</v>
      </c>
    </row>
    <row r="582" spans="2:65" s="1" customFormat="1" ht="24.2" customHeight="1">
      <c r="B582" s="31"/>
      <c r="C582" s="132" t="s">
        <v>561</v>
      </c>
      <c r="D582" s="132" t="s">
        <v>192</v>
      </c>
      <c r="E582" s="133" t="s">
        <v>1209</v>
      </c>
      <c r="F582" s="134" t="s">
        <v>1210</v>
      </c>
      <c r="G582" s="135" t="s">
        <v>265</v>
      </c>
      <c r="H582" s="136">
        <v>1263.0940000000001</v>
      </c>
      <c r="I582" s="137"/>
      <c r="J582" s="138">
        <f>ROUND(I582*H582,2)</f>
        <v>0</v>
      </c>
      <c r="K582" s="134" t="s">
        <v>196</v>
      </c>
      <c r="L582" s="31"/>
      <c r="M582" s="139" t="s">
        <v>1</v>
      </c>
      <c r="N582" s="140" t="s">
        <v>44</v>
      </c>
      <c r="P582" s="141">
        <f>O582*H582</f>
        <v>0</v>
      </c>
      <c r="Q582" s="141">
        <v>0</v>
      </c>
      <c r="R582" s="141">
        <f>Q582*H582</f>
        <v>0</v>
      </c>
      <c r="S582" s="141">
        <v>0</v>
      </c>
      <c r="T582" s="142">
        <f>S582*H582</f>
        <v>0</v>
      </c>
      <c r="AR582" s="143" t="s">
        <v>197</v>
      </c>
      <c r="AT582" s="143" t="s">
        <v>192</v>
      </c>
      <c r="AU582" s="143" t="s">
        <v>89</v>
      </c>
      <c r="AY582" s="16" t="s">
        <v>190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6" t="s">
        <v>87</v>
      </c>
      <c r="BK582" s="144">
        <f>ROUND(I582*H582,2)</f>
        <v>0</v>
      </c>
      <c r="BL582" s="16" t="s">
        <v>197</v>
      </c>
      <c r="BM582" s="143" t="s">
        <v>937</v>
      </c>
    </row>
    <row r="583" spans="2:65" s="1" customFormat="1" ht="29.25">
      <c r="B583" s="31"/>
      <c r="D583" s="145" t="s">
        <v>198</v>
      </c>
      <c r="F583" s="146" t="s">
        <v>1212</v>
      </c>
      <c r="I583" s="147"/>
      <c r="L583" s="31"/>
      <c r="M583" s="148"/>
      <c r="T583" s="55"/>
      <c r="AT583" s="16" t="s">
        <v>198</v>
      </c>
      <c r="AU583" s="16" t="s">
        <v>89</v>
      </c>
    </row>
    <row r="584" spans="2:65" s="1" customFormat="1">
      <c r="B584" s="31"/>
      <c r="D584" s="149" t="s">
        <v>200</v>
      </c>
      <c r="F584" s="150" t="s">
        <v>1213</v>
      </c>
      <c r="I584" s="147"/>
      <c r="L584" s="31"/>
      <c r="M584" s="148"/>
      <c r="T584" s="55"/>
      <c r="AT584" s="16" t="s">
        <v>200</v>
      </c>
      <c r="AU584" s="16" t="s">
        <v>89</v>
      </c>
    </row>
    <row r="585" spans="2:65" s="1" customFormat="1" ht="19.5">
      <c r="B585" s="31"/>
      <c r="D585" s="145" t="s">
        <v>403</v>
      </c>
      <c r="F585" s="151" t="s">
        <v>1214</v>
      </c>
      <c r="I585" s="147"/>
      <c r="L585" s="31"/>
      <c r="M585" s="148"/>
      <c r="T585" s="55"/>
      <c r="AT585" s="16" t="s">
        <v>403</v>
      </c>
      <c r="AU585" s="16" t="s">
        <v>89</v>
      </c>
    </row>
    <row r="586" spans="2:65" s="1" customFormat="1" ht="33" customHeight="1">
      <c r="B586" s="31"/>
      <c r="C586" s="132" t="s">
        <v>938</v>
      </c>
      <c r="D586" s="132" t="s">
        <v>192</v>
      </c>
      <c r="E586" s="133" t="s">
        <v>1215</v>
      </c>
      <c r="F586" s="134" t="s">
        <v>1216</v>
      </c>
      <c r="G586" s="135" t="s">
        <v>265</v>
      </c>
      <c r="H586" s="136">
        <v>73.125</v>
      </c>
      <c r="I586" s="137"/>
      <c r="J586" s="138">
        <f>ROUND(I586*H586,2)</f>
        <v>0</v>
      </c>
      <c r="K586" s="134" t="s">
        <v>196</v>
      </c>
      <c r="L586" s="31"/>
      <c r="M586" s="139" t="s">
        <v>1</v>
      </c>
      <c r="N586" s="140" t="s">
        <v>44</v>
      </c>
      <c r="P586" s="141">
        <f>O586*H586</f>
        <v>0</v>
      </c>
      <c r="Q586" s="141">
        <v>0</v>
      </c>
      <c r="R586" s="141">
        <f>Q586*H586</f>
        <v>0</v>
      </c>
      <c r="S586" s="141">
        <v>0</v>
      </c>
      <c r="T586" s="142">
        <f>S586*H586</f>
        <v>0</v>
      </c>
      <c r="AR586" s="143" t="s">
        <v>197</v>
      </c>
      <c r="AT586" s="143" t="s">
        <v>192</v>
      </c>
      <c r="AU586" s="143" t="s">
        <v>89</v>
      </c>
      <c r="AY586" s="16" t="s">
        <v>190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6" t="s">
        <v>87</v>
      </c>
      <c r="BK586" s="144">
        <f>ROUND(I586*H586,2)</f>
        <v>0</v>
      </c>
      <c r="BL586" s="16" t="s">
        <v>197</v>
      </c>
      <c r="BM586" s="143" t="s">
        <v>941</v>
      </c>
    </row>
    <row r="587" spans="2:65" s="1" customFormat="1" ht="29.25">
      <c r="B587" s="31"/>
      <c r="D587" s="145" t="s">
        <v>198</v>
      </c>
      <c r="F587" s="146" t="s">
        <v>1218</v>
      </c>
      <c r="I587" s="147"/>
      <c r="L587" s="31"/>
      <c r="M587" s="148"/>
      <c r="T587" s="55"/>
      <c r="AT587" s="16" t="s">
        <v>198</v>
      </c>
      <c r="AU587" s="16" t="s">
        <v>89</v>
      </c>
    </row>
    <row r="588" spans="2:65" s="1" customFormat="1">
      <c r="B588" s="31"/>
      <c r="D588" s="149" t="s">
        <v>200</v>
      </c>
      <c r="F588" s="150" t="s">
        <v>1219</v>
      </c>
      <c r="I588" s="147"/>
      <c r="L588" s="31"/>
      <c r="M588" s="148"/>
      <c r="T588" s="55"/>
      <c r="AT588" s="16" t="s">
        <v>200</v>
      </c>
      <c r="AU588" s="16" t="s">
        <v>89</v>
      </c>
    </row>
    <row r="589" spans="2:65" s="1" customFormat="1" ht="33" customHeight="1">
      <c r="B589" s="31"/>
      <c r="C589" s="132" t="s">
        <v>566</v>
      </c>
      <c r="D589" s="132" t="s">
        <v>192</v>
      </c>
      <c r="E589" s="133" t="s">
        <v>1226</v>
      </c>
      <c r="F589" s="134" t="s">
        <v>1227</v>
      </c>
      <c r="G589" s="135" t="s">
        <v>265</v>
      </c>
      <c r="H589" s="136">
        <v>2.3759999999999999</v>
      </c>
      <c r="I589" s="137"/>
      <c r="J589" s="138">
        <f>ROUND(I589*H589,2)</f>
        <v>0</v>
      </c>
      <c r="K589" s="134" t="s">
        <v>196</v>
      </c>
      <c r="L589" s="31"/>
      <c r="M589" s="139" t="s">
        <v>1</v>
      </c>
      <c r="N589" s="140" t="s">
        <v>44</v>
      </c>
      <c r="P589" s="141">
        <f>O589*H589</f>
        <v>0</v>
      </c>
      <c r="Q589" s="141">
        <v>0</v>
      </c>
      <c r="R589" s="141">
        <f>Q589*H589</f>
        <v>0</v>
      </c>
      <c r="S589" s="141">
        <v>0</v>
      </c>
      <c r="T589" s="142">
        <f>S589*H589</f>
        <v>0</v>
      </c>
      <c r="AR589" s="143" t="s">
        <v>197</v>
      </c>
      <c r="AT589" s="143" t="s">
        <v>192</v>
      </c>
      <c r="AU589" s="143" t="s">
        <v>89</v>
      </c>
      <c r="AY589" s="16" t="s">
        <v>190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6" t="s">
        <v>87</v>
      </c>
      <c r="BK589" s="144">
        <f>ROUND(I589*H589,2)</f>
        <v>0</v>
      </c>
      <c r="BL589" s="16" t="s">
        <v>197</v>
      </c>
      <c r="BM589" s="143" t="s">
        <v>944</v>
      </c>
    </row>
    <row r="590" spans="2:65" s="1" customFormat="1" ht="29.25">
      <c r="B590" s="31"/>
      <c r="D590" s="145" t="s">
        <v>198</v>
      </c>
      <c r="F590" s="146" t="s">
        <v>1229</v>
      </c>
      <c r="I590" s="147"/>
      <c r="L590" s="31"/>
      <c r="M590" s="148"/>
      <c r="T590" s="55"/>
      <c r="AT590" s="16" t="s">
        <v>198</v>
      </c>
      <c r="AU590" s="16" t="s">
        <v>89</v>
      </c>
    </row>
    <row r="591" spans="2:65" s="1" customFormat="1">
      <c r="B591" s="31"/>
      <c r="D591" s="149" t="s">
        <v>200</v>
      </c>
      <c r="F591" s="150" t="s">
        <v>1230</v>
      </c>
      <c r="I591" s="147"/>
      <c r="L591" s="31"/>
      <c r="M591" s="148"/>
      <c r="T591" s="55"/>
      <c r="AT591" s="16" t="s">
        <v>200</v>
      </c>
      <c r="AU591" s="16" t="s">
        <v>89</v>
      </c>
    </row>
    <row r="592" spans="2:65" s="1" customFormat="1" ht="33" customHeight="1">
      <c r="B592" s="31"/>
      <c r="C592" s="132" t="s">
        <v>945</v>
      </c>
      <c r="D592" s="132" t="s">
        <v>192</v>
      </c>
      <c r="E592" s="133" t="s">
        <v>1221</v>
      </c>
      <c r="F592" s="134" t="s">
        <v>1222</v>
      </c>
      <c r="G592" s="135" t="s">
        <v>265</v>
      </c>
      <c r="H592" s="136">
        <v>5.0839999999999996</v>
      </c>
      <c r="I592" s="137"/>
      <c r="J592" s="138">
        <f>ROUND(I592*H592,2)</f>
        <v>0</v>
      </c>
      <c r="K592" s="134" t="s">
        <v>196</v>
      </c>
      <c r="L592" s="31"/>
      <c r="M592" s="139" t="s">
        <v>1</v>
      </c>
      <c r="N592" s="140" t="s">
        <v>44</v>
      </c>
      <c r="P592" s="141">
        <f>O592*H592</f>
        <v>0</v>
      </c>
      <c r="Q592" s="141">
        <v>0</v>
      </c>
      <c r="R592" s="141">
        <f>Q592*H592</f>
        <v>0</v>
      </c>
      <c r="S592" s="141">
        <v>0</v>
      </c>
      <c r="T592" s="142">
        <f>S592*H592</f>
        <v>0</v>
      </c>
      <c r="AR592" s="143" t="s">
        <v>197</v>
      </c>
      <c r="AT592" s="143" t="s">
        <v>192</v>
      </c>
      <c r="AU592" s="143" t="s">
        <v>89</v>
      </c>
      <c r="AY592" s="16" t="s">
        <v>190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6" t="s">
        <v>87</v>
      </c>
      <c r="BK592" s="144">
        <f>ROUND(I592*H592,2)</f>
        <v>0</v>
      </c>
      <c r="BL592" s="16" t="s">
        <v>197</v>
      </c>
      <c r="BM592" s="143" t="s">
        <v>948</v>
      </c>
    </row>
    <row r="593" spans="2:65" s="1" customFormat="1" ht="29.25">
      <c r="B593" s="31"/>
      <c r="D593" s="145" t="s">
        <v>198</v>
      </c>
      <c r="F593" s="146" t="s">
        <v>1224</v>
      </c>
      <c r="I593" s="147"/>
      <c r="L593" s="31"/>
      <c r="M593" s="148"/>
      <c r="T593" s="55"/>
      <c r="AT593" s="16" t="s">
        <v>198</v>
      </c>
      <c r="AU593" s="16" t="s">
        <v>89</v>
      </c>
    </row>
    <row r="594" spans="2:65" s="1" customFormat="1">
      <c r="B594" s="31"/>
      <c r="D594" s="149" t="s">
        <v>200</v>
      </c>
      <c r="F594" s="150" t="s">
        <v>1225</v>
      </c>
      <c r="I594" s="147"/>
      <c r="L594" s="31"/>
      <c r="M594" s="148"/>
      <c r="T594" s="55"/>
      <c r="AT594" s="16" t="s">
        <v>200</v>
      </c>
      <c r="AU594" s="16" t="s">
        <v>89</v>
      </c>
    </row>
    <row r="595" spans="2:65" s="1" customFormat="1" ht="37.9" customHeight="1">
      <c r="B595" s="31"/>
      <c r="C595" s="132" t="s">
        <v>572</v>
      </c>
      <c r="D595" s="132" t="s">
        <v>192</v>
      </c>
      <c r="E595" s="133" t="s">
        <v>1232</v>
      </c>
      <c r="F595" s="134" t="s">
        <v>1233</v>
      </c>
      <c r="G595" s="135" t="s">
        <v>265</v>
      </c>
      <c r="H595" s="136">
        <v>1.0349999999999999</v>
      </c>
      <c r="I595" s="137"/>
      <c r="J595" s="138">
        <f>ROUND(I595*H595,2)</f>
        <v>0</v>
      </c>
      <c r="K595" s="134" t="s">
        <v>196</v>
      </c>
      <c r="L595" s="31"/>
      <c r="M595" s="139" t="s">
        <v>1</v>
      </c>
      <c r="N595" s="140" t="s">
        <v>44</v>
      </c>
      <c r="P595" s="141">
        <f>O595*H595</f>
        <v>0</v>
      </c>
      <c r="Q595" s="141">
        <v>0</v>
      </c>
      <c r="R595" s="141">
        <f>Q595*H595</f>
        <v>0</v>
      </c>
      <c r="S595" s="141">
        <v>0</v>
      </c>
      <c r="T595" s="142">
        <f>S595*H595</f>
        <v>0</v>
      </c>
      <c r="AR595" s="143" t="s">
        <v>197</v>
      </c>
      <c r="AT595" s="143" t="s">
        <v>192</v>
      </c>
      <c r="AU595" s="143" t="s">
        <v>89</v>
      </c>
      <c r="AY595" s="16" t="s">
        <v>190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6" t="s">
        <v>87</v>
      </c>
      <c r="BK595" s="144">
        <f>ROUND(I595*H595,2)</f>
        <v>0</v>
      </c>
      <c r="BL595" s="16" t="s">
        <v>197</v>
      </c>
      <c r="BM595" s="143" t="s">
        <v>951</v>
      </c>
    </row>
    <row r="596" spans="2:65" s="1" customFormat="1" ht="29.25">
      <c r="B596" s="31"/>
      <c r="D596" s="145" t="s">
        <v>198</v>
      </c>
      <c r="F596" s="146" t="s">
        <v>1235</v>
      </c>
      <c r="I596" s="147"/>
      <c r="L596" s="31"/>
      <c r="M596" s="148"/>
      <c r="T596" s="55"/>
      <c r="AT596" s="16" t="s">
        <v>198</v>
      </c>
      <c r="AU596" s="16" t="s">
        <v>89</v>
      </c>
    </row>
    <row r="597" spans="2:65" s="1" customFormat="1">
      <c r="B597" s="31"/>
      <c r="D597" s="149" t="s">
        <v>200</v>
      </c>
      <c r="F597" s="150" t="s">
        <v>1236</v>
      </c>
      <c r="I597" s="147"/>
      <c r="L597" s="31"/>
      <c r="M597" s="148"/>
      <c r="T597" s="55"/>
      <c r="AT597" s="16" t="s">
        <v>200</v>
      </c>
      <c r="AU597" s="16" t="s">
        <v>89</v>
      </c>
    </row>
    <row r="598" spans="2:65" s="1" customFormat="1" ht="24.2" customHeight="1">
      <c r="B598" s="31"/>
      <c r="C598" s="132" t="s">
        <v>953</v>
      </c>
      <c r="D598" s="132" t="s">
        <v>192</v>
      </c>
      <c r="E598" s="133" t="s">
        <v>1237</v>
      </c>
      <c r="F598" s="134" t="s">
        <v>1238</v>
      </c>
      <c r="G598" s="135" t="s">
        <v>265</v>
      </c>
      <c r="H598" s="136">
        <v>9.6010000000000009</v>
      </c>
      <c r="I598" s="137"/>
      <c r="J598" s="138">
        <f>ROUND(I598*H598,2)</f>
        <v>0</v>
      </c>
      <c r="K598" s="134" t="s">
        <v>1</v>
      </c>
      <c r="L598" s="31"/>
      <c r="M598" s="139" t="s">
        <v>1</v>
      </c>
      <c r="N598" s="140" t="s">
        <v>44</v>
      </c>
      <c r="P598" s="141">
        <f>O598*H598</f>
        <v>0</v>
      </c>
      <c r="Q598" s="141">
        <v>0</v>
      </c>
      <c r="R598" s="141">
        <f>Q598*H598</f>
        <v>0</v>
      </c>
      <c r="S598" s="141">
        <v>0</v>
      </c>
      <c r="T598" s="142">
        <f>S598*H598</f>
        <v>0</v>
      </c>
      <c r="AR598" s="143" t="s">
        <v>197</v>
      </c>
      <c r="AT598" s="143" t="s">
        <v>192</v>
      </c>
      <c r="AU598" s="143" t="s">
        <v>89</v>
      </c>
      <c r="AY598" s="16" t="s">
        <v>190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6" t="s">
        <v>87</v>
      </c>
      <c r="BK598" s="144">
        <f>ROUND(I598*H598,2)</f>
        <v>0</v>
      </c>
      <c r="BL598" s="16" t="s">
        <v>197</v>
      </c>
      <c r="BM598" s="143" t="s">
        <v>956</v>
      </c>
    </row>
    <row r="599" spans="2:65" s="1" customFormat="1" ht="19.5">
      <c r="B599" s="31"/>
      <c r="D599" s="145" t="s">
        <v>198</v>
      </c>
      <c r="F599" s="146" t="s">
        <v>1240</v>
      </c>
      <c r="I599" s="147"/>
      <c r="L599" s="31"/>
      <c r="M599" s="148"/>
      <c r="T599" s="55"/>
      <c r="AT599" s="16" t="s">
        <v>198</v>
      </c>
      <c r="AU599" s="16" t="s">
        <v>89</v>
      </c>
    </row>
    <row r="600" spans="2:65" s="1" customFormat="1" ht="16.5" customHeight="1">
      <c r="B600" s="31"/>
      <c r="C600" s="132" t="s">
        <v>575</v>
      </c>
      <c r="D600" s="132" t="s">
        <v>192</v>
      </c>
      <c r="E600" s="133" t="s">
        <v>1242</v>
      </c>
      <c r="F600" s="134" t="s">
        <v>1243</v>
      </c>
      <c r="G600" s="135" t="s">
        <v>936</v>
      </c>
      <c r="H600" s="136">
        <v>1</v>
      </c>
      <c r="I600" s="137"/>
      <c r="J600" s="138">
        <f>ROUND(I600*H600,2)</f>
        <v>0</v>
      </c>
      <c r="K600" s="134" t="s">
        <v>1</v>
      </c>
      <c r="L600" s="31"/>
      <c r="M600" s="139" t="s">
        <v>1</v>
      </c>
      <c r="N600" s="140" t="s">
        <v>44</v>
      </c>
      <c r="P600" s="141">
        <f>O600*H600</f>
        <v>0</v>
      </c>
      <c r="Q600" s="141">
        <v>0</v>
      </c>
      <c r="R600" s="141">
        <f>Q600*H600</f>
        <v>0</v>
      </c>
      <c r="S600" s="141">
        <v>0</v>
      </c>
      <c r="T600" s="142">
        <f>S600*H600</f>
        <v>0</v>
      </c>
      <c r="AR600" s="143" t="s">
        <v>197</v>
      </c>
      <c r="AT600" s="143" t="s">
        <v>192</v>
      </c>
      <c r="AU600" s="143" t="s">
        <v>89</v>
      </c>
      <c r="AY600" s="16" t="s">
        <v>190</v>
      </c>
      <c r="BE600" s="144">
        <f>IF(N600="základní",J600,0)</f>
        <v>0</v>
      </c>
      <c r="BF600" s="144">
        <f>IF(N600="snížená",J600,0)</f>
        <v>0</v>
      </c>
      <c r="BG600" s="144">
        <f>IF(N600="zákl. přenesená",J600,0)</f>
        <v>0</v>
      </c>
      <c r="BH600" s="144">
        <f>IF(N600="sníž. přenesená",J600,0)</f>
        <v>0</v>
      </c>
      <c r="BI600" s="144">
        <f>IF(N600="nulová",J600,0)</f>
        <v>0</v>
      </c>
      <c r="BJ600" s="16" t="s">
        <v>87</v>
      </c>
      <c r="BK600" s="144">
        <f>ROUND(I600*H600,2)</f>
        <v>0</v>
      </c>
      <c r="BL600" s="16" t="s">
        <v>197</v>
      </c>
      <c r="BM600" s="143" t="s">
        <v>961</v>
      </c>
    </row>
    <row r="601" spans="2:65" s="1" customFormat="1">
      <c r="B601" s="31"/>
      <c r="D601" s="145" t="s">
        <v>198</v>
      </c>
      <c r="F601" s="146" t="s">
        <v>1243</v>
      </c>
      <c r="I601" s="147"/>
      <c r="L601" s="31"/>
      <c r="M601" s="148"/>
      <c r="T601" s="55"/>
      <c r="AT601" s="16" t="s">
        <v>198</v>
      </c>
      <c r="AU601" s="16" t="s">
        <v>89</v>
      </c>
    </row>
    <row r="602" spans="2:65" s="1" customFormat="1" ht="21.75" customHeight="1">
      <c r="B602" s="31"/>
      <c r="C602" s="132" t="s">
        <v>964</v>
      </c>
      <c r="D602" s="132" t="s">
        <v>192</v>
      </c>
      <c r="E602" s="133" t="s">
        <v>1245</v>
      </c>
      <c r="F602" s="134" t="s">
        <v>1246</v>
      </c>
      <c r="G602" s="135" t="s">
        <v>265</v>
      </c>
      <c r="H602" s="136">
        <v>1</v>
      </c>
      <c r="I602" s="137"/>
      <c r="J602" s="138">
        <f>ROUND(I602*H602,2)</f>
        <v>0</v>
      </c>
      <c r="K602" s="134" t="s">
        <v>1</v>
      </c>
      <c r="L602" s="31"/>
      <c r="M602" s="139" t="s">
        <v>1</v>
      </c>
      <c r="N602" s="140" t="s">
        <v>44</v>
      </c>
      <c r="P602" s="141">
        <f>O602*H602</f>
        <v>0</v>
      </c>
      <c r="Q602" s="141">
        <v>0</v>
      </c>
      <c r="R602" s="141">
        <f>Q602*H602</f>
        <v>0</v>
      </c>
      <c r="S602" s="141">
        <v>0</v>
      </c>
      <c r="T602" s="142">
        <f>S602*H602</f>
        <v>0</v>
      </c>
      <c r="AR602" s="143" t="s">
        <v>197</v>
      </c>
      <c r="AT602" s="143" t="s">
        <v>192</v>
      </c>
      <c r="AU602" s="143" t="s">
        <v>89</v>
      </c>
      <c r="AY602" s="16" t="s">
        <v>190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6" t="s">
        <v>87</v>
      </c>
      <c r="BK602" s="144">
        <f>ROUND(I602*H602,2)</f>
        <v>0</v>
      </c>
      <c r="BL602" s="16" t="s">
        <v>197</v>
      </c>
      <c r="BM602" s="143" t="s">
        <v>967</v>
      </c>
    </row>
    <row r="603" spans="2:65" s="1" customFormat="1">
      <c r="B603" s="31"/>
      <c r="D603" s="145" t="s">
        <v>198</v>
      </c>
      <c r="F603" s="146" t="s">
        <v>1246</v>
      </c>
      <c r="I603" s="147"/>
      <c r="L603" s="31"/>
      <c r="M603" s="148"/>
      <c r="T603" s="55"/>
      <c r="AT603" s="16" t="s">
        <v>198</v>
      </c>
      <c r="AU603" s="16" t="s">
        <v>89</v>
      </c>
    </row>
    <row r="604" spans="2:65" s="11" customFormat="1" ht="22.9" customHeight="1">
      <c r="B604" s="121"/>
      <c r="D604" s="122" t="s">
        <v>78</v>
      </c>
      <c r="E604" s="130" t="s">
        <v>1248</v>
      </c>
      <c r="F604" s="130" t="s">
        <v>1249</v>
      </c>
      <c r="I604" s="124"/>
      <c r="J604" s="131">
        <f>BK604</f>
        <v>0</v>
      </c>
      <c r="L604" s="121"/>
      <c r="M604" s="125"/>
      <c r="P604" s="126">
        <f>SUM(P605:P610)</f>
        <v>0</v>
      </c>
      <c r="R604" s="126">
        <f>SUM(R605:R610)</f>
        <v>0</v>
      </c>
      <c r="T604" s="127">
        <f>SUM(T605:T610)</f>
        <v>0</v>
      </c>
      <c r="AR604" s="122" t="s">
        <v>87</v>
      </c>
      <c r="AT604" s="128" t="s">
        <v>78</v>
      </c>
      <c r="AU604" s="128" t="s">
        <v>87</v>
      </c>
      <c r="AY604" s="122" t="s">
        <v>190</v>
      </c>
      <c r="BK604" s="129">
        <f>SUM(BK605:BK610)</f>
        <v>0</v>
      </c>
    </row>
    <row r="605" spans="2:65" s="1" customFormat="1" ht="24.2" customHeight="1">
      <c r="B605" s="31"/>
      <c r="C605" s="132" t="s">
        <v>581</v>
      </c>
      <c r="D605" s="132" t="s">
        <v>192</v>
      </c>
      <c r="E605" s="133" t="s">
        <v>1251</v>
      </c>
      <c r="F605" s="134" t="s">
        <v>1252</v>
      </c>
      <c r="G605" s="135" t="s">
        <v>265</v>
      </c>
      <c r="H605" s="136">
        <v>190.267</v>
      </c>
      <c r="I605" s="137"/>
      <c r="J605" s="138">
        <f>ROUND(I605*H605,2)</f>
        <v>0</v>
      </c>
      <c r="K605" s="134" t="s">
        <v>196</v>
      </c>
      <c r="L605" s="31"/>
      <c r="M605" s="139" t="s">
        <v>1</v>
      </c>
      <c r="N605" s="140" t="s">
        <v>44</v>
      </c>
      <c r="P605" s="141">
        <f>O605*H605</f>
        <v>0</v>
      </c>
      <c r="Q605" s="141">
        <v>0</v>
      </c>
      <c r="R605" s="141">
        <f>Q605*H605</f>
        <v>0</v>
      </c>
      <c r="S605" s="141">
        <v>0</v>
      </c>
      <c r="T605" s="142">
        <f>S605*H605</f>
        <v>0</v>
      </c>
      <c r="AR605" s="143" t="s">
        <v>197</v>
      </c>
      <c r="AT605" s="143" t="s">
        <v>192</v>
      </c>
      <c r="AU605" s="143" t="s">
        <v>89</v>
      </c>
      <c r="AY605" s="16" t="s">
        <v>190</v>
      </c>
      <c r="BE605" s="144">
        <f>IF(N605="základní",J605,0)</f>
        <v>0</v>
      </c>
      <c r="BF605" s="144">
        <f>IF(N605="snížená",J605,0)</f>
        <v>0</v>
      </c>
      <c r="BG605" s="144">
        <f>IF(N605="zákl. přenesená",J605,0)</f>
        <v>0</v>
      </c>
      <c r="BH605" s="144">
        <f>IF(N605="sníž. přenesená",J605,0)</f>
        <v>0</v>
      </c>
      <c r="BI605" s="144">
        <f>IF(N605="nulová",J605,0)</f>
        <v>0</v>
      </c>
      <c r="BJ605" s="16" t="s">
        <v>87</v>
      </c>
      <c r="BK605" s="144">
        <f>ROUND(I605*H605,2)</f>
        <v>0</v>
      </c>
      <c r="BL605" s="16" t="s">
        <v>197</v>
      </c>
      <c r="BM605" s="143" t="s">
        <v>972</v>
      </c>
    </row>
    <row r="606" spans="2:65" s="1" customFormat="1" ht="58.5">
      <c r="B606" s="31"/>
      <c r="D606" s="145" t="s">
        <v>198</v>
      </c>
      <c r="F606" s="146" t="s">
        <v>1254</v>
      </c>
      <c r="I606" s="147"/>
      <c r="L606" s="31"/>
      <c r="M606" s="148"/>
      <c r="T606" s="55"/>
      <c r="AT606" s="16" t="s">
        <v>198</v>
      </c>
      <c r="AU606" s="16" t="s">
        <v>89</v>
      </c>
    </row>
    <row r="607" spans="2:65" s="1" customFormat="1">
      <c r="B607" s="31"/>
      <c r="D607" s="149" t="s">
        <v>200</v>
      </c>
      <c r="F607" s="150" t="s">
        <v>1255</v>
      </c>
      <c r="I607" s="147"/>
      <c r="L607" s="31"/>
      <c r="M607" s="148"/>
      <c r="T607" s="55"/>
      <c r="AT607" s="16" t="s">
        <v>200</v>
      </c>
      <c r="AU607" s="16" t="s">
        <v>89</v>
      </c>
    </row>
    <row r="608" spans="2:65" s="1" customFormat="1" ht="33" customHeight="1">
      <c r="B608" s="31"/>
      <c r="C608" s="132" t="s">
        <v>975</v>
      </c>
      <c r="D608" s="132" t="s">
        <v>192</v>
      </c>
      <c r="E608" s="133" t="s">
        <v>1256</v>
      </c>
      <c r="F608" s="134" t="s">
        <v>1257</v>
      </c>
      <c r="G608" s="135" t="s">
        <v>265</v>
      </c>
      <c r="H608" s="136">
        <v>190.267</v>
      </c>
      <c r="I608" s="137"/>
      <c r="J608" s="138">
        <f>ROUND(I608*H608,2)</f>
        <v>0</v>
      </c>
      <c r="K608" s="134" t="s">
        <v>196</v>
      </c>
      <c r="L608" s="31"/>
      <c r="M608" s="139" t="s">
        <v>1</v>
      </c>
      <c r="N608" s="140" t="s">
        <v>44</v>
      </c>
      <c r="P608" s="141">
        <f>O608*H608</f>
        <v>0</v>
      </c>
      <c r="Q608" s="141">
        <v>0</v>
      </c>
      <c r="R608" s="141">
        <f>Q608*H608</f>
        <v>0</v>
      </c>
      <c r="S608" s="141">
        <v>0</v>
      </c>
      <c r="T608" s="142">
        <f>S608*H608</f>
        <v>0</v>
      </c>
      <c r="AR608" s="143" t="s">
        <v>197</v>
      </c>
      <c r="AT608" s="143" t="s">
        <v>192</v>
      </c>
      <c r="AU608" s="143" t="s">
        <v>89</v>
      </c>
      <c r="AY608" s="16" t="s">
        <v>190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6" t="s">
        <v>87</v>
      </c>
      <c r="BK608" s="144">
        <f>ROUND(I608*H608,2)</f>
        <v>0</v>
      </c>
      <c r="BL608" s="16" t="s">
        <v>197</v>
      </c>
      <c r="BM608" s="143" t="s">
        <v>978</v>
      </c>
    </row>
    <row r="609" spans="2:65" s="1" customFormat="1" ht="58.5">
      <c r="B609" s="31"/>
      <c r="D609" s="145" t="s">
        <v>198</v>
      </c>
      <c r="F609" s="146" t="s">
        <v>1259</v>
      </c>
      <c r="I609" s="147"/>
      <c r="L609" s="31"/>
      <c r="M609" s="148"/>
      <c r="T609" s="55"/>
      <c r="AT609" s="16" t="s">
        <v>198</v>
      </c>
      <c r="AU609" s="16" t="s">
        <v>89</v>
      </c>
    </row>
    <row r="610" spans="2:65" s="1" customFormat="1">
      <c r="B610" s="31"/>
      <c r="D610" s="149" t="s">
        <v>200</v>
      </c>
      <c r="F610" s="150" t="s">
        <v>1260</v>
      </c>
      <c r="I610" s="147"/>
      <c r="L610" s="31"/>
      <c r="M610" s="148"/>
      <c r="T610" s="55"/>
      <c r="AT610" s="16" t="s">
        <v>200</v>
      </c>
      <c r="AU610" s="16" t="s">
        <v>89</v>
      </c>
    </row>
    <row r="611" spans="2:65" s="11" customFormat="1" ht="25.9" customHeight="1">
      <c r="B611" s="121"/>
      <c r="D611" s="122" t="s">
        <v>78</v>
      </c>
      <c r="E611" s="123" t="s">
        <v>1261</v>
      </c>
      <c r="F611" s="123" t="s">
        <v>1262</v>
      </c>
      <c r="I611" s="124"/>
      <c r="J611" s="112">
        <f>BK611</f>
        <v>0</v>
      </c>
      <c r="L611" s="121"/>
      <c r="M611" s="125"/>
      <c r="P611" s="126">
        <f>P612+P622+P656+P696+P712+P730+P749+P753+P768+P796+P806+P813+P874+P896+P911+P916</f>
        <v>0</v>
      </c>
      <c r="R611" s="126">
        <f>R612+R622+R656+R696+R712+R730+R749+R753+R768+R796+R806+R813+R874+R896+R911+R916</f>
        <v>23.321605997384701</v>
      </c>
      <c r="T611" s="127">
        <f>T612+T622+T656+T696+T712+T730+T749+T753+T768+T796+T806+T813+T874+T896+T911+T916</f>
        <v>5.6945787499999998</v>
      </c>
      <c r="AR611" s="122" t="s">
        <v>89</v>
      </c>
      <c r="AT611" s="128" t="s">
        <v>78</v>
      </c>
      <c r="AU611" s="128" t="s">
        <v>79</v>
      </c>
      <c r="AY611" s="122" t="s">
        <v>190</v>
      </c>
      <c r="BK611" s="129">
        <f>BK612+BK622+BK656+BK696+BK712+BK730+BK749+BK753+BK768+BK796+BK806+BK813+BK874+BK896+BK911+BK916</f>
        <v>0</v>
      </c>
    </row>
    <row r="612" spans="2:65" s="11" customFormat="1" ht="22.9" customHeight="1">
      <c r="B612" s="121"/>
      <c r="D612" s="122" t="s">
        <v>78</v>
      </c>
      <c r="E612" s="130" t="s">
        <v>1263</v>
      </c>
      <c r="F612" s="130" t="s">
        <v>1264</v>
      </c>
      <c r="I612" s="124"/>
      <c r="J612" s="131">
        <f>BK612</f>
        <v>0</v>
      </c>
      <c r="L612" s="121"/>
      <c r="M612" s="125"/>
      <c r="P612" s="126">
        <f>SUM(P613:P621)</f>
        <v>0</v>
      </c>
      <c r="R612" s="126">
        <f>SUM(R613:R621)</f>
        <v>5.006295E-3</v>
      </c>
      <c r="T612" s="127">
        <f>SUM(T613:T621)</f>
        <v>0</v>
      </c>
      <c r="AR612" s="122" t="s">
        <v>89</v>
      </c>
      <c r="AT612" s="128" t="s">
        <v>78</v>
      </c>
      <c r="AU612" s="128" t="s">
        <v>87</v>
      </c>
      <c r="AY612" s="122" t="s">
        <v>190</v>
      </c>
      <c r="BK612" s="129">
        <f>SUM(BK613:BK621)</f>
        <v>0</v>
      </c>
    </row>
    <row r="613" spans="2:65" s="1" customFormat="1" ht="24.2" customHeight="1">
      <c r="B613" s="31"/>
      <c r="C613" s="132" t="s">
        <v>586</v>
      </c>
      <c r="D613" s="132" t="s">
        <v>192</v>
      </c>
      <c r="E613" s="133" t="s">
        <v>1289</v>
      </c>
      <c r="F613" s="134" t="s">
        <v>1290</v>
      </c>
      <c r="G613" s="135" t="s">
        <v>195</v>
      </c>
      <c r="H613" s="136">
        <v>6.91</v>
      </c>
      <c r="I613" s="137"/>
      <c r="J613" s="138">
        <f>ROUND(I613*H613,2)</f>
        <v>0</v>
      </c>
      <c r="K613" s="134" t="s">
        <v>196</v>
      </c>
      <c r="L613" s="31"/>
      <c r="M613" s="139" t="s">
        <v>1</v>
      </c>
      <c r="N613" s="140" t="s">
        <v>44</v>
      </c>
      <c r="P613" s="141">
        <f>O613*H613</f>
        <v>0</v>
      </c>
      <c r="Q613" s="141">
        <v>7.2449999999999999E-4</v>
      </c>
      <c r="R613" s="141">
        <f>Q613*H613</f>
        <v>5.006295E-3</v>
      </c>
      <c r="S613" s="141">
        <v>0</v>
      </c>
      <c r="T613" s="142">
        <f>S613*H613</f>
        <v>0</v>
      </c>
      <c r="AR613" s="143" t="s">
        <v>237</v>
      </c>
      <c r="AT613" s="143" t="s">
        <v>192</v>
      </c>
      <c r="AU613" s="143" t="s">
        <v>89</v>
      </c>
      <c r="AY613" s="16" t="s">
        <v>190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6" t="s">
        <v>87</v>
      </c>
      <c r="BK613" s="144">
        <f>ROUND(I613*H613,2)</f>
        <v>0</v>
      </c>
      <c r="BL613" s="16" t="s">
        <v>237</v>
      </c>
      <c r="BM613" s="143" t="s">
        <v>983</v>
      </c>
    </row>
    <row r="614" spans="2:65" s="1" customFormat="1" ht="39">
      <c r="B614" s="31"/>
      <c r="D614" s="145" t="s">
        <v>198</v>
      </c>
      <c r="F614" s="146" t="s">
        <v>1292</v>
      </c>
      <c r="I614" s="147"/>
      <c r="L614" s="31"/>
      <c r="M614" s="148"/>
      <c r="T614" s="55"/>
      <c r="AT614" s="16" t="s">
        <v>198</v>
      </c>
      <c r="AU614" s="16" t="s">
        <v>89</v>
      </c>
    </row>
    <row r="615" spans="2:65" s="1" customFormat="1">
      <c r="B615" s="31"/>
      <c r="D615" s="149" t="s">
        <v>200</v>
      </c>
      <c r="F615" s="150" t="s">
        <v>1293</v>
      </c>
      <c r="I615" s="147"/>
      <c r="L615" s="31"/>
      <c r="M615" s="148"/>
      <c r="T615" s="55"/>
      <c r="AT615" s="16" t="s">
        <v>200</v>
      </c>
      <c r="AU615" s="16" t="s">
        <v>89</v>
      </c>
    </row>
    <row r="616" spans="2:65" s="1" customFormat="1" ht="16.5" customHeight="1">
      <c r="B616" s="31"/>
      <c r="C616" s="132" t="s">
        <v>986</v>
      </c>
      <c r="D616" s="132" t="s">
        <v>192</v>
      </c>
      <c r="E616" s="133" t="s">
        <v>1285</v>
      </c>
      <c r="F616" s="134" t="s">
        <v>1286</v>
      </c>
      <c r="G616" s="135" t="s">
        <v>368</v>
      </c>
      <c r="H616" s="136">
        <v>13.82</v>
      </c>
      <c r="I616" s="137"/>
      <c r="J616" s="138">
        <f>ROUND(I616*H616,2)</f>
        <v>0</v>
      </c>
      <c r="K616" s="134" t="s">
        <v>1</v>
      </c>
      <c r="L616" s="31"/>
      <c r="M616" s="139" t="s">
        <v>1</v>
      </c>
      <c r="N616" s="140" t="s">
        <v>44</v>
      </c>
      <c r="P616" s="141">
        <f>O616*H616</f>
        <v>0</v>
      </c>
      <c r="Q616" s="141">
        <v>0</v>
      </c>
      <c r="R616" s="141">
        <f>Q616*H616</f>
        <v>0</v>
      </c>
      <c r="S616" s="141">
        <v>0</v>
      </c>
      <c r="T616" s="142">
        <f>S616*H616</f>
        <v>0</v>
      </c>
      <c r="AR616" s="143" t="s">
        <v>237</v>
      </c>
      <c r="AT616" s="143" t="s">
        <v>192</v>
      </c>
      <c r="AU616" s="143" t="s">
        <v>89</v>
      </c>
      <c r="AY616" s="16" t="s">
        <v>190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6" t="s">
        <v>87</v>
      </c>
      <c r="BK616" s="144">
        <f>ROUND(I616*H616,2)</f>
        <v>0</v>
      </c>
      <c r="BL616" s="16" t="s">
        <v>237</v>
      </c>
      <c r="BM616" s="143" t="s">
        <v>989</v>
      </c>
    </row>
    <row r="617" spans="2:65" s="1" customFormat="1">
      <c r="B617" s="31"/>
      <c r="D617" s="145" t="s">
        <v>198</v>
      </c>
      <c r="F617" s="146" t="s">
        <v>1286</v>
      </c>
      <c r="I617" s="147"/>
      <c r="L617" s="31"/>
      <c r="M617" s="148"/>
      <c r="T617" s="55"/>
      <c r="AT617" s="16" t="s">
        <v>198</v>
      </c>
      <c r="AU617" s="16" t="s">
        <v>89</v>
      </c>
    </row>
    <row r="618" spans="2:65" s="1" customFormat="1" ht="19.5">
      <c r="B618" s="31"/>
      <c r="D618" s="145" t="s">
        <v>403</v>
      </c>
      <c r="F618" s="151" t="s">
        <v>1288</v>
      </c>
      <c r="I618" s="147"/>
      <c r="L618" s="31"/>
      <c r="M618" s="148"/>
      <c r="T618" s="55"/>
      <c r="AT618" s="16" t="s">
        <v>403</v>
      </c>
      <c r="AU618" s="16" t="s">
        <v>89</v>
      </c>
    </row>
    <row r="619" spans="2:65" s="1" customFormat="1" ht="33" customHeight="1">
      <c r="B619" s="31"/>
      <c r="C619" s="132" t="s">
        <v>592</v>
      </c>
      <c r="D619" s="132" t="s">
        <v>192</v>
      </c>
      <c r="E619" s="133" t="s">
        <v>1295</v>
      </c>
      <c r="F619" s="134" t="s">
        <v>1296</v>
      </c>
      <c r="G619" s="135" t="s">
        <v>265</v>
      </c>
      <c r="H619" s="136">
        <v>8.9999999999999993E-3</v>
      </c>
      <c r="I619" s="137"/>
      <c r="J619" s="138">
        <f>ROUND(I619*H619,2)</f>
        <v>0</v>
      </c>
      <c r="K619" s="134" t="s">
        <v>196</v>
      </c>
      <c r="L619" s="31"/>
      <c r="M619" s="139" t="s">
        <v>1</v>
      </c>
      <c r="N619" s="140" t="s">
        <v>44</v>
      </c>
      <c r="P619" s="141">
        <f>O619*H619</f>
        <v>0</v>
      </c>
      <c r="Q619" s="141">
        <v>0</v>
      </c>
      <c r="R619" s="141">
        <f>Q619*H619</f>
        <v>0</v>
      </c>
      <c r="S619" s="141">
        <v>0</v>
      </c>
      <c r="T619" s="142">
        <f>S619*H619</f>
        <v>0</v>
      </c>
      <c r="AR619" s="143" t="s">
        <v>237</v>
      </c>
      <c r="AT619" s="143" t="s">
        <v>192</v>
      </c>
      <c r="AU619" s="143" t="s">
        <v>89</v>
      </c>
      <c r="AY619" s="16" t="s">
        <v>190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6" t="s">
        <v>87</v>
      </c>
      <c r="BK619" s="144">
        <f>ROUND(I619*H619,2)</f>
        <v>0</v>
      </c>
      <c r="BL619" s="16" t="s">
        <v>237</v>
      </c>
      <c r="BM619" s="143" t="s">
        <v>994</v>
      </c>
    </row>
    <row r="620" spans="2:65" s="1" customFormat="1" ht="29.25">
      <c r="B620" s="31"/>
      <c r="D620" s="145" t="s">
        <v>198</v>
      </c>
      <c r="F620" s="146" t="s">
        <v>1298</v>
      </c>
      <c r="I620" s="147"/>
      <c r="L620" s="31"/>
      <c r="M620" s="148"/>
      <c r="T620" s="55"/>
      <c r="AT620" s="16" t="s">
        <v>198</v>
      </c>
      <c r="AU620" s="16" t="s">
        <v>89</v>
      </c>
    </row>
    <row r="621" spans="2:65" s="1" customFormat="1">
      <c r="B621" s="31"/>
      <c r="D621" s="149" t="s">
        <v>200</v>
      </c>
      <c r="F621" s="150" t="s">
        <v>1299</v>
      </c>
      <c r="I621" s="147"/>
      <c r="L621" s="31"/>
      <c r="M621" s="148"/>
      <c r="T621" s="55"/>
      <c r="AT621" s="16" t="s">
        <v>200</v>
      </c>
      <c r="AU621" s="16" t="s">
        <v>89</v>
      </c>
    </row>
    <row r="622" spans="2:65" s="11" customFormat="1" ht="22.9" customHeight="1">
      <c r="B622" s="121"/>
      <c r="D622" s="122" t="s">
        <v>78</v>
      </c>
      <c r="E622" s="130" t="s">
        <v>1300</v>
      </c>
      <c r="F622" s="130" t="s">
        <v>1301</v>
      </c>
      <c r="I622" s="124"/>
      <c r="J622" s="131">
        <f>BK622</f>
        <v>0</v>
      </c>
      <c r="L622" s="121"/>
      <c r="M622" s="125"/>
      <c r="P622" s="126">
        <f>SUM(P623:P655)</f>
        <v>0</v>
      </c>
      <c r="R622" s="126">
        <f>SUM(R623:R655)</f>
        <v>6.8448889995200002</v>
      </c>
      <c r="T622" s="127">
        <f>SUM(T623:T655)</f>
        <v>4.8760799999999991</v>
      </c>
      <c r="AR622" s="122" t="s">
        <v>89</v>
      </c>
      <c r="AT622" s="128" t="s">
        <v>78</v>
      </c>
      <c r="AU622" s="128" t="s">
        <v>87</v>
      </c>
      <c r="AY622" s="122" t="s">
        <v>190</v>
      </c>
      <c r="BK622" s="129">
        <f>SUM(BK623:BK655)</f>
        <v>0</v>
      </c>
    </row>
    <row r="623" spans="2:65" s="1" customFormat="1" ht="24.2" customHeight="1">
      <c r="B623" s="31"/>
      <c r="C623" s="132" t="s">
        <v>997</v>
      </c>
      <c r="D623" s="132" t="s">
        <v>192</v>
      </c>
      <c r="E623" s="133" t="s">
        <v>1302</v>
      </c>
      <c r="F623" s="134" t="s">
        <v>1303</v>
      </c>
      <c r="G623" s="135" t="s">
        <v>195</v>
      </c>
      <c r="H623" s="136">
        <v>443.28</v>
      </c>
      <c r="I623" s="137"/>
      <c r="J623" s="138">
        <f>ROUND(I623*H623,2)</f>
        <v>0</v>
      </c>
      <c r="K623" s="134" t="s">
        <v>196</v>
      </c>
      <c r="L623" s="31"/>
      <c r="M623" s="139" t="s">
        <v>1</v>
      </c>
      <c r="N623" s="140" t="s">
        <v>44</v>
      </c>
      <c r="P623" s="141">
        <f>O623*H623</f>
        <v>0</v>
      </c>
      <c r="Q623" s="141">
        <v>0</v>
      </c>
      <c r="R623" s="141">
        <f>Q623*H623</f>
        <v>0</v>
      </c>
      <c r="S623" s="141">
        <v>1.0999999999999999E-2</v>
      </c>
      <c r="T623" s="142">
        <f>S623*H623</f>
        <v>4.8760799999999991</v>
      </c>
      <c r="AR623" s="143" t="s">
        <v>237</v>
      </c>
      <c r="AT623" s="143" t="s">
        <v>192</v>
      </c>
      <c r="AU623" s="143" t="s">
        <v>89</v>
      </c>
      <c r="AY623" s="16" t="s">
        <v>190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6" t="s">
        <v>87</v>
      </c>
      <c r="BK623" s="144">
        <f>ROUND(I623*H623,2)</f>
        <v>0</v>
      </c>
      <c r="BL623" s="16" t="s">
        <v>237</v>
      </c>
      <c r="BM623" s="143" t="s">
        <v>1000</v>
      </c>
    </row>
    <row r="624" spans="2:65" s="1" customFormat="1" ht="19.5">
      <c r="B624" s="31"/>
      <c r="D624" s="145" t="s">
        <v>198</v>
      </c>
      <c r="F624" s="146" t="s">
        <v>1305</v>
      </c>
      <c r="I624" s="147"/>
      <c r="L624" s="31"/>
      <c r="M624" s="148"/>
      <c r="T624" s="55"/>
      <c r="AT624" s="16" t="s">
        <v>198</v>
      </c>
      <c r="AU624" s="16" t="s">
        <v>89</v>
      </c>
    </row>
    <row r="625" spans="2:65" s="1" customFormat="1">
      <c r="B625" s="31"/>
      <c r="D625" s="149" t="s">
        <v>200</v>
      </c>
      <c r="F625" s="150" t="s">
        <v>1306</v>
      </c>
      <c r="I625" s="147"/>
      <c r="L625" s="31"/>
      <c r="M625" s="148"/>
      <c r="T625" s="55"/>
      <c r="AT625" s="16" t="s">
        <v>200</v>
      </c>
      <c r="AU625" s="16" t="s">
        <v>89</v>
      </c>
    </row>
    <row r="626" spans="2:65" s="1" customFormat="1" ht="24.2" customHeight="1">
      <c r="B626" s="31"/>
      <c r="C626" s="132" t="s">
        <v>597</v>
      </c>
      <c r="D626" s="132" t="s">
        <v>192</v>
      </c>
      <c r="E626" s="133" t="s">
        <v>1308</v>
      </c>
      <c r="F626" s="134" t="s">
        <v>1309</v>
      </c>
      <c r="G626" s="135" t="s">
        <v>195</v>
      </c>
      <c r="H626" s="136">
        <v>443.28</v>
      </c>
      <c r="I626" s="137"/>
      <c r="J626" s="138">
        <f>ROUND(I626*H626,2)</f>
        <v>0</v>
      </c>
      <c r="K626" s="134" t="s">
        <v>196</v>
      </c>
      <c r="L626" s="31"/>
      <c r="M626" s="139" t="s">
        <v>1</v>
      </c>
      <c r="N626" s="140" t="s">
        <v>44</v>
      </c>
      <c r="P626" s="141">
        <f>O626*H626</f>
        <v>0</v>
      </c>
      <c r="Q626" s="141">
        <v>0</v>
      </c>
      <c r="R626" s="141">
        <f>Q626*H626</f>
        <v>0</v>
      </c>
      <c r="S626" s="141">
        <v>0</v>
      </c>
      <c r="T626" s="142">
        <f>S626*H626</f>
        <v>0</v>
      </c>
      <c r="AR626" s="143" t="s">
        <v>237</v>
      </c>
      <c r="AT626" s="143" t="s">
        <v>192</v>
      </c>
      <c r="AU626" s="143" t="s">
        <v>89</v>
      </c>
      <c r="AY626" s="16" t="s">
        <v>190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6" t="s">
        <v>87</v>
      </c>
      <c r="BK626" s="144">
        <f>ROUND(I626*H626,2)</f>
        <v>0</v>
      </c>
      <c r="BL626" s="16" t="s">
        <v>237</v>
      </c>
      <c r="BM626" s="143" t="s">
        <v>1005</v>
      </c>
    </row>
    <row r="627" spans="2:65" s="1" customFormat="1" ht="19.5">
      <c r="B627" s="31"/>
      <c r="D627" s="145" t="s">
        <v>198</v>
      </c>
      <c r="F627" s="146" t="s">
        <v>1311</v>
      </c>
      <c r="I627" s="147"/>
      <c r="L627" s="31"/>
      <c r="M627" s="148"/>
      <c r="T627" s="55"/>
      <c r="AT627" s="16" t="s">
        <v>198</v>
      </c>
      <c r="AU627" s="16" t="s">
        <v>89</v>
      </c>
    </row>
    <row r="628" spans="2:65" s="1" customFormat="1">
      <c r="B628" s="31"/>
      <c r="D628" s="149" t="s">
        <v>200</v>
      </c>
      <c r="F628" s="150" t="s">
        <v>1312</v>
      </c>
      <c r="I628" s="147"/>
      <c r="L628" s="31"/>
      <c r="M628" s="148"/>
      <c r="T628" s="55"/>
      <c r="AT628" s="16" t="s">
        <v>200</v>
      </c>
      <c r="AU628" s="16" t="s">
        <v>89</v>
      </c>
    </row>
    <row r="629" spans="2:65" s="1" customFormat="1" ht="16.5" customHeight="1">
      <c r="B629" s="31"/>
      <c r="C629" s="152" t="s">
        <v>1009</v>
      </c>
      <c r="D629" s="152" t="s">
        <v>426</v>
      </c>
      <c r="E629" s="153" t="s">
        <v>1271</v>
      </c>
      <c r="F629" s="154" t="s">
        <v>1272</v>
      </c>
      <c r="G629" s="155" t="s">
        <v>265</v>
      </c>
      <c r="H629" s="156">
        <v>0.13300000000000001</v>
      </c>
      <c r="I629" s="157"/>
      <c r="J629" s="158">
        <f>ROUND(I629*H629,2)</f>
        <v>0</v>
      </c>
      <c r="K629" s="154" t="s">
        <v>196</v>
      </c>
      <c r="L629" s="159"/>
      <c r="M629" s="160" t="s">
        <v>1</v>
      </c>
      <c r="N629" s="161" t="s">
        <v>44</v>
      </c>
      <c r="P629" s="141">
        <f>O629*H629</f>
        <v>0</v>
      </c>
      <c r="Q629" s="141">
        <v>1</v>
      </c>
      <c r="R629" s="141">
        <f>Q629*H629</f>
        <v>0.13300000000000001</v>
      </c>
      <c r="S629" s="141">
        <v>0</v>
      </c>
      <c r="T629" s="142">
        <f>S629*H629</f>
        <v>0</v>
      </c>
      <c r="AR629" s="143" t="s">
        <v>281</v>
      </c>
      <c r="AT629" s="143" t="s">
        <v>426</v>
      </c>
      <c r="AU629" s="143" t="s">
        <v>89</v>
      </c>
      <c r="AY629" s="16" t="s">
        <v>190</v>
      </c>
      <c r="BE629" s="144">
        <f>IF(N629="základní",J629,0)</f>
        <v>0</v>
      </c>
      <c r="BF629" s="144">
        <f>IF(N629="snížená",J629,0)</f>
        <v>0</v>
      </c>
      <c r="BG629" s="144">
        <f>IF(N629="zákl. přenesená",J629,0)</f>
        <v>0</v>
      </c>
      <c r="BH629" s="144">
        <f>IF(N629="sníž. přenesená",J629,0)</f>
        <v>0</v>
      </c>
      <c r="BI629" s="144">
        <f>IF(N629="nulová",J629,0)</f>
        <v>0</v>
      </c>
      <c r="BJ629" s="16" t="s">
        <v>87</v>
      </c>
      <c r="BK629" s="144">
        <f>ROUND(I629*H629,2)</f>
        <v>0</v>
      </c>
      <c r="BL629" s="16" t="s">
        <v>237</v>
      </c>
      <c r="BM629" s="143" t="s">
        <v>1012</v>
      </c>
    </row>
    <row r="630" spans="2:65" s="1" customFormat="1">
      <c r="B630" s="31"/>
      <c r="D630" s="145" t="s">
        <v>198</v>
      </c>
      <c r="F630" s="146" t="s">
        <v>1272</v>
      </c>
      <c r="I630" s="147"/>
      <c r="L630" s="31"/>
      <c r="M630" s="148"/>
      <c r="T630" s="55"/>
      <c r="AT630" s="16" t="s">
        <v>198</v>
      </c>
      <c r="AU630" s="16" t="s">
        <v>89</v>
      </c>
    </row>
    <row r="631" spans="2:65" s="1" customFormat="1" ht="24.2" customHeight="1">
      <c r="B631" s="31"/>
      <c r="C631" s="132" t="s">
        <v>602</v>
      </c>
      <c r="D631" s="132" t="s">
        <v>192</v>
      </c>
      <c r="E631" s="133" t="s">
        <v>1315</v>
      </c>
      <c r="F631" s="134" t="s">
        <v>1316</v>
      </c>
      <c r="G631" s="135" t="s">
        <v>195</v>
      </c>
      <c r="H631" s="136">
        <v>359</v>
      </c>
      <c r="I631" s="137"/>
      <c r="J631" s="138">
        <f>ROUND(I631*H631,2)</f>
        <v>0</v>
      </c>
      <c r="K631" s="134" t="s">
        <v>196</v>
      </c>
      <c r="L631" s="31"/>
      <c r="M631" s="139" t="s">
        <v>1</v>
      </c>
      <c r="N631" s="140" t="s">
        <v>44</v>
      </c>
      <c r="P631" s="141">
        <f>O631*H631</f>
        <v>0</v>
      </c>
      <c r="Q631" s="141">
        <v>3.0000000000000001E-5</v>
      </c>
      <c r="R631" s="141">
        <f>Q631*H631</f>
        <v>1.077E-2</v>
      </c>
      <c r="S631" s="141">
        <v>0</v>
      </c>
      <c r="T631" s="142">
        <f>S631*H631</f>
        <v>0</v>
      </c>
      <c r="AR631" s="143" t="s">
        <v>237</v>
      </c>
      <c r="AT631" s="143" t="s">
        <v>192</v>
      </c>
      <c r="AU631" s="143" t="s">
        <v>89</v>
      </c>
      <c r="AY631" s="16" t="s">
        <v>190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6" t="s">
        <v>87</v>
      </c>
      <c r="BK631" s="144">
        <f>ROUND(I631*H631,2)</f>
        <v>0</v>
      </c>
      <c r="BL631" s="16" t="s">
        <v>237</v>
      </c>
      <c r="BM631" s="143" t="s">
        <v>1017</v>
      </c>
    </row>
    <row r="632" spans="2:65" s="1" customFormat="1" ht="19.5">
      <c r="B632" s="31"/>
      <c r="D632" s="145" t="s">
        <v>198</v>
      </c>
      <c r="F632" s="146" t="s">
        <v>1318</v>
      </c>
      <c r="I632" s="147"/>
      <c r="L632" s="31"/>
      <c r="M632" s="148"/>
      <c r="T632" s="55"/>
      <c r="AT632" s="16" t="s">
        <v>198</v>
      </c>
      <c r="AU632" s="16" t="s">
        <v>89</v>
      </c>
    </row>
    <row r="633" spans="2:65" s="1" customFormat="1">
      <c r="B633" s="31"/>
      <c r="D633" s="149" t="s">
        <v>200</v>
      </c>
      <c r="F633" s="150" t="s">
        <v>1319</v>
      </c>
      <c r="I633" s="147"/>
      <c r="L633" s="31"/>
      <c r="M633" s="148"/>
      <c r="T633" s="55"/>
      <c r="AT633" s="16" t="s">
        <v>200</v>
      </c>
      <c r="AU633" s="16" t="s">
        <v>89</v>
      </c>
    </row>
    <row r="634" spans="2:65" s="1" customFormat="1" ht="16.5" customHeight="1">
      <c r="B634" s="31"/>
      <c r="C634" s="152" t="s">
        <v>1020</v>
      </c>
      <c r="D634" s="152" t="s">
        <v>426</v>
      </c>
      <c r="E634" s="153" t="s">
        <v>1320</v>
      </c>
      <c r="F634" s="154" t="s">
        <v>1321</v>
      </c>
      <c r="G634" s="155" t="s">
        <v>265</v>
      </c>
      <c r="H634" s="156">
        <v>0.71799999999999997</v>
      </c>
      <c r="I634" s="157"/>
      <c r="J634" s="158">
        <f>ROUND(I634*H634,2)</f>
        <v>0</v>
      </c>
      <c r="K634" s="154" t="s">
        <v>196</v>
      </c>
      <c r="L634" s="159"/>
      <c r="M634" s="160" t="s">
        <v>1</v>
      </c>
      <c r="N634" s="161" t="s">
        <v>44</v>
      </c>
      <c r="P634" s="141">
        <f>O634*H634</f>
        <v>0</v>
      </c>
      <c r="Q634" s="141">
        <v>1</v>
      </c>
      <c r="R634" s="141">
        <f>Q634*H634</f>
        <v>0.71799999999999997</v>
      </c>
      <c r="S634" s="141">
        <v>0</v>
      </c>
      <c r="T634" s="142">
        <f>S634*H634</f>
        <v>0</v>
      </c>
      <c r="AR634" s="143" t="s">
        <v>281</v>
      </c>
      <c r="AT634" s="143" t="s">
        <v>426</v>
      </c>
      <c r="AU634" s="143" t="s">
        <v>89</v>
      </c>
      <c r="AY634" s="16" t="s">
        <v>190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6" t="s">
        <v>87</v>
      </c>
      <c r="BK634" s="144">
        <f>ROUND(I634*H634,2)</f>
        <v>0</v>
      </c>
      <c r="BL634" s="16" t="s">
        <v>237</v>
      </c>
      <c r="BM634" s="143" t="s">
        <v>1023</v>
      </c>
    </row>
    <row r="635" spans="2:65" s="1" customFormat="1">
      <c r="B635" s="31"/>
      <c r="D635" s="145" t="s">
        <v>198</v>
      </c>
      <c r="F635" s="146" t="s">
        <v>1321</v>
      </c>
      <c r="I635" s="147"/>
      <c r="L635" s="31"/>
      <c r="M635" s="148"/>
      <c r="T635" s="55"/>
      <c r="AT635" s="16" t="s">
        <v>198</v>
      </c>
      <c r="AU635" s="16" t="s">
        <v>89</v>
      </c>
    </row>
    <row r="636" spans="2:65" s="1" customFormat="1" ht="24.2" customHeight="1">
      <c r="B636" s="31"/>
      <c r="C636" s="132" t="s">
        <v>605</v>
      </c>
      <c r="D636" s="132" t="s">
        <v>192</v>
      </c>
      <c r="E636" s="133" t="s">
        <v>1324</v>
      </c>
      <c r="F636" s="134" t="s">
        <v>1325</v>
      </c>
      <c r="G636" s="135" t="s">
        <v>195</v>
      </c>
      <c r="H636" s="136">
        <v>359</v>
      </c>
      <c r="I636" s="137"/>
      <c r="J636" s="138">
        <f>ROUND(I636*H636,2)</f>
        <v>0</v>
      </c>
      <c r="K636" s="134" t="s">
        <v>196</v>
      </c>
      <c r="L636" s="31"/>
      <c r="M636" s="139" t="s">
        <v>1</v>
      </c>
      <c r="N636" s="140" t="s">
        <v>44</v>
      </c>
      <c r="P636" s="141">
        <f>O636*H636</f>
        <v>0</v>
      </c>
      <c r="Q636" s="141">
        <v>0</v>
      </c>
      <c r="R636" s="141">
        <f>Q636*H636</f>
        <v>0</v>
      </c>
      <c r="S636" s="141">
        <v>0</v>
      </c>
      <c r="T636" s="142">
        <f>S636*H636</f>
        <v>0</v>
      </c>
      <c r="AR636" s="143" t="s">
        <v>237</v>
      </c>
      <c r="AT636" s="143" t="s">
        <v>192</v>
      </c>
      <c r="AU636" s="143" t="s">
        <v>89</v>
      </c>
      <c r="AY636" s="16" t="s">
        <v>190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6" t="s">
        <v>87</v>
      </c>
      <c r="BK636" s="144">
        <f>ROUND(I636*H636,2)</f>
        <v>0</v>
      </c>
      <c r="BL636" s="16" t="s">
        <v>237</v>
      </c>
      <c r="BM636" s="143" t="s">
        <v>1028</v>
      </c>
    </row>
    <row r="637" spans="2:65" s="1" customFormat="1" ht="19.5">
      <c r="B637" s="31"/>
      <c r="D637" s="145" t="s">
        <v>198</v>
      </c>
      <c r="F637" s="146" t="s">
        <v>1327</v>
      </c>
      <c r="I637" s="147"/>
      <c r="L637" s="31"/>
      <c r="M637" s="148"/>
      <c r="T637" s="55"/>
      <c r="AT637" s="16" t="s">
        <v>198</v>
      </c>
      <c r="AU637" s="16" t="s">
        <v>89</v>
      </c>
    </row>
    <row r="638" spans="2:65" s="1" customFormat="1">
      <c r="B638" s="31"/>
      <c r="D638" s="149" t="s">
        <v>200</v>
      </c>
      <c r="F638" s="150" t="s">
        <v>1328</v>
      </c>
      <c r="I638" s="147"/>
      <c r="L638" s="31"/>
      <c r="M638" s="148"/>
      <c r="T638" s="55"/>
      <c r="AT638" s="16" t="s">
        <v>200</v>
      </c>
      <c r="AU638" s="16" t="s">
        <v>89</v>
      </c>
    </row>
    <row r="639" spans="2:65" s="1" customFormat="1" ht="24.2" customHeight="1">
      <c r="B639" s="31"/>
      <c r="C639" s="132" t="s">
        <v>1031</v>
      </c>
      <c r="D639" s="132" t="s">
        <v>192</v>
      </c>
      <c r="E639" s="133" t="s">
        <v>1329</v>
      </c>
      <c r="F639" s="134" t="s">
        <v>1330</v>
      </c>
      <c r="G639" s="135" t="s">
        <v>195</v>
      </c>
      <c r="H639" s="136">
        <v>128.78200000000001</v>
      </c>
      <c r="I639" s="137"/>
      <c r="J639" s="138">
        <f>ROUND(I639*H639,2)</f>
        <v>0</v>
      </c>
      <c r="K639" s="134" t="s">
        <v>1</v>
      </c>
      <c r="L639" s="31"/>
      <c r="M639" s="139" t="s">
        <v>1</v>
      </c>
      <c r="N639" s="140" t="s">
        <v>44</v>
      </c>
      <c r="P639" s="141">
        <f>O639*H639</f>
        <v>0</v>
      </c>
      <c r="Q639" s="141">
        <v>0</v>
      </c>
      <c r="R639" s="141">
        <f>Q639*H639</f>
        <v>0</v>
      </c>
      <c r="S639" s="141">
        <v>0</v>
      </c>
      <c r="T639" s="142">
        <f>S639*H639</f>
        <v>0</v>
      </c>
      <c r="AR639" s="143" t="s">
        <v>237</v>
      </c>
      <c r="AT639" s="143" t="s">
        <v>192</v>
      </c>
      <c r="AU639" s="143" t="s">
        <v>89</v>
      </c>
      <c r="AY639" s="16" t="s">
        <v>190</v>
      </c>
      <c r="BE639" s="144">
        <f>IF(N639="základní",J639,0)</f>
        <v>0</v>
      </c>
      <c r="BF639" s="144">
        <f>IF(N639="snížená",J639,0)</f>
        <v>0</v>
      </c>
      <c r="BG639" s="144">
        <f>IF(N639="zákl. přenesená",J639,0)</f>
        <v>0</v>
      </c>
      <c r="BH639" s="144">
        <f>IF(N639="sníž. přenesená",J639,0)</f>
        <v>0</v>
      </c>
      <c r="BI639" s="144">
        <f>IF(N639="nulová",J639,0)</f>
        <v>0</v>
      </c>
      <c r="BJ639" s="16" t="s">
        <v>87</v>
      </c>
      <c r="BK639" s="144">
        <f>ROUND(I639*H639,2)</f>
        <v>0</v>
      </c>
      <c r="BL639" s="16" t="s">
        <v>237</v>
      </c>
      <c r="BM639" s="143" t="s">
        <v>1034</v>
      </c>
    </row>
    <row r="640" spans="2:65" s="1" customFormat="1" ht="29.25">
      <c r="B640" s="31"/>
      <c r="D640" s="145" t="s">
        <v>198</v>
      </c>
      <c r="F640" s="146" t="s">
        <v>1332</v>
      </c>
      <c r="I640" s="147"/>
      <c r="L640" s="31"/>
      <c r="M640" s="148"/>
      <c r="T640" s="55"/>
      <c r="AT640" s="16" t="s">
        <v>198</v>
      </c>
      <c r="AU640" s="16" t="s">
        <v>89</v>
      </c>
    </row>
    <row r="641" spans="2:65" s="1" customFormat="1" ht="49.15" customHeight="1">
      <c r="B641" s="31"/>
      <c r="C641" s="152" t="s">
        <v>609</v>
      </c>
      <c r="D641" s="152" t="s">
        <v>426</v>
      </c>
      <c r="E641" s="153" t="s">
        <v>1973</v>
      </c>
      <c r="F641" s="154" t="s">
        <v>1974</v>
      </c>
      <c r="G641" s="155" t="s">
        <v>195</v>
      </c>
      <c r="H641" s="156">
        <v>562.63300000000004</v>
      </c>
      <c r="I641" s="157"/>
      <c r="J641" s="158">
        <f>ROUND(I641*H641,2)</f>
        <v>0</v>
      </c>
      <c r="K641" s="154" t="s">
        <v>196</v>
      </c>
      <c r="L641" s="159"/>
      <c r="M641" s="160" t="s">
        <v>1</v>
      </c>
      <c r="N641" s="161" t="s">
        <v>44</v>
      </c>
      <c r="P641" s="141">
        <f>O641*H641</f>
        <v>0</v>
      </c>
      <c r="Q641" s="141">
        <v>4.0000000000000001E-3</v>
      </c>
      <c r="R641" s="141">
        <f>Q641*H641</f>
        <v>2.2505320000000002</v>
      </c>
      <c r="S641" s="141">
        <v>0</v>
      </c>
      <c r="T641" s="142">
        <f>S641*H641</f>
        <v>0</v>
      </c>
      <c r="AR641" s="143" t="s">
        <v>281</v>
      </c>
      <c r="AT641" s="143" t="s">
        <v>426</v>
      </c>
      <c r="AU641" s="143" t="s">
        <v>89</v>
      </c>
      <c r="AY641" s="16" t="s">
        <v>190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6" t="s">
        <v>87</v>
      </c>
      <c r="BK641" s="144">
        <f>ROUND(I641*H641,2)</f>
        <v>0</v>
      </c>
      <c r="BL641" s="16" t="s">
        <v>237</v>
      </c>
      <c r="BM641" s="143" t="s">
        <v>1037</v>
      </c>
    </row>
    <row r="642" spans="2:65" s="1" customFormat="1" ht="29.25">
      <c r="B642" s="31"/>
      <c r="D642" s="145" t="s">
        <v>198</v>
      </c>
      <c r="F642" s="146" t="s">
        <v>1974</v>
      </c>
      <c r="I642" s="147"/>
      <c r="L642" s="31"/>
      <c r="M642" s="148"/>
      <c r="T642" s="55"/>
      <c r="AT642" s="16" t="s">
        <v>198</v>
      </c>
      <c r="AU642" s="16" t="s">
        <v>89</v>
      </c>
    </row>
    <row r="643" spans="2:65" s="1" customFormat="1" ht="29.25">
      <c r="B643" s="31"/>
      <c r="D643" s="145" t="s">
        <v>403</v>
      </c>
      <c r="F643" s="151" t="s">
        <v>1337</v>
      </c>
      <c r="I643" s="147"/>
      <c r="L643" s="31"/>
      <c r="M643" s="148"/>
      <c r="T643" s="55"/>
      <c r="AT643" s="16" t="s">
        <v>403</v>
      </c>
      <c r="AU643" s="16" t="s">
        <v>89</v>
      </c>
    </row>
    <row r="644" spans="2:65" s="1" customFormat="1" ht="24.2" customHeight="1">
      <c r="B644" s="31"/>
      <c r="C644" s="132" t="s">
        <v>1040</v>
      </c>
      <c r="D644" s="132" t="s">
        <v>192</v>
      </c>
      <c r="E644" s="133" t="s">
        <v>1338</v>
      </c>
      <c r="F644" s="134" t="s">
        <v>1339</v>
      </c>
      <c r="G644" s="135" t="s">
        <v>195</v>
      </c>
      <c r="H644" s="136">
        <v>359</v>
      </c>
      <c r="I644" s="137"/>
      <c r="J644" s="138">
        <f>ROUND(I644*H644,2)</f>
        <v>0</v>
      </c>
      <c r="K644" s="134" t="s">
        <v>196</v>
      </c>
      <c r="L644" s="31"/>
      <c r="M644" s="139" t="s">
        <v>1</v>
      </c>
      <c r="N644" s="140" t="s">
        <v>44</v>
      </c>
      <c r="P644" s="141">
        <f>O644*H644</f>
        <v>0</v>
      </c>
      <c r="Q644" s="141">
        <v>8.8312999999999998E-4</v>
      </c>
      <c r="R644" s="141">
        <f>Q644*H644</f>
        <v>0.31704367</v>
      </c>
      <c r="S644" s="141">
        <v>0</v>
      </c>
      <c r="T644" s="142">
        <f>S644*H644</f>
        <v>0</v>
      </c>
      <c r="AR644" s="143" t="s">
        <v>237</v>
      </c>
      <c r="AT644" s="143" t="s">
        <v>192</v>
      </c>
      <c r="AU644" s="143" t="s">
        <v>89</v>
      </c>
      <c r="AY644" s="16" t="s">
        <v>190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6" t="s">
        <v>87</v>
      </c>
      <c r="BK644" s="144">
        <f>ROUND(I644*H644,2)</f>
        <v>0</v>
      </c>
      <c r="BL644" s="16" t="s">
        <v>237</v>
      </c>
      <c r="BM644" s="143" t="s">
        <v>1043</v>
      </c>
    </row>
    <row r="645" spans="2:65" s="1" customFormat="1" ht="19.5">
      <c r="B645" s="31"/>
      <c r="D645" s="145" t="s">
        <v>198</v>
      </c>
      <c r="F645" s="146" t="s">
        <v>1341</v>
      </c>
      <c r="I645" s="147"/>
      <c r="L645" s="31"/>
      <c r="M645" s="148"/>
      <c r="T645" s="55"/>
      <c r="AT645" s="16" t="s">
        <v>198</v>
      </c>
      <c r="AU645" s="16" t="s">
        <v>89</v>
      </c>
    </row>
    <row r="646" spans="2:65" s="1" customFormat="1">
      <c r="B646" s="31"/>
      <c r="D646" s="149" t="s">
        <v>200</v>
      </c>
      <c r="F646" s="150" t="s">
        <v>1342</v>
      </c>
      <c r="I646" s="147"/>
      <c r="L646" s="31"/>
      <c r="M646" s="148"/>
      <c r="T646" s="55"/>
      <c r="AT646" s="16" t="s">
        <v>200</v>
      </c>
      <c r="AU646" s="16" t="s">
        <v>89</v>
      </c>
    </row>
    <row r="647" spans="2:65" s="1" customFormat="1" ht="24.2" customHeight="1">
      <c r="B647" s="31"/>
      <c r="C647" s="132" t="s">
        <v>612</v>
      </c>
      <c r="D647" s="132" t="s">
        <v>192</v>
      </c>
      <c r="E647" s="133" t="s">
        <v>1344</v>
      </c>
      <c r="F647" s="134" t="s">
        <v>1345</v>
      </c>
      <c r="G647" s="135" t="s">
        <v>195</v>
      </c>
      <c r="H647" s="136">
        <v>305.99200000000002</v>
      </c>
      <c r="I647" s="137"/>
      <c r="J647" s="138">
        <f>ROUND(I647*H647,2)</f>
        <v>0</v>
      </c>
      <c r="K647" s="134" t="s">
        <v>196</v>
      </c>
      <c r="L647" s="31"/>
      <c r="M647" s="139" t="s">
        <v>1</v>
      </c>
      <c r="N647" s="140" t="s">
        <v>44</v>
      </c>
      <c r="P647" s="141">
        <f>O647*H647</f>
        <v>0</v>
      </c>
      <c r="Q647" s="141">
        <v>9.4131E-4</v>
      </c>
      <c r="R647" s="141">
        <f>Q647*H647</f>
        <v>0.28803332951999999</v>
      </c>
      <c r="S647" s="141">
        <v>0</v>
      </c>
      <c r="T647" s="142">
        <f>S647*H647</f>
        <v>0</v>
      </c>
      <c r="AR647" s="143" t="s">
        <v>237</v>
      </c>
      <c r="AT647" s="143" t="s">
        <v>192</v>
      </c>
      <c r="AU647" s="143" t="s">
        <v>89</v>
      </c>
      <c r="AY647" s="16" t="s">
        <v>190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6" t="s">
        <v>87</v>
      </c>
      <c r="BK647" s="144">
        <f>ROUND(I647*H647,2)</f>
        <v>0</v>
      </c>
      <c r="BL647" s="16" t="s">
        <v>237</v>
      </c>
      <c r="BM647" s="143" t="s">
        <v>1048</v>
      </c>
    </row>
    <row r="648" spans="2:65" s="1" customFormat="1" ht="29.25">
      <c r="B648" s="31"/>
      <c r="D648" s="145" t="s">
        <v>198</v>
      </c>
      <c r="F648" s="146" t="s">
        <v>1347</v>
      </c>
      <c r="I648" s="147"/>
      <c r="L648" s="31"/>
      <c r="M648" s="148"/>
      <c r="T648" s="55"/>
      <c r="AT648" s="16" t="s">
        <v>198</v>
      </c>
      <c r="AU648" s="16" t="s">
        <v>89</v>
      </c>
    </row>
    <row r="649" spans="2:65" s="1" customFormat="1">
      <c r="B649" s="31"/>
      <c r="D649" s="149" t="s">
        <v>200</v>
      </c>
      <c r="F649" s="150" t="s">
        <v>1348</v>
      </c>
      <c r="I649" s="147"/>
      <c r="L649" s="31"/>
      <c r="M649" s="148"/>
      <c r="T649" s="55"/>
      <c r="AT649" s="16" t="s">
        <v>200</v>
      </c>
      <c r="AU649" s="16" t="s">
        <v>89</v>
      </c>
    </row>
    <row r="650" spans="2:65" s="1" customFormat="1" ht="49.15" customHeight="1">
      <c r="B650" s="31"/>
      <c r="C650" s="152" t="s">
        <v>1051</v>
      </c>
      <c r="D650" s="152" t="s">
        <v>426</v>
      </c>
      <c r="E650" s="153" t="s">
        <v>1349</v>
      </c>
      <c r="F650" s="154" t="s">
        <v>1350</v>
      </c>
      <c r="G650" s="155" t="s">
        <v>195</v>
      </c>
      <c r="H650" s="156">
        <v>625.50199999999995</v>
      </c>
      <c r="I650" s="157"/>
      <c r="J650" s="158">
        <f>ROUND(I650*H650,2)</f>
        <v>0</v>
      </c>
      <c r="K650" s="154" t="s">
        <v>196</v>
      </c>
      <c r="L650" s="159"/>
      <c r="M650" s="160" t="s">
        <v>1</v>
      </c>
      <c r="N650" s="161" t="s">
        <v>44</v>
      </c>
      <c r="P650" s="141">
        <f>O650*H650</f>
        <v>0</v>
      </c>
      <c r="Q650" s="141">
        <v>5.0000000000000001E-3</v>
      </c>
      <c r="R650" s="141">
        <f>Q650*H650</f>
        <v>3.12751</v>
      </c>
      <c r="S650" s="141">
        <v>0</v>
      </c>
      <c r="T650" s="142">
        <f>S650*H650</f>
        <v>0</v>
      </c>
      <c r="AR650" s="143" t="s">
        <v>281</v>
      </c>
      <c r="AT650" s="143" t="s">
        <v>426</v>
      </c>
      <c r="AU650" s="143" t="s">
        <v>89</v>
      </c>
      <c r="AY650" s="16" t="s">
        <v>190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6" t="s">
        <v>87</v>
      </c>
      <c r="BK650" s="144">
        <f>ROUND(I650*H650,2)</f>
        <v>0</v>
      </c>
      <c r="BL650" s="16" t="s">
        <v>237</v>
      </c>
      <c r="BM650" s="143" t="s">
        <v>1054</v>
      </c>
    </row>
    <row r="651" spans="2:65" s="1" customFormat="1" ht="29.25">
      <c r="B651" s="31"/>
      <c r="D651" s="145" t="s">
        <v>198</v>
      </c>
      <c r="F651" s="146" t="s">
        <v>1350</v>
      </c>
      <c r="I651" s="147"/>
      <c r="L651" s="31"/>
      <c r="M651" s="148"/>
      <c r="T651" s="55"/>
      <c r="AT651" s="16" t="s">
        <v>198</v>
      </c>
      <c r="AU651" s="16" t="s">
        <v>89</v>
      </c>
    </row>
    <row r="652" spans="2:65" s="1" customFormat="1" ht="48.75">
      <c r="B652" s="31"/>
      <c r="D652" s="145" t="s">
        <v>403</v>
      </c>
      <c r="F652" s="151" t="s">
        <v>1352</v>
      </c>
      <c r="I652" s="147"/>
      <c r="L652" s="31"/>
      <c r="M652" s="148"/>
      <c r="T652" s="55"/>
      <c r="AT652" s="16" t="s">
        <v>403</v>
      </c>
      <c r="AU652" s="16" t="s">
        <v>89</v>
      </c>
    </row>
    <row r="653" spans="2:65" s="1" customFormat="1" ht="24.2" customHeight="1">
      <c r="B653" s="31"/>
      <c r="C653" s="132" t="s">
        <v>617</v>
      </c>
      <c r="D653" s="132" t="s">
        <v>192</v>
      </c>
      <c r="E653" s="133" t="s">
        <v>1363</v>
      </c>
      <c r="F653" s="134" t="s">
        <v>1364</v>
      </c>
      <c r="G653" s="135" t="s">
        <v>265</v>
      </c>
      <c r="H653" s="136">
        <v>6.9660000000000002</v>
      </c>
      <c r="I653" s="137"/>
      <c r="J653" s="138">
        <f>ROUND(I653*H653,2)</f>
        <v>0</v>
      </c>
      <c r="K653" s="134" t="s">
        <v>196</v>
      </c>
      <c r="L653" s="31"/>
      <c r="M653" s="139" t="s">
        <v>1</v>
      </c>
      <c r="N653" s="140" t="s">
        <v>44</v>
      </c>
      <c r="P653" s="141">
        <f>O653*H653</f>
        <v>0</v>
      </c>
      <c r="Q653" s="141">
        <v>0</v>
      </c>
      <c r="R653" s="141">
        <f>Q653*H653</f>
        <v>0</v>
      </c>
      <c r="S653" s="141">
        <v>0</v>
      </c>
      <c r="T653" s="142">
        <f>S653*H653</f>
        <v>0</v>
      </c>
      <c r="AR653" s="143" t="s">
        <v>237</v>
      </c>
      <c r="AT653" s="143" t="s">
        <v>192</v>
      </c>
      <c r="AU653" s="143" t="s">
        <v>89</v>
      </c>
      <c r="AY653" s="16" t="s">
        <v>190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6" t="s">
        <v>87</v>
      </c>
      <c r="BK653" s="144">
        <f>ROUND(I653*H653,2)</f>
        <v>0</v>
      </c>
      <c r="BL653" s="16" t="s">
        <v>237</v>
      </c>
      <c r="BM653" s="143" t="s">
        <v>1059</v>
      </c>
    </row>
    <row r="654" spans="2:65" s="1" customFormat="1" ht="29.25">
      <c r="B654" s="31"/>
      <c r="D654" s="145" t="s">
        <v>198</v>
      </c>
      <c r="F654" s="146" t="s">
        <v>1366</v>
      </c>
      <c r="I654" s="147"/>
      <c r="L654" s="31"/>
      <c r="M654" s="148"/>
      <c r="T654" s="55"/>
      <c r="AT654" s="16" t="s">
        <v>198</v>
      </c>
      <c r="AU654" s="16" t="s">
        <v>89</v>
      </c>
    </row>
    <row r="655" spans="2:65" s="1" customFormat="1">
      <c r="B655" s="31"/>
      <c r="D655" s="149" t="s">
        <v>200</v>
      </c>
      <c r="F655" s="150" t="s">
        <v>1367</v>
      </c>
      <c r="I655" s="147"/>
      <c r="L655" s="31"/>
      <c r="M655" s="148"/>
      <c r="T655" s="55"/>
      <c r="AT655" s="16" t="s">
        <v>200</v>
      </c>
      <c r="AU655" s="16" t="s">
        <v>89</v>
      </c>
    </row>
    <row r="656" spans="2:65" s="11" customFormat="1" ht="22.9" customHeight="1">
      <c r="B656" s="121"/>
      <c r="D656" s="122" t="s">
        <v>78</v>
      </c>
      <c r="E656" s="130" t="s">
        <v>1369</v>
      </c>
      <c r="F656" s="130" t="s">
        <v>1370</v>
      </c>
      <c r="I656" s="124"/>
      <c r="J656" s="131">
        <f>BK656</f>
        <v>0</v>
      </c>
      <c r="L656" s="121"/>
      <c r="M656" s="125"/>
      <c r="P656" s="126">
        <f>SUM(P657:P695)</f>
        <v>0</v>
      </c>
      <c r="R656" s="126">
        <f>SUM(R657:R695)</f>
        <v>5.1076010700000003</v>
      </c>
      <c r="T656" s="127">
        <f>SUM(T657:T695)</f>
        <v>0.16156799999999999</v>
      </c>
      <c r="AR656" s="122" t="s">
        <v>89</v>
      </c>
      <c r="AT656" s="128" t="s">
        <v>78</v>
      </c>
      <c r="AU656" s="128" t="s">
        <v>87</v>
      </c>
      <c r="AY656" s="122" t="s">
        <v>190</v>
      </c>
      <c r="BK656" s="129">
        <f>SUM(BK657:BK695)</f>
        <v>0</v>
      </c>
    </row>
    <row r="657" spans="2:65" s="1" customFormat="1" ht="24.2" customHeight="1">
      <c r="B657" s="31"/>
      <c r="C657" s="132" t="s">
        <v>1062</v>
      </c>
      <c r="D657" s="132" t="s">
        <v>192</v>
      </c>
      <c r="E657" s="133" t="s">
        <v>2222</v>
      </c>
      <c r="F657" s="134" t="s">
        <v>2223</v>
      </c>
      <c r="G657" s="135" t="s">
        <v>195</v>
      </c>
      <c r="H657" s="136">
        <v>47.52</v>
      </c>
      <c r="I657" s="137"/>
      <c r="J657" s="138">
        <f>ROUND(I657*H657,2)</f>
        <v>0</v>
      </c>
      <c r="K657" s="134" t="s">
        <v>196</v>
      </c>
      <c r="L657" s="31"/>
      <c r="M657" s="139" t="s">
        <v>1</v>
      </c>
      <c r="N657" s="140" t="s">
        <v>44</v>
      </c>
      <c r="P657" s="141">
        <f>O657*H657</f>
        <v>0</v>
      </c>
      <c r="Q657" s="141">
        <v>0</v>
      </c>
      <c r="R657" s="141">
        <f>Q657*H657</f>
        <v>0</v>
      </c>
      <c r="S657" s="141">
        <v>3.3999999999999998E-3</v>
      </c>
      <c r="T657" s="142">
        <f>S657*H657</f>
        <v>0.16156799999999999</v>
      </c>
      <c r="AR657" s="143" t="s">
        <v>237</v>
      </c>
      <c r="AT657" s="143" t="s">
        <v>192</v>
      </c>
      <c r="AU657" s="143" t="s">
        <v>89</v>
      </c>
      <c r="AY657" s="16" t="s">
        <v>190</v>
      </c>
      <c r="BE657" s="144">
        <f>IF(N657="základní",J657,0)</f>
        <v>0</v>
      </c>
      <c r="BF657" s="144">
        <f>IF(N657="snížená",J657,0)</f>
        <v>0</v>
      </c>
      <c r="BG657" s="144">
        <f>IF(N657="zákl. přenesená",J657,0)</f>
        <v>0</v>
      </c>
      <c r="BH657" s="144">
        <f>IF(N657="sníž. přenesená",J657,0)</f>
        <v>0</v>
      </c>
      <c r="BI657" s="144">
        <f>IF(N657="nulová",J657,0)</f>
        <v>0</v>
      </c>
      <c r="BJ657" s="16" t="s">
        <v>87</v>
      </c>
      <c r="BK657" s="144">
        <f>ROUND(I657*H657,2)</f>
        <v>0</v>
      </c>
      <c r="BL657" s="16" t="s">
        <v>237</v>
      </c>
      <c r="BM657" s="143" t="s">
        <v>1065</v>
      </c>
    </row>
    <row r="658" spans="2:65" s="1" customFormat="1" ht="29.25">
      <c r="B658" s="31"/>
      <c r="D658" s="145" t="s">
        <v>198</v>
      </c>
      <c r="F658" s="146" t="s">
        <v>2224</v>
      </c>
      <c r="I658" s="147"/>
      <c r="L658" s="31"/>
      <c r="M658" s="148"/>
      <c r="T658" s="55"/>
      <c r="AT658" s="16" t="s">
        <v>198</v>
      </c>
      <c r="AU658" s="16" t="s">
        <v>89</v>
      </c>
    </row>
    <row r="659" spans="2:65" s="1" customFormat="1">
      <c r="B659" s="31"/>
      <c r="D659" s="149" t="s">
        <v>200</v>
      </c>
      <c r="F659" s="150" t="s">
        <v>2225</v>
      </c>
      <c r="I659" s="147"/>
      <c r="L659" s="31"/>
      <c r="M659" s="148"/>
      <c r="T659" s="55"/>
      <c r="AT659" s="16" t="s">
        <v>200</v>
      </c>
      <c r="AU659" s="16" t="s">
        <v>89</v>
      </c>
    </row>
    <row r="660" spans="2:65" s="1" customFormat="1" ht="24.2" customHeight="1">
      <c r="B660" s="31"/>
      <c r="C660" s="132" t="s">
        <v>622</v>
      </c>
      <c r="D660" s="132" t="s">
        <v>192</v>
      </c>
      <c r="E660" s="133" t="s">
        <v>2226</v>
      </c>
      <c r="F660" s="134" t="s">
        <v>2227</v>
      </c>
      <c r="G660" s="135" t="s">
        <v>195</v>
      </c>
      <c r="H660" s="136">
        <v>47.52</v>
      </c>
      <c r="I660" s="137"/>
      <c r="J660" s="138">
        <f>ROUND(I660*H660,2)</f>
        <v>0</v>
      </c>
      <c r="K660" s="134" t="s">
        <v>196</v>
      </c>
      <c r="L660" s="31"/>
      <c r="M660" s="139" t="s">
        <v>1</v>
      </c>
      <c r="N660" s="140" t="s">
        <v>44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237</v>
      </c>
      <c r="AT660" s="143" t="s">
        <v>192</v>
      </c>
      <c r="AU660" s="143" t="s">
        <v>89</v>
      </c>
      <c r="AY660" s="16" t="s">
        <v>190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6" t="s">
        <v>87</v>
      </c>
      <c r="BK660" s="144">
        <f>ROUND(I660*H660,2)</f>
        <v>0</v>
      </c>
      <c r="BL660" s="16" t="s">
        <v>237</v>
      </c>
      <c r="BM660" s="143" t="s">
        <v>1070</v>
      </c>
    </row>
    <row r="661" spans="2:65" s="1" customFormat="1" ht="19.5">
      <c r="B661" s="31"/>
      <c r="D661" s="145" t="s">
        <v>198</v>
      </c>
      <c r="F661" s="146" t="s">
        <v>2228</v>
      </c>
      <c r="I661" s="147"/>
      <c r="L661" s="31"/>
      <c r="M661" s="148"/>
      <c r="T661" s="55"/>
      <c r="AT661" s="16" t="s">
        <v>198</v>
      </c>
      <c r="AU661" s="16" t="s">
        <v>89</v>
      </c>
    </row>
    <row r="662" spans="2:65" s="1" customFormat="1">
      <c r="B662" s="31"/>
      <c r="D662" s="149" t="s">
        <v>200</v>
      </c>
      <c r="F662" s="150" t="s">
        <v>2229</v>
      </c>
      <c r="I662" s="147"/>
      <c r="L662" s="31"/>
      <c r="M662" s="148"/>
      <c r="T662" s="55"/>
      <c r="AT662" s="16" t="s">
        <v>200</v>
      </c>
      <c r="AU662" s="16" t="s">
        <v>89</v>
      </c>
    </row>
    <row r="663" spans="2:65" s="1" customFormat="1" ht="24.2" customHeight="1">
      <c r="B663" s="31"/>
      <c r="C663" s="152" t="s">
        <v>1073</v>
      </c>
      <c r="D663" s="152" t="s">
        <v>426</v>
      </c>
      <c r="E663" s="153" t="s">
        <v>2230</v>
      </c>
      <c r="F663" s="154" t="s">
        <v>2231</v>
      </c>
      <c r="G663" s="155" t="s">
        <v>195</v>
      </c>
      <c r="H663" s="156">
        <v>48.47</v>
      </c>
      <c r="I663" s="157"/>
      <c r="J663" s="158">
        <f>ROUND(I663*H663,2)</f>
        <v>0</v>
      </c>
      <c r="K663" s="154" t="s">
        <v>196</v>
      </c>
      <c r="L663" s="159"/>
      <c r="M663" s="160" t="s">
        <v>1</v>
      </c>
      <c r="N663" s="161" t="s">
        <v>44</v>
      </c>
      <c r="P663" s="141">
        <f>O663*H663</f>
        <v>0</v>
      </c>
      <c r="Q663" s="141">
        <v>1E-3</v>
      </c>
      <c r="R663" s="141">
        <f>Q663*H663</f>
        <v>4.8469999999999999E-2</v>
      </c>
      <c r="S663" s="141">
        <v>0</v>
      </c>
      <c r="T663" s="142">
        <f>S663*H663</f>
        <v>0</v>
      </c>
      <c r="AR663" s="143" t="s">
        <v>281</v>
      </c>
      <c r="AT663" s="143" t="s">
        <v>426</v>
      </c>
      <c r="AU663" s="143" t="s">
        <v>89</v>
      </c>
      <c r="AY663" s="16" t="s">
        <v>190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6" t="s">
        <v>87</v>
      </c>
      <c r="BK663" s="144">
        <f>ROUND(I663*H663,2)</f>
        <v>0</v>
      </c>
      <c r="BL663" s="16" t="s">
        <v>237</v>
      </c>
      <c r="BM663" s="143" t="s">
        <v>1076</v>
      </c>
    </row>
    <row r="664" spans="2:65" s="1" customFormat="1">
      <c r="B664" s="31"/>
      <c r="D664" s="145" t="s">
        <v>198</v>
      </c>
      <c r="F664" s="146" t="s">
        <v>2231</v>
      </c>
      <c r="I664" s="147"/>
      <c r="L664" s="31"/>
      <c r="M664" s="148"/>
      <c r="T664" s="55"/>
      <c r="AT664" s="16" t="s">
        <v>198</v>
      </c>
      <c r="AU664" s="16" t="s">
        <v>89</v>
      </c>
    </row>
    <row r="665" spans="2:65" s="1" customFormat="1" ht="33" customHeight="1">
      <c r="B665" s="31"/>
      <c r="C665" s="132" t="s">
        <v>628</v>
      </c>
      <c r="D665" s="132" t="s">
        <v>192</v>
      </c>
      <c r="E665" s="133" t="s">
        <v>1372</v>
      </c>
      <c r="F665" s="134" t="s">
        <v>1373</v>
      </c>
      <c r="G665" s="135" t="s">
        <v>195</v>
      </c>
      <c r="H665" s="136">
        <v>29.96</v>
      </c>
      <c r="I665" s="137"/>
      <c r="J665" s="138">
        <f>ROUND(I665*H665,2)</f>
        <v>0</v>
      </c>
      <c r="K665" s="134" t="s">
        <v>196</v>
      </c>
      <c r="L665" s="31"/>
      <c r="M665" s="139" t="s">
        <v>1</v>
      </c>
      <c r="N665" s="140" t="s">
        <v>44</v>
      </c>
      <c r="P665" s="141">
        <f>O665*H665</f>
        <v>0</v>
      </c>
      <c r="Q665" s="141">
        <v>5.7950000000000005E-4</v>
      </c>
      <c r="R665" s="141">
        <f>Q665*H665</f>
        <v>1.7361820000000003E-2</v>
      </c>
      <c r="S665" s="141">
        <v>0</v>
      </c>
      <c r="T665" s="142">
        <f>S665*H665</f>
        <v>0</v>
      </c>
      <c r="AR665" s="143" t="s">
        <v>237</v>
      </c>
      <c r="AT665" s="143" t="s">
        <v>192</v>
      </c>
      <c r="AU665" s="143" t="s">
        <v>89</v>
      </c>
      <c r="AY665" s="16" t="s">
        <v>190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6" t="s">
        <v>87</v>
      </c>
      <c r="BK665" s="144">
        <f>ROUND(I665*H665,2)</f>
        <v>0</v>
      </c>
      <c r="BL665" s="16" t="s">
        <v>237</v>
      </c>
      <c r="BM665" s="143" t="s">
        <v>1081</v>
      </c>
    </row>
    <row r="666" spans="2:65" s="1" customFormat="1" ht="29.25">
      <c r="B666" s="31"/>
      <c r="D666" s="145" t="s">
        <v>198</v>
      </c>
      <c r="F666" s="146" t="s">
        <v>1375</v>
      </c>
      <c r="I666" s="147"/>
      <c r="L666" s="31"/>
      <c r="M666" s="148"/>
      <c r="T666" s="55"/>
      <c r="AT666" s="16" t="s">
        <v>198</v>
      </c>
      <c r="AU666" s="16" t="s">
        <v>89</v>
      </c>
    </row>
    <row r="667" spans="2:65" s="1" customFormat="1">
      <c r="B667" s="31"/>
      <c r="D667" s="149" t="s">
        <v>200</v>
      </c>
      <c r="F667" s="150" t="s">
        <v>1376</v>
      </c>
      <c r="I667" s="147"/>
      <c r="L667" s="31"/>
      <c r="M667" s="148"/>
      <c r="T667" s="55"/>
      <c r="AT667" s="16" t="s">
        <v>200</v>
      </c>
      <c r="AU667" s="16" t="s">
        <v>89</v>
      </c>
    </row>
    <row r="668" spans="2:65" s="1" customFormat="1" ht="24.2" customHeight="1">
      <c r="B668" s="31"/>
      <c r="C668" s="152" t="s">
        <v>1084</v>
      </c>
      <c r="D668" s="152" t="s">
        <v>426</v>
      </c>
      <c r="E668" s="153" t="s">
        <v>1377</v>
      </c>
      <c r="F668" s="154" t="s">
        <v>1378</v>
      </c>
      <c r="G668" s="155" t="s">
        <v>195</v>
      </c>
      <c r="H668" s="156">
        <v>30.559000000000001</v>
      </c>
      <c r="I668" s="157"/>
      <c r="J668" s="158">
        <f>ROUND(I668*H668,2)</f>
        <v>0</v>
      </c>
      <c r="K668" s="154" t="s">
        <v>196</v>
      </c>
      <c r="L668" s="159"/>
      <c r="M668" s="160" t="s">
        <v>1</v>
      </c>
      <c r="N668" s="161" t="s">
        <v>44</v>
      </c>
      <c r="P668" s="141">
        <f>O668*H668</f>
        <v>0</v>
      </c>
      <c r="Q668" s="141">
        <v>1.75E-3</v>
      </c>
      <c r="R668" s="141">
        <f>Q668*H668</f>
        <v>5.3478250000000005E-2</v>
      </c>
      <c r="S668" s="141">
        <v>0</v>
      </c>
      <c r="T668" s="142">
        <f>S668*H668</f>
        <v>0</v>
      </c>
      <c r="AR668" s="143" t="s">
        <v>281</v>
      </c>
      <c r="AT668" s="143" t="s">
        <v>426</v>
      </c>
      <c r="AU668" s="143" t="s">
        <v>89</v>
      </c>
      <c r="AY668" s="16" t="s">
        <v>190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6" t="s">
        <v>87</v>
      </c>
      <c r="BK668" s="144">
        <f>ROUND(I668*H668,2)</f>
        <v>0</v>
      </c>
      <c r="BL668" s="16" t="s">
        <v>237</v>
      </c>
      <c r="BM668" s="143" t="s">
        <v>1087</v>
      </c>
    </row>
    <row r="669" spans="2:65" s="1" customFormat="1" ht="19.5">
      <c r="B669" s="31"/>
      <c r="D669" s="145" t="s">
        <v>198</v>
      </c>
      <c r="F669" s="146" t="s">
        <v>1378</v>
      </c>
      <c r="I669" s="147"/>
      <c r="L669" s="31"/>
      <c r="M669" s="148"/>
      <c r="T669" s="55"/>
      <c r="AT669" s="16" t="s">
        <v>198</v>
      </c>
      <c r="AU669" s="16" t="s">
        <v>89</v>
      </c>
    </row>
    <row r="670" spans="2:65" s="1" customFormat="1" ht="24.2" customHeight="1">
      <c r="B670" s="31"/>
      <c r="C670" s="132" t="s">
        <v>633</v>
      </c>
      <c r="D670" s="132" t="s">
        <v>192</v>
      </c>
      <c r="E670" s="133" t="s">
        <v>1381</v>
      </c>
      <c r="F670" s="134" t="s">
        <v>1382</v>
      </c>
      <c r="G670" s="135" t="s">
        <v>195</v>
      </c>
      <c r="H670" s="136">
        <v>76</v>
      </c>
      <c r="I670" s="137"/>
      <c r="J670" s="138">
        <f>ROUND(I670*H670,2)</f>
        <v>0</v>
      </c>
      <c r="K670" s="134" t="s">
        <v>196</v>
      </c>
      <c r="L670" s="31"/>
      <c r="M670" s="139" t="s">
        <v>1</v>
      </c>
      <c r="N670" s="140" t="s">
        <v>44</v>
      </c>
      <c r="P670" s="141">
        <f>O670*H670</f>
        <v>0</v>
      </c>
      <c r="Q670" s="141">
        <v>6.0000000000000001E-3</v>
      </c>
      <c r="R670" s="141">
        <f>Q670*H670</f>
        <v>0.45600000000000002</v>
      </c>
      <c r="S670" s="141">
        <v>0</v>
      </c>
      <c r="T670" s="142">
        <f>S670*H670</f>
        <v>0</v>
      </c>
      <c r="AR670" s="143" t="s">
        <v>237</v>
      </c>
      <c r="AT670" s="143" t="s">
        <v>192</v>
      </c>
      <c r="AU670" s="143" t="s">
        <v>89</v>
      </c>
      <c r="AY670" s="16" t="s">
        <v>190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6" t="s">
        <v>87</v>
      </c>
      <c r="BK670" s="144">
        <f>ROUND(I670*H670,2)</f>
        <v>0</v>
      </c>
      <c r="BL670" s="16" t="s">
        <v>237</v>
      </c>
      <c r="BM670" s="143" t="s">
        <v>1092</v>
      </c>
    </row>
    <row r="671" spans="2:65" s="1" customFormat="1" ht="19.5">
      <c r="B671" s="31"/>
      <c r="D671" s="145" t="s">
        <v>198</v>
      </c>
      <c r="F671" s="146" t="s">
        <v>1384</v>
      </c>
      <c r="I671" s="147"/>
      <c r="L671" s="31"/>
      <c r="M671" s="148"/>
      <c r="T671" s="55"/>
      <c r="AT671" s="16" t="s">
        <v>198</v>
      </c>
      <c r="AU671" s="16" t="s">
        <v>89</v>
      </c>
    </row>
    <row r="672" spans="2:65" s="1" customFormat="1">
      <c r="B672" s="31"/>
      <c r="D672" s="149" t="s">
        <v>200</v>
      </c>
      <c r="F672" s="150" t="s">
        <v>1385</v>
      </c>
      <c r="I672" s="147"/>
      <c r="L672" s="31"/>
      <c r="M672" s="148"/>
      <c r="T672" s="55"/>
      <c r="AT672" s="16" t="s">
        <v>200</v>
      </c>
      <c r="AU672" s="16" t="s">
        <v>89</v>
      </c>
    </row>
    <row r="673" spans="2:65" s="1" customFormat="1" ht="24.2" customHeight="1">
      <c r="B673" s="31"/>
      <c r="C673" s="152" t="s">
        <v>1094</v>
      </c>
      <c r="D673" s="152" t="s">
        <v>426</v>
      </c>
      <c r="E673" s="153" t="s">
        <v>1386</v>
      </c>
      <c r="F673" s="154" t="s">
        <v>1387</v>
      </c>
      <c r="G673" s="155" t="s">
        <v>195</v>
      </c>
      <c r="H673" s="156">
        <v>77.52</v>
      </c>
      <c r="I673" s="157"/>
      <c r="J673" s="158">
        <f>ROUND(I673*H673,2)</f>
        <v>0</v>
      </c>
      <c r="K673" s="154" t="s">
        <v>196</v>
      </c>
      <c r="L673" s="159"/>
      <c r="M673" s="160" t="s">
        <v>1</v>
      </c>
      <c r="N673" s="161" t="s">
        <v>44</v>
      </c>
      <c r="P673" s="141">
        <f>O673*H673</f>
        <v>0</v>
      </c>
      <c r="Q673" s="141">
        <v>3.5000000000000001E-3</v>
      </c>
      <c r="R673" s="141">
        <f>Q673*H673</f>
        <v>0.27132000000000001</v>
      </c>
      <c r="S673" s="141">
        <v>0</v>
      </c>
      <c r="T673" s="142">
        <f>S673*H673</f>
        <v>0</v>
      </c>
      <c r="AR673" s="143" t="s">
        <v>281</v>
      </c>
      <c r="AT673" s="143" t="s">
        <v>426</v>
      </c>
      <c r="AU673" s="143" t="s">
        <v>89</v>
      </c>
      <c r="AY673" s="16" t="s">
        <v>190</v>
      </c>
      <c r="BE673" s="144">
        <f>IF(N673="základní",J673,0)</f>
        <v>0</v>
      </c>
      <c r="BF673" s="144">
        <f>IF(N673="snížená",J673,0)</f>
        <v>0</v>
      </c>
      <c r="BG673" s="144">
        <f>IF(N673="zákl. přenesená",J673,0)</f>
        <v>0</v>
      </c>
      <c r="BH673" s="144">
        <f>IF(N673="sníž. přenesená",J673,0)</f>
        <v>0</v>
      </c>
      <c r="BI673" s="144">
        <f>IF(N673="nulová",J673,0)</f>
        <v>0</v>
      </c>
      <c r="BJ673" s="16" t="s">
        <v>87</v>
      </c>
      <c r="BK673" s="144">
        <f>ROUND(I673*H673,2)</f>
        <v>0</v>
      </c>
      <c r="BL673" s="16" t="s">
        <v>237</v>
      </c>
      <c r="BM673" s="143" t="s">
        <v>1097</v>
      </c>
    </row>
    <row r="674" spans="2:65" s="1" customFormat="1" ht="19.5">
      <c r="B674" s="31"/>
      <c r="D674" s="145" t="s">
        <v>198</v>
      </c>
      <c r="F674" s="146" t="s">
        <v>1387</v>
      </c>
      <c r="I674" s="147"/>
      <c r="L674" s="31"/>
      <c r="M674" s="148"/>
      <c r="T674" s="55"/>
      <c r="AT674" s="16" t="s">
        <v>198</v>
      </c>
      <c r="AU674" s="16" t="s">
        <v>89</v>
      </c>
    </row>
    <row r="675" spans="2:65" s="1" customFormat="1" ht="24.2" customHeight="1">
      <c r="B675" s="31"/>
      <c r="C675" s="132" t="s">
        <v>639</v>
      </c>
      <c r="D675" s="132" t="s">
        <v>192</v>
      </c>
      <c r="E675" s="133" t="s">
        <v>1390</v>
      </c>
      <c r="F675" s="134" t="s">
        <v>1391</v>
      </c>
      <c r="G675" s="135" t="s">
        <v>195</v>
      </c>
      <c r="H675" s="136">
        <v>359</v>
      </c>
      <c r="I675" s="137"/>
      <c r="J675" s="138">
        <f>ROUND(I675*H675,2)</f>
        <v>0</v>
      </c>
      <c r="K675" s="134" t="s">
        <v>1</v>
      </c>
      <c r="L675" s="31"/>
      <c r="M675" s="139" t="s">
        <v>1</v>
      </c>
      <c r="N675" s="140" t="s">
        <v>44</v>
      </c>
      <c r="P675" s="141">
        <f>O675*H675</f>
        <v>0</v>
      </c>
      <c r="Q675" s="141">
        <v>0</v>
      </c>
      <c r="R675" s="141">
        <f>Q675*H675</f>
        <v>0</v>
      </c>
      <c r="S675" s="141">
        <v>0</v>
      </c>
      <c r="T675" s="142">
        <f>S675*H675</f>
        <v>0</v>
      </c>
      <c r="AR675" s="143" t="s">
        <v>237</v>
      </c>
      <c r="AT675" s="143" t="s">
        <v>192</v>
      </c>
      <c r="AU675" s="143" t="s">
        <v>89</v>
      </c>
      <c r="AY675" s="16" t="s">
        <v>190</v>
      </c>
      <c r="BE675" s="144">
        <f>IF(N675="základní",J675,0)</f>
        <v>0</v>
      </c>
      <c r="BF675" s="144">
        <f>IF(N675="snížená",J675,0)</f>
        <v>0</v>
      </c>
      <c r="BG675" s="144">
        <f>IF(N675="zákl. přenesená",J675,0)</f>
        <v>0</v>
      </c>
      <c r="BH675" s="144">
        <f>IF(N675="sníž. přenesená",J675,0)</f>
        <v>0</v>
      </c>
      <c r="BI675" s="144">
        <f>IF(N675="nulová",J675,0)</f>
        <v>0</v>
      </c>
      <c r="BJ675" s="16" t="s">
        <v>87</v>
      </c>
      <c r="BK675" s="144">
        <f>ROUND(I675*H675,2)</f>
        <v>0</v>
      </c>
      <c r="BL675" s="16" t="s">
        <v>237</v>
      </c>
      <c r="BM675" s="143" t="s">
        <v>1101</v>
      </c>
    </row>
    <row r="676" spans="2:65" s="1" customFormat="1">
      <c r="B676" s="31"/>
      <c r="D676" s="145" t="s">
        <v>198</v>
      </c>
      <c r="F676" s="146" t="s">
        <v>1391</v>
      </c>
      <c r="I676" s="147"/>
      <c r="L676" s="31"/>
      <c r="M676" s="148"/>
      <c r="T676" s="55"/>
      <c r="AT676" s="16" t="s">
        <v>198</v>
      </c>
      <c r="AU676" s="16" t="s">
        <v>89</v>
      </c>
    </row>
    <row r="677" spans="2:65" s="1" customFormat="1" ht="19.5">
      <c r="B677" s="31"/>
      <c r="D677" s="145" t="s">
        <v>403</v>
      </c>
      <c r="F677" s="151" t="s">
        <v>1393</v>
      </c>
      <c r="I677" s="147"/>
      <c r="L677" s="31"/>
      <c r="M677" s="148"/>
      <c r="T677" s="55"/>
      <c r="AT677" s="16" t="s">
        <v>403</v>
      </c>
      <c r="AU677" s="16" t="s">
        <v>89</v>
      </c>
    </row>
    <row r="678" spans="2:65" s="1" customFormat="1" ht="33" customHeight="1">
      <c r="B678" s="31"/>
      <c r="C678" s="132" t="s">
        <v>1104</v>
      </c>
      <c r="D678" s="132" t="s">
        <v>192</v>
      </c>
      <c r="E678" s="133" t="s">
        <v>1372</v>
      </c>
      <c r="F678" s="134" t="s">
        <v>1373</v>
      </c>
      <c r="G678" s="135" t="s">
        <v>195</v>
      </c>
      <c r="H678" s="136">
        <v>718</v>
      </c>
      <c r="I678" s="137"/>
      <c r="J678" s="138">
        <f>ROUND(I678*H678,2)</f>
        <v>0</v>
      </c>
      <c r="K678" s="134" t="s">
        <v>196</v>
      </c>
      <c r="L678" s="31"/>
      <c r="M678" s="139" t="s">
        <v>1</v>
      </c>
      <c r="N678" s="140" t="s">
        <v>44</v>
      </c>
      <c r="P678" s="141">
        <f>O678*H678</f>
        <v>0</v>
      </c>
      <c r="Q678" s="141">
        <v>5.7950000000000005E-4</v>
      </c>
      <c r="R678" s="141">
        <f>Q678*H678</f>
        <v>0.41608100000000003</v>
      </c>
      <c r="S678" s="141">
        <v>0</v>
      </c>
      <c r="T678" s="142">
        <f>S678*H678</f>
        <v>0</v>
      </c>
      <c r="AR678" s="143" t="s">
        <v>237</v>
      </c>
      <c r="AT678" s="143" t="s">
        <v>192</v>
      </c>
      <c r="AU678" s="143" t="s">
        <v>89</v>
      </c>
      <c r="AY678" s="16" t="s">
        <v>190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6" t="s">
        <v>87</v>
      </c>
      <c r="BK678" s="144">
        <f>ROUND(I678*H678,2)</f>
        <v>0</v>
      </c>
      <c r="BL678" s="16" t="s">
        <v>237</v>
      </c>
      <c r="BM678" s="143" t="s">
        <v>1107</v>
      </c>
    </row>
    <row r="679" spans="2:65" s="1" customFormat="1" ht="29.25">
      <c r="B679" s="31"/>
      <c r="D679" s="145" t="s">
        <v>198</v>
      </c>
      <c r="F679" s="146" t="s">
        <v>1375</v>
      </c>
      <c r="I679" s="147"/>
      <c r="L679" s="31"/>
      <c r="M679" s="148"/>
      <c r="T679" s="55"/>
      <c r="AT679" s="16" t="s">
        <v>198</v>
      </c>
      <c r="AU679" s="16" t="s">
        <v>89</v>
      </c>
    </row>
    <row r="680" spans="2:65" s="1" customFormat="1">
      <c r="B680" s="31"/>
      <c r="D680" s="149" t="s">
        <v>200</v>
      </c>
      <c r="F680" s="150" t="s">
        <v>1376</v>
      </c>
      <c r="I680" s="147"/>
      <c r="L680" s="31"/>
      <c r="M680" s="148"/>
      <c r="T680" s="55"/>
      <c r="AT680" s="16" t="s">
        <v>200</v>
      </c>
      <c r="AU680" s="16" t="s">
        <v>89</v>
      </c>
    </row>
    <row r="681" spans="2:65" s="1" customFormat="1" ht="19.5">
      <c r="B681" s="31"/>
      <c r="D681" s="145" t="s">
        <v>403</v>
      </c>
      <c r="F681" s="151" t="s">
        <v>1395</v>
      </c>
      <c r="I681" s="147"/>
      <c r="L681" s="31"/>
      <c r="M681" s="148"/>
      <c r="T681" s="55"/>
      <c r="AT681" s="16" t="s">
        <v>403</v>
      </c>
      <c r="AU681" s="16" t="s">
        <v>89</v>
      </c>
    </row>
    <row r="682" spans="2:65" s="1" customFormat="1" ht="24.2" customHeight="1">
      <c r="B682" s="31"/>
      <c r="C682" s="152" t="s">
        <v>644</v>
      </c>
      <c r="D682" s="152" t="s">
        <v>426</v>
      </c>
      <c r="E682" s="153" t="s">
        <v>1397</v>
      </c>
      <c r="F682" s="154" t="s">
        <v>1398</v>
      </c>
      <c r="G682" s="155" t="s">
        <v>195</v>
      </c>
      <c r="H682" s="156">
        <v>732.36</v>
      </c>
      <c r="I682" s="157"/>
      <c r="J682" s="158">
        <f>ROUND(I682*H682,2)</f>
        <v>0</v>
      </c>
      <c r="K682" s="154" t="s">
        <v>196</v>
      </c>
      <c r="L682" s="159"/>
      <c r="M682" s="160" t="s">
        <v>1</v>
      </c>
      <c r="N682" s="161" t="s">
        <v>44</v>
      </c>
      <c r="P682" s="141">
        <f>O682*H682</f>
        <v>0</v>
      </c>
      <c r="Q682" s="141">
        <v>5.2500000000000003E-3</v>
      </c>
      <c r="R682" s="141">
        <f>Q682*H682</f>
        <v>3.8448900000000004</v>
      </c>
      <c r="S682" s="141">
        <v>0</v>
      </c>
      <c r="T682" s="142">
        <f>S682*H682</f>
        <v>0</v>
      </c>
      <c r="AR682" s="143" t="s">
        <v>281</v>
      </c>
      <c r="AT682" s="143" t="s">
        <v>426</v>
      </c>
      <c r="AU682" s="143" t="s">
        <v>89</v>
      </c>
      <c r="AY682" s="16" t="s">
        <v>190</v>
      </c>
      <c r="BE682" s="144">
        <f>IF(N682="základní",J682,0)</f>
        <v>0</v>
      </c>
      <c r="BF682" s="144">
        <f>IF(N682="snížená",J682,0)</f>
        <v>0</v>
      </c>
      <c r="BG682" s="144">
        <f>IF(N682="zákl. přenesená",J682,0)</f>
        <v>0</v>
      </c>
      <c r="BH682" s="144">
        <f>IF(N682="sníž. přenesená",J682,0)</f>
        <v>0</v>
      </c>
      <c r="BI682" s="144">
        <f>IF(N682="nulová",J682,0)</f>
        <v>0</v>
      </c>
      <c r="BJ682" s="16" t="s">
        <v>87</v>
      </c>
      <c r="BK682" s="144">
        <f>ROUND(I682*H682,2)</f>
        <v>0</v>
      </c>
      <c r="BL682" s="16" t="s">
        <v>237</v>
      </c>
      <c r="BM682" s="143" t="s">
        <v>1112</v>
      </c>
    </row>
    <row r="683" spans="2:65" s="1" customFormat="1" ht="19.5">
      <c r="B683" s="31"/>
      <c r="D683" s="145" t="s">
        <v>198</v>
      </c>
      <c r="F683" s="146" t="s">
        <v>1398</v>
      </c>
      <c r="I683" s="147"/>
      <c r="L683" s="31"/>
      <c r="M683" s="148"/>
      <c r="T683" s="55"/>
      <c r="AT683" s="16" t="s">
        <v>198</v>
      </c>
      <c r="AU683" s="16" t="s">
        <v>89</v>
      </c>
    </row>
    <row r="684" spans="2:65" s="1" customFormat="1" ht="19.5">
      <c r="B684" s="31"/>
      <c r="D684" s="145" t="s">
        <v>403</v>
      </c>
      <c r="F684" s="151" t="s">
        <v>1395</v>
      </c>
      <c r="I684" s="147"/>
      <c r="L684" s="31"/>
      <c r="M684" s="148"/>
      <c r="T684" s="55"/>
      <c r="AT684" s="16" t="s">
        <v>403</v>
      </c>
      <c r="AU684" s="16" t="s">
        <v>89</v>
      </c>
    </row>
    <row r="685" spans="2:65" s="1" customFormat="1" ht="24.2" customHeight="1">
      <c r="B685" s="31"/>
      <c r="C685" s="132" t="s">
        <v>1115</v>
      </c>
      <c r="D685" s="132" t="s">
        <v>192</v>
      </c>
      <c r="E685" s="133" t="s">
        <v>2157</v>
      </c>
      <c r="F685" s="134" t="s">
        <v>2158</v>
      </c>
      <c r="G685" s="135" t="s">
        <v>368</v>
      </c>
      <c r="H685" s="136">
        <v>95</v>
      </c>
      <c r="I685" s="137"/>
      <c r="J685" s="138">
        <f>ROUND(I685*H685,2)</f>
        <v>0</v>
      </c>
      <c r="K685" s="134" t="s">
        <v>196</v>
      </c>
      <c r="L685" s="31"/>
      <c r="M685" s="139" t="s">
        <v>1</v>
      </c>
      <c r="N685" s="140" t="s">
        <v>44</v>
      </c>
      <c r="P685" s="141">
        <f>O685*H685</f>
        <v>0</v>
      </c>
      <c r="Q685" s="141">
        <v>0</v>
      </c>
      <c r="R685" s="141">
        <f>Q685*H685</f>
        <v>0</v>
      </c>
      <c r="S685" s="141">
        <v>0</v>
      </c>
      <c r="T685" s="142">
        <f>S685*H685</f>
        <v>0</v>
      </c>
      <c r="AR685" s="143" t="s">
        <v>237</v>
      </c>
      <c r="AT685" s="143" t="s">
        <v>192</v>
      </c>
      <c r="AU685" s="143" t="s">
        <v>89</v>
      </c>
      <c r="AY685" s="16" t="s">
        <v>190</v>
      </c>
      <c r="BE685" s="144">
        <f>IF(N685="základní",J685,0)</f>
        <v>0</v>
      </c>
      <c r="BF685" s="144">
        <f>IF(N685="snížená",J685,0)</f>
        <v>0</v>
      </c>
      <c r="BG685" s="144">
        <f>IF(N685="zákl. přenesená",J685,0)</f>
        <v>0</v>
      </c>
      <c r="BH685" s="144">
        <f>IF(N685="sníž. přenesená",J685,0)</f>
        <v>0</v>
      </c>
      <c r="BI685" s="144">
        <f>IF(N685="nulová",J685,0)</f>
        <v>0</v>
      </c>
      <c r="BJ685" s="16" t="s">
        <v>87</v>
      </c>
      <c r="BK685" s="144">
        <f>ROUND(I685*H685,2)</f>
        <v>0</v>
      </c>
      <c r="BL685" s="16" t="s">
        <v>237</v>
      </c>
      <c r="BM685" s="143" t="s">
        <v>1118</v>
      </c>
    </row>
    <row r="686" spans="2:65" s="1" customFormat="1" ht="19.5">
      <c r="B686" s="31"/>
      <c r="D686" s="145" t="s">
        <v>198</v>
      </c>
      <c r="F686" s="146" t="s">
        <v>2159</v>
      </c>
      <c r="I686" s="147"/>
      <c r="L686" s="31"/>
      <c r="M686" s="148"/>
      <c r="T686" s="55"/>
      <c r="AT686" s="16" t="s">
        <v>198</v>
      </c>
      <c r="AU686" s="16" t="s">
        <v>89</v>
      </c>
    </row>
    <row r="687" spans="2:65" s="1" customFormat="1">
      <c r="B687" s="31"/>
      <c r="D687" s="149" t="s">
        <v>200</v>
      </c>
      <c r="F687" s="150" t="s">
        <v>2160</v>
      </c>
      <c r="I687" s="147"/>
      <c r="L687" s="31"/>
      <c r="M687" s="148"/>
      <c r="T687" s="55"/>
      <c r="AT687" s="16" t="s">
        <v>200</v>
      </c>
      <c r="AU687" s="16" t="s">
        <v>89</v>
      </c>
    </row>
    <row r="688" spans="2:65" s="1" customFormat="1" ht="16.5" customHeight="1">
      <c r="B688" s="31"/>
      <c r="C688" s="152" t="s">
        <v>650</v>
      </c>
      <c r="D688" s="152" t="s">
        <v>426</v>
      </c>
      <c r="E688" s="153" t="s">
        <v>1406</v>
      </c>
      <c r="F688" s="154" t="s">
        <v>1407</v>
      </c>
      <c r="G688" s="155" t="s">
        <v>204</v>
      </c>
      <c r="H688" s="156">
        <v>104.5</v>
      </c>
      <c r="I688" s="157"/>
      <c r="J688" s="158">
        <f>ROUND(I688*H688,2)</f>
        <v>0</v>
      </c>
      <c r="K688" s="154" t="s">
        <v>1</v>
      </c>
      <c r="L688" s="159"/>
      <c r="M688" s="160" t="s">
        <v>1</v>
      </c>
      <c r="N688" s="161" t="s">
        <v>44</v>
      </c>
      <c r="P688" s="141">
        <f>O688*H688</f>
        <v>0</v>
      </c>
      <c r="Q688" s="141">
        <v>0</v>
      </c>
      <c r="R688" s="141">
        <f>Q688*H688</f>
        <v>0</v>
      </c>
      <c r="S688" s="141">
        <v>0</v>
      </c>
      <c r="T688" s="142">
        <f>S688*H688</f>
        <v>0</v>
      </c>
      <c r="AR688" s="143" t="s">
        <v>281</v>
      </c>
      <c r="AT688" s="143" t="s">
        <v>426</v>
      </c>
      <c r="AU688" s="143" t="s">
        <v>89</v>
      </c>
      <c r="AY688" s="16" t="s">
        <v>190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6" t="s">
        <v>87</v>
      </c>
      <c r="BK688" s="144">
        <f>ROUND(I688*H688,2)</f>
        <v>0</v>
      </c>
      <c r="BL688" s="16" t="s">
        <v>237</v>
      </c>
      <c r="BM688" s="143" t="s">
        <v>1123</v>
      </c>
    </row>
    <row r="689" spans="2:65" s="1" customFormat="1" ht="48.75">
      <c r="B689" s="31"/>
      <c r="D689" s="145" t="s">
        <v>198</v>
      </c>
      <c r="F689" s="146" t="s">
        <v>1409</v>
      </c>
      <c r="I689" s="147"/>
      <c r="L689" s="31"/>
      <c r="M689" s="148"/>
      <c r="T689" s="55"/>
      <c r="AT689" s="16" t="s">
        <v>198</v>
      </c>
      <c r="AU689" s="16" t="s">
        <v>89</v>
      </c>
    </row>
    <row r="690" spans="2:65" s="1" customFormat="1" ht="16.5" customHeight="1">
      <c r="B690" s="31"/>
      <c r="C690" s="132" t="s">
        <v>1126</v>
      </c>
      <c r="D690" s="132" t="s">
        <v>192</v>
      </c>
      <c r="E690" s="133" t="s">
        <v>1410</v>
      </c>
      <c r="F690" s="134" t="s">
        <v>1411</v>
      </c>
      <c r="G690" s="135" t="s">
        <v>210</v>
      </c>
      <c r="H690" s="136">
        <v>0.10100000000000001</v>
      </c>
      <c r="I690" s="137"/>
      <c r="J690" s="138">
        <f>ROUND(I690*H690,2)</f>
        <v>0</v>
      </c>
      <c r="K690" s="134" t="s">
        <v>1</v>
      </c>
      <c r="L690" s="31"/>
      <c r="M690" s="139" t="s">
        <v>1</v>
      </c>
      <c r="N690" s="140" t="s">
        <v>44</v>
      </c>
      <c r="P690" s="141">
        <f>O690*H690</f>
        <v>0</v>
      </c>
      <c r="Q690" s="141">
        <v>0</v>
      </c>
      <c r="R690" s="141">
        <f>Q690*H690</f>
        <v>0</v>
      </c>
      <c r="S690" s="141">
        <v>0</v>
      </c>
      <c r="T690" s="142">
        <f>S690*H690</f>
        <v>0</v>
      </c>
      <c r="AR690" s="143" t="s">
        <v>237</v>
      </c>
      <c r="AT690" s="143" t="s">
        <v>192</v>
      </c>
      <c r="AU690" s="143" t="s">
        <v>89</v>
      </c>
      <c r="AY690" s="16" t="s">
        <v>190</v>
      </c>
      <c r="BE690" s="144">
        <f>IF(N690="základní",J690,0)</f>
        <v>0</v>
      </c>
      <c r="BF690" s="144">
        <f>IF(N690="snížená",J690,0)</f>
        <v>0</v>
      </c>
      <c r="BG690" s="144">
        <f>IF(N690="zákl. přenesená",J690,0)</f>
        <v>0</v>
      </c>
      <c r="BH690" s="144">
        <f>IF(N690="sníž. přenesená",J690,0)</f>
        <v>0</v>
      </c>
      <c r="BI690" s="144">
        <f>IF(N690="nulová",J690,0)</f>
        <v>0</v>
      </c>
      <c r="BJ690" s="16" t="s">
        <v>87</v>
      </c>
      <c r="BK690" s="144">
        <f>ROUND(I690*H690,2)</f>
        <v>0</v>
      </c>
      <c r="BL690" s="16" t="s">
        <v>237</v>
      </c>
      <c r="BM690" s="143" t="s">
        <v>1129</v>
      </c>
    </row>
    <row r="691" spans="2:65" s="1" customFormat="1">
      <c r="B691" s="31"/>
      <c r="D691" s="145" t="s">
        <v>198</v>
      </c>
      <c r="F691" s="146" t="s">
        <v>1411</v>
      </c>
      <c r="I691" s="147"/>
      <c r="L691" s="31"/>
      <c r="M691" s="148"/>
      <c r="T691" s="55"/>
      <c r="AT691" s="16" t="s">
        <v>198</v>
      </c>
      <c r="AU691" s="16" t="s">
        <v>89</v>
      </c>
    </row>
    <row r="692" spans="2:65" s="1" customFormat="1" ht="19.5">
      <c r="B692" s="31"/>
      <c r="D692" s="145" t="s">
        <v>403</v>
      </c>
      <c r="F692" s="151" t="s">
        <v>2161</v>
      </c>
      <c r="I692" s="147"/>
      <c r="L692" s="31"/>
      <c r="M692" s="148"/>
      <c r="T692" s="55"/>
      <c r="AT692" s="16" t="s">
        <v>403</v>
      </c>
      <c r="AU692" s="16" t="s">
        <v>89</v>
      </c>
    </row>
    <row r="693" spans="2:65" s="1" customFormat="1" ht="24.2" customHeight="1">
      <c r="B693" s="31"/>
      <c r="C693" s="132" t="s">
        <v>656</v>
      </c>
      <c r="D693" s="132" t="s">
        <v>192</v>
      </c>
      <c r="E693" s="133" t="s">
        <v>1414</v>
      </c>
      <c r="F693" s="134" t="s">
        <v>1415</v>
      </c>
      <c r="G693" s="135" t="s">
        <v>265</v>
      </c>
      <c r="H693" s="136">
        <v>5.4039999999999999</v>
      </c>
      <c r="I693" s="137"/>
      <c r="J693" s="138">
        <f>ROUND(I693*H693,2)</f>
        <v>0</v>
      </c>
      <c r="K693" s="134" t="s">
        <v>196</v>
      </c>
      <c r="L693" s="31"/>
      <c r="M693" s="139" t="s">
        <v>1</v>
      </c>
      <c r="N693" s="140" t="s">
        <v>44</v>
      </c>
      <c r="P693" s="141">
        <f>O693*H693</f>
        <v>0</v>
      </c>
      <c r="Q693" s="141">
        <v>0</v>
      </c>
      <c r="R693" s="141">
        <f>Q693*H693</f>
        <v>0</v>
      </c>
      <c r="S693" s="141">
        <v>0</v>
      </c>
      <c r="T693" s="142">
        <f>S693*H693</f>
        <v>0</v>
      </c>
      <c r="AR693" s="143" t="s">
        <v>237</v>
      </c>
      <c r="AT693" s="143" t="s">
        <v>192</v>
      </c>
      <c r="AU693" s="143" t="s">
        <v>89</v>
      </c>
      <c r="AY693" s="16" t="s">
        <v>190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6" t="s">
        <v>87</v>
      </c>
      <c r="BK693" s="144">
        <f>ROUND(I693*H693,2)</f>
        <v>0</v>
      </c>
      <c r="BL693" s="16" t="s">
        <v>237</v>
      </c>
      <c r="BM693" s="143" t="s">
        <v>1134</v>
      </c>
    </row>
    <row r="694" spans="2:65" s="1" customFormat="1" ht="29.25">
      <c r="B694" s="31"/>
      <c r="D694" s="145" t="s">
        <v>198</v>
      </c>
      <c r="F694" s="146" t="s">
        <v>1417</v>
      </c>
      <c r="I694" s="147"/>
      <c r="L694" s="31"/>
      <c r="M694" s="148"/>
      <c r="T694" s="55"/>
      <c r="AT694" s="16" t="s">
        <v>198</v>
      </c>
      <c r="AU694" s="16" t="s">
        <v>89</v>
      </c>
    </row>
    <row r="695" spans="2:65" s="1" customFormat="1">
      <c r="B695" s="31"/>
      <c r="D695" s="149" t="s">
        <v>200</v>
      </c>
      <c r="F695" s="150" t="s">
        <v>1418</v>
      </c>
      <c r="I695" s="147"/>
      <c r="L695" s="31"/>
      <c r="M695" s="148"/>
      <c r="T695" s="55"/>
      <c r="AT695" s="16" t="s">
        <v>200</v>
      </c>
      <c r="AU695" s="16" t="s">
        <v>89</v>
      </c>
    </row>
    <row r="696" spans="2:65" s="11" customFormat="1" ht="22.9" customHeight="1">
      <c r="B696" s="121"/>
      <c r="D696" s="122" t="s">
        <v>78</v>
      </c>
      <c r="E696" s="130" t="s">
        <v>1419</v>
      </c>
      <c r="F696" s="130" t="s">
        <v>1420</v>
      </c>
      <c r="I696" s="124"/>
      <c r="J696" s="131">
        <f>BK696</f>
        <v>0</v>
      </c>
      <c r="L696" s="121"/>
      <c r="M696" s="125"/>
      <c r="P696" s="126">
        <f>SUM(P697:P711)</f>
        <v>0</v>
      </c>
      <c r="R696" s="126">
        <f>SUM(R697:R711)</f>
        <v>0.63047808000000005</v>
      </c>
      <c r="T696" s="127">
        <f>SUM(T697:T711)</f>
        <v>0</v>
      </c>
      <c r="AR696" s="122" t="s">
        <v>89</v>
      </c>
      <c r="AT696" s="128" t="s">
        <v>78</v>
      </c>
      <c r="AU696" s="128" t="s">
        <v>87</v>
      </c>
      <c r="AY696" s="122" t="s">
        <v>190</v>
      </c>
      <c r="BK696" s="129">
        <f>SUM(BK697:BK711)</f>
        <v>0</v>
      </c>
    </row>
    <row r="697" spans="2:65" s="1" customFormat="1" ht="24.2" customHeight="1">
      <c r="B697" s="31"/>
      <c r="C697" s="132" t="s">
        <v>1509</v>
      </c>
      <c r="D697" s="132" t="s">
        <v>192</v>
      </c>
      <c r="E697" s="133" t="s">
        <v>1422</v>
      </c>
      <c r="F697" s="134" t="s">
        <v>1423</v>
      </c>
      <c r="G697" s="135" t="s">
        <v>195</v>
      </c>
      <c r="H697" s="136">
        <v>77.760000000000005</v>
      </c>
      <c r="I697" s="137"/>
      <c r="J697" s="138">
        <f>ROUND(I697*H697,2)</f>
        <v>0</v>
      </c>
      <c r="K697" s="134" t="s">
        <v>196</v>
      </c>
      <c r="L697" s="31"/>
      <c r="M697" s="139" t="s">
        <v>1</v>
      </c>
      <c r="N697" s="140" t="s">
        <v>44</v>
      </c>
      <c r="P697" s="141">
        <f>O697*H697</f>
        <v>0</v>
      </c>
      <c r="Q697" s="141">
        <v>8.0800000000000002E-4</v>
      </c>
      <c r="R697" s="141">
        <f>Q697*H697</f>
        <v>6.283008000000001E-2</v>
      </c>
      <c r="S697" s="141">
        <v>0</v>
      </c>
      <c r="T697" s="142">
        <f>S697*H697</f>
        <v>0</v>
      </c>
      <c r="AR697" s="143" t="s">
        <v>237</v>
      </c>
      <c r="AT697" s="143" t="s">
        <v>192</v>
      </c>
      <c r="AU697" s="143" t="s">
        <v>89</v>
      </c>
      <c r="AY697" s="16" t="s">
        <v>190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6" t="s">
        <v>87</v>
      </c>
      <c r="BK697" s="144">
        <f>ROUND(I697*H697,2)</f>
        <v>0</v>
      </c>
      <c r="BL697" s="16" t="s">
        <v>237</v>
      </c>
      <c r="BM697" s="143" t="s">
        <v>2403</v>
      </c>
    </row>
    <row r="698" spans="2:65" s="1" customFormat="1" ht="19.5">
      <c r="B698" s="31"/>
      <c r="D698" s="145" t="s">
        <v>198</v>
      </c>
      <c r="F698" s="146" t="s">
        <v>1425</v>
      </c>
      <c r="I698" s="147"/>
      <c r="L698" s="31"/>
      <c r="M698" s="148"/>
      <c r="T698" s="55"/>
      <c r="AT698" s="16" t="s">
        <v>198</v>
      </c>
      <c r="AU698" s="16" t="s">
        <v>89</v>
      </c>
    </row>
    <row r="699" spans="2:65" s="1" customFormat="1">
      <c r="B699" s="31"/>
      <c r="D699" s="149" t="s">
        <v>200</v>
      </c>
      <c r="F699" s="150" t="s">
        <v>1426</v>
      </c>
      <c r="I699" s="147"/>
      <c r="L699" s="31"/>
      <c r="M699" s="148"/>
      <c r="T699" s="55"/>
      <c r="AT699" s="16" t="s">
        <v>200</v>
      </c>
      <c r="AU699" s="16" t="s">
        <v>89</v>
      </c>
    </row>
    <row r="700" spans="2:65" s="12" customFormat="1">
      <c r="B700" s="162"/>
      <c r="D700" s="145" t="s">
        <v>1427</v>
      </c>
      <c r="E700" s="163" t="s">
        <v>1</v>
      </c>
      <c r="F700" s="164" t="s">
        <v>2233</v>
      </c>
      <c r="H700" s="163" t="s">
        <v>1</v>
      </c>
      <c r="I700" s="165"/>
      <c r="L700" s="162"/>
      <c r="M700" s="166"/>
      <c r="T700" s="167"/>
      <c r="AT700" s="163" t="s">
        <v>1427</v>
      </c>
      <c r="AU700" s="163" t="s">
        <v>89</v>
      </c>
      <c r="AV700" s="12" t="s">
        <v>87</v>
      </c>
      <c r="AW700" s="12" t="s">
        <v>34</v>
      </c>
      <c r="AX700" s="12" t="s">
        <v>79</v>
      </c>
      <c r="AY700" s="163" t="s">
        <v>190</v>
      </c>
    </row>
    <row r="701" spans="2:65" s="12" customFormat="1">
      <c r="B701" s="162"/>
      <c r="D701" s="145" t="s">
        <v>1427</v>
      </c>
      <c r="E701" s="163" t="s">
        <v>1</v>
      </c>
      <c r="F701" s="164" t="s">
        <v>2404</v>
      </c>
      <c r="H701" s="163" t="s">
        <v>1</v>
      </c>
      <c r="I701" s="165"/>
      <c r="L701" s="162"/>
      <c r="M701" s="166"/>
      <c r="T701" s="167"/>
      <c r="AT701" s="163" t="s">
        <v>1427</v>
      </c>
      <c r="AU701" s="163" t="s">
        <v>89</v>
      </c>
      <c r="AV701" s="12" t="s">
        <v>87</v>
      </c>
      <c r="AW701" s="12" t="s">
        <v>34</v>
      </c>
      <c r="AX701" s="12" t="s">
        <v>79</v>
      </c>
      <c r="AY701" s="163" t="s">
        <v>190</v>
      </c>
    </row>
    <row r="702" spans="2:65" s="13" customFormat="1">
      <c r="B702" s="168"/>
      <c r="D702" s="145" t="s">
        <v>1427</v>
      </c>
      <c r="E702" s="169" t="s">
        <v>1</v>
      </c>
      <c r="F702" s="170" t="s">
        <v>2405</v>
      </c>
      <c r="H702" s="171">
        <v>38.880000000000003</v>
      </c>
      <c r="I702" s="172"/>
      <c r="L702" s="168"/>
      <c r="M702" s="173"/>
      <c r="T702" s="174"/>
      <c r="AT702" s="169" t="s">
        <v>1427</v>
      </c>
      <c r="AU702" s="169" t="s">
        <v>89</v>
      </c>
      <c r="AV702" s="13" t="s">
        <v>89</v>
      </c>
      <c r="AW702" s="13" t="s">
        <v>34</v>
      </c>
      <c r="AX702" s="13" t="s">
        <v>79</v>
      </c>
      <c r="AY702" s="169" t="s">
        <v>190</v>
      </c>
    </row>
    <row r="703" spans="2:65" s="12" customFormat="1">
      <c r="B703" s="162"/>
      <c r="D703" s="145" t="s">
        <v>1427</v>
      </c>
      <c r="E703" s="163" t="s">
        <v>1</v>
      </c>
      <c r="F703" s="164" t="s">
        <v>1428</v>
      </c>
      <c r="H703" s="163" t="s">
        <v>1</v>
      </c>
      <c r="I703" s="165"/>
      <c r="L703" s="162"/>
      <c r="M703" s="166"/>
      <c r="T703" s="167"/>
      <c r="AT703" s="163" t="s">
        <v>1427</v>
      </c>
      <c r="AU703" s="163" t="s">
        <v>89</v>
      </c>
      <c r="AV703" s="12" t="s">
        <v>87</v>
      </c>
      <c r="AW703" s="12" t="s">
        <v>34</v>
      </c>
      <c r="AX703" s="12" t="s">
        <v>79</v>
      </c>
      <c r="AY703" s="163" t="s">
        <v>190</v>
      </c>
    </row>
    <row r="704" spans="2:65" s="12" customFormat="1">
      <c r="B704" s="162"/>
      <c r="D704" s="145" t="s">
        <v>1427</v>
      </c>
      <c r="E704" s="163" t="s">
        <v>1</v>
      </c>
      <c r="F704" s="164" t="s">
        <v>2404</v>
      </c>
      <c r="H704" s="163" t="s">
        <v>1</v>
      </c>
      <c r="I704" s="165"/>
      <c r="L704" s="162"/>
      <c r="M704" s="166"/>
      <c r="T704" s="167"/>
      <c r="AT704" s="163" t="s">
        <v>1427</v>
      </c>
      <c r="AU704" s="163" t="s">
        <v>89</v>
      </c>
      <c r="AV704" s="12" t="s">
        <v>87</v>
      </c>
      <c r="AW704" s="12" t="s">
        <v>34</v>
      </c>
      <c r="AX704" s="12" t="s">
        <v>79</v>
      </c>
      <c r="AY704" s="163" t="s">
        <v>190</v>
      </c>
    </row>
    <row r="705" spans="2:65" s="13" customFormat="1">
      <c r="B705" s="168"/>
      <c r="D705" s="145" t="s">
        <v>1427</v>
      </c>
      <c r="E705" s="169" t="s">
        <v>1</v>
      </c>
      <c r="F705" s="170" t="s">
        <v>2406</v>
      </c>
      <c r="H705" s="171">
        <v>12.96</v>
      </c>
      <c r="I705" s="172"/>
      <c r="L705" s="168"/>
      <c r="M705" s="173"/>
      <c r="T705" s="174"/>
      <c r="AT705" s="169" t="s">
        <v>1427</v>
      </c>
      <c r="AU705" s="169" t="s">
        <v>89</v>
      </c>
      <c r="AV705" s="13" t="s">
        <v>89</v>
      </c>
      <c r="AW705" s="13" t="s">
        <v>34</v>
      </c>
      <c r="AX705" s="13" t="s">
        <v>79</v>
      </c>
      <c r="AY705" s="169" t="s">
        <v>190</v>
      </c>
    </row>
    <row r="706" spans="2:65" s="12" customFormat="1">
      <c r="B706" s="162"/>
      <c r="D706" s="145" t="s">
        <v>1427</v>
      </c>
      <c r="E706" s="163" t="s">
        <v>1</v>
      </c>
      <c r="F706" s="164" t="s">
        <v>2236</v>
      </c>
      <c r="H706" s="163" t="s">
        <v>1</v>
      </c>
      <c r="I706" s="165"/>
      <c r="L706" s="162"/>
      <c r="M706" s="166"/>
      <c r="T706" s="167"/>
      <c r="AT706" s="163" t="s">
        <v>1427</v>
      </c>
      <c r="AU706" s="163" t="s">
        <v>89</v>
      </c>
      <c r="AV706" s="12" t="s">
        <v>87</v>
      </c>
      <c r="AW706" s="12" t="s">
        <v>34</v>
      </c>
      <c r="AX706" s="12" t="s">
        <v>79</v>
      </c>
      <c r="AY706" s="163" t="s">
        <v>190</v>
      </c>
    </row>
    <row r="707" spans="2:65" s="12" customFormat="1">
      <c r="B707" s="162"/>
      <c r="D707" s="145" t="s">
        <v>1427</v>
      </c>
      <c r="E707" s="163" t="s">
        <v>1</v>
      </c>
      <c r="F707" s="164" t="s">
        <v>2404</v>
      </c>
      <c r="H707" s="163" t="s">
        <v>1</v>
      </c>
      <c r="I707" s="165"/>
      <c r="L707" s="162"/>
      <c r="M707" s="166"/>
      <c r="T707" s="167"/>
      <c r="AT707" s="163" t="s">
        <v>1427</v>
      </c>
      <c r="AU707" s="163" t="s">
        <v>89</v>
      </c>
      <c r="AV707" s="12" t="s">
        <v>87</v>
      </c>
      <c r="AW707" s="12" t="s">
        <v>34</v>
      </c>
      <c r="AX707" s="12" t="s">
        <v>79</v>
      </c>
      <c r="AY707" s="163" t="s">
        <v>190</v>
      </c>
    </row>
    <row r="708" spans="2:65" s="13" customFormat="1">
      <c r="B708" s="168"/>
      <c r="D708" s="145" t="s">
        <v>1427</v>
      </c>
      <c r="E708" s="169" t="s">
        <v>1</v>
      </c>
      <c r="F708" s="170" t="s">
        <v>2380</v>
      </c>
      <c r="H708" s="171">
        <v>25.92</v>
      </c>
      <c r="I708" s="172"/>
      <c r="L708" s="168"/>
      <c r="M708" s="173"/>
      <c r="T708" s="174"/>
      <c r="AT708" s="169" t="s">
        <v>1427</v>
      </c>
      <c r="AU708" s="169" t="s">
        <v>89</v>
      </c>
      <c r="AV708" s="13" t="s">
        <v>89</v>
      </c>
      <c r="AW708" s="13" t="s">
        <v>34</v>
      </c>
      <c r="AX708" s="13" t="s">
        <v>79</v>
      </c>
      <c r="AY708" s="169" t="s">
        <v>190</v>
      </c>
    </row>
    <row r="709" spans="2:65" s="14" customFormat="1">
      <c r="B709" s="175"/>
      <c r="D709" s="145" t="s">
        <v>1427</v>
      </c>
      <c r="E709" s="176" t="s">
        <v>1</v>
      </c>
      <c r="F709" s="177" t="s">
        <v>1431</v>
      </c>
      <c r="H709" s="178">
        <v>77.760000000000005</v>
      </c>
      <c r="I709" s="179"/>
      <c r="L709" s="175"/>
      <c r="M709" s="180"/>
      <c r="T709" s="181"/>
      <c r="AT709" s="176" t="s">
        <v>1427</v>
      </c>
      <c r="AU709" s="176" t="s">
        <v>89</v>
      </c>
      <c r="AV709" s="14" t="s">
        <v>197</v>
      </c>
      <c r="AW709" s="14" t="s">
        <v>34</v>
      </c>
      <c r="AX709" s="14" t="s">
        <v>87</v>
      </c>
      <c r="AY709" s="176" t="s">
        <v>190</v>
      </c>
    </row>
    <row r="710" spans="2:65" s="1" customFormat="1" ht="24.2" customHeight="1">
      <c r="B710" s="31"/>
      <c r="C710" s="152" t="s">
        <v>850</v>
      </c>
      <c r="D710" s="152" t="s">
        <v>426</v>
      </c>
      <c r="E710" s="153" t="s">
        <v>1432</v>
      </c>
      <c r="F710" s="154" t="s">
        <v>1433</v>
      </c>
      <c r="G710" s="155" t="s">
        <v>195</v>
      </c>
      <c r="H710" s="156">
        <v>77.760000000000005</v>
      </c>
      <c r="I710" s="157"/>
      <c r="J710" s="158">
        <f>ROUND(I710*H710,2)</f>
        <v>0</v>
      </c>
      <c r="K710" s="154" t="s">
        <v>1</v>
      </c>
      <c r="L710" s="159"/>
      <c r="M710" s="160" t="s">
        <v>1</v>
      </c>
      <c r="N710" s="161" t="s">
        <v>44</v>
      </c>
      <c r="P710" s="141">
        <f>O710*H710</f>
        <v>0</v>
      </c>
      <c r="Q710" s="141">
        <v>7.3000000000000001E-3</v>
      </c>
      <c r="R710" s="141">
        <f>Q710*H710</f>
        <v>0.56764800000000004</v>
      </c>
      <c r="S710" s="141">
        <v>0</v>
      </c>
      <c r="T710" s="142">
        <f>S710*H710</f>
        <v>0</v>
      </c>
      <c r="AR710" s="143" t="s">
        <v>281</v>
      </c>
      <c r="AT710" s="143" t="s">
        <v>426</v>
      </c>
      <c r="AU710" s="143" t="s">
        <v>89</v>
      </c>
      <c r="AY710" s="16" t="s">
        <v>190</v>
      </c>
      <c r="BE710" s="144">
        <f>IF(N710="základní",J710,0)</f>
        <v>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6" t="s">
        <v>87</v>
      </c>
      <c r="BK710" s="144">
        <f>ROUND(I710*H710,2)</f>
        <v>0</v>
      </c>
      <c r="BL710" s="16" t="s">
        <v>237</v>
      </c>
      <c r="BM710" s="143" t="s">
        <v>2407</v>
      </c>
    </row>
    <row r="711" spans="2:65" s="1" customFormat="1">
      <c r="B711" s="31"/>
      <c r="D711" s="145" t="s">
        <v>198</v>
      </c>
      <c r="F711" s="146" t="s">
        <v>1435</v>
      </c>
      <c r="I711" s="147"/>
      <c r="L711" s="31"/>
      <c r="M711" s="148"/>
      <c r="T711" s="55"/>
      <c r="AT711" s="16" t="s">
        <v>198</v>
      </c>
      <c r="AU711" s="16" t="s">
        <v>89</v>
      </c>
    </row>
    <row r="712" spans="2:65" s="11" customFormat="1" ht="22.9" customHeight="1">
      <c r="B712" s="121"/>
      <c r="D712" s="122" t="s">
        <v>78</v>
      </c>
      <c r="E712" s="130" t="s">
        <v>1436</v>
      </c>
      <c r="F712" s="130" t="s">
        <v>1437</v>
      </c>
      <c r="I712" s="124"/>
      <c r="J712" s="131">
        <f>BK712</f>
        <v>0</v>
      </c>
      <c r="L712" s="121"/>
      <c r="M712" s="125"/>
      <c r="P712" s="126">
        <f>SUM(P713:P729)</f>
        <v>0</v>
      </c>
      <c r="R712" s="126">
        <f>SUM(R713:R729)</f>
        <v>2.2985820000000001E-2</v>
      </c>
      <c r="T712" s="127">
        <f>SUM(T713:T729)</f>
        <v>0</v>
      </c>
      <c r="AR712" s="122" t="s">
        <v>89</v>
      </c>
      <c r="AT712" s="128" t="s">
        <v>78</v>
      </c>
      <c r="AU712" s="128" t="s">
        <v>87</v>
      </c>
      <c r="AY712" s="122" t="s">
        <v>190</v>
      </c>
      <c r="BK712" s="129">
        <f>SUM(BK713:BK729)</f>
        <v>0</v>
      </c>
    </row>
    <row r="713" spans="2:65" s="1" customFormat="1" ht="16.5" customHeight="1">
      <c r="B713" s="31"/>
      <c r="C713" s="132" t="s">
        <v>1136</v>
      </c>
      <c r="D713" s="132" t="s">
        <v>192</v>
      </c>
      <c r="E713" s="133" t="s">
        <v>1438</v>
      </c>
      <c r="F713" s="134" t="s">
        <v>1439</v>
      </c>
      <c r="G713" s="135" t="s">
        <v>204</v>
      </c>
      <c r="H713" s="136">
        <v>8</v>
      </c>
      <c r="I713" s="137"/>
      <c r="J713" s="138">
        <f>ROUND(I713*H713,2)</f>
        <v>0</v>
      </c>
      <c r="K713" s="134" t="s">
        <v>196</v>
      </c>
      <c r="L713" s="31"/>
      <c r="M713" s="139" t="s">
        <v>1</v>
      </c>
      <c r="N713" s="140" t="s">
        <v>44</v>
      </c>
      <c r="P713" s="141">
        <f>O713*H713</f>
        <v>0</v>
      </c>
      <c r="Q713" s="141">
        <v>1.2906E-3</v>
      </c>
      <c r="R713" s="141">
        <f>Q713*H713</f>
        <v>1.03248E-2</v>
      </c>
      <c r="S713" s="141">
        <v>0</v>
      </c>
      <c r="T713" s="142">
        <f>S713*H713</f>
        <v>0</v>
      </c>
      <c r="AR713" s="143" t="s">
        <v>237</v>
      </c>
      <c r="AT713" s="143" t="s">
        <v>192</v>
      </c>
      <c r="AU713" s="143" t="s">
        <v>89</v>
      </c>
      <c r="AY713" s="16" t="s">
        <v>190</v>
      </c>
      <c r="BE713" s="144">
        <f>IF(N713="základní",J713,0)</f>
        <v>0</v>
      </c>
      <c r="BF713" s="144">
        <f>IF(N713="snížená",J713,0)</f>
        <v>0</v>
      </c>
      <c r="BG713" s="144">
        <f>IF(N713="zákl. přenesená",J713,0)</f>
        <v>0</v>
      </c>
      <c r="BH713" s="144">
        <f>IF(N713="sníž. přenesená",J713,0)</f>
        <v>0</v>
      </c>
      <c r="BI713" s="144">
        <f>IF(N713="nulová",J713,0)</f>
        <v>0</v>
      </c>
      <c r="BJ713" s="16" t="s">
        <v>87</v>
      </c>
      <c r="BK713" s="144">
        <f>ROUND(I713*H713,2)</f>
        <v>0</v>
      </c>
      <c r="BL713" s="16" t="s">
        <v>237</v>
      </c>
      <c r="BM713" s="143" t="s">
        <v>1139</v>
      </c>
    </row>
    <row r="714" spans="2:65" s="1" customFormat="1" ht="19.5">
      <c r="B714" s="31"/>
      <c r="D714" s="145" t="s">
        <v>198</v>
      </c>
      <c r="F714" s="146" t="s">
        <v>1441</v>
      </c>
      <c r="I714" s="147"/>
      <c r="L714" s="31"/>
      <c r="M714" s="148"/>
      <c r="T714" s="55"/>
      <c r="AT714" s="16" t="s">
        <v>198</v>
      </c>
      <c r="AU714" s="16" t="s">
        <v>89</v>
      </c>
    </row>
    <row r="715" spans="2:65" s="1" customFormat="1">
      <c r="B715" s="31"/>
      <c r="D715" s="149" t="s">
        <v>200</v>
      </c>
      <c r="F715" s="150" t="s">
        <v>1442</v>
      </c>
      <c r="I715" s="147"/>
      <c r="L715" s="31"/>
      <c r="M715" s="148"/>
      <c r="T715" s="55"/>
      <c r="AT715" s="16" t="s">
        <v>200</v>
      </c>
      <c r="AU715" s="16" t="s">
        <v>89</v>
      </c>
    </row>
    <row r="716" spans="2:65" s="1" customFormat="1" ht="21.75" customHeight="1">
      <c r="B716" s="31"/>
      <c r="C716" s="132" t="s">
        <v>663</v>
      </c>
      <c r="D716" s="132" t="s">
        <v>192</v>
      </c>
      <c r="E716" s="133" t="s">
        <v>1444</v>
      </c>
      <c r="F716" s="134" t="s">
        <v>1445</v>
      </c>
      <c r="G716" s="135" t="s">
        <v>368</v>
      </c>
      <c r="H716" s="136">
        <v>1.5</v>
      </c>
      <c r="I716" s="137"/>
      <c r="J716" s="138">
        <f>ROUND(I716*H716,2)</f>
        <v>0</v>
      </c>
      <c r="K716" s="134" t="s">
        <v>196</v>
      </c>
      <c r="L716" s="31"/>
      <c r="M716" s="139" t="s">
        <v>1</v>
      </c>
      <c r="N716" s="140" t="s">
        <v>44</v>
      </c>
      <c r="P716" s="141">
        <f>O716*H716</f>
        <v>0</v>
      </c>
      <c r="Q716" s="141">
        <v>1.9056800000000001E-3</v>
      </c>
      <c r="R716" s="141">
        <f>Q716*H716</f>
        <v>2.8585200000000002E-3</v>
      </c>
      <c r="S716" s="141">
        <v>0</v>
      </c>
      <c r="T716" s="142">
        <f>S716*H716</f>
        <v>0</v>
      </c>
      <c r="AR716" s="143" t="s">
        <v>237</v>
      </c>
      <c r="AT716" s="143" t="s">
        <v>192</v>
      </c>
      <c r="AU716" s="143" t="s">
        <v>89</v>
      </c>
      <c r="AY716" s="16" t="s">
        <v>190</v>
      </c>
      <c r="BE716" s="144">
        <f>IF(N716="základní",J716,0)</f>
        <v>0</v>
      </c>
      <c r="BF716" s="144">
        <f>IF(N716="snížená",J716,0)</f>
        <v>0</v>
      </c>
      <c r="BG716" s="144">
        <f>IF(N716="zákl. přenesená",J716,0)</f>
        <v>0</v>
      </c>
      <c r="BH716" s="144">
        <f>IF(N716="sníž. přenesená",J716,0)</f>
        <v>0</v>
      </c>
      <c r="BI716" s="144">
        <f>IF(N716="nulová",J716,0)</f>
        <v>0</v>
      </c>
      <c r="BJ716" s="16" t="s">
        <v>87</v>
      </c>
      <c r="BK716" s="144">
        <f>ROUND(I716*H716,2)</f>
        <v>0</v>
      </c>
      <c r="BL716" s="16" t="s">
        <v>237</v>
      </c>
      <c r="BM716" s="143" t="s">
        <v>1143</v>
      </c>
    </row>
    <row r="717" spans="2:65" s="1" customFormat="1">
      <c r="B717" s="31"/>
      <c r="D717" s="145" t="s">
        <v>198</v>
      </c>
      <c r="F717" s="146" t="s">
        <v>1447</v>
      </c>
      <c r="I717" s="147"/>
      <c r="L717" s="31"/>
      <c r="M717" s="148"/>
      <c r="T717" s="55"/>
      <c r="AT717" s="16" t="s">
        <v>198</v>
      </c>
      <c r="AU717" s="16" t="s">
        <v>89</v>
      </c>
    </row>
    <row r="718" spans="2:65" s="1" customFormat="1">
      <c r="B718" s="31"/>
      <c r="D718" s="149" t="s">
        <v>200</v>
      </c>
      <c r="F718" s="150" t="s">
        <v>1448</v>
      </c>
      <c r="I718" s="147"/>
      <c r="L718" s="31"/>
      <c r="M718" s="148"/>
      <c r="T718" s="55"/>
      <c r="AT718" s="16" t="s">
        <v>200</v>
      </c>
      <c r="AU718" s="16" t="s">
        <v>89</v>
      </c>
    </row>
    <row r="719" spans="2:65" s="1" customFormat="1" ht="16.5" customHeight="1">
      <c r="B719" s="31"/>
      <c r="C719" s="132" t="s">
        <v>1144</v>
      </c>
      <c r="D719" s="132" t="s">
        <v>192</v>
      </c>
      <c r="E719" s="133" t="s">
        <v>1449</v>
      </c>
      <c r="F719" s="134" t="s">
        <v>1450</v>
      </c>
      <c r="G719" s="135" t="s">
        <v>368</v>
      </c>
      <c r="H719" s="136">
        <v>2.5</v>
      </c>
      <c r="I719" s="137"/>
      <c r="J719" s="138">
        <f>ROUND(I719*H719,2)</f>
        <v>0</v>
      </c>
      <c r="K719" s="134" t="s">
        <v>196</v>
      </c>
      <c r="L719" s="31"/>
      <c r="M719" s="139" t="s">
        <v>1</v>
      </c>
      <c r="N719" s="140" t="s">
        <v>44</v>
      </c>
      <c r="P719" s="141">
        <f>O719*H719</f>
        <v>0</v>
      </c>
      <c r="Q719" s="141">
        <v>1.3649999999999999E-3</v>
      </c>
      <c r="R719" s="141">
        <f>Q719*H719</f>
        <v>3.4124999999999997E-3</v>
      </c>
      <c r="S719" s="141">
        <v>0</v>
      </c>
      <c r="T719" s="142">
        <f>S719*H719</f>
        <v>0</v>
      </c>
      <c r="AR719" s="143" t="s">
        <v>237</v>
      </c>
      <c r="AT719" s="143" t="s">
        <v>192</v>
      </c>
      <c r="AU719" s="143" t="s">
        <v>89</v>
      </c>
      <c r="AY719" s="16" t="s">
        <v>190</v>
      </c>
      <c r="BE719" s="144">
        <f>IF(N719="základní",J719,0)</f>
        <v>0</v>
      </c>
      <c r="BF719" s="144">
        <f>IF(N719="snížená",J719,0)</f>
        <v>0</v>
      </c>
      <c r="BG719" s="144">
        <f>IF(N719="zákl. přenesená",J719,0)</f>
        <v>0</v>
      </c>
      <c r="BH719" s="144">
        <f>IF(N719="sníž. přenesená",J719,0)</f>
        <v>0</v>
      </c>
      <c r="BI719" s="144">
        <f>IF(N719="nulová",J719,0)</f>
        <v>0</v>
      </c>
      <c r="BJ719" s="16" t="s">
        <v>87</v>
      </c>
      <c r="BK719" s="144">
        <f>ROUND(I719*H719,2)</f>
        <v>0</v>
      </c>
      <c r="BL719" s="16" t="s">
        <v>237</v>
      </c>
      <c r="BM719" s="143" t="s">
        <v>1147</v>
      </c>
    </row>
    <row r="720" spans="2:65" s="1" customFormat="1">
      <c r="B720" s="31"/>
      <c r="D720" s="145" t="s">
        <v>198</v>
      </c>
      <c r="F720" s="146" t="s">
        <v>1452</v>
      </c>
      <c r="I720" s="147"/>
      <c r="L720" s="31"/>
      <c r="M720" s="148"/>
      <c r="T720" s="55"/>
      <c r="AT720" s="16" t="s">
        <v>198</v>
      </c>
      <c r="AU720" s="16" t="s">
        <v>89</v>
      </c>
    </row>
    <row r="721" spans="2:65" s="1" customFormat="1">
      <c r="B721" s="31"/>
      <c r="D721" s="149" t="s">
        <v>200</v>
      </c>
      <c r="F721" s="150" t="s">
        <v>1453</v>
      </c>
      <c r="I721" s="147"/>
      <c r="L721" s="31"/>
      <c r="M721" s="148"/>
      <c r="T721" s="55"/>
      <c r="AT721" s="16" t="s">
        <v>200</v>
      </c>
      <c r="AU721" s="16" t="s">
        <v>89</v>
      </c>
    </row>
    <row r="722" spans="2:65" s="1" customFormat="1" ht="24.2" customHeight="1">
      <c r="B722" s="31"/>
      <c r="C722" s="132" t="s">
        <v>669</v>
      </c>
      <c r="D722" s="132" t="s">
        <v>192</v>
      </c>
      <c r="E722" s="133" t="s">
        <v>1455</v>
      </c>
      <c r="F722" s="134" t="s">
        <v>1456</v>
      </c>
      <c r="G722" s="135" t="s">
        <v>204</v>
      </c>
      <c r="H722" s="136">
        <v>3</v>
      </c>
      <c r="I722" s="137"/>
      <c r="J722" s="138">
        <f>ROUND(I722*H722,2)</f>
        <v>0</v>
      </c>
      <c r="K722" s="134" t="s">
        <v>196</v>
      </c>
      <c r="L722" s="31"/>
      <c r="M722" s="139" t="s">
        <v>1</v>
      </c>
      <c r="N722" s="140" t="s">
        <v>44</v>
      </c>
      <c r="P722" s="141">
        <f>O722*H722</f>
        <v>0</v>
      </c>
      <c r="Q722" s="141">
        <v>2.1299999999999999E-3</v>
      </c>
      <c r="R722" s="141">
        <f>Q722*H722</f>
        <v>6.3899999999999998E-3</v>
      </c>
      <c r="S722" s="141">
        <v>0</v>
      </c>
      <c r="T722" s="142">
        <f>S722*H722</f>
        <v>0</v>
      </c>
      <c r="AR722" s="143" t="s">
        <v>237</v>
      </c>
      <c r="AT722" s="143" t="s">
        <v>192</v>
      </c>
      <c r="AU722" s="143" t="s">
        <v>89</v>
      </c>
      <c r="AY722" s="16" t="s">
        <v>190</v>
      </c>
      <c r="BE722" s="144">
        <f>IF(N722="základní",J722,0)</f>
        <v>0</v>
      </c>
      <c r="BF722" s="144">
        <f>IF(N722="snížená",J722,0)</f>
        <v>0</v>
      </c>
      <c r="BG722" s="144">
        <f>IF(N722="zákl. přenesená",J722,0)</f>
        <v>0</v>
      </c>
      <c r="BH722" s="144">
        <f>IF(N722="sníž. přenesená",J722,0)</f>
        <v>0</v>
      </c>
      <c r="BI722" s="144">
        <f>IF(N722="nulová",J722,0)</f>
        <v>0</v>
      </c>
      <c r="BJ722" s="16" t="s">
        <v>87</v>
      </c>
      <c r="BK722" s="144">
        <f>ROUND(I722*H722,2)</f>
        <v>0</v>
      </c>
      <c r="BL722" s="16" t="s">
        <v>237</v>
      </c>
      <c r="BM722" s="143" t="s">
        <v>1150</v>
      </c>
    </row>
    <row r="723" spans="2:65" s="1" customFormat="1" ht="19.5">
      <c r="B723" s="31"/>
      <c r="D723" s="145" t="s">
        <v>198</v>
      </c>
      <c r="F723" s="146" t="s">
        <v>1458</v>
      </c>
      <c r="I723" s="147"/>
      <c r="L723" s="31"/>
      <c r="M723" s="148"/>
      <c r="T723" s="55"/>
      <c r="AT723" s="16" t="s">
        <v>198</v>
      </c>
      <c r="AU723" s="16" t="s">
        <v>89</v>
      </c>
    </row>
    <row r="724" spans="2:65" s="1" customFormat="1">
      <c r="B724" s="31"/>
      <c r="D724" s="149" t="s">
        <v>200</v>
      </c>
      <c r="F724" s="150" t="s">
        <v>1459</v>
      </c>
      <c r="I724" s="147"/>
      <c r="L724" s="31"/>
      <c r="M724" s="148"/>
      <c r="T724" s="55"/>
      <c r="AT724" s="16" t="s">
        <v>200</v>
      </c>
      <c r="AU724" s="16" t="s">
        <v>89</v>
      </c>
    </row>
    <row r="725" spans="2:65" s="1" customFormat="1" ht="16.5" customHeight="1">
      <c r="B725" s="31"/>
      <c r="C725" s="132" t="s">
        <v>1151</v>
      </c>
      <c r="D725" s="132" t="s">
        <v>192</v>
      </c>
      <c r="E725" s="133" t="s">
        <v>1460</v>
      </c>
      <c r="F725" s="134" t="s">
        <v>1461</v>
      </c>
      <c r="G725" s="135" t="s">
        <v>204</v>
      </c>
      <c r="H725" s="136">
        <v>5</v>
      </c>
      <c r="I725" s="137"/>
      <c r="J725" s="138">
        <f>ROUND(I725*H725,2)</f>
        <v>0</v>
      </c>
      <c r="K725" s="134" t="s">
        <v>1</v>
      </c>
      <c r="L725" s="31"/>
      <c r="M725" s="139" t="s">
        <v>1</v>
      </c>
      <c r="N725" s="140" t="s">
        <v>44</v>
      </c>
      <c r="P725" s="141">
        <f>O725*H725</f>
        <v>0</v>
      </c>
      <c r="Q725" s="141">
        <v>0</v>
      </c>
      <c r="R725" s="141">
        <f>Q725*H725</f>
        <v>0</v>
      </c>
      <c r="S725" s="141">
        <v>0</v>
      </c>
      <c r="T725" s="142">
        <f>S725*H725</f>
        <v>0</v>
      </c>
      <c r="AR725" s="143" t="s">
        <v>237</v>
      </c>
      <c r="AT725" s="143" t="s">
        <v>192</v>
      </c>
      <c r="AU725" s="143" t="s">
        <v>89</v>
      </c>
      <c r="AY725" s="16" t="s">
        <v>190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6" t="s">
        <v>87</v>
      </c>
      <c r="BK725" s="144">
        <f>ROUND(I725*H725,2)</f>
        <v>0</v>
      </c>
      <c r="BL725" s="16" t="s">
        <v>237</v>
      </c>
      <c r="BM725" s="143" t="s">
        <v>1154</v>
      </c>
    </row>
    <row r="726" spans="2:65" s="1" customFormat="1">
      <c r="B726" s="31"/>
      <c r="D726" s="145" t="s">
        <v>198</v>
      </c>
      <c r="F726" s="146" t="s">
        <v>1463</v>
      </c>
      <c r="I726" s="147"/>
      <c r="L726" s="31"/>
      <c r="M726" s="148"/>
      <c r="T726" s="55"/>
      <c r="AT726" s="16" t="s">
        <v>198</v>
      </c>
      <c r="AU726" s="16" t="s">
        <v>89</v>
      </c>
    </row>
    <row r="727" spans="2:65" s="1" customFormat="1" ht="24.2" customHeight="1">
      <c r="B727" s="31"/>
      <c r="C727" s="132" t="s">
        <v>675</v>
      </c>
      <c r="D727" s="132" t="s">
        <v>192</v>
      </c>
      <c r="E727" s="133" t="s">
        <v>1465</v>
      </c>
      <c r="F727" s="134" t="s">
        <v>1466</v>
      </c>
      <c r="G727" s="135" t="s">
        <v>265</v>
      </c>
      <c r="H727" s="136">
        <v>2.7E-2</v>
      </c>
      <c r="I727" s="137"/>
      <c r="J727" s="138">
        <f>ROUND(I727*H727,2)</f>
        <v>0</v>
      </c>
      <c r="K727" s="134" t="s">
        <v>196</v>
      </c>
      <c r="L727" s="31"/>
      <c r="M727" s="139" t="s">
        <v>1</v>
      </c>
      <c r="N727" s="140" t="s">
        <v>44</v>
      </c>
      <c r="P727" s="141">
        <f>O727*H727</f>
        <v>0</v>
      </c>
      <c r="Q727" s="141">
        <v>0</v>
      </c>
      <c r="R727" s="141">
        <f>Q727*H727</f>
        <v>0</v>
      </c>
      <c r="S727" s="141">
        <v>0</v>
      </c>
      <c r="T727" s="142">
        <f>S727*H727</f>
        <v>0</v>
      </c>
      <c r="AR727" s="143" t="s">
        <v>237</v>
      </c>
      <c r="AT727" s="143" t="s">
        <v>192</v>
      </c>
      <c r="AU727" s="143" t="s">
        <v>89</v>
      </c>
      <c r="AY727" s="16" t="s">
        <v>190</v>
      </c>
      <c r="BE727" s="144">
        <f>IF(N727="základní",J727,0)</f>
        <v>0</v>
      </c>
      <c r="BF727" s="144">
        <f>IF(N727="snížená",J727,0)</f>
        <v>0</v>
      </c>
      <c r="BG727" s="144">
        <f>IF(N727="zákl. přenesená",J727,0)</f>
        <v>0</v>
      </c>
      <c r="BH727" s="144">
        <f>IF(N727="sníž. přenesená",J727,0)</f>
        <v>0</v>
      </c>
      <c r="BI727" s="144">
        <f>IF(N727="nulová",J727,0)</f>
        <v>0</v>
      </c>
      <c r="BJ727" s="16" t="s">
        <v>87</v>
      </c>
      <c r="BK727" s="144">
        <f>ROUND(I727*H727,2)</f>
        <v>0</v>
      </c>
      <c r="BL727" s="16" t="s">
        <v>237</v>
      </c>
      <c r="BM727" s="143" t="s">
        <v>1159</v>
      </c>
    </row>
    <row r="728" spans="2:65" s="1" customFormat="1" ht="29.25">
      <c r="B728" s="31"/>
      <c r="D728" s="145" t="s">
        <v>198</v>
      </c>
      <c r="F728" s="146" t="s">
        <v>1468</v>
      </c>
      <c r="I728" s="147"/>
      <c r="L728" s="31"/>
      <c r="M728" s="148"/>
      <c r="T728" s="55"/>
      <c r="AT728" s="16" t="s">
        <v>198</v>
      </c>
      <c r="AU728" s="16" t="s">
        <v>89</v>
      </c>
    </row>
    <row r="729" spans="2:65" s="1" customFormat="1">
      <c r="B729" s="31"/>
      <c r="D729" s="149" t="s">
        <v>200</v>
      </c>
      <c r="F729" s="150" t="s">
        <v>1469</v>
      </c>
      <c r="I729" s="147"/>
      <c r="L729" s="31"/>
      <c r="M729" s="148"/>
      <c r="T729" s="55"/>
      <c r="AT729" s="16" t="s">
        <v>200</v>
      </c>
      <c r="AU729" s="16" t="s">
        <v>89</v>
      </c>
    </row>
    <row r="730" spans="2:65" s="11" customFormat="1" ht="22.9" customHeight="1">
      <c r="B730" s="121"/>
      <c r="D730" s="122" t="s">
        <v>78</v>
      </c>
      <c r="E730" s="130" t="s">
        <v>1470</v>
      </c>
      <c r="F730" s="130" t="s">
        <v>1471</v>
      </c>
      <c r="I730" s="124"/>
      <c r="J730" s="131">
        <f>BK730</f>
        <v>0</v>
      </c>
      <c r="L730" s="121"/>
      <c r="M730" s="125"/>
      <c r="P730" s="126">
        <f>SUM(P731:P748)</f>
        <v>0</v>
      </c>
      <c r="R730" s="126">
        <f>SUM(R731:R748)</f>
        <v>1.9187375999999999E-2</v>
      </c>
      <c r="T730" s="127">
        <f>SUM(T731:T748)</f>
        <v>2.1600000000000001E-2</v>
      </c>
      <c r="AR730" s="122" t="s">
        <v>89</v>
      </c>
      <c r="AT730" s="128" t="s">
        <v>78</v>
      </c>
      <c r="AU730" s="128" t="s">
        <v>87</v>
      </c>
      <c r="AY730" s="122" t="s">
        <v>190</v>
      </c>
      <c r="BK730" s="129">
        <f>SUM(BK731:BK748)</f>
        <v>0</v>
      </c>
    </row>
    <row r="731" spans="2:65" s="1" customFormat="1" ht="24.2" customHeight="1">
      <c r="B731" s="31"/>
      <c r="C731" s="132" t="s">
        <v>1162</v>
      </c>
      <c r="D731" s="132" t="s">
        <v>192</v>
      </c>
      <c r="E731" s="133" t="s">
        <v>1472</v>
      </c>
      <c r="F731" s="134" t="s">
        <v>1473</v>
      </c>
      <c r="G731" s="135" t="s">
        <v>204</v>
      </c>
      <c r="H731" s="136">
        <v>48</v>
      </c>
      <c r="I731" s="137"/>
      <c r="J731" s="138">
        <f>ROUND(I731*H731,2)</f>
        <v>0</v>
      </c>
      <c r="K731" s="134" t="s">
        <v>196</v>
      </c>
      <c r="L731" s="31"/>
      <c r="M731" s="139" t="s">
        <v>1</v>
      </c>
      <c r="N731" s="140" t="s">
        <v>44</v>
      </c>
      <c r="P731" s="141">
        <f>O731*H731</f>
        <v>0</v>
      </c>
      <c r="Q731" s="141">
        <v>9.1199999999999994E-5</v>
      </c>
      <c r="R731" s="141">
        <f>Q731*H731</f>
        <v>4.3775999999999997E-3</v>
      </c>
      <c r="S731" s="141">
        <v>4.4999999999999999E-4</v>
      </c>
      <c r="T731" s="142">
        <f>S731*H731</f>
        <v>2.1600000000000001E-2</v>
      </c>
      <c r="AR731" s="143" t="s">
        <v>237</v>
      </c>
      <c r="AT731" s="143" t="s">
        <v>192</v>
      </c>
      <c r="AU731" s="143" t="s">
        <v>89</v>
      </c>
      <c r="AY731" s="16" t="s">
        <v>190</v>
      </c>
      <c r="BE731" s="144">
        <f>IF(N731="základní",J731,0)</f>
        <v>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6" t="s">
        <v>87</v>
      </c>
      <c r="BK731" s="144">
        <f>ROUND(I731*H731,2)</f>
        <v>0</v>
      </c>
      <c r="BL731" s="16" t="s">
        <v>237</v>
      </c>
      <c r="BM731" s="143" t="s">
        <v>1165</v>
      </c>
    </row>
    <row r="732" spans="2:65" s="1" customFormat="1">
      <c r="B732" s="31"/>
      <c r="D732" s="145" t="s">
        <v>198</v>
      </c>
      <c r="F732" s="146" t="s">
        <v>1475</v>
      </c>
      <c r="I732" s="147"/>
      <c r="L732" s="31"/>
      <c r="M732" s="148"/>
      <c r="T732" s="55"/>
      <c r="AT732" s="16" t="s">
        <v>198</v>
      </c>
      <c r="AU732" s="16" t="s">
        <v>89</v>
      </c>
    </row>
    <row r="733" spans="2:65" s="1" customFormat="1">
      <c r="B733" s="31"/>
      <c r="D733" s="149" t="s">
        <v>200</v>
      </c>
      <c r="F733" s="150" t="s">
        <v>1476</v>
      </c>
      <c r="I733" s="147"/>
      <c r="L733" s="31"/>
      <c r="M733" s="148"/>
      <c r="T733" s="55"/>
      <c r="AT733" s="16" t="s">
        <v>200</v>
      </c>
      <c r="AU733" s="16" t="s">
        <v>89</v>
      </c>
    </row>
    <row r="734" spans="2:65" s="1" customFormat="1" ht="24.2" customHeight="1">
      <c r="B734" s="31"/>
      <c r="C734" s="132" t="s">
        <v>680</v>
      </c>
      <c r="D734" s="132" t="s">
        <v>192</v>
      </c>
      <c r="E734" s="133" t="s">
        <v>1478</v>
      </c>
      <c r="F734" s="134" t="s">
        <v>1479</v>
      </c>
      <c r="G734" s="135" t="s">
        <v>265</v>
      </c>
      <c r="H734" s="136">
        <v>2.1999999999999999E-2</v>
      </c>
      <c r="I734" s="137"/>
      <c r="J734" s="138">
        <f>ROUND(I734*H734,2)</f>
        <v>0</v>
      </c>
      <c r="K734" s="134" t="s">
        <v>1</v>
      </c>
      <c r="L734" s="31"/>
      <c r="M734" s="139" t="s">
        <v>1</v>
      </c>
      <c r="N734" s="140" t="s">
        <v>44</v>
      </c>
      <c r="P734" s="141">
        <f>O734*H734</f>
        <v>0</v>
      </c>
      <c r="Q734" s="141">
        <v>0</v>
      </c>
      <c r="R734" s="141">
        <f>Q734*H734</f>
        <v>0</v>
      </c>
      <c r="S734" s="141">
        <v>0</v>
      </c>
      <c r="T734" s="142">
        <f>S734*H734</f>
        <v>0</v>
      </c>
      <c r="AR734" s="143" t="s">
        <v>237</v>
      </c>
      <c r="AT734" s="143" t="s">
        <v>192</v>
      </c>
      <c r="AU734" s="143" t="s">
        <v>89</v>
      </c>
      <c r="AY734" s="16" t="s">
        <v>190</v>
      </c>
      <c r="BE734" s="144">
        <f>IF(N734="základní",J734,0)</f>
        <v>0</v>
      </c>
      <c r="BF734" s="144">
        <f>IF(N734="snížená",J734,0)</f>
        <v>0</v>
      </c>
      <c r="BG734" s="144">
        <f>IF(N734="zákl. přenesená",J734,0)</f>
        <v>0</v>
      </c>
      <c r="BH734" s="144">
        <f>IF(N734="sníž. přenesená",J734,0)</f>
        <v>0</v>
      </c>
      <c r="BI734" s="144">
        <f>IF(N734="nulová",J734,0)</f>
        <v>0</v>
      </c>
      <c r="BJ734" s="16" t="s">
        <v>87</v>
      </c>
      <c r="BK734" s="144">
        <f>ROUND(I734*H734,2)</f>
        <v>0</v>
      </c>
      <c r="BL734" s="16" t="s">
        <v>237</v>
      </c>
      <c r="BM734" s="143" t="s">
        <v>1170</v>
      </c>
    </row>
    <row r="735" spans="2:65" s="1" customFormat="1" ht="19.5">
      <c r="B735" s="31"/>
      <c r="D735" s="145" t="s">
        <v>198</v>
      </c>
      <c r="F735" s="146" t="s">
        <v>1481</v>
      </c>
      <c r="I735" s="147"/>
      <c r="L735" s="31"/>
      <c r="M735" s="148"/>
      <c r="T735" s="55"/>
      <c r="AT735" s="16" t="s">
        <v>198</v>
      </c>
      <c r="AU735" s="16" t="s">
        <v>89</v>
      </c>
    </row>
    <row r="736" spans="2:65" s="1" customFormat="1" ht="16.5" customHeight="1">
      <c r="B736" s="31"/>
      <c r="C736" s="132" t="s">
        <v>1173</v>
      </c>
      <c r="D736" s="132" t="s">
        <v>192</v>
      </c>
      <c r="E736" s="133" t="s">
        <v>1482</v>
      </c>
      <c r="F736" s="134" t="s">
        <v>1483</v>
      </c>
      <c r="G736" s="135" t="s">
        <v>204</v>
      </c>
      <c r="H736" s="136">
        <v>48</v>
      </c>
      <c r="I736" s="137"/>
      <c r="J736" s="138">
        <f>ROUND(I736*H736,2)</f>
        <v>0</v>
      </c>
      <c r="K736" s="134" t="s">
        <v>196</v>
      </c>
      <c r="L736" s="31"/>
      <c r="M736" s="139" t="s">
        <v>1</v>
      </c>
      <c r="N736" s="140" t="s">
        <v>44</v>
      </c>
      <c r="P736" s="141">
        <f>O736*H736</f>
        <v>0</v>
      </c>
      <c r="Q736" s="141">
        <v>7.8536999999999997E-5</v>
      </c>
      <c r="R736" s="141">
        <f>Q736*H736</f>
        <v>3.7697759999999999E-3</v>
      </c>
      <c r="S736" s="141">
        <v>0</v>
      </c>
      <c r="T736" s="142">
        <f>S736*H736</f>
        <v>0</v>
      </c>
      <c r="AR736" s="143" t="s">
        <v>237</v>
      </c>
      <c r="AT736" s="143" t="s">
        <v>192</v>
      </c>
      <c r="AU736" s="143" t="s">
        <v>89</v>
      </c>
      <c r="AY736" s="16" t="s">
        <v>190</v>
      </c>
      <c r="BE736" s="144">
        <f>IF(N736="základní",J736,0)</f>
        <v>0</v>
      </c>
      <c r="BF736" s="144">
        <f>IF(N736="snížená",J736,0)</f>
        <v>0</v>
      </c>
      <c r="BG736" s="144">
        <f>IF(N736="zákl. přenesená",J736,0)</f>
        <v>0</v>
      </c>
      <c r="BH736" s="144">
        <f>IF(N736="sníž. přenesená",J736,0)</f>
        <v>0</v>
      </c>
      <c r="BI736" s="144">
        <f>IF(N736="nulová",J736,0)</f>
        <v>0</v>
      </c>
      <c r="BJ736" s="16" t="s">
        <v>87</v>
      </c>
      <c r="BK736" s="144">
        <f>ROUND(I736*H736,2)</f>
        <v>0</v>
      </c>
      <c r="BL736" s="16" t="s">
        <v>237</v>
      </c>
      <c r="BM736" s="143" t="s">
        <v>1176</v>
      </c>
    </row>
    <row r="737" spans="2:65" s="1" customFormat="1">
      <c r="B737" s="31"/>
      <c r="D737" s="145" t="s">
        <v>198</v>
      </c>
      <c r="F737" s="146" t="s">
        <v>1485</v>
      </c>
      <c r="I737" s="147"/>
      <c r="L737" s="31"/>
      <c r="M737" s="148"/>
      <c r="T737" s="55"/>
      <c r="AT737" s="16" t="s">
        <v>198</v>
      </c>
      <c r="AU737" s="16" t="s">
        <v>89</v>
      </c>
    </row>
    <row r="738" spans="2:65" s="1" customFormat="1">
      <c r="B738" s="31"/>
      <c r="D738" s="149" t="s">
        <v>200</v>
      </c>
      <c r="F738" s="150" t="s">
        <v>1486</v>
      </c>
      <c r="I738" s="147"/>
      <c r="L738" s="31"/>
      <c r="M738" s="148"/>
      <c r="T738" s="55"/>
      <c r="AT738" s="16" t="s">
        <v>200</v>
      </c>
      <c r="AU738" s="16" t="s">
        <v>89</v>
      </c>
    </row>
    <row r="739" spans="2:65" s="1" customFormat="1" ht="16.5" customHeight="1">
      <c r="B739" s="31"/>
      <c r="C739" s="152" t="s">
        <v>686</v>
      </c>
      <c r="D739" s="152" t="s">
        <v>426</v>
      </c>
      <c r="E739" s="153" t="s">
        <v>2038</v>
      </c>
      <c r="F739" s="154" t="s">
        <v>2039</v>
      </c>
      <c r="G739" s="155" t="s">
        <v>204</v>
      </c>
      <c r="H739" s="156">
        <v>48</v>
      </c>
      <c r="I739" s="157"/>
      <c r="J739" s="158">
        <f>ROUND(I739*H739,2)</f>
        <v>0</v>
      </c>
      <c r="K739" s="154" t="s">
        <v>196</v>
      </c>
      <c r="L739" s="159"/>
      <c r="M739" s="160" t="s">
        <v>1</v>
      </c>
      <c r="N739" s="161" t="s">
        <v>44</v>
      </c>
      <c r="P739" s="141">
        <f>O739*H739</f>
        <v>0</v>
      </c>
      <c r="Q739" s="141">
        <v>2.3000000000000001E-4</v>
      </c>
      <c r="R739" s="141">
        <f>Q739*H739</f>
        <v>1.1040000000000001E-2</v>
      </c>
      <c r="S739" s="141">
        <v>0</v>
      </c>
      <c r="T739" s="142">
        <f>S739*H739</f>
        <v>0</v>
      </c>
      <c r="AR739" s="143" t="s">
        <v>281</v>
      </c>
      <c r="AT739" s="143" t="s">
        <v>426</v>
      </c>
      <c r="AU739" s="143" t="s">
        <v>89</v>
      </c>
      <c r="AY739" s="16" t="s">
        <v>190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6" t="s">
        <v>87</v>
      </c>
      <c r="BK739" s="144">
        <f>ROUND(I739*H739,2)</f>
        <v>0</v>
      </c>
      <c r="BL739" s="16" t="s">
        <v>237</v>
      </c>
      <c r="BM739" s="143" t="s">
        <v>1181</v>
      </c>
    </row>
    <row r="740" spans="2:65" s="1" customFormat="1">
      <c r="B740" s="31"/>
      <c r="D740" s="145" t="s">
        <v>198</v>
      </c>
      <c r="F740" s="146" t="s">
        <v>2039</v>
      </c>
      <c r="I740" s="147"/>
      <c r="L740" s="31"/>
      <c r="M740" s="148"/>
      <c r="T740" s="55"/>
      <c r="AT740" s="16" t="s">
        <v>198</v>
      </c>
      <c r="AU740" s="16" t="s">
        <v>89</v>
      </c>
    </row>
    <row r="741" spans="2:65" s="1" customFormat="1" ht="24.2" customHeight="1">
      <c r="B741" s="31"/>
      <c r="C741" s="132" t="s">
        <v>1184</v>
      </c>
      <c r="D741" s="132" t="s">
        <v>192</v>
      </c>
      <c r="E741" s="133" t="s">
        <v>1492</v>
      </c>
      <c r="F741" s="134" t="s">
        <v>1493</v>
      </c>
      <c r="G741" s="135" t="s">
        <v>204</v>
      </c>
      <c r="H741" s="136">
        <v>48</v>
      </c>
      <c r="I741" s="137"/>
      <c r="J741" s="138">
        <f>ROUND(I741*H741,2)</f>
        <v>0</v>
      </c>
      <c r="K741" s="134" t="s">
        <v>196</v>
      </c>
      <c r="L741" s="31"/>
      <c r="M741" s="139" t="s">
        <v>1</v>
      </c>
      <c r="N741" s="140" t="s">
        <v>44</v>
      </c>
      <c r="P741" s="141">
        <f>O741*H741</f>
        <v>0</v>
      </c>
      <c r="Q741" s="141">
        <v>0</v>
      </c>
      <c r="R741" s="141">
        <f>Q741*H741</f>
        <v>0</v>
      </c>
      <c r="S741" s="141">
        <v>0</v>
      </c>
      <c r="T741" s="142">
        <f>S741*H741</f>
        <v>0</v>
      </c>
      <c r="AR741" s="143" t="s">
        <v>237</v>
      </c>
      <c r="AT741" s="143" t="s">
        <v>192</v>
      </c>
      <c r="AU741" s="143" t="s">
        <v>89</v>
      </c>
      <c r="AY741" s="16" t="s">
        <v>190</v>
      </c>
      <c r="BE741" s="144">
        <f>IF(N741="základní",J741,0)</f>
        <v>0</v>
      </c>
      <c r="BF741" s="144">
        <f>IF(N741="snížená",J741,0)</f>
        <v>0</v>
      </c>
      <c r="BG741" s="144">
        <f>IF(N741="zákl. přenesená",J741,0)</f>
        <v>0</v>
      </c>
      <c r="BH741" s="144">
        <f>IF(N741="sníž. přenesená",J741,0)</f>
        <v>0</v>
      </c>
      <c r="BI741" s="144">
        <f>IF(N741="nulová",J741,0)</f>
        <v>0</v>
      </c>
      <c r="BJ741" s="16" t="s">
        <v>87</v>
      </c>
      <c r="BK741" s="144">
        <f>ROUND(I741*H741,2)</f>
        <v>0</v>
      </c>
      <c r="BL741" s="16" t="s">
        <v>237</v>
      </c>
      <c r="BM741" s="143" t="s">
        <v>1187</v>
      </c>
    </row>
    <row r="742" spans="2:65" s="1" customFormat="1" ht="19.5">
      <c r="B742" s="31"/>
      <c r="D742" s="145" t="s">
        <v>198</v>
      </c>
      <c r="F742" s="146" t="s">
        <v>1495</v>
      </c>
      <c r="I742" s="147"/>
      <c r="L742" s="31"/>
      <c r="M742" s="148"/>
      <c r="T742" s="55"/>
      <c r="AT742" s="16" t="s">
        <v>198</v>
      </c>
      <c r="AU742" s="16" t="s">
        <v>89</v>
      </c>
    </row>
    <row r="743" spans="2:65" s="1" customFormat="1">
      <c r="B743" s="31"/>
      <c r="D743" s="149" t="s">
        <v>200</v>
      </c>
      <c r="F743" s="150" t="s">
        <v>1496</v>
      </c>
      <c r="I743" s="147"/>
      <c r="L743" s="31"/>
      <c r="M743" s="148"/>
      <c r="T743" s="55"/>
      <c r="AT743" s="16" t="s">
        <v>200</v>
      </c>
      <c r="AU743" s="16" t="s">
        <v>89</v>
      </c>
    </row>
    <row r="744" spans="2:65" s="1" customFormat="1" ht="16.5" customHeight="1">
      <c r="B744" s="31"/>
      <c r="C744" s="152" t="s">
        <v>691</v>
      </c>
      <c r="D744" s="152" t="s">
        <v>426</v>
      </c>
      <c r="E744" s="153" t="s">
        <v>1498</v>
      </c>
      <c r="F744" s="154" t="s">
        <v>1499</v>
      </c>
      <c r="G744" s="155" t="s">
        <v>204</v>
      </c>
      <c r="H744" s="156">
        <v>48</v>
      </c>
      <c r="I744" s="157"/>
      <c r="J744" s="158">
        <f>ROUND(I744*H744,2)</f>
        <v>0</v>
      </c>
      <c r="K744" s="154" t="s">
        <v>1</v>
      </c>
      <c r="L744" s="159"/>
      <c r="M744" s="160" t="s">
        <v>1</v>
      </c>
      <c r="N744" s="161" t="s">
        <v>44</v>
      </c>
      <c r="P744" s="141">
        <f>O744*H744</f>
        <v>0</v>
      </c>
      <c r="Q744" s="141">
        <v>0</v>
      </c>
      <c r="R744" s="141">
        <f>Q744*H744</f>
        <v>0</v>
      </c>
      <c r="S744" s="141">
        <v>0</v>
      </c>
      <c r="T744" s="142">
        <f>S744*H744</f>
        <v>0</v>
      </c>
      <c r="AR744" s="143" t="s">
        <v>281</v>
      </c>
      <c r="AT744" s="143" t="s">
        <v>426</v>
      </c>
      <c r="AU744" s="143" t="s">
        <v>89</v>
      </c>
      <c r="AY744" s="16" t="s">
        <v>190</v>
      </c>
      <c r="BE744" s="144">
        <f>IF(N744="základní",J744,0)</f>
        <v>0</v>
      </c>
      <c r="BF744" s="144">
        <f>IF(N744="snížená",J744,0)</f>
        <v>0</v>
      </c>
      <c r="BG744" s="144">
        <f>IF(N744="zákl. přenesená",J744,0)</f>
        <v>0</v>
      </c>
      <c r="BH744" s="144">
        <f>IF(N744="sníž. přenesená",J744,0)</f>
        <v>0</v>
      </c>
      <c r="BI744" s="144">
        <f>IF(N744="nulová",J744,0)</f>
        <v>0</v>
      </c>
      <c r="BJ744" s="16" t="s">
        <v>87</v>
      </c>
      <c r="BK744" s="144">
        <f>ROUND(I744*H744,2)</f>
        <v>0</v>
      </c>
      <c r="BL744" s="16" t="s">
        <v>237</v>
      </c>
      <c r="BM744" s="143" t="s">
        <v>1192</v>
      </c>
    </row>
    <row r="745" spans="2:65" s="1" customFormat="1">
      <c r="B745" s="31"/>
      <c r="D745" s="145" t="s">
        <v>198</v>
      </c>
      <c r="F745" s="146" t="s">
        <v>1501</v>
      </c>
      <c r="I745" s="147"/>
      <c r="L745" s="31"/>
      <c r="M745" s="148"/>
      <c r="T745" s="55"/>
      <c r="AT745" s="16" t="s">
        <v>198</v>
      </c>
      <c r="AU745" s="16" t="s">
        <v>89</v>
      </c>
    </row>
    <row r="746" spans="2:65" s="1" customFormat="1" ht="24.2" customHeight="1">
      <c r="B746" s="31"/>
      <c r="C746" s="132" t="s">
        <v>1197</v>
      </c>
      <c r="D746" s="132" t="s">
        <v>192</v>
      </c>
      <c r="E746" s="133" t="s">
        <v>1502</v>
      </c>
      <c r="F746" s="134" t="s">
        <v>1503</v>
      </c>
      <c r="G746" s="135" t="s">
        <v>265</v>
      </c>
      <c r="H746" s="136">
        <v>2.5000000000000001E-2</v>
      </c>
      <c r="I746" s="137"/>
      <c r="J746" s="138">
        <f>ROUND(I746*H746,2)</f>
        <v>0</v>
      </c>
      <c r="K746" s="134" t="s">
        <v>196</v>
      </c>
      <c r="L746" s="31"/>
      <c r="M746" s="139" t="s">
        <v>1</v>
      </c>
      <c r="N746" s="140" t="s">
        <v>44</v>
      </c>
      <c r="P746" s="141">
        <f>O746*H746</f>
        <v>0</v>
      </c>
      <c r="Q746" s="141">
        <v>0</v>
      </c>
      <c r="R746" s="141">
        <f>Q746*H746</f>
        <v>0</v>
      </c>
      <c r="S746" s="141">
        <v>0</v>
      </c>
      <c r="T746" s="142">
        <f>S746*H746</f>
        <v>0</v>
      </c>
      <c r="AR746" s="143" t="s">
        <v>237</v>
      </c>
      <c r="AT746" s="143" t="s">
        <v>192</v>
      </c>
      <c r="AU746" s="143" t="s">
        <v>89</v>
      </c>
      <c r="AY746" s="16" t="s">
        <v>190</v>
      </c>
      <c r="BE746" s="144">
        <f>IF(N746="základní",J746,0)</f>
        <v>0</v>
      </c>
      <c r="BF746" s="144">
        <f>IF(N746="snížená",J746,0)</f>
        <v>0</v>
      </c>
      <c r="BG746" s="144">
        <f>IF(N746="zákl. přenesená",J746,0)</f>
        <v>0</v>
      </c>
      <c r="BH746" s="144">
        <f>IF(N746="sníž. přenesená",J746,0)</f>
        <v>0</v>
      </c>
      <c r="BI746" s="144">
        <f>IF(N746="nulová",J746,0)</f>
        <v>0</v>
      </c>
      <c r="BJ746" s="16" t="s">
        <v>87</v>
      </c>
      <c r="BK746" s="144">
        <f>ROUND(I746*H746,2)</f>
        <v>0</v>
      </c>
      <c r="BL746" s="16" t="s">
        <v>237</v>
      </c>
      <c r="BM746" s="143" t="s">
        <v>1200</v>
      </c>
    </row>
    <row r="747" spans="2:65" s="1" customFormat="1" ht="29.25">
      <c r="B747" s="31"/>
      <c r="D747" s="145" t="s">
        <v>198</v>
      </c>
      <c r="F747" s="146" t="s">
        <v>1505</v>
      </c>
      <c r="I747" s="147"/>
      <c r="L747" s="31"/>
      <c r="M747" s="148"/>
      <c r="T747" s="55"/>
      <c r="AT747" s="16" t="s">
        <v>198</v>
      </c>
      <c r="AU747" s="16" t="s">
        <v>89</v>
      </c>
    </row>
    <row r="748" spans="2:65" s="1" customFormat="1">
      <c r="B748" s="31"/>
      <c r="D748" s="149" t="s">
        <v>200</v>
      </c>
      <c r="F748" s="150" t="s">
        <v>1506</v>
      </c>
      <c r="I748" s="147"/>
      <c r="L748" s="31"/>
      <c r="M748" s="148"/>
      <c r="T748" s="55"/>
      <c r="AT748" s="16" t="s">
        <v>200</v>
      </c>
      <c r="AU748" s="16" t="s">
        <v>89</v>
      </c>
    </row>
    <row r="749" spans="2:65" s="11" customFormat="1" ht="22.9" customHeight="1">
      <c r="B749" s="121"/>
      <c r="D749" s="122" t="s">
        <v>78</v>
      </c>
      <c r="E749" s="130" t="s">
        <v>1507</v>
      </c>
      <c r="F749" s="130" t="s">
        <v>1508</v>
      </c>
      <c r="I749" s="124"/>
      <c r="J749" s="131">
        <f>BK749</f>
        <v>0</v>
      </c>
      <c r="L749" s="121"/>
      <c r="M749" s="125"/>
      <c r="P749" s="126">
        <f>SUM(P750:P752)</f>
        <v>0</v>
      </c>
      <c r="R749" s="126">
        <f>SUM(R750:R752)</f>
        <v>0</v>
      </c>
      <c r="T749" s="127">
        <f>SUM(T750:T752)</f>
        <v>0</v>
      </c>
      <c r="AR749" s="122" t="s">
        <v>89</v>
      </c>
      <c r="AT749" s="128" t="s">
        <v>78</v>
      </c>
      <c r="AU749" s="128" t="s">
        <v>87</v>
      </c>
      <c r="AY749" s="122" t="s">
        <v>190</v>
      </c>
      <c r="BK749" s="129">
        <f>SUM(BK750:BK752)</f>
        <v>0</v>
      </c>
    </row>
    <row r="750" spans="2:65" s="1" customFormat="1" ht="24.2" customHeight="1">
      <c r="B750" s="31"/>
      <c r="C750" s="132" t="s">
        <v>697</v>
      </c>
      <c r="D750" s="132" t="s">
        <v>192</v>
      </c>
      <c r="E750" s="133" t="s">
        <v>1510</v>
      </c>
      <c r="F750" s="134" t="s">
        <v>1511</v>
      </c>
      <c r="G750" s="135" t="s">
        <v>204</v>
      </c>
      <c r="H750" s="136">
        <v>48</v>
      </c>
      <c r="I750" s="137"/>
      <c r="J750" s="138">
        <f>ROUND(I750*H750,2)</f>
        <v>0</v>
      </c>
      <c r="K750" s="134" t="s">
        <v>196</v>
      </c>
      <c r="L750" s="31"/>
      <c r="M750" s="139" t="s">
        <v>1</v>
      </c>
      <c r="N750" s="140" t="s">
        <v>44</v>
      </c>
      <c r="P750" s="141">
        <f>O750*H750</f>
        <v>0</v>
      </c>
      <c r="Q750" s="141">
        <v>0</v>
      </c>
      <c r="R750" s="141">
        <f>Q750*H750</f>
        <v>0</v>
      </c>
      <c r="S750" s="141">
        <v>0</v>
      </c>
      <c r="T750" s="142">
        <f>S750*H750</f>
        <v>0</v>
      </c>
      <c r="AR750" s="143" t="s">
        <v>237</v>
      </c>
      <c r="AT750" s="143" t="s">
        <v>192</v>
      </c>
      <c r="AU750" s="143" t="s">
        <v>89</v>
      </c>
      <c r="AY750" s="16" t="s">
        <v>190</v>
      </c>
      <c r="BE750" s="144">
        <f>IF(N750="základní",J750,0)</f>
        <v>0</v>
      </c>
      <c r="BF750" s="144">
        <f>IF(N750="snížená",J750,0)</f>
        <v>0</v>
      </c>
      <c r="BG750" s="144">
        <f>IF(N750="zákl. přenesená",J750,0)</f>
        <v>0</v>
      </c>
      <c r="BH750" s="144">
        <f>IF(N750="sníž. přenesená",J750,0)</f>
        <v>0</v>
      </c>
      <c r="BI750" s="144">
        <f>IF(N750="nulová",J750,0)</f>
        <v>0</v>
      </c>
      <c r="BJ750" s="16" t="s">
        <v>87</v>
      </c>
      <c r="BK750" s="144">
        <f>ROUND(I750*H750,2)</f>
        <v>0</v>
      </c>
      <c r="BL750" s="16" t="s">
        <v>237</v>
      </c>
      <c r="BM750" s="143" t="s">
        <v>1205</v>
      </c>
    </row>
    <row r="751" spans="2:65" s="1" customFormat="1" ht="19.5">
      <c r="B751" s="31"/>
      <c r="D751" s="145" t="s">
        <v>198</v>
      </c>
      <c r="F751" s="146" t="s">
        <v>1513</v>
      </c>
      <c r="I751" s="147"/>
      <c r="L751" s="31"/>
      <c r="M751" s="148"/>
      <c r="T751" s="55"/>
      <c r="AT751" s="16" t="s">
        <v>198</v>
      </c>
      <c r="AU751" s="16" t="s">
        <v>89</v>
      </c>
    </row>
    <row r="752" spans="2:65" s="1" customFormat="1">
      <c r="B752" s="31"/>
      <c r="D752" s="149" t="s">
        <v>200</v>
      </c>
      <c r="F752" s="150" t="s">
        <v>1514</v>
      </c>
      <c r="I752" s="147"/>
      <c r="L752" s="31"/>
      <c r="M752" s="148"/>
      <c r="T752" s="55"/>
      <c r="AT752" s="16" t="s">
        <v>200</v>
      </c>
      <c r="AU752" s="16" t="s">
        <v>89</v>
      </c>
    </row>
    <row r="753" spans="2:65" s="11" customFormat="1" ht="22.9" customHeight="1">
      <c r="B753" s="121"/>
      <c r="D753" s="122" t="s">
        <v>78</v>
      </c>
      <c r="E753" s="130" t="s">
        <v>1562</v>
      </c>
      <c r="F753" s="130" t="s">
        <v>1563</v>
      </c>
      <c r="I753" s="124"/>
      <c r="J753" s="131">
        <f>BK753</f>
        <v>0</v>
      </c>
      <c r="L753" s="121"/>
      <c r="M753" s="125"/>
      <c r="P753" s="126">
        <f>SUM(P754:P767)</f>
        <v>0</v>
      </c>
      <c r="R753" s="126">
        <f>SUM(R754:R767)</f>
        <v>0.739019297538</v>
      </c>
      <c r="T753" s="127">
        <f>SUM(T754:T767)</f>
        <v>0</v>
      </c>
      <c r="AR753" s="122" t="s">
        <v>89</v>
      </c>
      <c r="AT753" s="128" t="s">
        <v>78</v>
      </c>
      <c r="AU753" s="128" t="s">
        <v>87</v>
      </c>
      <c r="AY753" s="122" t="s">
        <v>190</v>
      </c>
      <c r="BK753" s="129">
        <f>SUM(BK754:BK767)</f>
        <v>0</v>
      </c>
    </row>
    <row r="754" spans="2:65" s="1" customFormat="1" ht="24.2" customHeight="1">
      <c r="B754" s="31"/>
      <c r="C754" s="132" t="s">
        <v>1208</v>
      </c>
      <c r="D754" s="132" t="s">
        <v>192</v>
      </c>
      <c r="E754" s="133" t="s">
        <v>1565</v>
      </c>
      <c r="F754" s="134" t="s">
        <v>1566</v>
      </c>
      <c r="G754" s="135" t="s">
        <v>195</v>
      </c>
      <c r="H754" s="136">
        <v>42.225000000000001</v>
      </c>
      <c r="I754" s="137"/>
      <c r="J754" s="138">
        <f>ROUND(I754*H754,2)</f>
        <v>0</v>
      </c>
      <c r="K754" s="134" t="s">
        <v>196</v>
      </c>
      <c r="L754" s="31"/>
      <c r="M754" s="139" t="s">
        <v>1</v>
      </c>
      <c r="N754" s="140" t="s">
        <v>44</v>
      </c>
      <c r="P754" s="141">
        <f>O754*H754</f>
        <v>0</v>
      </c>
      <c r="Q754" s="141">
        <v>1.6212600000000001E-2</v>
      </c>
      <c r="R754" s="141">
        <f>Q754*H754</f>
        <v>0.684577035</v>
      </c>
      <c r="S754" s="141">
        <v>0</v>
      </c>
      <c r="T754" s="142">
        <f>S754*H754</f>
        <v>0</v>
      </c>
      <c r="AR754" s="143" t="s">
        <v>237</v>
      </c>
      <c r="AT754" s="143" t="s">
        <v>192</v>
      </c>
      <c r="AU754" s="143" t="s">
        <v>89</v>
      </c>
      <c r="AY754" s="16" t="s">
        <v>190</v>
      </c>
      <c r="BE754" s="144">
        <f>IF(N754="základní",J754,0)</f>
        <v>0</v>
      </c>
      <c r="BF754" s="144">
        <f>IF(N754="snížená",J754,0)</f>
        <v>0</v>
      </c>
      <c r="BG754" s="144">
        <f>IF(N754="zákl. přenesená",J754,0)</f>
        <v>0</v>
      </c>
      <c r="BH754" s="144">
        <f>IF(N754="sníž. přenesená",J754,0)</f>
        <v>0</v>
      </c>
      <c r="BI754" s="144">
        <f>IF(N754="nulová",J754,0)</f>
        <v>0</v>
      </c>
      <c r="BJ754" s="16" t="s">
        <v>87</v>
      </c>
      <c r="BK754" s="144">
        <f>ROUND(I754*H754,2)</f>
        <v>0</v>
      </c>
      <c r="BL754" s="16" t="s">
        <v>237</v>
      </c>
      <c r="BM754" s="143" t="s">
        <v>1211</v>
      </c>
    </row>
    <row r="755" spans="2:65" s="1" customFormat="1" ht="29.25">
      <c r="B755" s="31"/>
      <c r="D755" s="145" t="s">
        <v>198</v>
      </c>
      <c r="F755" s="146" t="s">
        <v>1568</v>
      </c>
      <c r="I755" s="147"/>
      <c r="L755" s="31"/>
      <c r="M755" s="148"/>
      <c r="T755" s="55"/>
      <c r="AT755" s="16" t="s">
        <v>198</v>
      </c>
      <c r="AU755" s="16" t="s">
        <v>89</v>
      </c>
    </row>
    <row r="756" spans="2:65" s="1" customFormat="1">
      <c r="B756" s="31"/>
      <c r="D756" s="149" t="s">
        <v>200</v>
      </c>
      <c r="F756" s="150" t="s">
        <v>1569</v>
      </c>
      <c r="I756" s="147"/>
      <c r="L756" s="31"/>
      <c r="M756" s="148"/>
      <c r="T756" s="55"/>
      <c r="AT756" s="16" t="s">
        <v>200</v>
      </c>
      <c r="AU756" s="16" t="s">
        <v>89</v>
      </c>
    </row>
    <row r="757" spans="2:65" s="1" customFormat="1" ht="24.2" customHeight="1">
      <c r="B757" s="31"/>
      <c r="C757" s="132" t="s">
        <v>702</v>
      </c>
      <c r="D757" s="132" t="s">
        <v>192</v>
      </c>
      <c r="E757" s="133" t="s">
        <v>1570</v>
      </c>
      <c r="F757" s="134" t="s">
        <v>1571</v>
      </c>
      <c r="G757" s="135" t="s">
        <v>368</v>
      </c>
      <c r="H757" s="136">
        <v>13.8</v>
      </c>
      <c r="I757" s="137"/>
      <c r="J757" s="138">
        <f>ROUND(I757*H757,2)</f>
        <v>0</v>
      </c>
      <c r="K757" s="134" t="s">
        <v>196</v>
      </c>
      <c r="L757" s="31"/>
      <c r="M757" s="139" t="s">
        <v>1</v>
      </c>
      <c r="N757" s="140" t="s">
        <v>44</v>
      </c>
      <c r="P757" s="141">
        <f>O757*H757</f>
        <v>0</v>
      </c>
      <c r="Q757" s="141">
        <v>0</v>
      </c>
      <c r="R757" s="141">
        <f>Q757*H757</f>
        <v>0</v>
      </c>
      <c r="S757" s="141">
        <v>0</v>
      </c>
      <c r="T757" s="142">
        <f>S757*H757</f>
        <v>0</v>
      </c>
      <c r="AR757" s="143" t="s">
        <v>237</v>
      </c>
      <c r="AT757" s="143" t="s">
        <v>192</v>
      </c>
      <c r="AU757" s="143" t="s">
        <v>89</v>
      </c>
      <c r="AY757" s="16" t="s">
        <v>190</v>
      </c>
      <c r="BE757" s="144">
        <f>IF(N757="základní",J757,0)</f>
        <v>0</v>
      </c>
      <c r="BF757" s="144">
        <f>IF(N757="snížená",J757,0)</f>
        <v>0</v>
      </c>
      <c r="BG757" s="144">
        <f>IF(N757="zákl. přenesená",J757,0)</f>
        <v>0</v>
      </c>
      <c r="BH757" s="144">
        <f>IF(N757="sníž. přenesená",J757,0)</f>
        <v>0</v>
      </c>
      <c r="BI757" s="144">
        <f>IF(N757="nulová",J757,0)</f>
        <v>0</v>
      </c>
      <c r="BJ757" s="16" t="s">
        <v>87</v>
      </c>
      <c r="BK757" s="144">
        <f>ROUND(I757*H757,2)</f>
        <v>0</v>
      </c>
      <c r="BL757" s="16" t="s">
        <v>237</v>
      </c>
      <c r="BM757" s="143" t="s">
        <v>1217</v>
      </c>
    </row>
    <row r="758" spans="2:65" s="1" customFormat="1" ht="19.5">
      <c r="B758" s="31"/>
      <c r="D758" s="145" t="s">
        <v>198</v>
      </c>
      <c r="F758" s="146" t="s">
        <v>1573</v>
      </c>
      <c r="I758" s="147"/>
      <c r="L758" s="31"/>
      <c r="M758" s="148"/>
      <c r="T758" s="55"/>
      <c r="AT758" s="16" t="s">
        <v>198</v>
      </c>
      <c r="AU758" s="16" t="s">
        <v>89</v>
      </c>
    </row>
    <row r="759" spans="2:65" s="1" customFormat="1">
      <c r="B759" s="31"/>
      <c r="D759" s="149" t="s">
        <v>200</v>
      </c>
      <c r="F759" s="150" t="s">
        <v>1574</v>
      </c>
      <c r="I759" s="147"/>
      <c r="L759" s="31"/>
      <c r="M759" s="148"/>
      <c r="T759" s="55"/>
      <c r="AT759" s="16" t="s">
        <v>200</v>
      </c>
      <c r="AU759" s="16" t="s">
        <v>89</v>
      </c>
    </row>
    <row r="760" spans="2:65" s="1" customFormat="1" ht="16.5" customHeight="1">
      <c r="B760" s="31"/>
      <c r="C760" s="152" t="s">
        <v>1220</v>
      </c>
      <c r="D760" s="152" t="s">
        <v>426</v>
      </c>
      <c r="E760" s="153" t="s">
        <v>1576</v>
      </c>
      <c r="F760" s="154" t="s">
        <v>1577</v>
      </c>
      <c r="G760" s="155" t="s">
        <v>210</v>
      </c>
      <c r="H760" s="156">
        <v>5.3999999999999999E-2</v>
      </c>
      <c r="I760" s="157"/>
      <c r="J760" s="158">
        <f>ROUND(I760*H760,2)</f>
        <v>0</v>
      </c>
      <c r="K760" s="154" t="s">
        <v>196</v>
      </c>
      <c r="L760" s="159"/>
      <c r="M760" s="160" t="s">
        <v>1</v>
      </c>
      <c r="N760" s="161" t="s">
        <v>44</v>
      </c>
      <c r="P760" s="141">
        <f>O760*H760</f>
        <v>0</v>
      </c>
      <c r="Q760" s="141">
        <v>0.55000000000000004</v>
      </c>
      <c r="R760" s="141">
        <f>Q760*H760</f>
        <v>2.9700000000000001E-2</v>
      </c>
      <c r="S760" s="141">
        <v>0</v>
      </c>
      <c r="T760" s="142">
        <f>S760*H760</f>
        <v>0</v>
      </c>
      <c r="AR760" s="143" t="s">
        <v>281</v>
      </c>
      <c r="AT760" s="143" t="s">
        <v>426</v>
      </c>
      <c r="AU760" s="143" t="s">
        <v>89</v>
      </c>
      <c r="AY760" s="16" t="s">
        <v>190</v>
      </c>
      <c r="BE760" s="144">
        <f>IF(N760="základní",J760,0)</f>
        <v>0</v>
      </c>
      <c r="BF760" s="144">
        <f>IF(N760="snížená",J760,0)</f>
        <v>0</v>
      </c>
      <c r="BG760" s="144">
        <f>IF(N760="zákl. přenesená",J760,0)</f>
        <v>0</v>
      </c>
      <c r="BH760" s="144">
        <f>IF(N760="sníž. přenesená",J760,0)</f>
        <v>0</v>
      </c>
      <c r="BI760" s="144">
        <f>IF(N760="nulová",J760,0)</f>
        <v>0</v>
      </c>
      <c r="BJ760" s="16" t="s">
        <v>87</v>
      </c>
      <c r="BK760" s="144">
        <f>ROUND(I760*H760,2)</f>
        <v>0</v>
      </c>
      <c r="BL760" s="16" t="s">
        <v>237</v>
      </c>
      <c r="BM760" s="143" t="s">
        <v>1223</v>
      </c>
    </row>
    <row r="761" spans="2:65" s="1" customFormat="1">
      <c r="B761" s="31"/>
      <c r="D761" s="145" t="s">
        <v>198</v>
      </c>
      <c r="F761" s="146" t="s">
        <v>1577</v>
      </c>
      <c r="I761" s="147"/>
      <c r="L761" s="31"/>
      <c r="M761" s="148"/>
      <c r="T761" s="55"/>
      <c r="AT761" s="16" t="s">
        <v>198</v>
      </c>
      <c r="AU761" s="16" t="s">
        <v>89</v>
      </c>
    </row>
    <row r="762" spans="2:65" s="1" customFormat="1" ht="24.2" customHeight="1">
      <c r="B762" s="31"/>
      <c r="C762" s="132" t="s">
        <v>708</v>
      </c>
      <c r="D762" s="132" t="s">
        <v>192</v>
      </c>
      <c r="E762" s="133" t="s">
        <v>1579</v>
      </c>
      <c r="F762" s="134" t="s">
        <v>1580</v>
      </c>
      <c r="G762" s="135" t="s">
        <v>210</v>
      </c>
      <c r="H762" s="136">
        <v>1.0620000000000001</v>
      </c>
      <c r="I762" s="137"/>
      <c r="J762" s="138">
        <f>ROUND(I762*H762,2)</f>
        <v>0</v>
      </c>
      <c r="K762" s="134" t="s">
        <v>196</v>
      </c>
      <c r="L762" s="31"/>
      <c r="M762" s="139" t="s">
        <v>1</v>
      </c>
      <c r="N762" s="140" t="s">
        <v>44</v>
      </c>
      <c r="P762" s="141">
        <f>O762*H762</f>
        <v>0</v>
      </c>
      <c r="Q762" s="141">
        <v>2.3297799000000001E-2</v>
      </c>
      <c r="R762" s="141">
        <f>Q762*H762</f>
        <v>2.4742262538000003E-2</v>
      </c>
      <c r="S762" s="141">
        <v>0</v>
      </c>
      <c r="T762" s="142">
        <f>S762*H762</f>
        <v>0</v>
      </c>
      <c r="AR762" s="143" t="s">
        <v>237</v>
      </c>
      <c r="AT762" s="143" t="s">
        <v>192</v>
      </c>
      <c r="AU762" s="143" t="s">
        <v>89</v>
      </c>
      <c r="AY762" s="16" t="s">
        <v>190</v>
      </c>
      <c r="BE762" s="144">
        <f>IF(N762="základní",J762,0)</f>
        <v>0</v>
      </c>
      <c r="BF762" s="144">
        <f>IF(N762="snížená",J762,0)</f>
        <v>0</v>
      </c>
      <c r="BG762" s="144">
        <f>IF(N762="zákl. přenesená",J762,0)</f>
        <v>0</v>
      </c>
      <c r="BH762" s="144">
        <f>IF(N762="sníž. přenesená",J762,0)</f>
        <v>0</v>
      </c>
      <c r="BI762" s="144">
        <f>IF(N762="nulová",J762,0)</f>
        <v>0</v>
      </c>
      <c r="BJ762" s="16" t="s">
        <v>87</v>
      </c>
      <c r="BK762" s="144">
        <f>ROUND(I762*H762,2)</f>
        <v>0</v>
      </c>
      <c r="BL762" s="16" t="s">
        <v>237</v>
      </c>
      <c r="BM762" s="143" t="s">
        <v>1228</v>
      </c>
    </row>
    <row r="763" spans="2:65" s="1" customFormat="1" ht="19.5">
      <c r="B763" s="31"/>
      <c r="D763" s="145" t="s">
        <v>198</v>
      </c>
      <c r="F763" s="146" t="s">
        <v>1582</v>
      </c>
      <c r="I763" s="147"/>
      <c r="L763" s="31"/>
      <c r="M763" s="148"/>
      <c r="T763" s="55"/>
      <c r="AT763" s="16" t="s">
        <v>198</v>
      </c>
      <c r="AU763" s="16" t="s">
        <v>89</v>
      </c>
    </row>
    <row r="764" spans="2:65" s="1" customFormat="1">
      <c r="B764" s="31"/>
      <c r="D764" s="149" t="s">
        <v>200</v>
      </c>
      <c r="F764" s="150" t="s">
        <v>1583</v>
      </c>
      <c r="I764" s="147"/>
      <c r="L764" s="31"/>
      <c r="M764" s="148"/>
      <c r="T764" s="55"/>
      <c r="AT764" s="16" t="s">
        <v>200</v>
      </c>
      <c r="AU764" s="16" t="s">
        <v>89</v>
      </c>
    </row>
    <row r="765" spans="2:65" s="1" customFormat="1" ht="24.2" customHeight="1">
      <c r="B765" s="31"/>
      <c r="C765" s="132" t="s">
        <v>1231</v>
      </c>
      <c r="D765" s="132" t="s">
        <v>192</v>
      </c>
      <c r="E765" s="133" t="s">
        <v>1585</v>
      </c>
      <c r="F765" s="134" t="s">
        <v>1586</v>
      </c>
      <c r="G765" s="135" t="s">
        <v>265</v>
      </c>
      <c r="H765" s="136">
        <v>0.73899999999999999</v>
      </c>
      <c r="I765" s="137"/>
      <c r="J765" s="138">
        <f>ROUND(I765*H765,2)</f>
        <v>0</v>
      </c>
      <c r="K765" s="134" t="s">
        <v>196</v>
      </c>
      <c r="L765" s="31"/>
      <c r="M765" s="139" t="s">
        <v>1</v>
      </c>
      <c r="N765" s="140" t="s">
        <v>44</v>
      </c>
      <c r="P765" s="141">
        <f>O765*H765</f>
        <v>0</v>
      </c>
      <c r="Q765" s="141">
        <v>0</v>
      </c>
      <c r="R765" s="141">
        <f>Q765*H765</f>
        <v>0</v>
      </c>
      <c r="S765" s="141">
        <v>0</v>
      </c>
      <c r="T765" s="142">
        <f>S765*H765</f>
        <v>0</v>
      </c>
      <c r="AR765" s="143" t="s">
        <v>237</v>
      </c>
      <c r="AT765" s="143" t="s">
        <v>192</v>
      </c>
      <c r="AU765" s="143" t="s">
        <v>89</v>
      </c>
      <c r="AY765" s="16" t="s">
        <v>190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6" t="s">
        <v>87</v>
      </c>
      <c r="BK765" s="144">
        <f>ROUND(I765*H765,2)</f>
        <v>0</v>
      </c>
      <c r="BL765" s="16" t="s">
        <v>237</v>
      </c>
      <c r="BM765" s="143" t="s">
        <v>1234</v>
      </c>
    </row>
    <row r="766" spans="2:65" s="1" customFormat="1" ht="29.25">
      <c r="B766" s="31"/>
      <c r="D766" s="145" t="s">
        <v>198</v>
      </c>
      <c r="F766" s="146" t="s">
        <v>1588</v>
      </c>
      <c r="I766" s="147"/>
      <c r="L766" s="31"/>
      <c r="M766" s="148"/>
      <c r="T766" s="55"/>
      <c r="AT766" s="16" t="s">
        <v>198</v>
      </c>
      <c r="AU766" s="16" t="s">
        <v>89</v>
      </c>
    </row>
    <row r="767" spans="2:65" s="1" customFormat="1">
      <c r="B767" s="31"/>
      <c r="D767" s="149" t="s">
        <v>200</v>
      </c>
      <c r="F767" s="150" t="s">
        <v>1589</v>
      </c>
      <c r="I767" s="147"/>
      <c r="L767" s="31"/>
      <c r="M767" s="148"/>
      <c r="T767" s="55"/>
      <c r="AT767" s="16" t="s">
        <v>200</v>
      </c>
      <c r="AU767" s="16" t="s">
        <v>89</v>
      </c>
    </row>
    <row r="768" spans="2:65" s="11" customFormat="1" ht="22.9" customHeight="1">
      <c r="B768" s="121"/>
      <c r="D768" s="122" t="s">
        <v>78</v>
      </c>
      <c r="E768" s="130" t="s">
        <v>1590</v>
      </c>
      <c r="F768" s="130" t="s">
        <v>1591</v>
      </c>
      <c r="I768" s="124"/>
      <c r="J768" s="131">
        <f>BK768</f>
        <v>0</v>
      </c>
      <c r="L768" s="121"/>
      <c r="M768" s="125"/>
      <c r="P768" s="126">
        <f>SUM(P769:P795)</f>
        <v>0</v>
      </c>
      <c r="R768" s="126">
        <f>SUM(R769:R795)</f>
        <v>3.5956966173766998</v>
      </c>
      <c r="T768" s="127">
        <f>SUM(T769:T795)</f>
        <v>0</v>
      </c>
      <c r="AR768" s="122" t="s">
        <v>89</v>
      </c>
      <c r="AT768" s="128" t="s">
        <v>78</v>
      </c>
      <c r="AU768" s="128" t="s">
        <v>87</v>
      </c>
      <c r="AY768" s="122" t="s">
        <v>190</v>
      </c>
      <c r="BK768" s="129">
        <f>SUM(BK769:BK795)</f>
        <v>0</v>
      </c>
    </row>
    <row r="769" spans="2:65" s="1" customFormat="1" ht="24.2" customHeight="1">
      <c r="B769" s="31"/>
      <c r="C769" s="132" t="s">
        <v>713</v>
      </c>
      <c r="D769" s="132" t="s">
        <v>192</v>
      </c>
      <c r="E769" s="133" t="s">
        <v>1592</v>
      </c>
      <c r="F769" s="134" t="s">
        <v>1593</v>
      </c>
      <c r="G769" s="135" t="s">
        <v>195</v>
      </c>
      <c r="H769" s="136">
        <v>143.839</v>
      </c>
      <c r="I769" s="137"/>
      <c r="J769" s="138">
        <f>ROUND(I769*H769,2)</f>
        <v>0</v>
      </c>
      <c r="K769" s="134" t="s">
        <v>1</v>
      </c>
      <c r="L769" s="31"/>
      <c r="M769" s="139" t="s">
        <v>1</v>
      </c>
      <c r="N769" s="140" t="s">
        <v>44</v>
      </c>
      <c r="P769" s="141">
        <f>O769*H769</f>
        <v>0</v>
      </c>
      <c r="Q769" s="141">
        <v>1.451E-2</v>
      </c>
      <c r="R769" s="141">
        <f>Q769*H769</f>
        <v>2.0871038899999999</v>
      </c>
      <c r="S769" s="141">
        <v>0</v>
      </c>
      <c r="T769" s="142">
        <f>S769*H769</f>
        <v>0</v>
      </c>
      <c r="AR769" s="143" t="s">
        <v>237</v>
      </c>
      <c r="AT769" s="143" t="s">
        <v>192</v>
      </c>
      <c r="AU769" s="143" t="s">
        <v>89</v>
      </c>
      <c r="AY769" s="16" t="s">
        <v>190</v>
      </c>
      <c r="BE769" s="144">
        <f>IF(N769="základní",J769,0)</f>
        <v>0</v>
      </c>
      <c r="BF769" s="144">
        <f>IF(N769="snížená",J769,0)</f>
        <v>0</v>
      </c>
      <c r="BG769" s="144">
        <f>IF(N769="zákl. přenesená",J769,0)</f>
        <v>0</v>
      </c>
      <c r="BH769" s="144">
        <f>IF(N769="sníž. přenesená",J769,0)</f>
        <v>0</v>
      </c>
      <c r="BI769" s="144">
        <f>IF(N769="nulová",J769,0)</f>
        <v>0</v>
      </c>
      <c r="BJ769" s="16" t="s">
        <v>87</v>
      </c>
      <c r="BK769" s="144">
        <f>ROUND(I769*H769,2)</f>
        <v>0</v>
      </c>
      <c r="BL769" s="16" t="s">
        <v>237</v>
      </c>
      <c r="BM769" s="143" t="s">
        <v>1239</v>
      </c>
    </row>
    <row r="770" spans="2:65" s="1" customFormat="1">
      <c r="B770" s="31"/>
      <c r="D770" s="145" t="s">
        <v>198</v>
      </c>
      <c r="F770" s="146" t="s">
        <v>1593</v>
      </c>
      <c r="I770" s="147"/>
      <c r="L770" s="31"/>
      <c r="M770" s="148"/>
      <c r="T770" s="55"/>
      <c r="AT770" s="16" t="s">
        <v>198</v>
      </c>
      <c r="AU770" s="16" t="s">
        <v>89</v>
      </c>
    </row>
    <row r="771" spans="2:65" s="1" customFormat="1" ht="33" customHeight="1">
      <c r="B771" s="31"/>
      <c r="C771" s="132" t="s">
        <v>1522</v>
      </c>
      <c r="D771" s="132" t="s">
        <v>192</v>
      </c>
      <c r="E771" s="133" t="s">
        <v>1596</v>
      </c>
      <c r="F771" s="134" t="s">
        <v>1597</v>
      </c>
      <c r="G771" s="135" t="s">
        <v>195</v>
      </c>
      <c r="H771" s="136">
        <v>457.2</v>
      </c>
      <c r="I771" s="137"/>
      <c r="J771" s="138">
        <f>ROUND(I771*H771,2)</f>
        <v>0</v>
      </c>
      <c r="K771" s="134" t="s">
        <v>196</v>
      </c>
      <c r="L771" s="31"/>
      <c r="M771" s="139" t="s">
        <v>1</v>
      </c>
      <c r="N771" s="140" t="s">
        <v>44</v>
      </c>
      <c r="P771" s="141">
        <f>O771*H771</f>
        <v>0</v>
      </c>
      <c r="Q771" s="141">
        <v>1.25314E-3</v>
      </c>
      <c r="R771" s="141">
        <f>Q771*H771</f>
        <v>0.57293560799999999</v>
      </c>
      <c r="S771" s="141">
        <v>0</v>
      </c>
      <c r="T771" s="142">
        <f>S771*H771</f>
        <v>0</v>
      </c>
      <c r="AR771" s="143" t="s">
        <v>197</v>
      </c>
      <c r="AT771" s="143" t="s">
        <v>192</v>
      </c>
      <c r="AU771" s="143" t="s">
        <v>89</v>
      </c>
      <c r="AY771" s="16" t="s">
        <v>190</v>
      </c>
      <c r="BE771" s="144">
        <f>IF(N771="základní",J771,0)</f>
        <v>0</v>
      </c>
      <c r="BF771" s="144">
        <f>IF(N771="snížená",J771,0)</f>
        <v>0</v>
      </c>
      <c r="BG771" s="144">
        <f>IF(N771="zákl. přenesená",J771,0)</f>
        <v>0</v>
      </c>
      <c r="BH771" s="144">
        <f>IF(N771="sníž. přenesená",J771,0)</f>
        <v>0</v>
      </c>
      <c r="BI771" s="144">
        <f>IF(N771="nulová",J771,0)</f>
        <v>0</v>
      </c>
      <c r="BJ771" s="16" t="s">
        <v>87</v>
      </c>
      <c r="BK771" s="144">
        <f>ROUND(I771*H771,2)</f>
        <v>0</v>
      </c>
      <c r="BL771" s="16" t="s">
        <v>197</v>
      </c>
      <c r="BM771" s="143" t="s">
        <v>2408</v>
      </c>
    </row>
    <row r="772" spans="2:65" s="1" customFormat="1" ht="29.25">
      <c r="B772" s="31"/>
      <c r="D772" s="145" t="s">
        <v>198</v>
      </c>
      <c r="F772" s="146" t="s">
        <v>1599</v>
      </c>
      <c r="I772" s="147"/>
      <c r="L772" s="31"/>
      <c r="M772" s="148"/>
      <c r="T772" s="55"/>
      <c r="AT772" s="16" t="s">
        <v>198</v>
      </c>
      <c r="AU772" s="16" t="s">
        <v>89</v>
      </c>
    </row>
    <row r="773" spans="2:65" s="1" customFormat="1">
      <c r="B773" s="31"/>
      <c r="D773" s="149" t="s">
        <v>200</v>
      </c>
      <c r="F773" s="150" t="s">
        <v>1600</v>
      </c>
      <c r="I773" s="147"/>
      <c r="L773" s="31"/>
      <c r="M773" s="148"/>
      <c r="T773" s="55"/>
      <c r="AT773" s="16" t="s">
        <v>200</v>
      </c>
      <c r="AU773" s="16" t="s">
        <v>89</v>
      </c>
    </row>
    <row r="774" spans="2:65" s="12" customFormat="1">
      <c r="B774" s="162"/>
      <c r="D774" s="145" t="s">
        <v>1427</v>
      </c>
      <c r="E774" s="163" t="s">
        <v>1</v>
      </c>
      <c r="F774" s="164" t="s">
        <v>2233</v>
      </c>
      <c r="H774" s="163" t="s">
        <v>1</v>
      </c>
      <c r="I774" s="165"/>
      <c r="L774" s="162"/>
      <c r="M774" s="166"/>
      <c r="T774" s="167"/>
      <c r="AT774" s="163" t="s">
        <v>1427</v>
      </c>
      <c r="AU774" s="163" t="s">
        <v>89</v>
      </c>
      <c r="AV774" s="12" t="s">
        <v>87</v>
      </c>
      <c r="AW774" s="12" t="s">
        <v>34</v>
      </c>
      <c r="AX774" s="12" t="s">
        <v>79</v>
      </c>
      <c r="AY774" s="163" t="s">
        <v>190</v>
      </c>
    </row>
    <row r="775" spans="2:65" s="13" customFormat="1">
      <c r="B775" s="168"/>
      <c r="D775" s="145" t="s">
        <v>1427</v>
      </c>
      <c r="E775" s="169" t="s">
        <v>1</v>
      </c>
      <c r="F775" s="170" t="s">
        <v>2409</v>
      </c>
      <c r="H775" s="171">
        <v>206.3</v>
      </c>
      <c r="I775" s="172"/>
      <c r="L775" s="168"/>
      <c r="M775" s="173"/>
      <c r="T775" s="174"/>
      <c r="AT775" s="169" t="s">
        <v>1427</v>
      </c>
      <c r="AU775" s="169" t="s">
        <v>89</v>
      </c>
      <c r="AV775" s="13" t="s">
        <v>89</v>
      </c>
      <c r="AW775" s="13" t="s">
        <v>34</v>
      </c>
      <c r="AX775" s="13" t="s">
        <v>79</v>
      </c>
      <c r="AY775" s="169" t="s">
        <v>190</v>
      </c>
    </row>
    <row r="776" spans="2:65" s="12" customFormat="1">
      <c r="B776" s="162"/>
      <c r="D776" s="145" t="s">
        <v>1427</v>
      </c>
      <c r="E776" s="163" t="s">
        <v>1</v>
      </c>
      <c r="F776" s="164" t="s">
        <v>1428</v>
      </c>
      <c r="H776" s="163" t="s">
        <v>1</v>
      </c>
      <c r="I776" s="165"/>
      <c r="L776" s="162"/>
      <c r="M776" s="166"/>
      <c r="T776" s="167"/>
      <c r="AT776" s="163" t="s">
        <v>1427</v>
      </c>
      <c r="AU776" s="163" t="s">
        <v>89</v>
      </c>
      <c r="AV776" s="12" t="s">
        <v>87</v>
      </c>
      <c r="AW776" s="12" t="s">
        <v>34</v>
      </c>
      <c r="AX776" s="12" t="s">
        <v>79</v>
      </c>
      <c r="AY776" s="163" t="s">
        <v>190</v>
      </c>
    </row>
    <row r="777" spans="2:65" s="13" customFormat="1">
      <c r="B777" s="168"/>
      <c r="D777" s="145" t="s">
        <v>1427</v>
      </c>
      <c r="E777" s="169" t="s">
        <v>1</v>
      </c>
      <c r="F777" s="170" t="s">
        <v>2410</v>
      </c>
      <c r="H777" s="171">
        <v>84.4</v>
      </c>
      <c r="I777" s="172"/>
      <c r="L777" s="168"/>
      <c r="M777" s="173"/>
      <c r="T777" s="174"/>
      <c r="AT777" s="169" t="s">
        <v>1427</v>
      </c>
      <c r="AU777" s="169" t="s">
        <v>89</v>
      </c>
      <c r="AV777" s="13" t="s">
        <v>89</v>
      </c>
      <c r="AW777" s="13" t="s">
        <v>34</v>
      </c>
      <c r="AX777" s="13" t="s">
        <v>79</v>
      </c>
      <c r="AY777" s="169" t="s">
        <v>190</v>
      </c>
    </row>
    <row r="778" spans="2:65" s="12" customFormat="1">
      <c r="B778" s="162"/>
      <c r="D778" s="145" t="s">
        <v>1427</v>
      </c>
      <c r="E778" s="163" t="s">
        <v>1</v>
      </c>
      <c r="F778" s="164" t="s">
        <v>2236</v>
      </c>
      <c r="H778" s="163" t="s">
        <v>1</v>
      </c>
      <c r="I778" s="165"/>
      <c r="L778" s="162"/>
      <c r="M778" s="166"/>
      <c r="T778" s="167"/>
      <c r="AT778" s="163" t="s">
        <v>1427</v>
      </c>
      <c r="AU778" s="163" t="s">
        <v>89</v>
      </c>
      <c r="AV778" s="12" t="s">
        <v>87</v>
      </c>
      <c r="AW778" s="12" t="s">
        <v>34</v>
      </c>
      <c r="AX778" s="12" t="s">
        <v>79</v>
      </c>
      <c r="AY778" s="163" t="s">
        <v>190</v>
      </c>
    </row>
    <row r="779" spans="2:65" s="13" customFormat="1">
      <c r="B779" s="168"/>
      <c r="D779" s="145" t="s">
        <v>1427</v>
      </c>
      <c r="E779" s="169" t="s">
        <v>1</v>
      </c>
      <c r="F779" s="170" t="s">
        <v>2411</v>
      </c>
      <c r="H779" s="171">
        <v>166.5</v>
      </c>
      <c r="I779" s="172"/>
      <c r="L779" s="168"/>
      <c r="M779" s="173"/>
      <c r="T779" s="174"/>
      <c r="AT779" s="169" t="s">
        <v>1427</v>
      </c>
      <c r="AU779" s="169" t="s">
        <v>89</v>
      </c>
      <c r="AV779" s="13" t="s">
        <v>89</v>
      </c>
      <c r="AW779" s="13" t="s">
        <v>34</v>
      </c>
      <c r="AX779" s="13" t="s">
        <v>79</v>
      </c>
      <c r="AY779" s="169" t="s">
        <v>190</v>
      </c>
    </row>
    <row r="780" spans="2:65" s="14" customFormat="1">
      <c r="B780" s="175"/>
      <c r="D780" s="145" t="s">
        <v>1427</v>
      </c>
      <c r="E780" s="176" t="s">
        <v>1</v>
      </c>
      <c r="F780" s="177" t="s">
        <v>1431</v>
      </c>
      <c r="H780" s="178">
        <v>457.2</v>
      </c>
      <c r="I780" s="179"/>
      <c r="L780" s="175"/>
      <c r="M780" s="180"/>
      <c r="T780" s="181"/>
      <c r="AT780" s="176" t="s">
        <v>1427</v>
      </c>
      <c r="AU780" s="176" t="s">
        <v>89</v>
      </c>
      <c r="AV780" s="14" t="s">
        <v>197</v>
      </c>
      <c r="AW780" s="14" t="s">
        <v>34</v>
      </c>
      <c r="AX780" s="14" t="s">
        <v>87</v>
      </c>
      <c r="AY780" s="176" t="s">
        <v>190</v>
      </c>
    </row>
    <row r="781" spans="2:65" s="1" customFormat="1" ht="24.2" customHeight="1">
      <c r="B781" s="31"/>
      <c r="C781" s="152" t="s">
        <v>856</v>
      </c>
      <c r="D781" s="152" t="s">
        <v>426</v>
      </c>
      <c r="E781" s="153" t="s">
        <v>1603</v>
      </c>
      <c r="F781" s="154" t="s">
        <v>1604</v>
      </c>
      <c r="G781" s="155" t="s">
        <v>195</v>
      </c>
      <c r="H781" s="156">
        <v>457.2</v>
      </c>
      <c r="I781" s="157"/>
      <c r="J781" s="158">
        <f>ROUND(I781*H781,2)</f>
        <v>0</v>
      </c>
      <c r="K781" s="154" t="s">
        <v>1</v>
      </c>
      <c r="L781" s="159"/>
      <c r="M781" s="160" t="s">
        <v>1</v>
      </c>
      <c r="N781" s="161" t="s">
        <v>44</v>
      </c>
      <c r="P781" s="141">
        <f>O781*H781</f>
        <v>0</v>
      </c>
      <c r="Q781" s="141">
        <v>1.2999999999999999E-3</v>
      </c>
      <c r="R781" s="141">
        <f>Q781*H781</f>
        <v>0.59436</v>
      </c>
      <c r="S781" s="141">
        <v>0</v>
      </c>
      <c r="T781" s="142">
        <f>S781*H781</f>
        <v>0</v>
      </c>
      <c r="AR781" s="143" t="s">
        <v>216</v>
      </c>
      <c r="AT781" s="143" t="s">
        <v>426</v>
      </c>
      <c r="AU781" s="143" t="s">
        <v>89</v>
      </c>
      <c r="AY781" s="16" t="s">
        <v>190</v>
      </c>
      <c r="BE781" s="144">
        <f>IF(N781="základní",J781,0)</f>
        <v>0</v>
      </c>
      <c r="BF781" s="144">
        <f>IF(N781="snížená",J781,0)</f>
        <v>0</v>
      </c>
      <c r="BG781" s="144">
        <f>IF(N781="zákl. přenesená",J781,0)</f>
        <v>0</v>
      </c>
      <c r="BH781" s="144">
        <f>IF(N781="sníž. přenesená",J781,0)</f>
        <v>0</v>
      </c>
      <c r="BI781" s="144">
        <f>IF(N781="nulová",J781,0)</f>
        <v>0</v>
      </c>
      <c r="BJ781" s="16" t="s">
        <v>87</v>
      </c>
      <c r="BK781" s="144">
        <f>ROUND(I781*H781,2)</f>
        <v>0</v>
      </c>
      <c r="BL781" s="16" t="s">
        <v>197</v>
      </c>
      <c r="BM781" s="143" t="s">
        <v>2412</v>
      </c>
    </row>
    <row r="782" spans="2:65" s="1" customFormat="1">
      <c r="B782" s="31"/>
      <c r="D782" s="145" t="s">
        <v>198</v>
      </c>
      <c r="F782" s="146" t="s">
        <v>1606</v>
      </c>
      <c r="I782" s="147"/>
      <c r="L782" s="31"/>
      <c r="M782" s="148"/>
      <c r="T782" s="55"/>
      <c r="AT782" s="16" t="s">
        <v>198</v>
      </c>
      <c r="AU782" s="16" t="s">
        <v>89</v>
      </c>
    </row>
    <row r="783" spans="2:65" s="1" customFormat="1" ht="24.2" customHeight="1">
      <c r="B783" s="31"/>
      <c r="C783" s="132" t="s">
        <v>1241</v>
      </c>
      <c r="D783" s="132" t="s">
        <v>192</v>
      </c>
      <c r="E783" s="133" t="s">
        <v>1608</v>
      </c>
      <c r="F783" s="134" t="s">
        <v>1609</v>
      </c>
      <c r="G783" s="135" t="s">
        <v>204</v>
      </c>
      <c r="H783" s="136">
        <v>18</v>
      </c>
      <c r="I783" s="137"/>
      <c r="J783" s="138">
        <f>ROUND(I783*H783,2)</f>
        <v>0</v>
      </c>
      <c r="K783" s="134" t="s">
        <v>196</v>
      </c>
      <c r="L783" s="31"/>
      <c r="M783" s="139" t="s">
        <v>1</v>
      </c>
      <c r="N783" s="140" t="s">
        <v>44</v>
      </c>
      <c r="P783" s="141">
        <f>O783*H783</f>
        <v>0</v>
      </c>
      <c r="Q783" s="141">
        <v>2.5999999999999998E-5</v>
      </c>
      <c r="R783" s="141">
        <f>Q783*H783</f>
        <v>4.6799999999999999E-4</v>
      </c>
      <c r="S783" s="141">
        <v>0</v>
      </c>
      <c r="T783" s="142">
        <f>S783*H783</f>
        <v>0</v>
      </c>
      <c r="AR783" s="143" t="s">
        <v>237</v>
      </c>
      <c r="AT783" s="143" t="s">
        <v>192</v>
      </c>
      <c r="AU783" s="143" t="s">
        <v>89</v>
      </c>
      <c r="AY783" s="16" t="s">
        <v>190</v>
      </c>
      <c r="BE783" s="144">
        <f>IF(N783="základní",J783,0)</f>
        <v>0</v>
      </c>
      <c r="BF783" s="144">
        <f>IF(N783="snížená",J783,0)</f>
        <v>0</v>
      </c>
      <c r="BG783" s="144">
        <f>IF(N783="zákl. přenesená",J783,0)</f>
        <v>0</v>
      </c>
      <c r="BH783" s="144">
        <f>IF(N783="sníž. přenesená",J783,0)</f>
        <v>0</v>
      </c>
      <c r="BI783" s="144">
        <f>IF(N783="nulová",J783,0)</f>
        <v>0</v>
      </c>
      <c r="BJ783" s="16" t="s">
        <v>87</v>
      </c>
      <c r="BK783" s="144">
        <f>ROUND(I783*H783,2)</f>
        <v>0</v>
      </c>
      <c r="BL783" s="16" t="s">
        <v>237</v>
      </c>
      <c r="BM783" s="143" t="s">
        <v>1244</v>
      </c>
    </row>
    <row r="784" spans="2:65" s="1" customFormat="1" ht="19.5">
      <c r="B784" s="31"/>
      <c r="D784" s="145" t="s">
        <v>198</v>
      </c>
      <c r="F784" s="146" t="s">
        <v>1611</v>
      </c>
      <c r="I784" s="147"/>
      <c r="L784" s="31"/>
      <c r="M784" s="148"/>
      <c r="T784" s="55"/>
      <c r="AT784" s="16" t="s">
        <v>198</v>
      </c>
      <c r="AU784" s="16" t="s">
        <v>89</v>
      </c>
    </row>
    <row r="785" spans="2:65" s="1" customFormat="1">
      <c r="B785" s="31"/>
      <c r="D785" s="149" t="s">
        <v>200</v>
      </c>
      <c r="F785" s="150" t="s">
        <v>1612</v>
      </c>
      <c r="I785" s="147"/>
      <c r="L785" s="31"/>
      <c r="M785" s="148"/>
      <c r="T785" s="55"/>
      <c r="AT785" s="16" t="s">
        <v>200</v>
      </c>
      <c r="AU785" s="16" t="s">
        <v>89</v>
      </c>
    </row>
    <row r="786" spans="2:65" s="1" customFormat="1" ht="24.2" customHeight="1">
      <c r="B786" s="31"/>
      <c r="C786" s="152" t="s">
        <v>719</v>
      </c>
      <c r="D786" s="152" t="s">
        <v>426</v>
      </c>
      <c r="E786" s="153" t="s">
        <v>1613</v>
      </c>
      <c r="F786" s="154" t="s">
        <v>1614</v>
      </c>
      <c r="G786" s="155" t="s">
        <v>204</v>
      </c>
      <c r="H786" s="156">
        <v>18</v>
      </c>
      <c r="I786" s="157"/>
      <c r="J786" s="158">
        <f>ROUND(I786*H786,2)</f>
        <v>0</v>
      </c>
      <c r="K786" s="154" t="s">
        <v>196</v>
      </c>
      <c r="L786" s="159"/>
      <c r="M786" s="160" t="s">
        <v>1</v>
      </c>
      <c r="N786" s="161" t="s">
        <v>44</v>
      </c>
      <c r="P786" s="141">
        <f>O786*H786</f>
        <v>0</v>
      </c>
      <c r="Q786" s="141">
        <v>8.9999999999999998E-4</v>
      </c>
      <c r="R786" s="141">
        <f>Q786*H786</f>
        <v>1.6199999999999999E-2</v>
      </c>
      <c r="S786" s="141">
        <v>0</v>
      </c>
      <c r="T786" s="142">
        <f>S786*H786</f>
        <v>0</v>
      </c>
      <c r="AR786" s="143" t="s">
        <v>281</v>
      </c>
      <c r="AT786" s="143" t="s">
        <v>426</v>
      </c>
      <c r="AU786" s="143" t="s">
        <v>89</v>
      </c>
      <c r="AY786" s="16" t="s">
        <v>190</v>
      </c>
      <c r="BE786" s="144">
        <f>IF(N786="základní",J786,0)</f>
        <v>0</v>
      </c>
      <c r="BF786" s="144">
        <f>IF(N786="snížená",J786,0)</f>
        <v>0</v>
      </c>
      <c r="BG786" s="144">
        <f>IF(N786="zákl. přenesená",J786,0)</f>
        <v>0</v>
      </c>
      <c r="BH786" s="144">
        <f>IF(N786="sníž. přenesená",J786,0)</f>
        <v>0</v>
      </c>
      <c r="BI786" s="144">
        <f>IF(N786="nulová",J786,0)</f>
        <v>0</v>
      </c>
      <c r="BJ786" s="16" t="s">
        <v>87</v>
      </c>
      <c r="BK786" s="144">
        <f>ROUND(I786*H786,2)</f>
        <v>0</v>
      </c>
      <c r="BL786" s="16" t="s">
        <v>237</v>
      </c>
      <c r="BM786" s="143" t="s">
        <v>1247</v>
      </c>
    </row>
    <row r="787" spans="2:65" s="1" customFormat="1">
      <c r="B787" s="31"/>
      <c r="D787" s="145" t="s">
        <v>198</v>
      </c>
      <c r="F787" s="146" t="s">
        <v>1614</v>
      </c>
      <c r="I787" s="147"/>
      <c r="L787" s="31"/>
      <c r="M787" s="148"/>
      <c r="T787" s="55"/>
      <c r="AT787" s="16" t="s">
        <v>198</v>
      </c>
      <c r="AU787" s="16" t="s">
        <v>89</v>
      </c>
    </row>
    <row r="788" spans="2:65" s="1" customFormat="1" ht="55.5" customHeight="1">
      <c r="B788" s="31"/>
      <c r="C788" s="132" t="s">
        <v>1250</v>
      </c>
      <c r="D788" s="132" t="s">
        <v>192</v>
      </c>
      <c r="E788" s="133" t="s">
        <v>2240</v>
      </c>
      <c r="F788" s="134" t="s">
        <v>2241</v>
      </c>
      <c r="G788" s="135" t="s">
        <v>195</v>
      </c>
      <c r="H788" s="136">
        <v>13.196</v>
      </c>
      <c r="I788" s="137"/>
      <c r="J788" s="138">
        <f>ROUND(I788*H788,2)</f>
        <v>0</v>
      </c>
      <c r="K788" s="134" t="s">
        <v>1</v>
      </c>
      <c r="L788" s="31"/>
      <c r="M788" s="139" t="s">
        <v>1</v>
      </c>
      <c r="N788" s="140" t="s">
        <v>44</v>
      </c>
      <c r="P788" s="141">
        <f>O788*H788</f>
        <v>0</v>
      </c>
      <c r="Q788" s="141">
        <v>2.4080000000000001E-2</v>
      </c>
      <c r="R788" s="141">
        <f>Q788*H788</f>
        <v>0.31775967999999999</v>
      </c>
      <c r="S788" s="141">
        <v>0</v>
      </c>
      <c r="T788" s="142">
        <f>S788*H788</f>
        <v>0</v>
      </c>
      <c r="AR788" s="143" t="s">
        <v>237</v>
      </c>
      <c r="AT788" s="143" t="s">
        <v>192</v>
      </c>
      <c r="AU788" s="143" t="s">
        <v>89</v>
      </c>
      <c r="AY788" s="16" t="s">
        <v>190</v>
      </c>
      <c r="BE788" s="144">
        <f>IF(N788="základní",J788,0)</f>
        <v>0</v>
      </c>
      <c r="BF788" s="144">
        <f>IF(N788="snížená",J788,0)</f>
        <v>0</v>
      </c>
      <c r="BG788" s="144">
        <f>IF(N788="zákl. přenesená",J788,0)</f>
        <v>0</v>
      </c>
      <c r="BH788" s="144">
        <f>IF(N788="sníž. přenesená",J788,0)</f>
        <v>0</v>
      </c>
      <c r="BI788" s="144">
        <f>IF(N788="nulová",J788,0)</f>
        <v>0</v>
      </c>
      <c r="BJ788" s="16" t="s">
        <v>87</v>
      </c>
      <c r="BK788" s="144">
        <f>ROUND(I788*H788,2)</f>
        <v>0</v>
      </c>
      <c r="BL788" s="16" t="s">
        <v>237</v>
      </c>
      <c r="BM788" s="143" t="s">
        <v>1253</v>
      </c>
    </row>
    <row r="789" spans="2:65" s="1" customFormat="1" ht="39">
      <c r="B789" s="31"/>
      <c r="D789" s="145" t="s">
        <v>198</v>
      </c>
      <c r="F789" s="146" t="s">
        <v>2241</v>
      </c>
      <c r="I789" s="147"/>
      <c r="L789" s="31"/>
      <c r="M789" s="148"/>
      <c r="T789" s="55"/>
      <c r="AT789" s="16" t="s">
        <v>198</v>
      </c>
      <c r="AU789" s="16" t="s">
        <v>89</v>
      </c>
    </row>
    <row r="790" spans="2:65" s="1" customFormat="1" ht="24.2" customHeight="1">
      <c r="B790" s="31"/>
      <c r="C790" s="132" t="s">
        <v>724</v>
      </c>
      <c r="D790" s="132" t="s">
        <v>192</v>
      </c>
      <c r="E790" s="133" t="s">
        <v>1617</v>
      </c>
      <c r="F790" s="134" t="s">
        <v>1618</v>
      </c>
      <c r="G790" s="135" t="s">
        <v>195</v>
      </c>
      <c r="H790" s="136">
        <v>0.56299999999999994</v>
      </c>
      <c r="I790" s="137"/>
      <c r="J790" s="138">
        <f>ROUND(I790*H790,2)</f>
        <v>0</v>
      </c>
      <c r="K790" s="134" t="s">
        <v>196</v>
      </c>
      <c r="L790" s="31"/>
      <c r="M790" s="139" t="s">
        <v>1</v>
      </c>
      <c r="N790" s="140" t="s">
        <v>44</v>
      </c>
      <c r="P790" s="141">
        <f>O790*H790</f>
        <v>0</v>
      </c>
      <c r="Q790" s="141">
        <v>1.22014909E-2</v>
      </c>
      <c r="R790" s="141">
        <f>Q790*H790</f>
        <v>6.8694393766999999E-3</v>
      </c>
      <c r="S790" s="141">
        <v>0</v>
      </c>
      <c r="T790" s="142">
        <f>S790*H790</f>
        <v>0</v>
      </c>
      <c r="AR790" s="143" t="s">
        <v>237</v>
      </c>
      <c r="AT790" s="143" t="s">
        <v>192</v>
      </c>
      <c r="AU790" s="143" t="s">
        <v>89</v>
      </c>
      <c r="AY790" s="16" t="s">
        <v>190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6" t="s">
        <v>87</v>
      </c>
      <c r="BK790" s="144">
        <f>ROUND(I790*H790,2)</f>
        <v>0</v>
      </c>
      <c r="BL790" s="16" t="s">
        <v>237</v>
      </c>
      <c r="BM790" s="143" t="s">
        <v>1258</v>
      </c>
    </row>
    <row r="791" spans="2:65" s="1" customFormat="1" ht="29.25">
      <c r="B791" s="31"/>
      <c r="D791" s="145" t="s">
        <v>198</v>
      </c>
      <c r="F791" s="146" t="s">
        <v>1620</v>
      </c>
      <c r="I791" s="147"/>
      <c r="L791" s="31"/>
      <c r="M791" s="148"/>
      <c r="T791" s="55"/>
      <c r="AT791" s="16" t="s">
        <v>198</v>
      </c>
      <c r="AU791" s="16" t="s">
        <v>89</v>
      </c>
    </row>
    <row r="792" spans="2:65" s="1" customFormat="1">
      <c r="B792" s="31"/>
      <c r="D792" s="149" t="s">
        <v>200</v>
      </c>
      <c r="F792" s="150" t="s">
        <v>1621</v>
      </c>
      <c r="I792" s="147"/>
      <c r="L792" s="31"/>
      <c r="M792" s="148"/>
      <c r="T792" s="55"/>
      <c r="AT792" s="16" t="s">
        <v>200</v>
      </c>
      <c r="AU792" s="16" t="s">
        <v>89</v>
      </c>
    </row>
    <row r="793" spans="2:65" s="1" customFormat="1" ht="24.2" customHeight="1">
      <c r="B793" s="31"/>
      <c r="C793" s="132" t="s">
        <v>1265</v>
      </c>
      <c r="D793" s="132" t="s">
        <v>192</v>
      </c>
      <c r="E793" s="133" t="s">
        <v>1622</v>
      </c>
      <c r="F793" s="134" t="s">
        <v>1623</v>
      </c>
      <c r="G793" s="135" t="s">
        <v>265</v>
      </c>
      <c r="H793" s="136">
        <v>3.5960000000000001</v>
      </c>
      <c r="I793" s="137"/>
      <c r="J793" s="138">
        <f>ROUND(I793*H793,2)</f>
        <v>0</v>
      </c>
      <c r="K793" s="134" t="s">
        <v>196</v>
      </c>
      <c r="L793" s="31"/>
      <c r="M793" s="139" t="s">
        <v>1</v>
      </c>
      <c r="N793" s="140" t="s">
        <v>44</v>
      </c>
      <c r="P793" s="141">
        <f>O793*H793</f>
        <v>0</v>
      </c>
      <c r="Q793" s="141">
        <v>0</v>
      </c>
      <c r="R793" s="141">
        <f>Q793*H793</f>
        <v>0</v>
      </c>
      <c r="S793" s="141">
        <v>0</v>
      </c>
      <c r="T793" s="142">
        <f>S793*H793</f>
        <v>0</v>
      </c>
      <c r="AR793" s="143" t="s">
        <v>237</v>
      </c>
      <c r="AT793" s="143" t="s">
        <v>192</v>
      </c>
      <c r="AU793" s="143" t="s">
        <v>89</v>
      </c>
      <c r="AY793" s="16" t="s">
        <v>190</v>
      </c>
      <c r="BE793" s="144">
        <f>IF(N793="základní",J793,0)</f>
        <v>0</v>
      </c>
      <c r="BF793" s="144">
        <f>IF(N793="snížená",J793,0)</f>
        <v>0</v>
      </c>
      <c r="BG793" s="144">
        <f>IF(N793="zákl. přenesená",J793,0)</f>
        <v>0</v>
      </c>
      <c r="BH793" s="144">
        <f>IF(N793="sníž. přenesená",J793,0)</f>
        <v>0</v>
      </c>
      <c r="BI793" s="144">
        <f>IF(N793="nulová",J793,0)</f>
        <v>0</v>
      </c>
      <c r="BJ793" s="16" t="s">
        <v>87</v>
      </c>
      <c r="BK793" s="144">
        <f>ROUND(I793*H793,2)</f>
        <v>0</v>
      </c>
      <c r="BL793" s="16" t="s">
        <v>237</v>
      </c>
      <c r="BM793" s="143" t="s">
        <v>1268</v>
      </c>
    </row>
    <row r="794" spans="2:65" s="1" customFormat="1" ht="39">
      <c r="B794" s="31"/>
      <c r="D794" s="145" t="s">
        <v>198</v>
      </c>
      <c r="F794" s="146" t="s">
        <v>1625</v>
      </c>
      <c r="I794" s="147"/>
      <c r="L794" s="31"/>
      <c r="M794" s="148"/>
      <c r="T794" s="55"/>
      <c r="AT794" s="16" t="s">
        <v>198</v>
      </c>
      <c r="AU794" s="16" t="s">
        <v>89</v>
      </c>
    </row>
    <row r="795" spans="2:65" s="1" customFormat="1">
      <c r="B795" s="31"/>
      <c r="D795" s="149" t="s">
        <v>200</v>
      </c>
      <c r="F795" s="150" t="s">
        <v>1626</v>
      </c>
      <c r="I795" s="147"/>
      <c r="L795" s="31"/>
      <c r="M795" s="148"/>
      <c r="T795" s="55"/>
      <c r="AT795" s="16" t="s">
        <v>200</v>
      </c>
      <c r="AU795" s="16" t="s">
        <v>89</v>
      </c>
    </row>
    <row r="796" spans="2:65" s="11" customFormat="1" ht="22.9" customHeight="1">
      <c r="B796" s="121"/>
      <c r="D796" s="122" t="s">
        <v>78</v>
      </c>
      <c r="E796" s="130" t="s">
        <v>1627</v>
      </c>
      <c r="F796" s="130" t="s">
        <v>1628</v>
      </c>
      <c r="I796" s="124"/>
      <c r="J796" s="131">
        <f>BK796</f>
        <v>0</v>
      </c>
      <c r="L796" s="121"/>
      <c r="M796" s="125"/>
      <c r="P796" s="126">
        <f>SUM(P797:P805)</f>
        <v>0</v>
      </c>
      <c r="R796" s="126">
        <f>SUM(R797:R805)</f>
        <v>0.58799647150000001</v>
      </c>
      <c r="T796" s="127">
        <f>SUM(T797:T805)</f>
        <v>0</v>
      </c>
      <c r="AR796" s="122" t="s">
        <v>89</v>
      </c>
      <c r="AT796" s="128" t="s">
        <v>78</v>
      </c>
      <c r="AU796" s="128" t="s">
        <v>87</v>
      </c>
      <c r="AY796" s="122" t="s">
        <v>190</v>
      </c>
      <c r="BK796" s="129">
        <f>SUM(BK797:BK805)</f>
        <v>0</v>
      </c>
    </row>
    <row r="797" spans="2:65" s="1" customFormat="1" ht="33" customHeight="1">
      <c r="B797" s="31"/>
      <c r="C797" s="132" t="s">
        <v>730</v>
      </c>
      <c r="D797" s="132" t="s">
        <v>192</v>
      </c>
      <c r="E797" s="133" t="s">
        <v>1684</v>
      </c>
      <c r="F797" s="134" t="s">
        <v>1685</v>
      </c>
      <c r="G797" s="135" t="s">
        <v>368</v>
      </c>
      <c r="H797" s="136">
        <v>74.3</v>
      </c>
      <c r="I797" s="137"/>
      <c r="J797" s="138">
        <f>ROUND(I797*H797,2)</f>
        <v>0</v>
      </c>
      <c r="K797" s="134" t="s">
        <v>196</v>
      </c>
      <c r="L797" s="31"/>
      <c r="M797" s="139" t="s">
        <v>1</v>
      </c>
      <c r="N797" s="140" t="s">
        <v>44</v>
      </c>
      <c r="P797" s="141">
        <f>O797*H797</f>
        <v>0</v>
      </c>
      <c r="Q797" s="141">
        <v>5.8419500000000003E-3</v>
      </c>
      <c r="R797" s="141">
        <f>Q797*H797</f>
        <v>0.434056885</v>
      </c>
      <c r="S797" s="141">
        <v>0</v>
      </c>
      <c r="T797" s="142">
        <f>S797*H797</f>
        <v>0</v>
      </c>
      <c r="AR797" s="143" t="s">
        <v>237</v>
      </c>
      <c r="AT797" s="143" t="s">
        <v>192</v>
      </c>
      <c r="AU797" s="143" t="s">
        <v>89</v>
      </c>
      <c r="AY797" s="16" t="s">
        <v>190</v>
      </c>
      <c r="BE797" s="144">
        <f>IF(N797="základní",J797,0)</f>
        <v>0</v>
      </c>
      <c r="BF797" s="144">
        <f>IF(N797="snížená",J797,0)</f>
        <v>0</v>
      </c>
      <c r="BG797" s="144">
        <f>IF(N797="zákl. přenesená",J797,0)</f>
        <v>0</v>
      </c>
      <c r="BH797" s="144">
        <f>IF(N797="sníž. přenesená",J797,0)</f>
        <v>0</v>
      </c>
      <c r="BI797" s="144">
        <f>IF(N797="nulová",J797,0)</f>
        <v>0</v>
      </c>
      <c r="BJ797" s="16" t="s">
        <v>87</v>
      </c>
      <c r="BK797" s="144">
        <f>ROUND(I797*H797,2)</f>
        <v>0</v>
      </c>
      <c r="BL797" s="16" t="s">
        <v>237</v>
      </c>
      <c r="BM797" s="143" t="s">
        <v>1273</v>
      </c>
    </row>
    <row r="798" spans="2:65" s="1" customFormat="1" ht="19.5">
      <c r="B798" s="31"/>
      <c r="D798" s="145" t="s">
        <v>198</v>
      </c>
      <c r="F798" s="146" t="s">
        <v>1687</v>
      </c>
      <c r="I798" s="147"/>
      <c r="L798" s="31"/>
      <c r="M798" s="148"/>
      <c r="T798" s="55"/>
      <c r="AT798" s="16" t="s">
        <v>198</v>
      </c>
      <c r="AU798" s="16" t="s">
        <v>89</v>
      </c>
    </row>
    <row r="799" spans="2:65" s="1" customFormat="1">
      <c r="B799" s="31"/>
      <c r="D799" s="149" t="s">
        <v>200</v>
      </c>
      <c r="F799" s="150" t="s">
        <v>1688</v>
      </c>
      <c r="I799" s="147"/>
      <c r="L799" s="31"/>
      <c r="M799" s="148"/>
      <c r="T799" s="55"/>
      <c r="AT799" s="16" t="s">
        <v>200</v>
      </c>
      <c r="AU799" s="16" t="s">
        <v>89</v>
      </c>
    </row>
    <row r="800" spans="2:65" s="1" customFormat="1" ht="33" customHeight="1">
      <c r="B800" s="31"/>
      <c r="C800" s="132" t="s">
        <v>1275</v>
      </c>
      <c r="D800" s="132" t="s">
        <v>192</v>
      </c>
      <c r="E800" s="133" t="s">
        <v>2066</v>
      </c>
      <c r="F800" s="134" t="s">
        <v>2067</v>
      </c>
      <c r="G800" s="135" t="s">
        <v>195</v>
      </c>
      <c r="H800" s="136">
        <v>19.664999999999999</v>
      </c>
      <c r="I800" s="137"/>
      <c r="J800" s="138">
        <f>ROUND(I800*H800,2)</f>
        <v>0</v>
      </c>
      <c r="K800" s="134" t="s">
        <v>196</v>
      </c>
      <c r="L800" s="31"/>
      <c r="M800" s="139" t="s">
        <v>1</v>
      </c>
      <c r="N800" s="140" t="s">
        <v>44</v>
      </c>
      <c r="P800" s="141">
        <f>O800*H800</f>
        <v>0</v>
      </c>
      <c r="Q800" s="141">
        <v>7.8280999999999993E-3</v>
      </c>
      <c r="R800" s="141">
        <f>Q800*H800</f>
        <v>0.15393958649999998</v>
      </c>
      <c r="S800" s="141">
        <v>0</v>
      </c>
      <c r="T800" s="142">
        <f>S800*H800</f>
        <v>0</v>
      </c>
      <c r="AR800" s="143" t="s">
        <v>237</v>
      </c>
      <c r="AT800" s="143" t="s">
        <v>192</v>
      </c>
      <c r="AU800" s="143" t="s">
        <v>89</v>
      </c>
      <c r="AY800" s="16" t="s">
        <v>190</v>
      </c>
      <c r="BE800" s="144">
        <f>IF(N800="základní",J800,0)</f>
        <v>0</v>
      </c>
      <c r="BF800" s="144">
        <f>IF(N800="snížená",J800,0)</f>
        <v>0</v>
      </c>
      <c r="BG800" s="144">
        <f>IF(N800="zákl. přenesená",J800,0)</f>
        <v>0</v>
      </c>
      <c r="BH800" s="144">
        <f>IF(N800="sníž. přenesená",J800,0)</f>
        <v>0</v>
      </c>
      <c r="BI800" s="144">
        <f>IF(N800="nulová",J800,0)</f>
        <v>0</v>
      </c>
      <c r="BJ800" s="16" t="s">
        <v>87</v>
      </c>
      <c r="BK800" s="144">
        <f>ROUND(I800*H800,2)</f>
        <v>0</v>
      </c>
      <c r="BL800" s="16" t="s">
        <v>237</v>
      </c>
      <c r="BM800" s="143" t="s">
        <v>1278</v>
      </c>
    </row>
    <row r="801" spans="2:65" s="1" customFormat="1" ht="19.5">
      <c r="B801" s="31"/>
      <c r="D801" s="145" t="s">
        <v>198</v>
      </c>
      <c r="F801" s="146" t="s">
        <v>2068</v>
      </c>
      <c r="I801" s="147"/>
      <c r="L801" s="31"/>
      <c r="M801" s="148"/>
      <c r="T801" s="55"/>
      <c r="AT801" s="16" t="s">
        <v>198</v>
      </c>
      <c r="AU801" s="16" t="s">
        <v>89</v>
      </c>
    </row>
    <row r="802" spans="2:65" s="1" customFormat="1">
      <c r="B802" s="31"/>
      <c r="D802" s="149" t="s">
        <v>200</v>
      </c>
      <c r="F802" s="150" t="s">
        <v>2069</v>
      </c>
      <c r="I802" s="147"/>
      <c r="L802" s="31"/>
      <c r="M802" s="148"/>
      <c r="T802" s="55"/>
      <c r="AT802" s="16" t="s">
        <v>200</v>
      </c>
      <c r="AU802" s="16" t="s">
        <v>89</v>
      </c>
    </row>
    <row r="803" spans="2:65" s="1" customFormat="1" ht="24.2" customHeight="1">
      <c r="B803" s="31"/>
      <c r="C803" s="132" t="s">
        <v>735</v>
      </c>
      <c r="D803" s="132" t="s">
        <v>192</v>
      </c>
      <c r="E803" s="133" t="s">
        <v>1689</v>
      </c>
      <c r="F803" s="134" t="s">
        <v>1690</v>
      </c>
      <c r="G803" s="135" t="s">
        <v>265</v>
      </c>
      <c r="H803" s="136">
        <v>0.58799999999999997</v>
      </c>
      <c r="I803" s="137"/>
      <c r="J803" s="138">
        <f>ROUND(I803*H803,2)</f>
        <v>0</v>
      </c>
      <c r="K803" s="134" t="s">
        <v>196</v>
      </c>
      <c r="L803" s="31"/>
      <c r="M803" s="139" t="s">
        <v>1</v>
      </c>
      <c r="N803" s="140" t="s">
        <v>44</v>
      </c>
      <c r="P803" s="141">
        <f>O803*H803</f>
        <v>0</v>
      </c>
      <c r="Q803" s="141">
        <v>0</v>
      </c>
      <c r="R803" s="141">
        <f>Q803*H803</f>
        <v>0</v>
      </c>
      <c r="S803" s="141">
        <v>0</v>
      </c>
      <c r="T803" s="142">
        <f>S803*H803</f>
        <v>0</v>
      </c>
      <c r="AR803" s="143" t="s">
        <v>237</v>
      </c>
      <c r="AT803" s="143" t="s">
        <v>192</v>
      </c>
      <c r="AU803" s="143" t="s">
        <v>89</v>
      </c>
      <c r="AY803" s="16" t="s">
        <v>190</v>
      </c>
      <c r="BE803" s="144">
        <f>IF(N803="základní",J803,0)</f>
        <v>0</v>
      </c>
      <c r="BF803" s="144">
        <f>IF(N803="snížená",J803,0)</f>
        <v>0</v>
      </c>
      <c r="BG803" s="144">
        <f>IF(N803="zákl. přenesená",J803,0)</f>
        <v>0</v>
      </c>
      <c r="BH803" s="144">
        <f>IF(N803="sníž. přenesená",J803,0)</f>
        <v>0</v>
      </c>
      <c r="BI803" s="144">
        <f>IF(N803="nulová",J803,0)</f>
        <v>0</v>
      </c>
      <c r="BJ803" s="16" t="s">
        <v>87</v>
      </c>
      <c r="BK803" s="144">
        <f>ROUND(I803*H803,2)</f>
        <v>0</v>
      </c>
      <c r="BL803" s="16" t="s">
        <v>237</v>
      </c>
      <c r="BM803" s="143" t="s">
        <v>1283</v>
      </c>
    </row>
    <row r="804" spans="2:65" s="1" customFormat="1" ht="29.25">
      <c r="B804" s="31"/>
      <c r="D804" s="145" t="s">
        <v>198</v>
      </c>
      <c r="F804" s="146" t="s">
        <v>1692</v>
      </c>
      <c r="I804" s="147"/>
      <c r="L804" s="31"/>
      <c r="M804" s="148"/>
      <c r="T804" s="55"/>
      <c r="AT804" s="16" t="s">
        <v>198</v>
      </c>
      <c r="AU804" s="16" t="s">
        <v>89</v>
      </c>
    </row>
    <row r="805" spans="2:65" s="1" customFormat="1">
      <c r="B805" s="31"/>
      <c r="D805" s="149" t="s">
        <v>200</v>
      </c>
      <c r="F805" s="150" t="s">
        <v>1693</v>
      </c>
      <c r="I805" s="147"/>
      <c r="L805" s="31"/>
      <c r="M805" s="148"/>
      <c r="T805" s="55"/>
      <c r="AT805" s="16" t="s">
        <v>200</v>
      </c>
      <c r="AU805" s="16" t="s">
        <v>89</v>
      </c>
    </row>
    <row r="806" spans="2:65" s="11" customFormat="1" ht="22.9" customHeight="1">
      <c r="B806" s="121"/>
      <c r="D806" s="122" t="s">
        <v>78</v>
      </c>
      <c r="E806" s="130" t="s">
        <v>1694</v>
      </c>
      <c r="F806" s="130" t="s">
        <v>1695</v>
      </c>
      <c r="I806" s="124"/>
      <c r="J806" s="131">
        <f>BK806</f>
        <v>0</v>
      </c>
      <c r="L806" s="121"/>
      <c r="M806" s="125"/>
      <c r="P806" s="126">
        <f>SUM(P807:P812)</f>
        <v>0</v>
      </c>
      <c r="R806" s="126">
        <f>SUM(R807:R812)</f>
        <v>5.0179584000000006E-2</v>
      </c>
      <c r="T806" s="127">
        <f>SUM(T807:T812)</f>
        <v>0</v>
      </c>
      <c r="AR806" s="122" t="s">
        <v>89</v>
      </c>
      <c r="AT806" s="128" t="s">
        <v>78</v>
      </c>
      <c r="AU806" s="128" t="s">
        <v>87</v>
      </c>
      <c r="AY806" s="122" t="s">
        <v>190</v>
      </c>
      <c r="BK806" s="129">
        <f>SUM(BK807:BK812)</f>
        <v>0</v>
      </c>
    </row>
    <row r="807" spans="2:65" s="1" customFormat="1" ht="16.5" customHeight="1">
      <c r="B807" s="31"/>
      <c r="C807" s="132" t="s">
        <v>1284</v>
      </c>
      <c r="D807" s="132" t="s">
        <v>192</v>
      </c>
      <c r="E807" s="133" t="s">
        <v>1697</v>
      </c>
      <c r="F807" s="134" t="s">
        <v>1698</v>
      </c>
      <c r="G807" s="135" t="s">
        <v>195</v>
      </c>
      <c r="H807" s="136">
        <v>359</v>
      </c>
      <c r="I807" s="137"/>
      <c r="J807" s="138">
        <f>ROUND(I807*H807,2)</f>
        <v>0</v>
      </c>
      <c r="K807" s="134" t="s">
        <v>196</v>
      </c>
      <c r="L807" s="31"/>
      <c r="M807" s="139" t="s">
        <v>1</v>
      </c>
      <c r="N807" s="140" t="s">
        <v>44</v>
      </c>
      <c r="P807" s="141">
        <f>O807*H807</f>
        <v>0</v>
      </c>
      <c r="Q807" s="141">
        <v>1.3977600000000001E-4</v>
      </c>
      <c r="R807" s="141">
        <f>Q807*H807</f>
        <v>5.0179584000000006E-2</v>
      </c>
      <c r="S807" s="141">
        <v>0</v>
      </c>
      <c r="T807" s="142">
        <f>S807*H807</f>
        <v>0</v>
      </c>
      <c r="AR807" s="143" t="s">
        <v>237</v>
      </c>
      <c r="AT807" s="143" t="s">
        <v>192</v>
      </c>
      <c r="AU807" s="143" t="s">
        <v>89</v>
      </c>
      <c r="AY807" s="16" t="s">
        <v>190</v>
      </c>
      <c r="BE807" s="144">
        <f>IF(N807="základní",J807,0)</f>
        <v>0</v>
      </c>
      <c r="BF807" s="144">
        <f>IF(N807="snížená",J807,0)</f>
        <v>0</v>
      </c>
      <c r="BG807" s="144">
        <f>IF(N807="zákl. přenesená",J807,0)</f>
        <v>0</v>
      </c>
      <c r="BH807" s="144">
        <f>IF(N807="sníž. přenesená",J807,0)</f>
        <v>0</v>
      </c>
      <c r="BI807" s="144">
        <f>IF(N807="nulová",J807,0)</f>
        <v>0</v>
      </c>
      <c r="BJ807" s="16" t="s">
        <v>87</v>
      </c>
      <c r="BK807" s="144">
        <f>ROUND(I807*H807,2)</f>
        <v>0</v>
      </c>
      <c r="BL807" s="16" t="s">
        <v>237</v>
      </c>
      <c r="BM807" s="143" t="s">
        <v>1287</v>
      </c>
    </row>
    <row r="808" spans="2:65" s="1" customFormat="1">
      <c r="B808" s="31"/>
      <c r="D808" s="145" t="s">
        <v>198</v>
      </c>
      <c r="F808" s="146" t="s">
        <v>1700</v>
      </c>
      <c r="I808" s="147"/>
      <c r="L808" s="31"/>
      <c r="M808" s="148"/>
      <c r="T808" s="55"/>
      <c r="AT808" s="16" t="s">
        <v>198</v>
      </c>
      <c r="AU808" s="16" t="s">
        <v>89</v>
      </c>
    </row>
    <row r="809" spans="2:65" s="1" customFormat="1">
      <c r="B809" s="31"/>
      <c r="D809" s="149" t="s">
        <v>200</v>
      </c>
      <c r="F809" s="150" t="s">
        <v>1701</v>
      </c>
      <c r="I809" s="147"/>
      <c r="L809" s="31"/>
      <c r="M809" s="148"/>
      <c r="T809" s="55"/>
      <c r="AT809" s="16" t="s">
        <v>200</v>
      </c>
      <c r="AU809" s="16" t="s">
        <v>89</v>
      </c>
    </row>
    <row r="810" spans="2:65" s="1" customFormat="1" ht="24.2" customHeight="1">
      <c r="B810" s="31"/>
      <c r="C810" s="132" t="s">
        <v>740</v>
      </c>
      <c r="D810" s="132" t="s">
        <v>192</v>
      </c>
      <c r="E810" s="133" t="s">
        <v>1711</v>
      </c>
      <c r="F810" s="134" t="s">
        <v>1712</v>
      </c>
      <c r="G810" s="135" t="s">
        <v>265</v>
      </c>
      <c r="H810" s="136">
        <v>0.05</v>
      </c>
      <c r="I810" s="137"/>
      <c r="J810" s="138">
        <f>ROUND(I810*H810,2)</f>
        <v>0</v>
      </c>
      <c r="K810" s="134" t="s">
        <v>196</v>
      </c>
      <c r="L810" s="31"/>
      <c r="M810" s="139" t="s">
        <v>1</v>
      </c>
      <c r="N810" s="140" t="s">
        <v>44</v>
      </c>
      <c r="P810" s="141">
        <f>O810*H810</f>
        <v>0</v>
      </c>
      <c r="Q810" s="141">
        <v>0</v>
      </c>
      <c r="R810" s="141">
        <f>Q810*H810</f>
        <v>0</v>
      </c>
      <c r="S810" s="141">
        <v>0</v>
      </c>
      <c r="T810" s="142">
        <f>S810*H810</f>
        <v>0</v>
      </c>
      <c r="AR810" s="143" t="s">
        <v>237</v>
      </c>
      <c r="AT810" s="143" t="s">
        <v>192</v>
      </c>
      <c r="AU810" s="143" t="s">
        <v>89</v>
      </c>
      <c r="AY810" s="16" t="s">
        <v>190</v>
      </c>
      <c r="BE810" s="144">
        <f>IF(N810="základní",J810,0)</f>
        <v>0</v>
      </c>
      <c r="BF810" s="144">
        <f>IF(N810="snížená",J810,0)</f>
        <v>0</v>
      </c>
      <c r="BG810" s="144">
        <f>IF(N810="zákl. přenesená",J810,0)</f>
        <v>0</v>
      </c>
      <c r="BH810" s="144">
        <f>IF(N810="sníž. přenesená",J810,0)</f>
        <v>0</v>
      </c>
      <c r="BI810" s="144">
        <f>IF(N810="nulová",J810,0)</f>
        <v>0</v>
      </c>
      <c r="BJ810" s="16" t="s">
        <v>87</v>
      </c>
      <c r="BK810" s="144">
        <f>ROUND(I810*H810,2)</f>
        <v>0</v>
      </c>
      <c r="BL810" s="16" t="s">
        <v>237</v>
      </c>
      <c r="BM810" s="143" t="s">
        <v>1291</v>
      </c>
    </row>
    <row r="811" spans="2:65" s="1" customFormat="1" ht="29.25">
      <c r="B811" s="31"/>
      <c r="D811" s="145" t="s">
        <v>198</v>
      </c>
      <c r="F811" s="146" t="s">
        <v>1714</v>
      </c>
      <c r="I811" s="147"/>
      <c r="L811" s="31"/>
      <c r="M811" s="148"/>
      <c r="T811" s="55"/>
      <c r="AT811" s="16" t="s">
        <v>198</v>
      </c>
      <c r="AU811" s="16" t="s">
        <v>89</v>
      </c>
    </row>
    <row r="812" spans="2:65" s="1" customFormat="1">
      <c r="B812" s="31"/>
      <c r="D812" s="149" t="s">
        <v>200</v>
      </c>
      <c r="F812" s="150" t="s">
        <v>1715</v>
      </c>
      <c r="I812" s="147"/>
      <c r="L812" s="31"/>
      <c r="M812" s="148"/>
      <c r="T812" s="55"/>
      <c r="AT812" s="16" t="s">
        <v>200</v>
      </c>
      <c r="AU812" s="16" t="s">
        <v>89</v>
      </c>
    </row>
    <row r="813" spans="2:65" s="11" customFormat="1" ht="22.9" customHeight="1">
      <c r="B813" s="121"/>
      <c r="D813" s="122" t="s">
        <v>78</v>
      </c>
      <c r="E813" s="130" t="s">
        <v>1716</v>
      </c>
      <c r="F813" s="130" t="s">
        <v>1717</v>
      </c>
      <c r="I813" s="124"/>
      <c r="J813" s="131">
        <f>BK813</f>
        <v>0</v>
      </c>
      <c r="L813" s="121"/>
      <c r="M813" s="125"/>
      <c r="P813" s="126">
        <f>SUM(P814:P873)</f>
        <v>0</v>
      </c>
      <c r="R813" s="126">
        <f>SUM(R814:R873)</f>
        <v>3.3518937284499999</v>
      </c>
      <c r="T813" s="127">
        <f>SUM(T814:T873)</f>
        <v>0</v>
      </c>
      <c r="AR813" s="122" t="s">
        <v>89</v>
      </c>
      <c r="AT813" s="128" t="s">
        <v>78</v>
      </c>
      <c r="AU813" s="128" t="s">
        <v>87</v>
      </c>
      <c r="AY813" s="122" t="s">
        <v>190</v>
      </c>
      <c r="BK813" s="129">
        <f>SUM(BK814:BK873)</f>
        <v>0</v>
      </c>
    </row>
    <row r="814" spans="2:65" s="1" customFormat="1" ht="24.2" customHeight="1">
      <c r="B814" s="31"/>
      <c r="C814" s="132" t="s">
        <v>1294</v>
      </c>
      <c r="D814" s="132" t="s">
        <v>192</v>
      </c>
      <c r="E814" s="133" t="s">
        <v>2343</v>
      </c>
      <c r="F814" s="134" t="s">
        <v>2344</v>
      </c>
      <c r="G814" s="135" t="s">
        <v>195</v>
      </c>
      <c r="H814" s="136">
        <v>0.48</v>
      </c>
      <c r="I814" s="137"/>
      <c r="J814" s="138">
        <f>ROUND(I814*H814,2)</f>
        <v>0</v>
      </c>
      <c r="K814" s="134" t="s">
        <v>1</v>
      </c>
      <c r="L814" s="31"/>
      <c r="M814" s="139" t="s">
        <v>1</v>
      </c>
      <c r="N814" s="140" t="s">
        <v>44</v>
      </c>
      <c r="P814" s="141">
        <f>O814*H814</f>
        <v>0</v>
      </c>
      <c r="Q814" s="141">
        <v>0</v>
      </c>
      <c r="R814" s="141">
        <f>Q814*H814</f>
        <v>0</v>
      </c>
      <c r="S814" s="141">
        <v>0</v>
      </c>
      <c r="T814" s="142">
        <f>S814*H814</f>
        <v>0</v>
      </c>
      <c r="AR814" s="143" t="s">
        <v>237</v>
      </c>
      <c r="AT814" s="143" t="s">
        <v>192</v>
      </c>
      <c r="AU814" s="143" t="s">
        <v>89</v>
      </c>
      <c r="AY814" s="16" t="s">
        <v>190</v>
      </c>
      <c r="BE814" s="144">
        <f>IF(N814="základní",J814,0)</f>
        <v>0</v>
      </c>
      <c r="BF814" s="144">
        <f>IF(N814="snížená",J814,0)</f>
        <v>0</v>
      </c>
      <c r="BG814" s="144">
        <f>IF(N814="zákl. přenesená",J814,0)</f>
        <v>0</v>
      </c>
      <c r="BH814" s="144">
        <f>IF(N814="sníž. přenesená",J814,0)</f>
        <v>0</v>
      </c>
      <c r="BI814" s="144">
        <f>IF(N814="nulová",J814,0)</f>
        <v>0</v>
      </c>
      <c r="BJ814" s="16" t="s">
        <v>87</v>
      </c>
      <c r="BK814" s="144">
        <f>ROUND(I814*H814,2)</f>
        <v>0</v>
      </c>
      <c r="BL814" s="16" t="s">
        <v>237</v>
      </c>
      <c r="BM814" s="143" t="s">
        <v>1297</v>
      </c>
    </row>
    <row r="815" spans="2:65" s="1" customFormat="1">
      <c r="B815" s="31"/>
      <c r="D815" s="145" t="s">
        <v>198</v>
      </c>
      <c r="F815" s="146" t="s">
        <v>2345</v>
      </c>
      <c r="I815" s="147"/>
      <c r="L815" s="31"/>
      <c r="M815" s="148"/>
      <c r="T815" s="55"/>
      <c r="AT815" s="16" t="s">
        <v>198</v>
      </c>
      <c r="AU815" s="16" t="s">
        <v>89</v>
      </c>
    </row>
    <row r="816" spans="2:65" s="1" customFormat="1" ht="16.5" customHeight="1">
      <c r="B816" s="31"/>
      <c r="C816" s="152" t="s">
        <v>744</v>
      </c>
      <c r="D816" s="152" t="s">
        <v>426</v>
      </c>
      <c r="E816" s="153" t="s">
        <v>915</v>
      </c>
      <c r="F816" s="154" t="s">
        <v>916</v>
      </c>
      <c r="G816" s="155" t="s">
        <v>195</v>
      </c>
      <c r="H816" s="156">
        <v>0.48</v>
      </c>
      <c r="I816" s="157"/>
      <c r="J816" s="158">
        <f>ROUND(I816*H816,2)</f>
        <v>0</v>
      </c>
      <c r="K816" s="154" t="s">
        <v>196</v>
      </c>
      <c r="L816" s="159"/>
      <c r="M816" s="160" t="s">
        <v>1</v>
      </c>
      <c r="N816" s="161" t="s">
        <v>44</v>
      </c>
      <c r="P816" s="141">
        <f>O816*H816</f>
        <v>0</v>
      </c>
      <c r="Q816" s="141">
        <v>2.1999999999999999E-2</v>
      </c>
      <c r="R816" s="141">
        <f>Q816*H816</f>
        <v>1.0559999999999998E-2</v>
      </c>
      <c r="S816" s="141">
        <v>0</v>
      </c>
      <c r="T816" s="142">
        <f>S816*H816</f>
        <v>0</v>
      </c>
      <c r="AR816" s="143" t="s">
        <v>281</v>
      </c>
      <c r="AT816" s="143" t="s">
        <v>426</v>
      </c>
      <c r="AU816" s="143" t="s">
        <v>89</v>
      </c>
      <c r="AY816" s="16" t="s">
        <v>190</v>
      </c>
      <c r="BE816" s="144">
        <f>IF(N816="základní",J816,0)</f>
        <v>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6" t="s">
        <v>87</v>
      </c>
      <c r="BK816" s="144">
        <f>ROUND(I816*H816,2)</f>
        <v>0</v>
      </c>
      <c r="BL816" s="16" t="s">
        <v>237</v>
      </c>
      <c r="BM816" s="143" t="s">
        <v>1304</v>
      </c>
    </row>
    <row r="817" spans="2:65" s="1" customFormat="1">
      <c r="B817" s="31"/>
      <c r="D817" s="145" t="s">
        <v>198</v>
      </c>
      <c r="F817" s="146" t="s">
        <v>916</v>
      </c>
      <c r="I817" s="147"/>
      <c r="L817" s="31"/>
      <c r="M817" s="148"/>
      <c r="T817" s="55"/>
      <c r="AT817" s="16" t="s">
        <v>198</v>
      </c>
      <c r="AU817" s="16" t="s">
        <v>89</v>
      </c>
    </row>
    <row r="818" spans="2:65" s="1" customFormat="1" ht="24.2" customHeight="1">
      <c r="B818" s="31"/>
      <c r="C818" s="132" t="s">
        <v>1307</v>
      </c>
      <c r="D818" s="132" t="s">
        <v>192</v>
      </c>
      <c r="E818" s="133" t="s">
        <v>2346</v>
      </c>
      <c r="F818" s="134" t="s">
        <v>2347</v>
      </c>
      <c r="G818" s="135" t="s">
        <v>368</v>
      </c>
      <c r="H818" s="136">
        <v>2.8</v>
      </c>
      <c r="I818" s="137"/>
      <c r="J818" s="138">
        <f>ROUND(I818*H818,2)</f>
        <v>0</v>
      </c>
      <c r="K818" s="134" t="s">
        <v>196</v>
      </c>
      <c r="L818" s="31"/>
      <c r="M818" s="139" t="s">
        <v>1</v>
      </c>
      <c r="N818" s="140" t="s">
        <v>44</v>
      </c>
      <c r="P818" s="141">
        <f>O818*H818</f>
        <v>0</v>
      </c>
      <c r="Q818" s="141">
        <v>0</v>
      </c>
      <c r="R818" s="141">
        <f>Q818*H818</f>
        <v>0</v>
      </c>
      <c r="S818" s="141">
        <v>0</v>
      </c>
      <c r="T818" s="142">
        <f>S818*H818</f>
        <v>0</v>
      </c>
      <c r="AR818" s="143" t="s">
        <v>237</v>
      </c>
      <c r="AT818" s="143" t="s">
        <v>192</v>
      </c>
      <c r="AU818" s="143" t="s">
        <v>89</v>
      </c>
      <c r="AY818" s="16" t="s">
        <v>190</v>
      </c>
      <c r="BE818" s="144">
        <f>IF(N818="základní",J818,0)</f>
        <v>0</v>
      </c>
      <c r="BF818" s="144">
        <f>IF(N818="snížená",J818,0)</f>
        <v>0</v>
      </c>
      <c r="BG818" s="144">
        <f>IF(N818="zákl. přenesená",J818,0)</f>
        <v>0</v>
      </c>
      <c r="BH818" s="144">
        <f>IF(N818="sníž. přenesená",J818,0)</f>
        <v>0</v>
      </c>
      <c r="BI818" s="144">
        <f>IF(N818="nulová",J818,0)</f>
        <v>0</v>
      </c>
      <c r="BJ818" s="16" t="s">
        <v>87</v>
      </c>
      <c r="BK818" s="144">
        <f>ROUND(I818*H818,2)</f>
        <v>0</v>
      </c>
      <c r="BL818" s="16" t="s">
        <v>237</v>
      </c>
      <c r="BM818" s="143" t="s">
        <v>1310</v>
      </c>
    </row>
    <row r="819" spans="2:65" s="1" customFormat="1" ht="19.5">
      <c r="B819" s="31"/>
      <c r="D819" s="145" t="s">
        <v>198</v>
      </c>
      <c r="F819" s="146" t="s">
        <v>2348</v>
      </c>
      <c r="I819" s="147"/>
      <c r="L819" s="31"/>
      <c r="M819" s="148"/>
      <c r="T819" s="55"/>
      <c r="AT819" s="16" t="s">
        <v>198</v>
      </c>
      <c r="AU819" s="16" t="s">
        <v>89</v>
      </c>
    </row>
    <row r="820" spans="2:65" s="1" customFormat="1">
      <c r="B820" s="31"/>
      <c r="D820" s="149" t="s">
        <v>200</v>
      </c>
      <c r="F820" s="150" t="s">
        <v>2349</v>
      </c>
      <c r="I820" s="147"/>
      <c r="L820" s="31"/>
      <c r="M820" s="148"/>
      <c r="T820" s="55"/>
      <c r="AT820" s="16" t="s">
        <v>200</v>
      </c>
      <c r="AU820" s="16" t="s">
        <v>89</v>
      </c>
    </row>
    <row r="821" spans="2:65" s="1" customFormat="1" ht="21.75" customHeight="1">
      <c r="B821" s="31"/>
      <c r="C821" s="152" t="s">
        <v>749</v>
      </c>
      <c r="D821" s="152" t="s">
        <v>426</v>
      </c>
      <c r="E821" s="153" t="s">
        <v>2350</v>
      </c>
      <c r="F821" s="154" t="s">
        <v>2351</v>
      </c>
      <c r="G821" s="155" t="s">
        <v>368</v>
      </c>
      <c r="H821" s="156">
        <v>2.94</v>
      </c>
      <c r="I821" s="157"/>
      <c r="J821" s="158">
        <f>ROUND(I821*H821,2)</f>
        <v>0</v>
      </c>
      <c r="K821" s="154" t="s">
        <v>196</v>
      </c>
      <c r="L821" s="159"/>
      <c r="M821" s="160" t="s">
        <v>1</v>
      </c>
      <c r="N821" s="161" t="s">
        <v>44</v>
      </c>
      <c r="P821" s="141">
        <f>O821*H821</f>
        <v>0</v>
      </c>
      <c r="Q821" s="141">
        <v>2.0000000000000001E-4</v>
      </c>
      <c r="R821" s="141">
        <f>Q821*H821</f>
        <v>5.8799999999999998E-4</v>
      </c>
      <c r="S821" s="141">
        <v>0</v>
      </c>
      <c r="T821" s="142">
        <f>S821*H821</f>
        <v>0</v>
      </c>
      <c r="AR821" s="143" t="s">
        <v>281</v>
      </c>
      <c r="AT821" s="143" t="s">
        <v>426</v>
      </c>
      <c r="AU821" s="143" t="s">
        <v>89</v>
      </c>
      <c r="AY821" s="16" t="s">
        <v>190</v>
      </c>
      <c r="BE821" s="144">
        <f>IF(N821="základní",J821,0)</f>
        <v>0</v>
      </c>
      <c r="BF821" s="144">
        <f>IF(N821="snížená",J821,0)</f>
        <v>0</v>
      </c>
      <c r="BG821" s="144">
        <f>IF(N821="zákl. přenesená",J821,0)</f>
        <v>0</v>
      </c>
      <c r="BH821" s="144">
        <f>IF(N821="sníž. přenesená",J821,0)</f>
        <v>0</v>
      </c>
      <c r="BI821" s="144">
        <f>IF(N821="nulová",J821,0)</f>
        <v>0</v>
      </c>
      <c r="BJ821" s="16" t="s">
        <v>87</v>
      </c>
      <c r="BK821" s="144">
        <f>ROUND(I821*H821,2)</f>
        <v>0</v>
      </c>
      <c r="BL821" s="16" t="s">
        <v>237</v>
      </c>
      <c r="BM821" s="143" t="s">
        <v>1313</v>
      </c>
    </row>
    <row r="822" spans="2:65" s="1" customFormat="1">
      <c r="B822" s="31"/>
      <c r="D822" s="145" t="s">
        <v>198</v>
      </c>
      <c r="F822" s="146" t="s">
        <v>2351</v>
      </c>
      <c r="I822" s="147"/>
      <c r="L822" s="31"/>
      <c r="M822" s="148"/>
      <c r="T822" s="55"/>
      <c r="AT822" s="16" t="s">
        <v>198</v>
      </c>
      <c r="AU822" s="16" t="s">
        <v>89</v>
      </c>
    </row>
    <row r="823" spans="2:65" s="1" customFormat="1" ht="24.2" customHeight="1">
      <c r="B823" s="31"/>
      <c r="C823" s="132" t="s">
        <v>1314</v>
      </c>
      <c r="D823" s="132" t="s">
        <v>192</v>
      </c>
      <c r="E823" s="133" t="s">
        <v>1758</v>
      </c>
      <c r="F823" s="134" t="s">
        <v>1759</v>
      </c>
      <c r="G823" s="135" t="s">
        <v>926</v>
      </c>
      <c r="H823" s="136">
        <v>54.16</v>
      </c>
      <c r="I823" s="137"/>
      <c r="J823" s="138">
        <f>ROUND(I823*H823,2)</f>
        <v>0</v>
      </c>
      <c r="K823" s="134" t="s">
        <v>196</v>
      </c>
      <c r="L823" s="31"/>
      <c r="M823" s="139" t="s">
        <v>1</v>
      </c>
      <c r="N823" s="140" t="s">
        <v>44</v>
      </c>
      <c r="P823" s="141">
        <f>O823*H823</f>
        <v>0</v>
      </c>
      <c r="Q823" s="141">
        <v>4.93375E-5</v>
      </c>
      <c r="R823" s="141">
        <f>Q823*H823</f>
        <v>2.6721189999999997E-3</v>
      </c>
      <c r="S823" s="141">
        <v>0</v>
      </c>
      <c r="T823" s="142">
        <f>S823*H823</f>
        <v>0</v>
      </c>
      <c r="AR823" s="143" t="s">
        <v>237</v>
      </c>
      <c r="AT823" s="143" t="s">
        <v>192</v>
      </c>
      <c r="AU823" s="143" t="s">
        <v>89</v>
      </c>
      <c r="AY823" s="16" t="s">
        <v>190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6" t="s">
        <v>87</v>
      </c>
      <c r="BK823" s="144">
        <f>ROUND(I823*H823,2)</f>
        <v>0</v>
      </c>
      <c r="BL823" s="16" t="s">
        <v>237</v>
      </c>
      <c r="BM823" s="143" t="s">
        <v>1317</v>
      </c>
    </row>
    <row r="824" spans="2:65" s="1" customFormat="1" ht="19.5">
      <c r="B824" s="31"/>
      <c r="D824" s="145" t="s">
        <v>198</v>
      </c>
      <c r="F824" s="146" t="s">
        <v>1761</v>
      </c>
      <c r="I824" s="147"/>
      <c r="L824" s="31"/>
      <c r="M824" s="148"/>
      <c r="T824" s="55"/>
      <c r="AT824" s="16" t="s">
        <v>198</v>
      </c>
      <c r="AU824" s="16" t="s">
        <v>89</v>
      </c>
    </row>
    <row r="825" spans="2:65" s="1" customFormat="1">
      <c r="B825" s="31"/>
      <c r="D825" s="149" t="s">
        <v>200</v>
      </c>
      <c r="F825" s="150" t="s">
        <v>1762</v>
      </c>
      <c r="I825" s="147"/>
      <c r="L825" s="31"/>
      <c r="M825" s="148"/>
      <c r="T825" s="55"/>
      <c r="AT825" s="16" t="s">
        <v>200</v>
      </c>
      <c r="AU825" s="16" t="s">
        <v>89</v>
      </c>
    </row>
    <row r="826" spans="2:65" s="1" customFormat="1" ht="16.5" customHeight="1">
      <c r="B826" s="31"/>
      <c r="C826" s="152" t="s">
        <v>752</v>
      </c>
      <c r="D826" s="152" t="s">
        <v>426</v>
      </c>
      <c r="E826" s="153" t="s">
        <v>924</v>
      </c>
      <c r="F826" s="154" t="s">
        <v>925</v>
      </c>
      <c r="G826" s="155" t="s">
        <v>926</v>
      </c>
      <c r="H826" s="156">
        <v>54.16</v>
      </c>
      <c r="I826" s="157"/>
      <c r="J826" s="158">
        <f>ROUND(I826*H826,2)</f>
        <v>0</v>
      </c>
      <c r="K826" s="154" t="s">
        <v>1</v>
      </c>
      <c r="L826" s="159"/>
      <c r="M826" s="160" t="s">
        <v>1</v>
      </c>
      <c r="N826" s="161" t="s">
        <v>44</v>
      </c>
      <c r="P826" s="141">
        <f>O826*H826</f>
        <v>0</v>
      </c>
      <c r="Q826" s="141">
        <v>0</v>
      </c>
      <c r="R826" s="141">
        <f>Q826*H826</f>
        <v>0</v>
      </c>
      <c r="S826" s="141">
        <v>0</v>
      </c>
      <c r="T826" s="142">
        <f>S826*H826</f>
        <v>0</v>
      </c>
      <c r="AR826" s="143" t="s">
        <v>281</v>
      </c>
      <c r="AT826" s="143" t="s">
        <v>426</v>
      </c>
      <c r="AU826" s="143" t="s">
        <v>89</v>
      </c>
      <c r="AY826" s="16" t="s">
        <v>190</v>
      </c>
      <c r="BE826" s="144">
        <f>IF(N826="základní",J826,0)</f>
        <v>0</v>
      </c>
      <c r="BF826" s="144">
        <f>IF(N826="snížená",J826,0)</f>
        <v>0</v>
      </c>
      <c r="BG826" s="144">
        <f>IF(N826="zákl. přenesená",J826,0)</f>
        <v>0</v>
      </c>
      <c r="BH826" s="144">
        <f>IF(N826="sníž. přenesená",J826,0)</f>
        <v>0</v>
      </c>
      <c r="BI826" s="144">
        <f>IF(N826="nulová",J826,0)</f>
        <v>0</v>
      </c>
      <c r="BJ826" s="16" t="s">
        <v>87</v>
      </c>
      <c r="BK826" s="144">
        <f>ROUND(I826*H826,2)</f>
        <v>0</v>
      </c>
      <c r="BL826" s="16" t="s">
        <v>237</v>
      </c>
      <c r="BM826" s="143" t="s">
        <v>1322</v>
      </c>
    </row>
    <row r="827" spans="2:65" s="1" customFormat="1">
      <c r="B827" s="31"/>
      <c r="D827" s="145" t="s">
        <v>198</v>
      </c>
      <c r="F827" s="146" t="s">
        <v>928</v>
      </c>
      <c r="I827" s="147"/>
      <c r="L827" s="31"/>
      <c r="M827" s="148"/>
      <c r="T827" s="55"/>
      <c r="AT827" s="16" t="s">
        <v>198</v>
      </c>
      <c r="AU827" s="16" t="s">
        <v>89</v>
      </c>
    </row>
    <row r="828" spans="2:65" s="1" customFormat="1" ht="19.5">
      <c r="B828" s="31"/>
      <c r="D828" s="145" t="s">
        <v>403</v>
      </c>
      <c r="F828" s="151" t="s">
        <v>2242</v>
      </c>
      <c r="I828" s="147"/>
      <c r="L828" s="31"/>
      <c r="M828" s="148"/>
      <c r="T828" s="55"/>
      <c r="AT828" s="16" t="s">
        <v>403</v>
      </c>
      <c r="AU828" s="16" t="s">
        <v>89</v>
      </c>
    </row>
    <row r="829" spans="2:65" s="1" customFormat="1" ht="24.2" customHeight="1">
      <c r="B829" s="31"/>
      <c r="C829" s="132" t="s">
        <v>1323</v>
      </c>
      <c r="D829" s="132" t="s">
        <v>192</v>
      </c>
      <c r="E829" s="133" t="s">
        <v>2243</v>
      </c>
      <c r="F829" s="134" t="s">
        <v>2244</v>
      </c>
      <c r="G829" s="135" t="s">
        <v>204</v>
      </c>
      <c r="H829" s="136">
        <v>8</v>
      </c>
      <c r="I829" s="137"/>
      <c r="J829" s="138">
        <f>ROUND(I829*H829,2)</f>
        <v>0</v>
      </c>
      <c r="K829" s="134" t="s">
        <v>196</v>
      </c>
      <c r="L829" s="31"/>
      <c r="M829" s="139" t="s">
        <v>1</v>
      </c>
      <c r="N829" s="140" t="s">
        <v>44</v>
      </c>
      <c r="P829" s="141">
        <f>O829*H829</f>
        <v>0</v>
      </c>
      <c r="Q829" s="141">
        <v>2.459E-5</v>
      </c>
      <c r="R829" s="141">
        <f>Q829*H829</f>
        <v>1.9672E-4</v>
      </c>
      <c r="S829" s="141">
        <v>0</v>
      </c>
      <c r="T829" s="142">
        <f>S829*H829</f>
        <v>0</v>
      </c>
      <c r="AR829" s="143" t="s">
        <v>237</v>
      </c>
      <c r="AT829" s="143" t="s">
        <v>192</v>
      </c>
      <c r="AU829" s="143" t="s">
        <v>89</v>
      </c>
      <c r="AY829" s="16" t="s">
        <v>190</v>
      </c>
      <c r="BE829" s="144">
        <f>IF(N829="základní",J829,0)</f>
        <v>0</v>
      </c>
      <c r="BF829" s="144">
        <f>IF(N829="snížená",J829,0)</f>
        <v>0</v>
      </c>
      <c r="BG829" s="144">
        <f>IF(N829="zákl. přenesená",J829,0)</f>
        <v>0</v>
      </c>
      <c r="BH829" s="144">
        <f>IF(N829="sníž. přenesená",J829,0)</f>
        <v>0</v>
      </c>
      <c r="BI829" s="144">
        <f>IF(N829="nulová",J829,0)</f>
        <v>0</v>
      </c>
      <c r="BJ829" s="16" t="s">
        <v>87</v>
      </c>
      <c r="BK829" s="144">
        <f>ROUND(I829*H829,2)</f>
        <v>0</v>
      </c>
      <c r="BL829" s="16" t="s">
        <v>237</v>
      </c>
      <c r="BM829" s="143" t="s">
        <v>1326</v>
      </c>
    </row>
    <row r="830" spans="2:65" s="1" customFormat="1" ht="19.5">
      <c r="B830" s="31"/>
      <c r="D830" s="145" t="s">
        <v>198</v>
      </c>
      <c r="F830" s="146" t="s">
        <v>2245</v>
      </c>
      <c r="I830" s="147"/>
      <c r="L830" s="31"/>
      <c r="M830" s="148"/>
      <c r="T830" s="55"/>
      <c r="AT830" s="16" t="s">
        <v>198</v>
      </c>
      <c r="AU830" s="16" t="s">
        <v>89</v>
      </c>
    </row>
    <row r="831" spans="2:65" s="1" customFormat="1">
      <c r="B831" s="31"/>
      <c r="D831" s="149" t="s">
        <v>200</v>
      </c>
      <c r="F831" s="150" t="s">
        <v>2246</v>
      </c>
      <c r="I831" s="147"/>
      <c r="L831" s="31"/>
      <c r="M831" s="148"/>
      <c r="T831" s="55"/>
      <c r="AT831" s="16" t="s">
        <v>200</v>
      </c>
      <c r="AU831" s="16" t="s">
        <v>89</v>
      </c>
    </row>
    <row r="832" spans="2:65" s="1" customFormat="1" ht="19.5">
      <c r="B832" s="31"/>
      <c r="D832" s="145" t="s">
        <v>403</v>
      </c>
      <c r="F832" s="151" t="s">
        <v>2247</v>
      </c>
      <c r="I832" s="147"/>
      <c r="L832" s="31"/>
      <c r="M832" s="148"/>
      <c r="T832" s="55"/>
      <c r="AT832" s="16" t="s">
        <v>403</v>
      </c>
      <c r="AU832" s="16" t="s">
        <v>89</v>
      </c>
    </row>
    <row r="833" spans="2:65" s="1" customFormat="1" ht="24.2" customHeight="1">
      <c r="B833" s="31"/>
      <c r="C833" s="132" t="s">
        <v>757</v>
      </c>
      <c r="D833" s="132" t="s">
        <v>192</v>
      </c>
      <c r="E833" s="133" t="s">
        <v>1734</v>
      </c>
      <c r="F833" s="134" t="s">
        <v>1735</v>
      </c>
      <c r="G833" s="135" t="s">
        <v>926</v>
      </c>
      <c r="H833" s="136">
        <v>575.15800000000002</v>
      </c>
      <c r="I833" s="137"/>
      <c r="J833" s="138">
        <f>ROUND(I833*H833,2)</f>
        <v>0</v>
      </c>
      <c r="K833" s="134" t="s">
        <v>196</v>
      </c>
      <c r="L833" s="31"/>
      <c r="M833" s="139" t="s">
        <v>1</v>
      </c>
      <c r="N833" s="140" t="s">
        <v>44</v>
      </c>
      <c r="P833" s="141">
        <f>O833*H833</f>
        <v>0</v>
      </c>
      <c r="Q833" s="141">
        <v>5.8275E-5</v>
      </c>
      <c r="R833" s="141">
        <f>Q833*H833</f>
        <v>3.3517332449999999E-2</v>
      </c>
      <c r="S833" s="141">
        <v>0</v>
      </c>
      <c r="T833" s="142">
        <f>S833*H833</f>
        <v>0</v>
      </c>
      <c r="AR833" s="143" t="s">
        <v>237</v>
      </c>
      <c r="AT833" s="143" t="s">
        <v>192</v>
      </c>
      <c r="AU833" s="143" t="s">
        <v>89</v>
      </c>
      <c r="AY833" s="16" t="s">
        <v>190</v>
      </c>
      <c r="BE833" s="144">
        <f>IF(N833="základní",J833,0)</f>
        <v>0</v>
      </c>
      <c r="BF833" s="144">
        <f>IF(N833="snížená",J833,0)</f>
        <v>0</v>
      </c>
      <c r="BG833" s="144">
        <f>IF(N833="zákl. přenesená",J833,0)</f>
        <v>0</v>
      </c>
      <c r="BH833" s="144">
        <f>IF(N833="sníž. přenesená",J833,0)</f>
        <v>0</v>
      </c>
      <c r="BI833" s="144">
        <f>IF(N833="nulová",J833,0)</f>
        <v>0</v>
      </c>
      <c r="BJ833" s="16" t="s">
        <v>87</v>
      </c>
      <c r="BK833" s="144">
        <f>ROUND(I833*H833,2)</f>
        <v>0</v>
      </c>
      <c r="BL833" s="16" t="s">
        <v>237</v>
      </c>
      <c r="BM833" s="143" t="s">
        <v>1331</v>
      </c>
    </row>
    <row r="834" spans="2:65" s="1" customFormat="1" ht="19.5">
      <c r="B834" s="31"/>
      <c r="D834" s="145" t="s">
        <v>198</v>
      </c>
      <c r="F834" s="146" t="s">
        <v>1737</v>
      </c>
      <c r="I834" s="147"/>
      <c r="L834" s="31"/>
      <c r="M834" s="148"/>
      <c r="T834" s="55"/>
      <c r="AT834" s="16" t="s">
        <v>198</v>
      </c>
      <c r="AU834" s="16" t="s">
        <v>89</v>
      </c>
    </row>
    <row r="835" spans="2:65" s="1" customFormat="1">
      <c r="B835" s="31"/>
      <c r="D835" s="149" t="s">
        <v>200</v>
      </c>
      <c r="F835" s="150" t="s">
        <v>1738</v>
      </c>
      <c r="I835" s="147"/>
      <c r="L835" s="31"/>
      <c r="M835" s="148"/>
      <c r="T835" s="55"/>
      <c r="AT835" s="16" t="s">
        <v>200</v>
      </c>
      <c r="AU835" s="16" t="s">
        <v>89</v>
      </c>
    </row>
    <row r="836" spans="2:65" s="1" customFormat="1" ht="19.5">
      <c r="B836" s="31"/>
      <c r="D836" s="145" t="s">
        <v>403</v>
      </c>
      <c r="F836" s="151" t="s">
        <v>1739</v>
      </c>
      <c r="I836" s="147"/>
      <c r="L836" s="31"/>
      <c r="M836" s="148"/>
      <c r="T836" s="55"/>
      <c r="AT836" s="16" t="s">
        <v>403</v>
      </c>
      <c r="AU836" s="16" t="s">
        <v>89</v>
      </c>
    </row>
    <row r="837" spans="2:65" s="1" customFormat="1" ht="16.5" customHeight="1">
      <c r="B837" s="31"/>
      <c r="C837" s="152" t="s">
        <v>1333</v>
      </c>
      <c r="D837" s="152" t="s">
        <v>426</v>
      </c>
      <c r="E837" s="153" t="s">
        <v>924</v>
      </c>
      <c r="F837" s="154" t="s">
        <v>925</v>
      </c>
      <c r="G837" s="155" t="s">
        <v>926</v>
      </c>
      <c r="H837" s="156">
        <v>575.15800000000002</v>
      </c>
      <c r="I837" s="157"/>
      <c r="J837" s="158">
        <f>ROUND(I837*H837,2)</f>
        <v>0</v>
      </c>
      <c r="K837" s="154" t="s">
        <v>1</v>
      </c>
      <c r="L837" s="159"/>
      <c r="M837" s="160" t="s">
        <v>1</v>
      </c>
      <c r="N837" s="161" t="s">
        <v>44</v>
      </c>
      <c r="P837" s="141">
        <f>O837*H837</f>
        <v>0</v>
      </c>
      <c r="Q837" s="141">
        <v>0</v>
      </c>
      <c r="R837" s="141">
        <f>Q837*H837</f>
        <v>0</v>
      </c>
      <c r="S837" s="141">
        <v>0</v>
      </c>
      <c r="T837" s="142">
        <f>S837*H837</f>
        <v>0</v>
      </c>
      <c r="AR837" s="143" t="s">
        <v>281</v>
      </c>
      <c r="AT837" s="143" t="s">
        <v>426</v>
      </c>
      <c r="AU837" s="143" t="s">
        <v>89</v>
      </c>
      <c r="AY837" s="16" t="s">
        <v>190</v>
      </c>
      <c r="BE837" s="144">
        <f>IF(N837="základní",J837,0)</f>
        <v>0</v>
      </c>
      <c r="BF837" s="144">
        <f>IF(N837="snížená",J837,0)</f>
        <v>0</v>
      </c>
      <c r="BG837" s="144">
        <f>IF(N837="zákl. přenesená",J837,0)</f>
        <v>0</v>
      </c>
      <c r="BH837" s="144">
        <f>IF(N837="sníž. přenesená",J837,0)</f>
        <v>0</v>
      </c>
      <c r="BI837" s="144">
        <f>IF(N837="nulová",J837,0)</f>
        <v>0</v>
      </c>
      <c r="BJ837" s="16" t="s">
        <v>87</v>
      </c>
      <c r="BK837" s="144">
        <f>ROUND(I837*H837,2)</f>
        <v>0</v>
      </c>
      <c r="BL837" s="16" t="s">
        <v>237</v>
      </c>
      <c r="BM837" s="143" t="s">
        <v>1336</v>
      </c>
    </row>
    <row r="838" spans="2:65" s="1" customFormat="1">
      <c r="B838" s="31"/>
      <c r="D838" s="145" t="s">
        <v>198</v>
      </c>
      <c r="F838" s="146" t="s">
        <v>928</v>
      </c>
      <c r="I838" s="147"/>
      <c r="L838" s="31"/>
      <c r="M838" s="148"/>
      <c r="T838" s="55"/>
      <c r="AT838" s="16" t="s">
        <v>198</v>
      </c>
      <c r="AU838" s="16" t="s">
        <v>89</v>
      </c>
    </row>
    <row r="839" spans="2:65" s="1" customFormat="1" ht="24.2" customHeight="1">
      <c r="B839" s="31"/>
      <c r="C839" s="132" t="s">
        <v>762</v>
      </c>
      <c r="D839" s="132" t="s">
        <v>192</v>
      </c>
      <c r="E839" s="133" t="s">
        <v>2353</v>
      </c>
      <c r="F839" s="134" t="s">
        <v>2354</v>
      </c>
      <c r="G839" s="135" t="s">
        <v>204</v>
      </c>
      <c r="H839" s="136">
        <v>1</v>
      </c>
      <c r="I839" s="137"/>
      <c r="J839" s="138">
        <f>ROUND(I839*H839,2)</f>
        <v>0</v>
      </c>
      <c r="K839" s="134" t="s">
        <v>1</v>
      </c>
      <c r="L839" s="31"/>
      <c r="M839" s="139" t="s">
        <v>1</v>
      </c>
      <c r="N839" s="140" t="s">
        <v>44</v>
      </c>
      <c r="P839" s="141">
        <f>O839*H839</f>
        <v>0</v>
      </c>
      <c r="Q839" s="141">
        <v>0</v>
      </c>
      <c r="R839" s="141">
        <f>Q839*H839</f>
        <v>0</v>
      </c>
      <c r="S839" s="141">
        <v>0</v>
      </c>
      <c r="T839" s="142">
        <f>S839*H839</f>
        <v>0</v>
      </c>
      <c r="AR839" s="143" t="s">
        <v>237</v>
      </c>
      <c r="AT839" s="143" t="s">
        <v>192</v>
      </c>
      <c r="AU839" s="143" t="s">
        <v>89</v>
      </c>
      <c r="AY839" s="16" t="s">
        <v>190</v>
      </c>
      <c r="BE839" s="144">
        <f>IF(N839="základní",J839,0)</f>
        <v>0</v>
      </c>
      <c r="BF839" s="144">
        <f>IF(N839="snížená",J839,0)</f>
        <v>0</v>
      </c>
      <c r="BG839" s="144">
        <f>IF(N839="zákl. přenesená",J839,0)</f>
        <v>0</v>
      </c>
      <c r="BH839" s="144">
        <f>IF(N839="sníž. přenesená",J839,0)</f>
        <v>0</v>
      </c>
      <c r="BI839" s="144">
        <f>IF(N839="nulová",J839,0)</f>
        <v>0</v>
      </c>
      <c r="BJ839" s="16" t="s">
        <v>87</v>
      </c>
      <c r="BK839" s="144">
        <f>ROUND(I839*H839,2)</f>
        <v>0</v>
      </c>
      <c r="BL839" s="16" t="s">
        <v>237</v>
      </c>
      <c r="BM839" s="143" t="s">
        <v>1340</v>
      </c>
    </row>
    <row r="840" spans="2:65" s="1" customFormat="1" ht="19.5">
      <c r="B840" s="31"/>
      <c r="D840" s="145" t="s">
        <v>198</v>
      </c>
      <c r="F840" s="146" t="s">
        <v>2354</v>
      </c>
      <c r="I840" s="147"/>
      <c r="L840" s="31"/>
      <c r="M840" s="148"/>
      <c r="T840" s="55"/>
      <c r="AT840" s="16" t="s">
        <v>198</v>
      </c>
      <c r="AU840" s="16" t="s">
        <v>89</v>
      </c>
    </row>
    <row r="841" spans="2:65" s="1" customFormat="1" ht="16.5" customHeight="1">
      <c r="B841" s="31"/>
      <c r="C841" s="132" t="s">
        <v>1343</v>
      </c>
      <c r="D841" s="132" t="s">
        <v>192</v>
      </c>
      <c r="E841" s="133" t="s">
        <v>2355</v>
      </c>
      <c r="F841" s="134" t="s">
        <v>2356</v>
      </c>
      <c r="G841" s="135" t="s">
        <v>936</v>
      </c>
      <c r="H841" s="136">
        <v>1</v>
      </c>
      <c r="I841" s="137"/>
      <c r="J841" s="138">
        <f>ROUND(I841*H841,2)</f>
        <v>0</v>
      </c>
      <c r="K841" s="134" t="s">
        <v>1</v>
      </c>
      <c r="L841" s="31"/>
      <c r="M841" s="139" t="s">
        <v>1</v>
      </c>
      <c r="N841" s="140" t="s">
        <v>44</v>
      </c>
      <c r="P841" s="141">
        <f>O841*H841</f>
        <v>0</v>
      </c>
      <c r="Q841" s="141">
        <v>0</v>
      </c>
      <c r="R841" s="141">
        <f>Q841*H841</f>
        <v>0</v>
      </c>
      <c r="S841" s="141">
        <v>0</v>
      </c>
      <c r="T841" s="142">
        <f>S841*H841</f>
        <v>0</v>
      </c>
      <c r="AR841" s="143" t="s">
        <v>237</v>
      </c>
      <c r="AT841" s="143" t="s">
        <v>192</v>
      </c>
      <c r="AU841" s="143" t="s">
        <v>89</v>
      </c>
      <c r="AY841" s="16" t="s">
        <v>190</v>
      </c>
      <c r="BE841" s="144">
        <f>IF(N841="základní",J841,0)</f>
        <v>0</v>
      </c>
      <c r="BF841" s="144">
        <f>IF(N841="snížená",J841,0)</f>
        <v>0</v>
      </c>
      <c r="BG841" s="144">
        <f>IF(N841="zákl. přenesená",J841,0)</f>
        <v>0</v>
      </c>
      <c r="BH841" s="144">
        <f>IF(N841="sníž. přenesená",J841,0)</f>
        <v>0</v>
      </c>
      <c r="BI841" s="144">
        <f>IF(N841="nulová",J841,0)</f>
        <v>0</v>
      </c>
      <c r="BJ841" s="16" t="s">
        <v>87</v>
      </c>
      <c r="BK841" s="144">
        <f>ROUND(I841*H841,2)</f>
        <v>0</v>
      </c>
      <c r="BL841" s="16" t="s">
        <v>237</v>
      </c>
      <c r="BM841" s="143" t="s">
        <v>1346</v>
      </c>
    </row>
    <row r="842" spans="2:65" s="1" customFormat="1">
      <c r="B842" s="31"/>
      <c r="D842" s="145" t="s">
        <v>198</v>
      </c>
      <c r="F842" s="146" t="s">
        <v>2356</v>
      </c>
      <c r="I842" s="147"/>
      <c r="L842" s="31"/>
      <c r="M842" s="148"/>
      <c r="T842" s="55"/>
      <c r="AT842" s="16" t="s">
        <v>198</v>
      </c>
      <c r="AU842" s="16" t="s">
        <v>89</v>
      </c>
    </row>
    <row r="843" spans="2:65" s="1" customFormat="1" ht="21.75" customHeight="1">
      <c r="B843" s="31"/>
      <c r="C843" s="132" t="s">
        <v>767</v>
      </c>
      <c r="D843" s="132" t="s">
        <v>192</v>
      </c>
      <c r="E843" s="133" t="s">
        <v>1742</v>
      </c>
      <c r="F843" s="134" t="s">
        <v>1743</v>
      </c>
      <c r="G843" s="135" t="s">
        <v>926</v>
      </c>
      <c r="H843" s="136">
        <v>21.51</v>
      </c>
      <c r="I843" s="137"/>
      <c r="J843" s="138">
        <f>ROUND(I843*H843,2)</f>
        <v>0</v>
      </c>
      <c r="K843" s="134" t="s">
        <v>196</v>
      </c>
      <c r="L843" s="31"/>
      <c r="M843" s="139" t="s">
        <v>1</v>
      </c>
      <c r="N843" s="140" t="s">
        <v>44</v>
      </c>
      <c r="P843" s="141">
        <f>O843*H843</f>
        <v>0</v>
      </c>
      <c r="Q843" s="141">
        <v>6.7487499999999994E-5</v>
      </c>
      <c r="R843" s="141">
        <f>Q843*H843</f>
        <v>1.4516561249999999E-3</v>
      </c>
      <c r="S843" s="141">
        <v>0</v>
      </c>
      <c r="T843" s="142">
        <f>S843*H843</f>
        <v>0</v>
      </c>
      <c r="AR843" s="143" t="s">
        <v>237</v>
      </c>
      <c r="AT843" s="143" t="s">
        <v>192</v>
      </c>
      <c r="AU843" s="143" t="s">
        <v>89</v>
      </c>
      <c r="AY843" s="16" t="s">
        <v>190</v>
      </c>
      <c r="BE843" s="144">
        <f>IF(N843="základní",J843,0)</f>
        <v>0</v>
      </c>
      <c r="BF843" s="144">
        <f>IF(N843="snížená",J843,0)</f>
        <v>0</v>
      </c>
      <c r="BG843" s="144">
        <f>IF(N843="zákl. přenesená",J843,0)</f>
        <v>0</v>
      </c>
      <c r="BH843" s="144">
        <f>IF(N843="sníž. přenesená",J843,0)</f>
        <v>0</v>
      </c>
      <c r="BI843" s="144">
        <f>IF(N843="nulová",J843,0)</f>
        <v>0</v>
      </c>
      <c r="BJ843" s="16" t="s">
        <v>87</v>
      </c>
      <c r="BK843" s="144">
        <f>ROUND(I843*H843,2)</f>
        <v>0</v>
      </c>
      <c r="BL843" s="16" t="s">
        <v>237</v>
      </c>
      <c r="BM843" s="143" t="s">
        <v>1351</v>
      </c>
    </row>
    <row r="844" spans="2:65" s="1" customFormat="1" ht="19.5">
      <c r="B844" s="31"/>
      <c r="D844" s="145" t="s">
        <v>198</v>
      </c>
      <c r="F844" s="146" t="s">
        <v>1745</v>
      </c>
      <c r="I844" s="147"/>
      <c r="L844" s="31"/>
      <c r="M844" s="148"/>
      <c r="T844" s="55"/>
      <c r="AT844" s="16" t="s">
        <v>198</v>
      </c>
      <c r="AU844" s="16" t="s">
        <v>89</v>
      </c>
    </row>
    <row r="845" spans="2:65" s="1" customFormat="1">
      <c r="B845" s="31"/>
      <c r="D845" s="149" t="s">
        <v>200</v>
      </c>
      <c r="F845" s="150" t="s">
        <v>1746</v>
      </c>
      <c r="I845" s="147"/>
      <c r="L845" s="31"/>
      <c r="M845" s="148"/>
      <c r="T845" s="55"/>
      <c r="AT845" s="16" t="s">
        <v>200</v>
      </c>
      <c r="AU845" s="16" t="s">
        <v>89</v>
      </c>
    </row>
    <row r="846" spans="2:65" s="1" customFormat="1" ht="24.2" customHeight="1">
      <c r="B846" s="31"/>
      <c r="C846" s="132" t="s">
        <v>1353</v>
      </c>
      <c r="D846" s="132" t="s">
        <v>192</v>
      </c>
      <c r="E846" s="133" t="s">
        <v>1719</v>
      </c>
      <c r="F846" s="134" t="s">
        <v>1720</v>
      </c>
      <c r="G846" s="135" t="s">
        <v>926</v>
      </c>
      <c r="H846" s="136">
        <v>38.729999999999997</v>
      </c>
      <c r="I846" s="137"/>
      <c r="J846" s="138">
        <f>ROUND(I846*H846,2)</f>
        <v>0</v>
      </c>
      <c r="K846" s="134" t="s">
        <v>196</v>
      </c>
      <c r="L846" s="31"/>
      <c r="M846" s="139" t="s">
        <v>1</v>
      </c>
      <c r="N846" s="140" t="s">
        <v>44</v>
      </c>
      <c r="P846" s="141">
        <f>O846*H846</f>
        <v>0</v>
      </c>
      <c r="Q846" s="141">
        <v>6.0612500000000003E-5</v>
      </c>
      <c r="R846" s="141">
        <f>Q846*H846</f>
        <v>2.3475221249999998E-3</v>
      </c>
      <c r="S846" s="141">
        <v>0</v>
      </c>
      <c r="T846" s="142">
        <f>S846*H846</f>
        <v>0</v>
      </c>
      <c r="AR846" s="143" t="s">
        <v>237</v>
      </c>
      <c r="AT846" s="143" t="s">
        <v>192</v>
      </c>
      <c r="AU846" s="143" t="s">
        <v>89</v>
      </c>
      <c r="AY846" s="16" t="s">
        <v>190</v>
      </c>
      <c r="BE846" s="144">
        <f>IF(N846="základní",J846,0)</f>
        <v>0</v>
      </c>
      <c r="BF846" s="144">
        <f>IF(N846="snížená",J846,0)</f>
        <v>0</v>
      </c>
      <c r="BG846" s="144">
        <f>IF(N846="zákl. přenesená",J846,0)</f>
        <v>0</v>
      </c>
      <c r="BH846" s="144">
        <f>IF(N846="sníž. přenesená",J846,0)</f>
        <v>0</v>
      </c>
      <c r="BI846" s="144">
        <f>IF(N846="nulová",J846,0)</f>
        <v>0</v>
      </c>
      <c r="BJ846" s="16" t="s">
        <v>87</v>
      </c>
      <c r="BK846" s="144">
        <f>ROUND(I846*H846,2)</f>
        <v>0</v>
      </c>
      <c r="BL846" s="16" t="s">
        <v>237</v>
      </c>
      <c r="BM846" s="143" t="s">
        <v>1356</v>
      </c>
    </row>
    <row r="847" spans="2:65" s="1" customFormat="1" ht="19.5">
      <c r="B847" s="31"/>
      <c r="D847" s="145" t="s">
        <v>198</v>
      </c>
      <c r="F847" s="146" t="s">
        <v>1722</v>
      </c>
      <c r="I847" s="147"/>
      <c r="L847" s="31"/>
      <c r="M847" s="148"/>
      <c r="T847" s="55"/>
      <c r="AT847" s="16" t="s">
        <v>198</v>
      </c>
      <c r="AU847" s="16" t="s">
        <v>89</v>
      </c>
    </row>
    <row r="848" spans="2:65" s="1" customFormat="1">
      <c r="B848" s="31"/>
      <c r="D848" s="149" t="s">
        <v>200</v>
      </c>
      <c r="F848" s="150" t="s">
        <v>1723</v>
      </c>
      <c r="I848" s="147"/>
      <c r="L848" s="31"/>
      <c r="M848" s="148"/>
      <c r="T848" s="55"/>
      <c r="AT848" s="16" t="s">
        <v>200</v>
      </c>
      <c r="AU848" s="16" t="s">
        <v>89</v>
      </c>
    </row>
    <row r="849" spans="2:65" s="1" customFormat="1" ht="24.2" customHeight="1">
      <c r="B849" s="31"/>
      <c r="C849" s="132" t="s">
        <v>771</v>
      </c>
      <c r="D849" s="132" t="s">
        <v>192</v>
      </c>
      <c r="E849" s="133" t="s">
        <v>1734</v>
      </c>
      <c r="F849" s="134" t="s">
        <v>1735</v>
      </c>
      <c r="G849" s="135" t="s">
        <v>926</v>
      </c>
      <c r="H849" s="136">
        <v>203.04</v>
      </c>
      <c r="I849" s="137"/>
      <c r="J849" s="138">
        <f>ROUND(I849*H849,2)</f>
        <v>0</v>
      </c>
      <c r="K849" s="134" t="s">
        <v>196</v>
      </c>
      <c r="L849" s="31"/>
      <c r="M849" s="139" t="s">
        <v>1</v>
      </c>
      <c r="N849" s="140" t="s">
        <v>44</v>
      </c>
      <c r="P849" s="141">
        <f>O849*H849</f>
        <v>0</v>
      </c>
      <c r="Q849" s="141">
        <v>5.8275E-5</v>
      </c>
      <c r="R849" s="141">
        <f>Q849*H849</f>
        <v>1.1832156E-2</v>
      </c>
      <c r="S849" s="141">
        <v>0</v>
      </c>
      <c r="T849" s="142">
        <f>S849*H849</f>
        <v>0</v>
      </c>
      <c r="AR849" s="143" t="s">
        <v>237</v>
      </c>
      <c r="AT849" s="143" t="s">
        <v>192</v>
      </c>
      <c r="AU849" s="143" t="s">
        <v>89</v>
      </c>
      <c r="AY849" s="16" t="s">
        <v>190</v>
      </c>
      <c r="BE849" s="144">
        <f>IF(N849="základní",J849,0)</f>
        <v>0</v>
      </c>
      <c r="BF849" s="144">
        <f>IF(N849="snížená",J849,0)</f>
        <v>0</v>
      </c>
      <c r="BG849" s="144">
        <f>IF(N849="zákl. přenesená",J849,0)</f>
        <v>0</v>
      </c>
      <c r="BH849" s="144">
        <f>IF(N849="sníž. přenesená",J849,0)</f>
        <v>0</v>
      </c>
      <c r="BI849" s="144">
        <f>IF(N849="nulová",J849,0)</f>
        <v>0</v>
      </c>
      <c r="BJ849" s="16" t="s">
        <v>87</v>
      </c>
      <c r="BK849" s="144">
        <f>ROUND(I849*H849,2)</f>
        <v>0</v>
      </c>
      <c r="BL849" s="16" t="s">
        <v>237</v>
      </c>
      <c r="BM849" s="143" t="s">
        <v>1361</v>
      </c>
    </row>
    <row r="850" spans="2:65" s="1" customFormat="1" ht="19.5">
      <c r="B850" s="31"/>
      <c r="D850" s="145" t="s">
        <v>198</v>
      </c>
      <c r="F850" s="146" t="s">
        <v>1737</v>
      </c>
      <c r="I850" s="147"/>
      <c r="L850" s="31"/>
      <c r="M850" s="148"/>
      <c r="T850" s="55"/>
      <c r="AT850" s="16" t="s">
        <v>198</v>
      </c>
      <c r="AU850" s="16" t="s">
        <v>89</v>
      </c>
    </row>
    <row r="851" spans="2:65" s="1" customFormat="1">
      <c r="B851" s="31"/>
      <c r="D851" s="149" t="s">
        <v>200</v>
      </c>
      <c r="F851" s="150" t="s">
        <v>1738</v>
      </c>
      <c r="I851" s="147"/>
      <c r="L851" s="31"/>
      <c r="M851" s="148"/>
      <c r="T851" s="55"/>
      <c r="AT851" s="16" t="s">
        <v>200</v>
      </c>
      <c r="AU851" s="16" t="s">
        <v>89</v>
      </c>
    </row>
    <row r="852" spans="2:65" s="1" customFormat="1" ht="24.2" customHeight="1">
      <c r="B852" s="31"/>
      <c r="C852" s="152" t="s">
        <v>1362</v>
      </c>
      <c r="D852" s="152" t="s">
        <v>426</v>
      </c>
      <c r="E852" s="153" t="s">
        <v>1754</v>
      </c>
      <c r="F852" s="154" t="s">
        <v>1755</v>
      </c>
      <c r="G852" s="155" t="s">
        <v>265</v>
      </c>
      <c r="H852" s="156">
        <v>0.26300000000000001</v>
      </c>
      <c r="I852" s="157"/>
      <c r="J852" s="158">
        <f>ROUND(I852*H852,2)</f>
        <v>0</v>
      </c>
      <c r="K852" s="154" t="s">
        <v>196</v>
      </c>
      <c r="L852" s="159"/>
      <c r="M852" s="160" t="s">
        <v>1</v>
      </c>
      <c r="N852" s="161" t="s">
        <v>44</v>
      </c>
      <c r="P852" s="141">
        <f>O852*H852</f>
        <v>0</v>
      </c>
      <c r="Q852" s="141">
        <v>1</v>
      </c>
      <c r="R852" s="141">
        <f>Q852*H852</f>
        <v>0.26300000000000001</v>
      </c>
      <c r="S852" s="141">
        <v>0</v>
      </c>
      <c r="T852" s="142">
        <f>S852*H852</f>
        <v>0</v>
      </c>
      <c r="AR852" s="143" t="s">
        <v>281</v>
      </c>
      <c r="AT852" s="143" t="s">
        <v>426</v>
      </c>
      <c r="AU852" s="143" t="s">
        <v>89</v>
      </c>
      <c r="AY852" s="16" t="s">
        <v>190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6" t="s">
        <v>87</v>
      </c>
      <c r="BK852" s="144">
        <f>ROUND(I852*H852,2)</f>
        <v>0</v>
      </c>
      <c r="BL852" s="16" t="s">
        <v>237</v>
      </c>
      <c r="BM852" s="143" t="s">
        <v>1365</v>
      </c>
    </row>
    <row r="853" spans="2:65" s="1" customFormat="1" ht="19.5">
      <c r="B853" s="31"/>
      <c r="D853" s="145" t="s">
        <v>198</v>
      </c>
      <c r="F853" s="146" t="s">
        <v>1755</v>
      </c>
      <c r="I853" s="147"/>
      <c r="L853" s="31"/>
      <c r="M853" s="148"/>
      <c r="T853" s="55"/>
      <c r="AT853" s="16" t="s">
        <v>198</v>
      </c>
      <c r="AU853" s="16" t="s">
        <v>89</v>
      </c>
    </row>
    <row r="854" spans="2:65" s="1" customFormat="1" ht="24.2" customHeight="1">
      <c r="B854" s="31"/>
      <c r="C854" s="132" t="s">
        <v>776</v>
      </c>
      <c r="D854" s="132" t="s">
        <v>192</v>
      </c>
      <c r="E854" s="133" t="s">
        <v>1719</v>
      </c>
      <c r="F854" s="134" t="s">
        <v>1720</v>
      </c>
      <c r="G854" s="135" t="s">
        <v>926</v>
      </c>
      <c r="H854" s="136">
        <v>51.81</v>
      </c>
      <c r="I854" s="137"/>
      <c r="J854" s="138">
        <f>ROUND(I854*H854,2)</f>
        <v>0</v>
      </c>
      <c r="K854" s="134" t="s">
        <v>196</v>
      </c>
      <c r="L854" s="31"/>
      <c r="M854" s="139" t="s">
        <v>1</v>
      </c>
      <c r="N854" s="140" t="s">
        <v>44</v>
      </c>
      <c r="P854" s="141">
        <f>O854*H854</f>
        <v>0</v>
      </c>
      <c r="Q854" s="141">
        <v>6.0612500000000003E-5</v>
      </c>
      <c r="R854" s="141">
        <f>Q854*H854</f>
        <v>3.1403336250000005E-3</v>
      </c>
      <c r="S854" s="141">
        <v>0</v>
      </c>
      <c r="T854" s="142">
        <f>S854*H854</f>
        <v>0</v>
      </c>
      <c r="AR854" s="143" t="s">
        <v>237</v>
      </c>
      <c r="AT854" s="143" t="s">
        <v>192</v>
      </c>
      <c r="AU854" s="143" t="s">
        <v>89</v>
      </c>
      <c r="AY854" s="16" t="s">
        <v>190</v>
      </c>
      <c r="BE854" s="144">
        <f>IF(N854="základní",J854,0)</f>
        <v>0</v>
      </c>
      <c r="BF854" s="144">
        <f>IF(N854="snížená",J854,0)</f>
        <v>0</v>
      </c>
      <c r="BG854" s="144">
        <f>IF(N854="zákl. přenesená",J854,0)</f>
        <v>0</v>
      </c>
      <c r="BH854" s="144">
        <f>IF(N854="sníž. přenesená",J854,0)</f>
        <v>0</v>
      </c>
      <c r="BI854" s="144">
        <f>IF(N854="nulová",J854,0)</f>
        <v>0</v>
      </c>
      <c r="BJ854" s="16" t="s">
        <v>87</v>
      </c>
      <c r="BK854" s="144">
        <f>ROUND(I854*H854,2)</f>
        <v>0</v>
      </c>
      <c r="BL854" s="16" t="s">
        <v>237</v>
      </c>
      <c r="BM854" s="143" t="s">
        <v>1368</v>
      </c>
    </row>
    <row r="855" spans="2:65" s="1" customFormat="1" ht="19.5">
      <c r="B855" s="31"/>
      <c r="D855" s="145" t="s">
        <v>198</v>
      </c>
      <c r="F855" s="146" t="s">
        <v>1722</v>
      </c>
      <c r="I855" s="147"/>
      <c r="L855" s="31"/>
      <c r="M855" s="148"/>
      <c r="T855" s="55"/>
      <c r="AT855" s="16" t="s">
        <v>198</v>
      </c>
      <c r="AU855" s="16" t="s">
        <v>89</v>
      </c>
    </row>
    <row r="856" spans="2:65" s="1" customFormat="1">
      <c r="B856" s="31"/>
      <c r="D856" s="149" t="s">
        <v>200</v>
      </c>
      <c r="F856" s="150" t="s">
        <v>1723</v>
      </c>
      <c r="I856" s="147"/>
      <c r="L856" s="31"/>
      <c r="M856" s="148"/>
      <c r="T856" s="55"/>
      <c r="AT856" s="16" t="s">
        <v>200</v>
      </c>
      <c r="AU856" s="16" t="s">
        <v>89</v>
      </c>
    </row>
    <row r="857" spans="2:65" s="1" customFormat="1" ht="24.2" customHeight="1">
      <c r="B857" s="31"/>
      <c r="C857" s="152" t="s">
        <v>1371</v>
      </c>
      <c r="D857" s="152" t="s">
        <v>426</v>
      </c>
      <c r="E857" s="153" t="s">
        <v>1749</v>
      </c>
      <c r="F857" s="154" t="s">
        <v>1750</v>
      </c>
      <c r="G857" s="155" t="s">
        <v>265</v>
      </c>
      <c r="H857" s="156">
        <v>5.1999999999999998E-2</v>
      </c>
      <c r="I857" s="157"/>
      <c r="J857" s="158">
        <f>ROUND(I857*H857,2)</f>
        <v>0</v>
      </c>
      <c r="K857" s="154" t="s">
        <v>196</v>
      </c>
      <c r="L857" s="159"/>
      <c r="M857" s="160" t="s">
        <v>1</v>
      </c>
      <c r="N857" s="161" t="s">
        <v>44</v>
      </c>
      <c r="P857" s="141">
        <f>O857*H857</f>
        <v>0</v>
      </c>
      <c r="Q857" s="141">
        <v>1</v>
      </c>
      <c r="R857" s="141">
        <f>Q857*H857</f>
        <v>5.1999999999999998E-2</v>
      </c>
      <c r="S857" s="141">
        <v>0</v>
      </c>
      <c r="T857" s="142">
        <f>S857*H857</f>
        <v>0</v>
      </c>
      <c r="AR857" s="143" t="s">
        <v>281</v>
      </c>
      <c r="AT857" s="143" t="s">
        <v>426</v>
      </c>
      <c r="AU857" s="143" t="s">
        <v>89</v>
      </c>
      <c r="AY857" s="16" t="s">
        <v>190</v>
      </c>
      <c r="BE857" s="144">
        <f>IF(N857="základní",J857,0)</f>
        <v>0</v>
      </c>
      <c r="BF857" s="144">
        <f>IF(N857="snížená",J857,0)</f>
        <v>0</v>
      </c>
      <c r="BG857" s="144">
        <f>IF(N857="zákl. přenesená",J857,0)</f>
        <v>0</v>
      </c>
      <c r="BH857" s="144">
        <f>IF(N857="sníž. přenesená",J857,0)</f>
        <v>0</v>
      </c>
      <c r="BI857" s="144">
        <f>IF(N857="nulová",J857,0)</f>
        <v>0</v>
      </c>
      <c r="BJ857" s="16" t="s">
        <v>87</v>
      </c>
      <c r="BK857" s="144">
        <f>ROUND(I857*H857,2)</f>
        <v>0</v>
      </c>
      <c r="BL857" s="16" t="s">
        <v>237</v>
      </c>
      <c r="BM857" s="143" t="s">
        <v>1374</v>
      </c>
    </row>
    <row r="858" spans="2:65" s="1" customFormat="1">
      <c r="B858" s="31"/>
      <c r="D858" s="145" t="s">
        <v>198</v>
      </c>
      <c r="F858" s="146" t="s">
        <v>1750</v>
      </c>
      <c r="I858" s="147"/>
      <c r="L858" s="31"/>
      <c r="M858" s="148"/>
      <c r="T858" s="55"/>
      <c r="AT858" s="16" t="s">
        <v>198</v>
      </c>
      <c r="AU858" s="16" t="s">
        <v>89</v>
      </c>
    </row>
    <row r="859" spans="2:65" s="1" customFormat="1" ht="24.2" customHeight="1">
      <c r="B859" s="31"/>
      <c r="C859" s="132" t="s">
        <v>781</v>
      </c>
      <c r="D859" s="132" t="s">
        <v>192</v>
      </c>
      <c r="E859" s="133" t="s">
        <v>1758</v>
      </c>
      <c r="F859" s="134" t="s">
        <v>1759</v>
      </c>
      <c r="G859" s="135" t="s">
        <v>926</v>
      </c>
      <c r="H859" s="136">
        <v>1444.59</v>
      </c>
      <c r="I859" s="137"/>
      <c r="J859" s="138">
        <f>ROUND(I859*H859,2)</f>
        <v>0</v>
      </c>
      <c r="K859" s="134" t="s">
        <v>196</v>
      </c>
      <c r="L859" s="31"/>
      <c r="M859" s="139" t="s">
        <v>1</v>
      </c>
      <c r="N859" s="140" t="s">
        <v>44</v>
      </c>
      <c r="P859" s="141">
        <f>O859*H859</f>
        <v>0</v>
      </c>
      <c r="Q859" s="141">
        <v>4.93375E-5</v>
      </c>
      <c r="R859" s="141">
        <f>Q859*H859</f>
        <v>7.1272459124999993E-2</v>
      </c>
      <c r="S859" s="141">
        <v>0</v>
      </c>
      <c r="T859" s="142">
        <f>S859*H859</f>
        <v>0</v>
      </c>
      <c r="AR859" s="143" t="s">
        <v>237</v>
      </c>
      <c r="AT859" s="143" t="s">
        <v>192</v>
      </c>
      <c r="AU859" s="143" t="s">
        <v>89</v>
      </c>
      <c r="AY859" s="16" t="s">
        <v>190</v>
      </c>
      <c r="BE859" s="144">
        <f>IF(N859="základní",J859,0)</f>
        <v>0</v>
      </c>
      <c r="BF859" s="144">
        <f>IF(N859="snížená",J859,0)</f>
        <v>0</v>
      </c>
      <c r="BG859" s="144">
        <f>IF(N859="zákl. přenesená",J859,0)</f>
        <v>0</v>
      </c>
      <c r="BH859" s="144">
        <f>IF(N859="sníž. přenesená",J859,0)</f>
        <v>0</v>
      </c>
      <c r="BI859" s="144">
        <f>IF(N859="nulová",J859,0)</f>
        <v>0</v>
      </c>
      <c r="BJ859" s="16" t="s">
        <v>87</v>
      </c>
      <c r="BK859" s="144">
        <f>ROUND(I859*H859,2)</f>
        <v>0</v>
      </c>
      <c r="BL859" s="16" t="s">
        <v>237</v>
      </c>
      <c r="BM859" s="143" t="s">
        <v>1379</v>
      </c>
    </row>
    <row r="860" spans="2:65" s="1" customFormat="1" ht="19.5">
      <c r="B860" s="31"/>
      <c r="D860" s="145" t="s">
        <v>198</v>
      </c>
      <c r="F860" s="146" t="s">
        <v>1761</v>
      </c>
      <c r="I860" s="147"/>
      <c r="L860" s="31"/>
      <c r="M860" s="148"/>
      <c r="T860" s="55"/>
      <c r="AT860" s="16" t="s">
        <v>198</v>
      </c>
      <c r="AU860" s="16" t="s">
        <v>89</v>
      </c>
    </row>
    <row r="861" spans="2:65" s="1" customFormat="1">
      <c r="B861" s="31"/>
      <c r="D861" s="149" t="s">
        <v>200</v>
      </c>
      <c r="F861" s="150" t="s">
        <v>1762</v>
      </c>
      <c r="I861" s="147"/>
      <c r="L861" s="31"/>
      <c r="M861" s="148"/>
      <c r="T861" s="55"/>
      <c r="AT861" s="16" t="s">
        <v>200</v>
      </c>
      <c r="AU861" s="16" t="s">
        <v>89</v>
      </c>
    </row>
    <row r="862" spans="2:65" s="1" customFormat="1" ht="24.2" customHeight="1">
      <c r="B862" s="31"/>
      <c r="C862" s="132" t="s">
        <v>1380</v>
      </c>
      <c r="D862" s="132" t="s">
        <v>192</v>
      </c>
      <c r="E862" s="133" t="s">
        <v>1763</v>
      </c>
      <c r="F862" s="134" t="s">
        <v>1764</v>
      </c>
      <c r="G862" s="135" t="s">
        <v>926</v>
      </c>
      <c r="H862" s="136">
        <v>1389.69</v>
      </c>
      <c r="I862" s="137"/>
      <c r="J862" s="138">
        <f>ROUND(I862*H862,2)</f>
        <v>0</v>
      </c>
      <c r="K862" s="134" t="s">
        <v>196</v>
      </c>
      <c r="L862" s="31"/>
      <c r="M862" s="139" t="s">
        <v>1</v>
      </c>
      <c r="N862" s="140" t="s">
        <v>44</v>
      </c>
      <c r="P862" s="141">
        <f>O862*H862</f>
        <v>0</v>
      </c>
      <c r="Q862" s="141">
        <v>4.6999999999999997E-5</v>
      </c>
      <c r="R862" s="141">
        <f>Q862*H862</f>
        <v>6.5315429999999994E-2</v>
      </c>
      <c r="S862" s="141">
        <v>0</v>
      </c>
      <c r="T862" s="142">
        <f>S862*H862</f>
        <v>0</v>
      </c>
      <c r="AR862" s="143" t="s">
        <v>237</v>
      </c>
      <c r="AT862" s="143" t="s">
        <v>192</v>
      </c>
      <c r="AU862" s="143" t="s">
        <v>89</v>
      </c>
      <c r="AY862" s="16" t="s">
        <v>190</v>
      </c>
      <c r="BE862" s="144">
        <f>IF(N862="základní",J862,0)</f>
        <v>0</v>
      </c>
      <c r="BF862" s="144">
        <f>IF(N862="snížená",J862,0)</f>
        <v>0</v>
      </c>
      <c r="BG862" s="144">
        <f>IF(N862="zákl. přenesená",J862,0)</f>
        <v>0</v>
      </c>
      <c r="BH862" s="144">
        <f>IF(N862="sníž. přenesená",J862,0)</f>
        <v>0</v>
      </c>
      <c r="BI862" s="144">
        <f>IF(N862="nulová",J862,0)</f>
        <v>0</v>
      </c>
      <c r="BJ862" s="16" t="s">
        <v>87</v>
      </c>
      <c r="BK862" s="144">
        <f>ROUND(I862*H862,2)</f>
        <v>0</v>
      </c>
      <c r="BL862" s="16" t="s">
        <v>237</v>
      </c>
      <c r="BM862" s="143" t="s">
        <v>1383</v>
      </c>
    </row>
    <row r="863" spans="2:65" s="1" customFormat="1" ht="19.5">
      <c r="B863" s="31"/>
      <c r="D863" s="145" t="s">
        <v>198</v>
      </c>
      <c r="F863" s="146" t="s">
        <v>1766</v>
      </c>
      <c r="I863" s="147"/>
      <c r="L863" s="31"/>
      <c r="M863" s="148"/>
      <c r="T863" s="55"/>
      <c r="AT863" s="16" t="s">
        <v>198</v>
      </c>
      <c r="AU863" s="16" t="s">
        <v>89</v>
      </c>
    </row>
    <row r="864" spans="2:65" s="1" customFormat="1">
      <c r="B864" s="31"/>
      <c r="D864" s="149" t="s">
        <v>200</v>
      </c>
      <c r="F864" s="150" t="s">
        <v>1767</v>
      </c>
      <c r="I864" s="147"/>
      <c r="L864" s="31"/>
      <c r="M864" s="148"/>
      <c r="T864" s="55"/>
      <c r="AT864" s="16" t="s">
        <v>200</v>
      </c>
      <c r="AU864" s="16" t="s">
        <v>89</v>
      </c>
    </row>
    <row r="865" spans="2:65" s="1" customFormat="1" ht="21.75" customHeight="1">
      <c r="B865" s="31"/>
      <c r="C865" s="152" t="s">
        <v>787</v>
      </c>
      <c r="D865" s="152" t="s">
        <v>426</v>
      </c>
      <c r="E865" s="153" t="s">
        <v>1769</v>
      </c>
      <c r="F865" s="154" t="s">
        <v>1770</v>
      </c>
      <c r="G865" s="155" t="s">
        <v>265</v>
      </c>
      <c r="H865" s="156">
        <v>2.8340000000000001</v>
      </c>
      <c r="I865" s="157"/>
      <c r="J865" s="158">
        <f>ROUND(I865*H865,2)</f>
        <v>0</v>
      </c>
      <c r="K865" s="154" t="s">
        <v>196</v>
      </c>
      <c r="L865" s="159"/>
      <c r="M865" s="160" t="s">
        <v>1</v>
      </c>
      <c r="N865" s="161" t="s">
        <v>44</v>
      </c>
      <c r="P865" s="141">
        <f>O865*H865</f>
        <v>0</v>
      </c>
      <c r="Q865" s="141">
        <v>1</v>
      </c>
      <c r="R865" s="141">
        <f>Q865*H865</f>
        <v>2.8340000000000001</v>
      </c>
      <c r="S865" s="141">
        <v>0</v>
      </c>
      <c r="T865" s="142">
        <f>S865*H865</f>
        <v>0</v>
      </c>
      <c r="AR865" s="143" t="s">
        <v>281</v>
      </c>
      <c r="AT865" s="143" t="s">
        <v>426</v>
      </c>
      <c r="AU865" s="143" t="s">
        <v>89</v>
      </c>
      <c r="AY865" s="16" t="s">
        <v>190</v>
      </c>
      <c r="BE865" s="144">
        <f>IF(N865="základní",J865,0)</f>
        <v>0</v>
      </c>
      <c r="BF865" s="144">
        <f>IF(N865="snížená",J865,0)</f>
        <v>0</v>
      </c>
      <c r="BG865" s="144">
        <f>IF(N865="zákl. přenesená",J865,0)</f>
        <v>0</v>
      </c>
      <c r="BH865" s="144">
        <f>IF(N865="sníž. přenesená",J865,0)</f>
        <v>0</v>
      </c>
      <c r="BI865" s="144">
        <f>IF(N865="nulová",J865,0)</f>
        <v>0</v>
      </c>
      <c r="BJ865" s="16" t="s">
        <v>87</v>
      </c>
      <c r="BK865" s="144">
        <f>ROUND(I865*H865,2)</f>
        <v>0</v>
      </c>
      <c r="BL865" s="16" t="s">
        <v>237</v>
      </c>
      <c r="BM865" s="143" t="s">
        <v>1388</v>
      </c>
    </row>
    <row r="866" spans="2:65" s="1" customFormat="1" ht="29.25">
      <c r="B866" s="31"/>
      <c r="D866" s="145" t="s">
        <v>198</v>
      </c>
      <c r="F866" s="146" t="s">
        <v>1772</v>
      </c>
      <c r="I866" s="147"/>
      <c r="L866" s="31"/>
      <c r="M866" s="148"/>
      <c r="T866" s="55"/>
      <c r="AT866" s="16" t="s">
        <v>198</v>
      </c>
      <c r="AU866" s="16" t="s">
        <v>89</v>
      </c>
    </row>
    <row r="867" spans="2:65" s="1" customFormat="1" ht="24.2" customHeight="1">
      <c r="B867" s="31"/>
      <c r="C867" s="132" t="s">
        <v>792</v>
      </c>
      <c r="D867" s="132" t="s">
        <v>192</v>
      </c>
      <c r="E867" s="133" t="s">
        <v>1774</v>
      </c>
      <c r="F867" s="134" t="s">
        <v>1775</v>
      </c>
      <c r="G867" s="135" t="s">
        <v>926</v>
      </c>
      <c r="H867" s="136">
        <v>5077.5</v>
      </c>
      <c r="I867" s="137"/>
      <c r="J867" s="138">
        <f>ROUND(I867*H867,2)</f>
        <v>0</v>
      </c>
      <c r="K867" s="134" t="s">
        <v>1</v>
      </c>
      <c r="L867" s="31"/>
      <c r="M867" s="139" t="s">
        <v>1</v>
      </c>
      <c r="N867" s="140" t="s">
        <v>44</v>
      </c>
      <c r="P867" s="141">
        <f>O867*H867</f>
        <v>0</v>
      </c>
      <c r="Q867" s="141">
        <v>0</v>
      </c>
      <c r="R867" s="141">
        <f>Q867*H867</f>
        <v>0</v>
      </c>
      <c r="S867" s="141">
        <v>0</v>
      </c>
      <c r="T867" s="142">
        <f>S867*H867</f>
        <v>0</v>
      </c>
      <c r="AR867" s="143" t="s">
        <v>237</v>
      </c>
      <c r="AT867" s="143" t="s">
        <v>192</v>
      </c>
      <c r="AU867" s="143" t="s">
        <v>89</v>
      </c>
      <c r="AY867" s="16" t="s">
        <v>190</v>
      </c>
      <c r="BE867" s="144">
        <f>IF(N867="základní",J867,0)</f>
        <v>0</v>
      </c>
      <c r="BF867" s="144">
        <f>IF(N867="snížená",J867,0)</f>
        <v>0</v>
      </c>
      <c r="BG867" s="144">
        <f>IF(N867="zákl. přenesená",J867,0)</f>
        <v>0</v>
      </c>
      <c r="BH867" s="144">
        <f>IF(N867="sníž. přenesená",J867,0)</f>
        <v>0</v>
      </c>
      <c r="BI867" s="144">
        <f>IF(N867="nulová",J867,0)</f>
        <v>0</v>
      </c>
      <c r="BJ867" s="16" t="s">
        <v>87</v>
      </c>
      <c r="BK867" s="144">
        <f>ROUND(I867*H867,2)</f>
        <v>0</v>
      </c>
      <c r="BL867" s="16" t="s">
        <v>237</v>
      </c>
      <c r="BM867" s="143" t="s">
        <v>1392</v>
      </c>
    </row>
    <row r="868" spans="2:65" s="1" customFormat="1">
      <c r="B868" s="31"/>
      <c r="D868" s="145" t="s">
        <v>198</v>
      </c>
      <c r="F868" s="146" t="s">
        <v>1777</v>
      </c>
      <c r="I868" s="147"/>
      <c r="L868" s="31"/>
      <c r="M868" s="148"/>
      <c r="T868" s="55"/>
      <c r="AT868" s="16" t="s">
        <v>198</v>
      </c>
      <c r="AU868" s="16" t="s">
        <v>89</v>
      </c>
    </row>
    <row r="869" spans="2:65" s="1" customFormat="1" ht="24.2" customHeight="1">
      <c r="B869" s="31"/>
      <c r="C869" s="132" t="s">
        <v>1396</v>
      </c>
      <c r="D869" s="132" t="s">
        <v>192</v>
      </c>
      <c r="E869" s="133" t="s">
        <v>1778</v>
      </c>
      <c r="F869" s="134" t="s">
        <v>1779</v>
      </c>
      <c r="G869" s="135" t="s">
        <v>926</v>
      </c>
      <c r="H869" s="136">
        <v>5077.5</v>
      </c>
      <c r="I869" s="137"/>
      <c r="J869" s="138">
        <f>ROUND(I869*H869,2)</f>
        <v>0</v>
      </c>
      <c r="K869" s="134" t="s">
        <v>1</v>
      </c>
      <c r="L869" s="31"/>
      <c r="M869" s="139" t="s">
        <v>1</v>
      </c>
      <c r="N869" s="140" t="s">
        <v>44</v>
      </c>
      <c r="P869" s="141">
        <f>O869*H869</f>
        <v>0</v>
      </c>
      <c r="Q869" s="141">
        <v>0</v>
      </c>
      <c r="R869" s="141">
        <f>Q869*H869</f>
        <v>0</v>
      </c>
      <c r="S869" s="141">
        <v>0</v>
      </c>
      <c r="T869" s="142">
        <f>S869*H869</f>
        <v>0</v>
      </c>
      <c r="AR869" s="143" t="s">
        <v>237</v>
      </c>
      <c r="AT869" s="143" t="s">
        <v>192</v>
      </c>
      <c r="AU869" s="143" t="s">
        <v>89</v>
      </c>
      <c r="AY869" s="16" t="s">
        <v>190</v>
      </c>
      <c r="BE869" s="144">
        <f>IF(N869="základní",J869,0)</f>
        <v>0</v>
      </c>
      <c r="BF869" s="144">
        <f>IF(N869="snížená",J869,0)</f>
        <v>0</v>
      </c>
      <c r="BG869" s="144">
        <f>IF(N869="zákl. přenesená",J869,0)</f>
        <v>0</v>
      </c>
      <c r="BH869" s="144">
        <f>IF(N869="sníž. přenesená",J869,0)</f>
        <v>0</v>
      </c>
      <c r="BI869" s="144">
        <f>IF(N869="nulová",J869,0)</f>
        <v>0</v>
      </c>
      <c r="BJ869" s="16" t="s">
        <v>87</v>
      </c>
      <c r="BK869" s="144">
        <f>ROUND(I869*H869,2)</f>
        <v>0</v>
      </c>
      <c r="BL869" s="16" t="s">
        <v>237</v>
      </c>
      <c r="BM869" s="143" t="s">
        <v>1394</v>
      </c>
    </row>
    <row r="870" spans="2:65" s="1" customFormat="1" ht="19.5">
      <c r="B870" s="31"/>
      <c r="D870" s="145" t="s">
        <v>198</v>
      </c>
      <c r="F870" s="146" t="s">
        <v>1779</v>
      </c>
      <c r="I870" s="147"/>
      <c r="L870" s="31"/>
      <c r="M870" s="148"/>
      <c r="T870" s="55"/>
      <c r="AT870" s="16" t="s">
        <v>198</v>
      </c>
      <c r="AU870" s="16" t="s">
        <v>89</v>
      </c>
    </row>
    <row r="871" spans="2:65" s="1" customFormat="1" ht="24.2" customHeight="1">
      <c r="B871" s="31"/>
      <c r="C871" s="132" t="s">
        <v>798</v>
      </c>
      <c r="D871" s="132" t="s">
        <v>192</v>
      </c>
      <c r="E871" s="133" t="s">
        <v>1782</v>
      </c>
      <c r="F871" s="134" t="s">
        <v>1783</v>
      </c>
      <c r="G871" s="135" t="s">
        <v>265</v>
      </c>
      <c r="H871" s="136">
        <v>9.0640000000000001</v>
      </c>
      <c r="I871" s="137"/>
      <c r="J871" s="138">
        <f>ROUND(I871*H871,2)</f>
        <v>0</v>
      </c>
      <c r="K871" s="134" t="s">
        <v>196</v>
      </c>
      <c r="L871" s="31"/>
      <c r="M871" s="139" t="s">
        <v>1</v>
      </c>
      <c r="N871" s="140" t="s">
        <v>44</v>
      </c>
      <c r="P871" s="141">
        <f>O871*H871</f>
        <v>0</v>
      </c>
      <c r="Q871" s="141">
        <v>0</v>
      </c>
      <c r="R871" s="141">
        <f>Q871*H871</f>
        <v>0</v>
      </c>
      <c r="S871" s="141">
        <v>0</v>
      </c>
      <c r="T871" s="142">
        <f>S871*H871</f>
        <v>0</v>
      </c>
      <c r="AR871" s="143" t="s">
        <v>237</v>
      </c>
      <c r="AT871" s="143" t="s">
        <v>192</v>
      </c>
      <c r="AU871" s="143" t="s">
        <v>89</v>
      </c>
      <c r="AY871" s="16" t="s">
        <v>190</v>
      </c>
      <c r="BE871" s="144">
        <f>IF(N871="základní",J871,0)</f>
        <v>0</v>
      </c>
      <c r="BF871" s="144">
        <f>IF(N871="snížená",J871,0)</f>
        <v>0</v>
      </c>
      <c r="BG871" s="144">
        <f>IF(N871="zákl. přenesená",J871,0)</f>
        <v>0</v>
      </c>
      <c r="BH871" s="144">
        <f>IF(N871="sníž. přenesená",J871,0)</f>
        <v>0</v>
      </c>
      <c r="BI871" s="144">
        <f>IF(N871="nulová",J871,0)</f>
        <v>0</v>
      </c>
      <c r="BJ871" s="16" t="s">
        <v>87</v>
      </c>
      <c r="BK871" s="144">
        <f>ROUND(I871*H871,2)</f>
        <v>0</v>
      </c>
      <c r="BL871" s="16" t="s">
        <v>237</v>
      </c>
      <c r="BM871" s="143" t="s">
        <v>1399</v>
      </c>
    </row>
    <row r="872" spans="2:65" s="1" customFormat="1" ht="29.25">
      <c r="B872" s="31"/>
      <c r="D872" s="145" t="s">
        <v>198</v>
      </c>
      <c r="F872" s="146" t="s">
        <v>1785</v>
      </c>
      <c r="I872" s="147"/>
      <c r="L872" s="31"/>
      <c r="M872" s="148"/>
      <c r="T872" s="55"/>
      <c r="AT872" s="16" t="s">
        <v>198</v>
      </c>
      <c r="AU872" s="16" t="s">
        <v>89</v>
      </c>
    </row>
    <row r="873" spans="2:65" s="1" customFormat="1">
      <c r="B873" s="31"/>
      <c r="D873" s="149" t="s">
        <v>200</v>
      </c>
      <c r="F873" s="150" t="s">
        <v>1786</v>
      </c>
      <c r="I873" s="147"/>
      <c r="L873" s="31"/>
      <c r="M873" s="148"/>
      <c r="T873" s="55"/>
      <c r="AT873" s="16" t="s">
        <v>200</v>
      </c>
      <c r="AU873" s="16" t="s">
        <v>89</v>
      </c>
    </row>
    <row r="874" spans="2:65" s="11" customFormat="1" ht="22.9" customHeight="1">
      <c r="B874" s="121"/>
      <c r="D874" s="122" t="s">
        <v>78</v>
      </c>
      <c r="E874" s="130" t="s">
        <v>1787</v>
      </c>
      <c r="F874" s="130" t="s">
        <v>1788</v>
      </c>
      <c r="I874" s="124"/>
      <c r="J874" s="131">
        <f>BK874</f>
        <v>0</v>
      </c>
      <c r="L874" s="121"/>
      <c r="M874" s="125"/>
      <c r="P874" s="126">
        <f>SUM(P875:P895)</f>
        <v>0</v>
      </c>
      <c r="R874" s="126">
        <f>SUM(R875:R895)</f>
        <v>0.27040200000000003</v>
      </c>
      <c r="T874" s="127">
        <f>SUM(T875:T895)</f>
        <v>0</v>
      </c>
      <c r="AR874" s="122" t="s">
        <v>89</v>
      </c>
      <c r="AT874" s="128" t="s">
        <v>78</v>
      </c>
      <c r="AU874" s="128" t="s">
        <v>87</v>
      </c>
      <c r="AY874" s="122" t="s">
        <v>190</v>
      </c>
      <c r="BK874" s="129">
        <f>SUM(BK875:BK895)</f>
        <v>0</v>
      </c>
    </row>
    <row r="875" spans="2:65" s="1" customFormat="1" ht="24.2" customHeight="1">
      <c r="B875" s="31"/>
      <c r="C875" s="132" t="s">
        <v>1405</v>
      </c>
      <c r="D875" s="132" t="s">
        <v>192</v>
      </c>
      <c r="E875" s="133" t="s">
        <v>1800</v>
      </c>
      <c r="F875" s="134" t="s">
        <v>1801</v>
      </c>
      <c r="G875" s="135" t="s">
        <v>368</v>
      </c>
      <c r="H875" s="136">
        <v>6.6</v>
      </c>
      <c r="I875" s="137"/>
      <c r="J875" s="138">
        <f>ROUND(I875*H875,2)</f>
        <v>0</v>
      </c>
      <c r="K875" s="134" t="s">
        <v>196</v>
      </c>
      <c r="L875" s="31"/>
      <c r="M875" s="139" t="s">
        <v>1</v>
      </c>
      <c r="N875" s="140" t="s">
        <v>44</v>
      </c>
      <c r="P875" s="141">
        <f>O875*H875</f>
        <v>0</v>
      </c>
      <c r="Q875" s="141">
        <v>1.2120000000000001E-2</v>
      </c>
      <c r="R875" s="141">
        <f>Q875*H875</f>
        <v>7.9991999999999994E-2</v>
      </c>
      <c r="S875" s="141">
        <v>0</v>
      </c>
      <c r="T875" s="142">
        <f>S875*H875</f>
        <v>0</v>
      </c>
      <c r="AR875" s="143" t="s">
        <v>237</v>
      </c>
      <c r="AT875" s="143" t="s">
        <v>192</v>
      </c>
      <c r="AU875" s="143" t="s">
        <v>89</v>
      </c>
      <c r="AY875" s="16" t="s">
        <v>190</v>
      </c>
      <c r="BE875" s="144">
        <f>IF(N875="základní",J875,0)</f>
        <v>0</v>
      </c>
      <c r="BF875" s="144">
        <f>IF(N875="snížená",J875,0)</f>
        <v>0</v>
      </c>
      <c r="BG875" s="144">
        <f>IF(N875="zákl. přenesená",J875,0)</f>
        <v>0</v>
      </c>
      <c r="BH875" s="144">
        <f>IF(N875="sníž. přenesená",J875,0)</f>
        <v>0</v>
      </c>
      <c r="BI875" s="144">
        <f>IF(N875="nulová",J875,0)</f>
        <v>0</v>
      </c>
      <c r="BJ875" s="16" t="s">
        <v>87</v>
      </c>
      <c r="BK875" s="144">
        <f>ROUND(I875*H875,2)</f>
        <v>0</v>
      </c>
      <c r="BL875" s="16" t="s">
        <v>237</v>
      </c>
      <c r="BM875" s="143" t="s">
        <v>1402</v>
      </c>
    </row>
    <row r="876" spans="2:65" s="1" customFormat="1" ht="19.5">
      <c r="B876" s="31"/>
      <c r="D876" s="145" t="s">
        <v>198</v>
      </c>
      <c r="F876" s="146" t="s">
        <v>1803</v>
      </c>
      <c r="I876" s="147"/>
      <c r="L876" s="31"/>
      <c r="M876" s="148"/>
      <c r="T876" s="55"/>
      <c r="AT876" s="16" t="s">
        <v>198</v>
      </c>
      <c r="AU876" s="16" t="s">
        <v>89</v>
      </c>
    </row>
    <row r="877" spans="2:65" s="1" customFormat="1">
      <c r="B877" s="31"/>
      <c r="D877" s="149" t="s">
        <v>200</v>
      </c>
      <c r="F877" s="150" t="s">
        <v>1804</v>
      </c>
      <c r="I877" s="147"/>
      <c r="L877" s="31"/>
      <c r="M877" s="148"/>
      <c r="T877" s="55"/>
      <c r="AT877" s="16" t="s">
        <v>200</v>
      </c>
      <c r="AU877" s="16" t="s">
        <v>89</v>
      </c>
    </row>
    <row r="878" spans="2:65" s="1" customFormat="1" ht="24.2" customHeight="1">
      <c r="B878" s="31"/>
      <c r="C878" s="132" t="s">
        <v>803</v>
      </c>
      <c r="D878" s="132" t="s">
        <v>192</v>
      </c>
      <c r="E878" s="133" t="s">
        <v>1806</v>
      </c>
      <c r="F878" s="134" t="s">
        <v>1807</v>
      </c>
      <c r="G878" s="135" t="s">
        <v>368</v>
      </c>
      <c r="H878" s="136">
        <v>6.6</v>
      </c>
      <c r="I878" s="137"/>
      <c r="J878" s="138">
        <f>ROUND(I878*H878,2)</f>
        <v>0</v>
      </c>
      <c r="K878" s="134" t="s">
        <v>196</v>
      </c>
      <c r="L878" s="31"/>
      <c r="M878" s="139" t="s">
        <v>1</v>
      </c>
      <c r="N878" s="140" t="s">
        <v>44</v>
      </c>
      <c r="P878" s="141">
        <f>O878*H878</f>
        <v>0</v>
      </c>
      <c r="Q878" s="141">
        <v>5.62E-3</v>
      </c>
      <c r="R878" s="141">
        <f>Q878*H878</f>
        <v>3.7092E-2</v>
      </c>
      <c r="S878" s="141">
        <v>0</v>
      </c>
      <c r="T878" s="142">
        <f>S878*H878</f>
        <v>0</v>
      </c>
      <c r="AR878" s="143" t="s">
        <v>237</v>
      </c>
      <c r="AT878" s="143" t="s">
        <v>192</v>
      </c>
      <c r="AU878" s="143" t="s">
        <v>89</v>
      </c>
      <c r="AY878" s="16" t="s">
        <v>190</v>
      </c>
      <c r="BE878" s="144">
        <f>IF(N878="základní",J878,0)</f>
        <v>0</v>
      </c>
      <c r="BF878" s="144">
        <f>IF(N878="snížená",J878,0)</f>
        <v>0</v>
      </c>
      <c r="BG878" s="144">
        <f>IF(N878="zákl. přenesená",J878,0)</f>
        <v>0</v>
      </c>
      <c r="BH878" s="144">
        <f>IF(N878="sníž. přenesená",J878,0)</f>
        <v>0</v>
      </c>
      <c r="BI878" s="144">
        <f>IF(N878="nulová",J878,0)</f>
        <v>0</v>
      </c>
      <c r="BJ878" s="16" t="s">
        <v>87</v>
      </c>
      <c r="BK878" s="144">
        <f>ROUND(I878*H878,2)</f>
        <v>0</v>
      </c>
      <c r="BL878" s="16" t="s">
        <v>237</v>
      </c>
      <c r="BM878" s="143" t="s">
        <v>1408</v>
      </c>
    </row>
    <row r="879" spans="2:65" s="1" customFormat="1" ht="19.5">
      <c r="B879" s="31"/>
      <c r="D879" s="145" t="s">
        <v>198</v>
      </c>
      <c r="F879" s="146" t="s">
        <v>1809</v>
      </c>
      <c r="I879" s="147"/>
      <c r="L879" s="31"/>
      <c r="M879" s="148"/>
      <c r="T879" s="55"/>
      <c r="AT879" s="16" t="s">
        <v>198</v>
      </c>
      <c r="AU879" s="16" t="s">
        <v>89</v>
      </c>
    </row>
    <row r="880" spans="2:65" s="1" customFormat="1">
      <c r="B880" s="31"/>
      <c r="D880" s="149" t="s">
        <v>200</v>
      </c>
      <c r="F880" s="150" t="s">
        <v>1810</v>
      </c>
      <c r="I880" s="147"/>
      <c r="L880" s="31"/>
      <c r="M880" s="148"/>
      <c r="T880" s="55"/>
      <c r="AT880" s="16" t="s">
        <v>200</v>
      </c>
      <c r="AU880" s="16" t="s">
        <v>89</v>
      </c>
    </row>
    <row r="881" spans="2:65" s="1" customFormat="1" ht="24.2" customHeight="1">
      <c r="B881" s="31"/>
      <c r="C881" s="132" t="s">
        <v>1413</v>
      </c>
      <c r="D881" s="132" t="s">
        <v>192</v>
      </c>
      <c r="E881" s="133" t="s">
        <v>1811</v>
      </c>
      <c r="F881" s="134" t="s">
        <v>1812</v>
      </c>
      <c r="G881" s="135" t="s">
        <v>195</v>
      </c>
      <c r="H881" s="136">
        <v>2.64</v>
      </c>
      <c r="I881" s="137"/>
      <c r="J881" s="138">
        <f>ROUND(I881*H881,2)</f>
        <v>0</v>
      </c>
      <c r="K881" s="134" t="s">
        <v>196</v>
      </c>
      <c r="L881" s="31"/>
      <c r="M881" s="139" t="s">
        <v>1</v>
      </c>
      <c r="N881" s="140" t="s">
        <v>44</v>
      </c>
      <c r="P881" s="141">
        <f>O881*H881</f>
        <v>0</v>
      </c>
      <c r="Q881" s="141">
        <v>4.1500000000000002E-2</v>
      </c>
      <c r="R881" s="141">
        <f>Q881*H881</f>
        <v>0.10956</v>
      </c>
      <c r="S881" s="141">
        <v>0</v>
      </c>
      <c r="T881" s="142">
        <f>S881*H881</f>
        <v>0</v>
      </c>
      <c r="AR881" s="143" t="s">
        <v>237</v>
      </c>
      <c r="AT881" s="143" t="s">
        <v>192</v>
      </c>
      <c r="AU881" s="143" t="s">
        <v>89</v>
      </c>
      <c r="AY881" s="16" t="s">
        <v>190</v>
      </c>
      <c r="BE881" s="144">
        <f>IF(N881="základní",J881,0)</f>
        <v>0</v>
      </c>
      <c r="BF881" s="144">
        <f>IF(N881="snížená",J881,0)</f>
        <v>0</v>
      </c>
      <c r="BG881" s="144">
        <f>IF(N881="zákl. přenesená",J881,0)</f>
        <v>0</v>
      </c>
      <c r="BH881" s="144">
        <f>IF(N881="sníž. přenesená",J881,0)</f>
        <v>0</v>
      </c>
      <c r="BI881" s="144">
        <f>IF(N881="nulová",J881,0)</f>
        <v>0</v>
      </c>
      <c r="BJ881" s="16" t="s">
        <v>87</v>
      </c>
      <c r="BK881" s="144">
        <f>ROUND(I881*H881,2)</f>
        <v>0</v>
      </c>
      <c r="BL881" s="16" t="s">
        <v>237</v>
      </c>
      <c r="BM881" s="143" t="s">
        <v>1412</v>
      </c>
    </row>
    <row r="882" spans="2:65" s="1" customFormat="1" ht="19.5">
      <c r="B882" s="31"/>
      <c r="D882" s="145" t="s">
        <v>198</v>
      </c>
      <c r="F882" s="146" t="s">
        <v>1814</v>
      </c>
      <c r="I882" s="147"/>
      <c r="L882" s="31"/>
      <c r="M882" s="148"/>
      <c r="T882" s="55"/>
      <c r="AT882" s="16" t="s">
        <v>198</v>
      </c>
      <c r="AU882" s="16" t="s">
        <v>89</v>
      </c>
    </row>
    <row r="883" spans="2:65" s="1" customFormat="1">
      <c r="B883" s="31"/>
      <c r="D883" s="149" t="s">
        <v>200</v>
      </c>
      <c r="F883" s="150" t="s">
        <v>1815</v>
      </c>
      <c r="I883" s="147"/>
      <c r="L883" s="31"/>
      <c r="M883" s="148"/>
      <c r="T883" s="55"/>
      <c r="AT883" s="16" t="s">
        <v>200</v>
      </c>
      <c r="AU883" s="16" t="s">
        <v>89</v>
      </c>
    </row>
    <row r="884" spans="2:65" s="1" customFormat="1" ht="24.2" customHeight="1">
      <c r="B884" s="31"/>
      <c r="C884" s="152" t="s">
        <v>809</v>
      </c>
      <c r="D884" s="152" t="s">
        <v>426</v>
      </c>
      <c r="E884" s="153" t="s">
        <v>2357</v>
      </c>
      <c r="F884" s="154" t="s">
        <v>2358</v>
      </c>
      <c r="G884" s="155" t="s">
        <v>195</v>
      </c>
      <c r="H884" s="156">
        <v>6.1710000000000003</v>
      </c>
      <c r="I884" s="157"/>
      <c r="J884" s="158">
        <f>ROUND(I884*H884,2)</f>
        <v>0</v>
      </c>
      <c r="K884" s="154" t="s">
        <v>1</v>
      </c>
      <c r="L884" s="159"/>
      <c r="M884" s="160" t="s">
        <v>1</v>
      </c>
      <c r="N884" s="161" t="s">
        <v>44</v>
      </c>
      <c r="P884" s="141">
        <f>O884*H884</f>
        <v>0</v>
      </c>
      <c r="Q884" s="141">
        <v>0</v>
      </c>
      <c r="R884" s="141">
        <f>Q884*H884</f>
        <v>0</v>
      </c>
      <c r="S884" s="141">
        <v>0</v>
      </c>
      <c r="T884" s="142">
        <f>S884*H884</f>
        <v>0</v>
      </c>
      <c r="AR884" s="143" t="s">
        <v>281</v>
      </c>
      <c r="AT884" s="143" t="s">
        <v>426</v>
      </c>
      <c r="AU884" s="143" t="s">
        <v>89</v>
      </c>
      <c r="AY884" s="16" t="s">
        <v>190</v>
      </c>
      <c r="BE884" s="144">
        <f>IF(N884="základní",J884,0)</f>
        <v>0</v>
      </c>
      <c r="BF884" s="144">
        <f>IF(N884="snížená",J884,0)</f>
        <v>0</v>
      </c>
      <c r="BG884" s="144">
        <f>IF(N884="zákl. přenesená",J884,0)</f>
        <v>0</v>
      </c>
      <c r="BH884" s="144">
        <f>IF(N884="sníž. přenesená",J884,0)</f>
        <v>0</v>
      </c>
      <c r="BI884" s="144">
        <f>IF(N884="nulová",J884,0)</f>
        <v>0</v>
      </c>
      <c r="BJ884" s="16" t="s">
        <v>87</v>
      </c>
      <c r="BK884" s="144">
        <f>ROUND(I884*H884,2)</f>
        <v>0</v>
      </c>
      <c r="BL884" s="16" t="s">
        <v>237</v>
      </c>
      <c r="BM884" s="143" t="s">
        <v>1416</v>
      </c>
    </row>
    <row r="885" spans="2:65" s="1" customFormat="1" ht="19.5">
      <c r="B885" s="31"/>
      <c r="D885" s="145" t="s">
        <v>198</v>
      </c>
      <c r="F885" s="146" t="s">
        <v>1818</v>
      </c>
      <c r="I885" s="147"/>
      <c r="L885" s="31"/>
      <c r="M885" s="148"/>
      <c r="T885" s="55"/>
      <c r="AT885" s="16" t="s">
        <v>198</v>
      </c>
      <c r="AU885" s="16" t="s">
        <v>89</v>
      </c>
    </row>
    <row r="886" spans="2:65" s="1" customFormat="1" ht="19.5">
      <c r="B886" s="31"/>
      <c r="D886" s="145" t="s">
        <v>403</v>
      </c>
      <c r="F886" s="151" t="s">
        <v>1820</v>
      </c>
      <c r="I886" s="147"/>
      <c r="L886" s="31"/>
      <c r="M886" s="148"/>
      <c r="T886" s="55"/>
      <c r="AT886" s="16" t="s">
        <v>403</v>
      </c>
      <c r="AU886" s="16" t="s">
        <v>89</v>
      </c>
    </row>
    <row r="887" spans="2:65" s="1" customFormat="1" ht="16.5" customHeight="1">
      <c r="B887" s="31"/>
      <c r="C887" s="132" t="s">
        <v>1443</v>
      </c>
      <c r="D887" s="132" t="s">
        <v>192</v>
      </c>
      <c r="E887" s="133" t="s">
        <v>1789</v>
      </c>
      <c r="F887" s="134" t="s">
        <v>1790</v>
      </c>
      <c r="G887" s="135" t="s">
        <v>195</v>
      </c>
      <c r="H887" s="136">
        <v>5.61</v>
      </c>
      <c r="I887" s="137"/>
      <c r="J887" s="138">
        <f>ROUND(I887*H887,2)</f>
        <v>0</v>
      </c>
      <c r="K887" s="134" t="s">
        <v>196</v>
      </c>
      <c r="L887" s="31"/>
      <c r="M887" s="139" t="s">
        <v>1</v>
      </c>
      <c r="N887" s="140" t="s">
        <v>44</v>
      </c>
      <c r="P887" s="141">
        <f>O887*H887</f>
        <v>0</v>
      </c>
      <c r="Q887" s="141">
        <v>2.9999999999999997E-4</v>
      </c>
      <c r="R887" s="141">
        <f>Q887*H887</f>
        <v>1.683E-3</v>
      </c>
      <c r="S887" s="141">
        <v>0</v>
      </c>
      <c r="T887" s="142">
        <f>S887*H887</f>
        <v>0</v>
      </c>
      <c r="AR887" s="143" t="s">
        <v>237</v>
      </c>
      <c r="AT887" s="143" t="s">
        <v>192</v>
      </c>
      <c r="AU887" s="143" t="s">
        <v>89</v>
      </c>
      <c r="AY887" s="16" t="s">
        <v>190</v>
      </c>
      <c r="BE887" s="144">
        <f>IF(N887="základní",J887,0)</f>
        <v>0</v>
      </c>
      <c r="BF887" s="144">
        <f>IF(N887="snížená",J887,0)</f>
        <v>0</v>
      </c>
      <c r="BG887" s="144">
        <f>IF(N887="zákl. přenesená",J887,0)</f>
        <v>0</v>
      </c>
      <c r="BH887" s="144">
        <f>IF(N887="sníž. přenesená",J887,0)</f>
        <v>0</v>
      </c>
      <c r="BI887" s="144">
        <f>IF(N887="nulová",J887,0)</f>
        <v>0</v>
      </c>
      <c r="BJ887" s="16" t="s">
        <v>87</v>
      </c>
      <c r="BK887" s="144">
        <f>ROUND(I887*H887,2)</f>
        <v>0</v>
      </c>
      <c r="BL887" s="16" t="s">
        <v>237</v>
      </c>
      <c r="BM887" s="143" t="s">
        <v>1440</v>
      </c>
    </row>
    <row r="888" spans="2:65" s="1" customFormat="1" ht="19.5">
      <c r="B888" s="31"/>
      <c r="D888" s="145" t="s">
        <v>198</v>
      </c>
      <c r="F888" s="146" t="s">
        <v>1792</v>
      </c>
      <c r="I888" s="147"/>
      <c r="L888" s="31"/>
      <c r="M888" s="148"/>
      <c r="T888" s="55"/>
      <c r="AT888" s="16" t="s">
        <v>198</v>
      </c>
      <c r="AU888" s="16" t="s">
        <v>89</v>
      </c>
    </row>
    <row r="889" spans="2:65" s="1" customFormat="1">
      <c r="B889" s="31"/>
      <c r="D889" s="149" t="s">
        <v>200</v>
      </c>
      <c r="F889" s="150" t="s">
        <v>1793</v>
      </c>
      <c r="I889" s="147"/>
      <c r="L889" s="31"/>
      <c r="M889" s="148"/>
      <c r="T889" s="55"/>
      <c r="AT889" s="16" t="s">
        <v>200</v>
      </c>
      <c r="AU889" s="16" t="s">
        <v>89</v>
      </c>
    </row>
    <row r="890" spans="2:65" s="1" customFormat="1" ht="24.2" customHeight="1">
      <c r="B890" s="31"/>
      <c r="C890" s="132" t="s">
        <v>814</v>
      </c>
      <c r="D890" s="132" t="s">
        <v>192</v>
      </c>
      <c r="E890" s="133" t="s">
        <v>1795</v>
      </c>
      <c r="F890" s="134" t="s">
        <v>1796</v>
      </c>
      <c r="G890" s="135" t="s">
        <v>195</v>
      </c>
      <c r="H890" s="136">
        <v>5.61</v>
      </c>
      <c r="I890" s="137"/>
      <c r="J890" s="138">
        <f>ROUND(I890*H890,2)</f>
        <v>0</v>
      </c>
      <c r="K890" s="134" t="s">
        <v>196</v>
      </c>
      <c r="L890" s="31"/>
      <c r="M890" s="139" t="s">
        <v>1</v>
      </c>
      <c r="N890" s="140" t="s">
        <v>44</v>
      </c>
      <c r="P890" s="141">
        <f>O890*H890</f>
        <v>0</v>
      </c>
      <c r="Q890" s="141">
        <v>7.4999999999999997E-3</v>
      </c>
      <c r="R890" s="141">
        <f>Q890*H890</f>
        <v>4.2075000000000001E-2</v>
      </c>
      <c r="S890" s="141">
        <v>0</v>
      </c>
      <c r="T890" s="142">
        <f>S890*H890</f>
        <v>0</v>
      </c>
      <c r="AR890" s="143" t="s">
        <v>237</v>
      </c>
      <c r="AT890" s="143" t="s">
        <v>192</v>
      </c>
      <c r="AU890" s="143" t="s">
        <v>89</v>
      </c>
      <c r="AY890" s="16" t="s">
        <v>190</v>
      </c>
      <c r="BE890" s="144">
        <f>IF(N890="základní",J890,0)</f>
        <v>0</v>
      </c>
      <c r="BF890" s="144">
        <f>IF(N890="snížená",J890,0)</f>
        <v>0</v>
      </c>
      <c r="BG890" s="144">
        <f>IF(N890="zákl. přenesená",J890,0)</f>
        <v>0</v>
      </c>
      <c r="BH890" s="144">
        <f>IF(N890="sníž. přenesená",J890,0)</f>
        <v>0</v>
      </c>
      <c r="BI890" s="144">
        <f>IF(N890="nulová",J890,0)</f>
        <v>0</v>
      </c>
      <c r="BJ890" s="16" t="s">
        <v>87</v>
      </c>
      <c r="BK890" s="144">
        <f>ROUND(I890*H890,2)</f>
        <v>0</v>
      </c>
      <c r="BL890" s="16" t="s">
        <v>237</v>
      </c>
      <c r="BM890" s="143" t="s">
        <v>1446</v>
      </c>
    </row>
    <row r="891" spans="2:65" s="1" customFormat="1" ht="19.5">
      <c r="B891" s="31"/>
      <c r="D891" s="145" t="s">
        <v>198</v>
      </c>
      <c r="F891" s="146" t="s">
        <v>1798</v>
      </c>
      <c r="I891" s="147"/>
      <c r="L891" s="31"/>
      <c r="M891" s="148"/>
      <c r="T891" s="55"/>
      <c r="AT891" s="16" t="s">
        <v>198</v>
      </c>
      <c r="AU891" s="16" t="s">
        <v>89</v>
      </c>
    </row>
    <row r="892" spans="2:65" s="1" customFormat="1">
      <c r="B892" s="31"/>
      <c r="D892" s="149" t="s">
        <v>200</v>
      </c>
      <c r="F892" s="150" t="s">
        <v>1799</v>
      </c>
      <c r="I892" s="147"/>
      <c r="L892" s="31"/>
      <c r="M892" s="148"/>
      <c r="T892" s="55"/>
      <c r="AT892" s="16" t="s">
        <v>200</v>
      </c>
      <c r="AU892" s="16" t="s">
        <v>89</v>
      </c>
    </row>
    <row r="893" spans="2:65" s="1" customFormat="1" ht="24.2" customHeight="1">
      <c r="B893" s="31"/>
      <c r="C893" s="132" t="s">
        <v>1454</v>
      </c>
      <c r="D893" s="132" t="s">
        <v>192</v>
      </c>
      <c r="E893" s="133" t="s">
        <v>1821</v>
      </c>
      <c r="F893" s="134" t="s">
        <v>1822</v>
      </c>
      <c r="G893" s="135" t="s">
        <v>265</v>
      </c>
      <c r="H893" s="136">
        <v>0.86899999999999999</v>
      </c>
      <c r="I893" s="137"/>
      <c r="J893" s="138">
        <f>ROUND(I893*H893,2)</f>
        <v>0</v>
      </c>
      <c r="K893" s="134" t="s">
        <v>196</v>
      </c>
      <c r="L893" s="31"/>
      <c r="M893" s="139" t="s">
        <v>1</v>
      </c>
      <c r="N893" s="140" t="s">
        <v>44</v>
      </c>
      <c r="P893" s="141">
        <f>O893*H893</f>
        <v>0</v>
      </c>
      <c r="Q893" s="141">
        <v>0</v>
      </c>
      <c r="R893" s="141">
        <f>Q893*H893</f>
        <v>0</v>
      </c>
      <c r="S893" s="141">
        <v>0</v>
      </c>
      <c r="T893" s="142">
        <f>S893*H893</f>
        <v>0</v>
      </c>
      <c r="AR893" s="143" t="s">
        <v>237</v>
      </c>
      <c r="AT893" s="143" t="s">
        <v>192</v>
      </c>
      <c r="AU893" s="143" t="s">
        <v>89</v>
      </c>
      <c r="AY893" s="16" t="s">
        <v>190</v>
      </c>
      <c r="BE893" s="144">
        <f>IF(N893="základní",J893,0)</f>
        <v>0</v>
      </c>
      <c r="BF893" s="144">
        <f>IF(N893="snížená",J893,0)</f>
        <v>0</v>
      </c>
      <c r="BG893" s="144">
        <f>IF(N893="zákl. přenesená",J893,0)</f>
        <v>0</v>
      </c>
      <c r="BH893" s="144">
        <f>IF(N893="sníž. přenesená",J893,0)</f>
        <v>0</v>
      </c>
      <c r="BI893" s="144">
        <f>IF(N893="nulová",J893,0)</f>
        <v>0</v>
      </c>
      <c r="BJ893" s="16" t="s">
        <v>87</v>
      </c>
      <c r="BK893" s="144">
        <f>ROUND(I893*H893,2)</f>
        <v>0</v>
      </c>
      <c r="BL893" s="16" t="s">
        <v>237</v>
      </c>
      <c r="BM893" s="143" t="s">
        <v>1451</v>
      </c>
    </row>
    <row r="894" spans="2:65" s="1" customFormat="1" ht="29.25">
      <c r="B894" s="31"/>
      <c r="D894" s="145" t="s">
        <v>198</v>
      </c>
      <c r="F894" s="146" t="s">
        <v>1824</v>
      </c>
      <c r="I894" s="147"/>
      <c r="L894" s="31"/>
      <c r="M894" s="148"/>
      <c r="T894" s="55"/>
      <c r="AT894" s="16" t="s">
        <v>198</v>
      </c>
      <c r="AU894" s="16" t="s">
        <v>89</v>
      </c>
    </row>
    <row r="895" spans="2:65" s="1" customFormat="1">
      <c r="B895" s="31"/>
      <c r="D895" s="149" t="s">
        <v>200</v>
      </c>
      <c r="F895" s="150" t="s">
        <v>1825</v>
      </c>
      <c r="I895" s="147"/>
      <c r="L895" s="31"/>
      <c r="M895" s="148"/>
      <c r="T895" s="55"/>
      <c r="AT895" s="16" t="s">
        <v>200</v>
      </c>
      <c r="AU895" s="16" t="s">
        <v>89</v>
      </c>
    </row>
    <row r="896" spans="2:65" s="11" customFormat="1" ht="22.9" customHeight="1">
      <c r="B896" s="121"/>
      <c r="D896" s="122" t="s">
        <v>78</v>
      </c>
      <c r="E896" s="130" t="s">
        <v>2249</v>
      </c>
      <c r="F896" s="130" t="s">
        <v>2250</v>
      </c>
      <c r="I896" s="124"/>
      <c r="J896" s="131">
        <f>BK896</f>
        <v>0</v>
      </c>
      <c r="L896" s="121"/>
      <c r="M896" s="125"/>
      <c r="P896" s="126">
        <f>SUM(P897:P910)</f>
        <v>0</v>
      </c>
      <c r="R896" s="126">
        <f>SUM(R897:R910)</f>
        <v>0.46427244799999995</v>
      </c>
      <c r="T896" s="127">
        <f>SUM(T897:T910)</f>
        <v>0.40800000000000003</v>
      </c>
      <c r="AR896" s="122" t="s">
        <v>89</v>
      </c>
      <c r="AT896" s="128" t="s">
        <v>78</v>
      </c>
      <c r="AU896" s="128" t="s">
        <v>87</v>
      </c>
      <c r="AY896" s="122" t="s">
        <v>190</v>
      </c>
      <c r="BK896" s="129">
        <f>SUM(BK897:BK910)</f>
        <v>0</v>
      </c>
    </row>
    <row r="897" spans="2:65" s="1" customFormat="1" ht="24.2" customHeight="1">
      <c r="B897" s="31"/>
      <c r="C897" s="132" t="s">
        <v>822</v>
      </c>
      <c r="D897" s="132" t="s">
        <v>192</v>
      </c>
      <c r="E897" s="133" t="s">
        <v>2251</v>
      </c>
      <c r="F897" s="134" t="s">
        <v>2252</v>
      </c>
      <c r="G897" s="135" t="s">
        <v>195</v>
      </c>
      <c r="H897" s="136">
        <v>136</v>
      </c>
      <c r="I897" s="137"/>
      <c r="J897" s="138">
        <f>ROUND(I897*H897,2)</f>
        <v>0</v>
      </c>
      <c r="K897" s="134" t="s">
        <v>196</v>
      </c>
      <c r="L897" s="31"/>
      <c r="M897" s="139" t="s">
        <v>1</v>
      </c>
      <c r="N897" s="140" t="s">
        <v>44</v>
      </c>
      <c r="P897" s="141">
        <f>O897*H897</f>
        <v>0</v>
      </c>
      <c r="Q897" s="141">
        <v>0</v>
      </c>
      <c r="R897" s="141">
        <f>Q897*H897</f>
        <v>0</v>
      </c>
      <c r="S897" s="141">
        <v>3.0000000000000001E-3</v>
      </c>
      <c r="T897" s="142">
        <f>S897*H897</f>
        <v>0.40800000000000003</v>
      </c>
      <c r="AR897" s="143" t="s">
        <v>237</v>
      </c>
      <c r="AT897" s="143" t="s">
        <v>192</v>
      </c>
      <c r="AU897" s="143" t="s">
        <v>89</v>
      </c>
      <c r="AY897" s="16" t="s">
        <v>190</v>
      </c>
      <c r="BE897" s="144">
        <f>IF(N897="základní",J897,0)</f>
        <v>0</v>
      </c>
      <c r="BF897" s="144">
        <f>IF(N897="snížená",J897,0)</f>
        <v>0</v>
      </c>
      <c r="BG897" s="144">
        <f>IF(N897="zákl. přenesená",J897,0)</f>
        <v>0</v>
      </c>
      <c r="BH897" s="144">
        <f>IF(N897="sníž. přenesená",J897,0)</f>
        <v>0</v>
      </c>
      <c r="BI897" s="144">
        <f>IF(N897="nulová",J897,0)</f>
        <v>0</v>
      </c>
      <c r="BJ897" s="16" t="s">
        <v>87</v>
      </c>
      <c r="BK897" s="144">
        <f>ROUND(I897*H897,2)</f>
        <v>0</v>
      </c>
      <c r="BL897" s="16" t="s">
        <v>237</v>
      </c>
      <c r="BM897" s="143" t="s">
        <v>1457</v>
      </c>
    </row>
    <row r="898" spans="2:65" s="1" customFormat="1">
      <c r="B898" s="31"/>
      <c r="D898" s="145" t="s">
        <v>198</v>
      </c>
      <c r="F898" s="146" t="s">
        <v>2253</v>
      </c>
      <c r="I898" s="147"/>
      <c r="L898" s="31"/>
      <c r="M898" s="148"/>
      <c r="T898" s="55"/>
      <c r="AT898" s="16" t="s">
        <v>198</v>
      </c>
      <c r="AU898" s="16" t="s">
        <v>89</v>
      </c>
    </row>
    <row r="899" spans="2:65" s="1" customFormat="1">
      <c r="B899" s="31"/>
      <c r="D899" s="149" t="s">
        <v>200</v>
      </c>
      <c r="F899" s="150" t="s">
        <v>2254</v>
      </c>
      <c r="I899" s="147"/>
      <c r="L899" s="31"/>
      <c r="M899" s="148"/>
      <c r="T899" s="55"/>
      <c r="AT899" s="16" t="s">
        <v>200</v>
      </c>
      <c r="AU899" s="16" t="s">
        <v>89</v>
      </c>
    </row>
    <row r="900" spans="2:65" s="1" customFormat="1" ht="24.2" customHeight="1">
      <c r="B900" s="31"/>
      <c r="C900" s="132" t="s">
        <v>1464</v>
      </c>
      <c r="D900" s="132" t="s">
        <v>192</v>
      </c>
      <c r="E900" s="133" t="s">
        <v>2255</v>
      </c>
      <c r="F900" s="134" t="s">
        <v>2256</v>
      </c>
      <c r="G900" s="135" t="s">
        <v>195</v>
      </c>
      <c r="H900" s="136">
        <v>136</v>
      </c>
      <c r="I900" s="137"/>
      <c r="J900" s="138">
        <f>ROUND(I900*H900,2)</f>
        <v>0</v>
      </c>
      <c r="K900" s="134" t="s">
        <v>196</v>
      </c>
      <c r="L900" s="31"/>
      <c r="M900" s="139" t="s">
        <v>1</v>
      </c>
      <c r="N900" s="140" t="s">
        <v>44</v>
      </c>
      <c r="P900" s="141">
        <f>O900*H900</f>
        <v>0</v>
      </c>
      <c r="Q900" s="141">
        <v>7.6799999999999999E-7</v>
      </c>
      <c r="R900" s="141">
        <f>Q900*H900</f>
        <v>1.04448E-4</v>
      </c>
      <c r="S900" s="141">
        <v>0</v>
      </c>
      <c r="T900" s="142">
        <f>S900*H900</f>
        <v>0</v>
      </c>
      <c r="AR900" s="143" t="s">
        <v>237</v>
      </c>
      <c r="AT900" s="143" t="s">
        <v>192</v>
      </c>
      <c r="AU900" s="143" t="s">
        <v>89</v>
      </c>
      <c r="AY900" s="16" t="s">
        <v>190</v>
      </c>
      <c r="BE900" s="144">
        <f>IF(N900="základní",J900,0)</f>
        <v>0</v>
      </c>
      <c r="BF900" s="144">
        <f>IF(N900="snížená",J900,0)</f>
        <v>0</v>
      </c>
      <c r="BG900" s="144">
        <f>IF(N900="zákl. přenesená",J900,0)</f>
        <v>0</v>
      </c>
      <c r="BH900" s="144">
        <f>IF(N900="sníž. přenesená",J900,0)</f>
        <v>0</v>
      </c>
      <c r="BI900" s="144">
        <f>IF(N900="nulová",J900,0)</f>
        <v>0</v>
      </c>
      <c r="BJ900" s="16" t="s">
        <v>87</v>
      </c>
      <c r="BK900" s="144">
        <f>ROUND(I900*H900,2)</f>
        <v>0</v>
      </c>
      <c r="BL900" s="16" t="s">
        <v>237</v>
      </c>
      <c r="BM900" s="143" t="s">
        <v>1462</v>
      </c>
    </row>
    <row r="901" spans="2:65" s="1" customFormat="1" ht="19.5">
      <c r="B901" s="31"/>
      <c r="D901" s="145" t="s">
        <v>198</v>
      </c>
      <c r="F901" s="146" t="s">
        <v>2257</v>
      </c>
      <c r="I901" s="147"/>
      <c r="L901" s="31"/>
      <c r="M901" s="148"/>
      <c r="T901" s="55"/>
      <c r="AT901" s="16" t="s">
        <v>198</v>
      </c>
      <c r="AU901" s="16" t="s">
        <v>89</v>
      </c>
    </row>
    <row r="902" spans="2:65" s="1" customFormat="1">
      <c r="B902" s="31"/>
      <c r="D902" s="149" t="s">
        <v>200</v>
      </c>
      <c r="F902" s="150" t="s">
        <v>2258</v>
      </c>
      <c r="I902" s="147"/>
      <c r="L902" s="31"/>
      <c r="M902" s="148"/>
      <c r="T902" s="55"/>
      <c r="AT902" s="16" t="s">
        <v>200</v>
      </c>
      <c r="AU902" s="16" t="s">
        <v>89</v>
      </c>
    </row>
    <row r="903" spans="2:65" s="1" customFormat="1" ht="16.5" customHeight="1">
      <c r="B903" s="31"/>
      <c r="C903" s="132" t="s">
        <v>827</v>
      </c>
      <c r="D903" s="132" t="s">
        <v>192</v>
      </c>
      <c r="E903" s="133" t="s">
        <v>2259</v>
      </c>
      <c r="F903" s="134" t="s">
        <v>2260</v>
      </c>
      <c r="G903" s="135" t="s">
        <v>195</v>
      </c>
      <c r="H903" s="136">
        <v>136</v>
      </c>
      <c r="I903" s="137"/>
      <c r="J903" s="138">
        <f>ROUND(I903*H903,2)</f>
        <v>0</v>
      </c>
      <c r="K903" s="134" t="s">
        <v>196</v>
      </c>
      <c r="L903" s="31"/>
      <c r="M903" s="139" t="s">
        <v>1</v>
      </c>
      <c r="N903" s="140" t="s">
        <v>44</v>
      </c>
      <c r="P903" s="141">
        <f>O903*H903</f>
        <v>0</v>
      </c>
      <c r="Q903" s="141">
        <v>2.9999999999999997E-4</v>
      </c>
      <c r="R903" s="141">
        <f>Q903*H903</f>
        <v>4.0799999999999996E-2</v>
      </c>
      <c r="S903" s="141">
        <v>0</v>
      </c>
      <c r="T903" s="142">
        <f>S903*H903</f>
        <v>0</v>
      </c>
      <c r="AR903" s="143" t="s">
        <v>237</v>
      </c>
      <c r="AT903" s="143" t="s">
        <v>192</v>
      </c>
      <c r="AU903" s="143" t="s">
        <v>89</v>
      </c>
      <c r="AY903" s="16" t="s">
        <v>190</v>
      </c>
      <c r="BE903" s="144">
        <f>IF(N903="základní",J903,0)</f>
        <v>0</v>
      </c>
      <c r="BF903" s="144">
        <f>IF(N903="snížená",J903,0)</f>
        <v>0</v>
      </c>
      <c r="BG903" s="144">
        <f>IF(N903="zákl. přenesená",J903,0)</f>
        <v>0</v>
      </c>
      <c r="BH903" s="144">
        <f>IF(N903="sníž. přenesená",J903,0)</f>
        <v>0</v>
      </c>
      <c r="BI903" s="144">
        <f>IF(N903="nulová",J903,0)</f>
        <v>0</v>
      </c>
      <c r="BJ903" s="16" t="s">
        <v>87</v>
      </c>
      <c r="BK903" s="144">
        <f>ROUND(I903*H903,2)</f>
        <v>0</v>
      </c>
      <c r="BL903" s="16" t="s">
        <v>237</v>
      </c>
      <c r="BM903" s="143" t="s">
        <v>1467</v>
      </c>
    </row>
    <row r="904" spans="2:65" s="1" customFormat="1" ht="19.5">
      <c r="B904" s="31"/>
      <c r="D904" s="145" t="s">
        <v>198</v>
      </c>
      <c r="F904" s="146" t="s">
        <v>2261</v>
      </c>
      <c r="I904" s="147"/>
      <c r="L904" s="31"/>
      <c r="M904" s="148"/>
      <c r="T904" s="55"/>
      <c r="AT904" s="16" t="s">
        <v>198</v>
      </c>
      <c r="AU904" s="16" t="s">
        <v>89</v>
      </c>
    </row>
    <row r="905" spans="2:65" s="1" customFormat="1">
      <c r="B905" s="31"/>
      <c r="D905" s="149" t="s">
        <v>200</v>
      </c>
      <c r="F905" s="150" t="s">
        <v>2262</v>
      </c>
      <c r="I905" s="147"/>
      <c r="L905" s="31"/>
      <c r="M905" s="148"/>
      <c r="T905" s="55"/>
      <c r="AT905" s="16" t="s">
        <v>200</v>
      </c>
      <c r="AU905" s="16" t="s">
        <v>89</v>
      </c>
    </row>
    <row r="906" spans="2:65" s="1" customFormat="1" ht="16.5" customHeight="1">
      <c r="B906" s="31"/>
      <c r="C906" s="152" t="s">
        <v>1477</v>
      </c>
      <c r="D906" s="152" t="s">
        <v>426</v>
      </c>
      <c r="E906" s="153" t="s">
        <v>2263</v>
      </c>
      <c r="F906" s="154" t="s">
        <v>2264</v>
      </c>
      <c r="G906" s="155" t="s">
        <v>195</v>
      </c>
      <c r="H906" s="156">
        <v>149.6</v>
      </c>
      <c r="I906" s="157"/>
      <c r="J906" s="158">
        <f>ROUND(I906*H906,2)</f>
        <v>0</v>
      </c>
      <c r="K906" s="154" t="s">
        <v>196</v>
      </c>
      <c r="L906" s="159"/>
      <c r="M906" s="160" t="s">
        <v>1</v>
      </c>
      <c r="N906" s="161" t="s">
        <v>44</v>
      </c>
      <c r="P906" s="141">
        <f>O906*H906</f>
        <v>0</v>
      </c>
      <c r="Q906" s="141">
        <v>2.8300000000000001E-3</v>
      </c>
      <c r="R906" s="141">
        <f>Q906*H906</f>
        <v>0.42336799999999997</v>
      </c>
      <c r="S906" s="141">
        <v>0</v>
      </c>
      <c r="T906" s="142">
        <f>S906*H906</f>
        <v>0</v>
      </c>
      <c r="AR906" s="143" t="s">
        <v>281</v>
      </c>
      <c r="AT906" s="143" t="s">
        <v>426</v>
      </c>
      <c r="AU906" s="143" t="s">
        <v>89</v>
      </c>
      <c r="AY906" s="16" t="s">
        <v>190</v>
      </c>
      <c r="BE906" s="144">
        <f>IF(N906="základní",J906,0)</f>
        <v>0</v>
      </c>
      <c r="BF906" s="144">
        <f>IF(N906="snížená",J906,0)</f>
        <v>0</v>
      </c>
      <c r="BG906" s="144">
        <f>IF(N906="zákl. přenesená",J906,0)</f>
        <v>0</v>
      </c>
      <c r="BH906" s="144">
        <f>IF(N906="sníž. přenesená",J906,0)</f>
        <v>0</v>
      </c>
      <c r="BI906" s="144">
        <f>IF(N906="nulová",J906,0)</f>
        <v>0</v>
      </c>
      <c r="BJ906" s="16" t="s">
        <v>87</v>
      </c>
      <c r="BK906" s="144">
        <f>ROUND(I906*H906,2)</f>
        <v>0</v>
      </c>
      <c r="BL906" s="16" t="s">
        <v>237</v>
      </c>
      <c r="BM906" s="143" t="s">
        <v>1474</v>
      </c>
    </row>
    <row r="907" spans="2:65" s="1" customFormat="1">
      <c r="B907" s="31"/>
      <c r="D907" s="145" t="s">
        <v>198</v>
      </c>
      <c r="F907" s="146" t="s">
        <v>2264</v>
      </c>
      <c r="I907" s="147"/>
      <c r="L907" s="31"/>
      <c r="M907" s="148"/>
      <c r="T907" s="55"/>
      <c r="AT907" s="16" t="s">
        <v>198</v>
      </c>
      <c r="AU907" s="16" t="s">
        <v>89</v>
      </c>
    </row>
    <row r="908" spans="2:65" s="1" customFormat="1" ht="24.2" customHeight="1">
      <c r="B908" s="31"/>
      <c r="C908" s="132" t="s">
        <v>834</v>
      </c>
      <c r="D908" s="132" t="s">
        <v>192</v>
      </c>
      <c r="E908" s="133" t="s">
        <v>2265</v>
      </c>
      <c r="F908" s="134" t="s">
        <v>2266</v>
      </c>
      <c r="G908" s="135" t="s">
        <v>265</v>
      </c>
      <c r="H908" s="136">
        <v>0.46400000000000002</v>
      </c>
      <c r="I908" s="137"/>
      <c r="J908" s="138">
        <f>ROUND(I908*H908,2)</f>
        <v>0</v>
      </c>
      <c r="K908" s="134" t="s">
        <v>196</v>
      </c>
      <c r="L908" s="31"/>
      <c r="M908" s="139" t="s">
        <v>1</v>
      </c>
      <c r="N908" s="140" t="s">
        <v>44</v>
      </c>
      <c r="P908" s="141">
        <f>O908*H908</f>
        <v>0</v>
      </c>
      <c r="Q908" s="141">
        <v>0</v>
      </c>
      <c r="R908" s="141">
        <f>Q908*H908</f>
        <v>0</v>
      </c>
      <c r="S908" s="141">
        <v>0</v>
      </c>
      <c r="T908" s="142">
        <f>S908*H908</f>
        <v>0</v>
      </c>
      <c r="AR908" s="143" t="s">
        <v>237</v>
      </c>
      <c r="AT908" s="143" t="s">
        <v>192</v>
      </c>
      <c r="AU908" s="143" t="s">
        <v>89</v>
      </c>
      <c r="AY908" s="16" t="s">
        <v>190</v>
      </c>
      <c r="BE908" s="144">
        <f>IF(N908="základní",J908,0)</f>
        <v>0</v>
      </c>
      <c r="BF908" s="144">
        <f>IF(N908="snížená",J908,0)</f>
        <v>0</v>
      </c>
      <c r="BG908" s="144">
        <f>IF(N908="zákl. přenesená",J908,0)</f>
        <v>0</v>
      </c>
      <c r="BH908" s="144">
        <f>IF(N908="sníž. přenesená",J908,0)</f>
        <v>0</v>
      </c>
      <c r="BI908" s="144">
        <f>IF(N908="nulová",J908,0)</f>
        <v>0</v>
      </c>
      <c r="BJ908" s="16" t="s">
        <v>87</v>
      </c>
      <c r="BK908" s="144">
        <f>ROUND(I908*H908,2)</f>
        <v>0</v>
      </c>
      <c r="BL908" s="16" t="s">
        <v>237</v>
      </c>
      <c r="BM908" s="143" t="s">
        <v>1480</v>
      </c>
    </row>
    <row r="909" spans="2:65" s="1" customFormat="1" ht="29.25">
      <c r="B909" s="31"/>
      <c r="D909" s="145" t="s">
        <v>198</v>
      </c>
      <c r="F909" s="146" t="s">
        <v>2267</v>
      </c>
      <c r="I909" s="147"/>
      <c r="L909" s="31"/>
      <c r="M909" s="148"/>
      <c r="T909" s="55"/>
      <c r="AT909" s="16" t="s">
        <v>198</v>
      </c>
      <c r="AU909" s="16" t="s">
        <v>89</v>
      </c>
    </row>
    <row r="910" spans="2:65" s="1" customFormat="1">
      <c r="B910" s="31"/>
      <c r="D910" s="149" t="s">
        <v>200</v>
      </c>
      <c r="F910" s="150" t="s">
        <v>2268</v>
      </c>
      <c r="I910" s="147"/>
      <c r="L910" s="31"/>
      <c r="M910" s="148"/>
      <c r="T910" s="55"/>
      <c r="AT910" s="16" t="s">
        <v>200</v>
      </c>
      <c r="AU910" s="16" t="s">
        <v>89</v>
      </c>
    </row>
    <row r="911" spans="2:65" s="11" customFormat="1" ht="22.9" customHeight="1">
      <c r="B911" s="121"/>
      <c r="D911" s="122" t="s">
        <v>78</v>
      </c>
      <c r="E911" s="130" t="s">
        <v>1826</v>
      </c>
      <c r="F911" s="130" t="s">
        <v>1827</v>
      </c>
      <c r="I911" s="124"/>
      <c r="J911" s="131">
        <f>BK911</f>
        <v>0</v>
      </c>
      <c r="L911" s="121"/>
      <c r="M911" s="125"/>
      <c r="P911" s="126">
        <f>SUM(P912:P915)</f>
        <v>0</v>
      </c>
      <c r="R911" s="126">
        <f>SUM(R912:R915)</f>
        <v>1.800761E-2</v>
      </c>
      <c r="T911" s="127">
        <f>SUM(T912:T915)</f>
        <v>0</v>
      </c>
      <c r="AR911" s="122" t="s">
        <v>89</v>
      </c>
      <c r="AT911" s="128" t="s">
        <v>78</v>
      </c>
      <c r="AU911" s="128" t="s">
        <v>87</v>
      </c>
      <c r="AY911" s="122" t="s">
        <v>190</v>
      </c>
      <c r="BK911" s="129">
        <f>SUM(BK912:BK915)</f>
        <v>0</v>
      </c>
    </row>
    <row r="912" spans="2:65" s="1" customFormat="1" ht="24.2" customHeight="1">
      <c r="B912" s="31"/>
      <c r="C912" s="132" t="s">
        <v>1487</v>
      </c>
      <c r="D912" s="132" t="s">
        <v>192</v>
      </c>
      <c r="E912" s="133" t="s">
        <v>1829</v>
      </c>
      <c r="F912" s="134" t="s">
        <v>1830</v>
      </c>
      <c r="G912" s="135" t="s">
        <v>195</v>
      </c>
      <c r="H912" s="136">
        <v>107.83</v>
      </c>
      <c r="I912" s="137"/>
      <c r="J912" s="138">
        <f>ROUND(I912*H912,2)</f>
        <v>0</v>
      </c>
      <c r="K912" s="134" t="s">
        <v>196</v>
      </c>
      <c r="L912" s="31"/>
      <c r="M912" s="139" t="s">
        <v>1</v>
      </c>
      <c r="N912" s="140" t="s">
        <v>44</v>
      </c>
      <c r="P912" s="141">
        <f>O912*H912</f>
        <v>0</v>
      </c>
      <c r="Q912" s="141">
        <v>1.6699999999999999E-4</v>
      </c>
      <c r="R912" s="141">
        <f>Q912*H912</f>
        <v>1.800761E-2</v>
      </c>
      <c r="S912" s="141">
        <v>0</v>
      </c>
      <c r="T912" s="142">
        <f>S912*H912</f>
        <v>0</v>
      </c>
      <c r="AR912" s="143" t="s">
        <v>237</v>
      </c>
      <c r="AT912" s="143" t="s">
        <v>192</v>
      </c>
      <c r="AU912" s="143" t="s">
        <v>89</v>
      </c>
      <c r="AY912" s="16" t="s">
        <v>190</v>
      </c>
      <c r="BE912" s="144">
        <f>IF(N912="základní",J912,0)</f>
        <v>0</v>
      </c>
      <c r="BF912" s="144">
        <f>IF(N912="snížená",J912,0)</f>
        <v>0</v>
      </c>
      <c r="BG912" s="144">
        <f>IF(N912="zákl. přenesená",J912,0)</f>
        <v>0</v>
      </c>
      <c r="BH912" s="144">
        <f>IF(N912="sníž. přenesená",J912,0)</f>
        <v>0</v>
      </c>
      <c r="BI912" s="144">
        <f>IF(N912="nulová",J912,0)</f>
        <v>0</v>
      </c>
      <c r="BJ912" s="16" t="s">
        <v>87</v>
      </c>
      <c r="BK912" s="144">
        <f>ROUND(I912*H912,2)</f>
        <v>0</v>
      </c>
      <c r="BL912" s="16" t="s">
        <v>237</v>
      </c>
      <c r="BM912" s="143" t="s">
        <v>1484</v>
      </c>
    </row>
    <row r="913" spans="2:65" s="1" customFormat="1" ht="19.5">
      <c r="B913" s="31"/>
      <c r="D913" s="145" t="s">
        <v>198</v>
      </c>
      <c r="F913" s="146" t="s">
        <v>1832</v>
      </c>
      <c r="I913" s="147"/>
      <c r="L913" s="31"/>
      <c r="M913" s="148"/>
      <c r="T913" s="55"/>
      <c r="AT913" s="16" t="s">
        <v>198</v>
      </c>
      <c r="AU913" s="16" t="s">
        <v>89</v>
      </c>
    </row>
    <row r="914" spans="2:65" s="1" customFormat="1">
      <c r="B914" s="31"/>
      <c r="D914" s="149" t="s">
        <v>200</v>
      </c>
      <c r="F914" s="150" t="s">
        <v>1833</v>
      </c>
      <c r="I914" s="147"/>
      <c r="L914" s="31"/>
      <c r="M914" s="148"/>
      <c r="T914" s="55"/>
      <c r="AT914" s="16" t="s">
        <v>200</v>
      </c>
      <c r="AU914" s="16" t="s">
        <v>89</v>
      </c>
    </row>
    <row r="915" spans="2:65" s="1" customFormat="1" ht="19.5">
      <c r="B915" s="31"/>
      <c r="D915" s="145" t="s">
        <v>403</v>
      </c>
      <c r="F915" s="151" t="s">
        <v>1834</v>
      </c>
      <c r="I915" s="147"/>
      <c r="L915" s="31"/>
      <c r="M915" s="148"/>
      <c r="T915" s="55"/>
      <c r="AT915" s="16" t="s">
        <v>403</v>
      </c>
      <c r="AU915" s="16" t="s">
        <v>89</v>
      </c>
    </row>
    <row r="916" spans="2:65" s="11" customFormat="1" ht="22.9" customHeight="1">
      <c r="B916" s="121"/>
      <c r="D916" s="122" t="s">
        <v>78</v>
      </c>
      <c r="E916" s="130" t="s">
        <v>1835</v>
      </c>
      <c r="F916" s="130" t="s">
        <v>1836</v>
      </c>
      <c r="I916" s="124"/>
      <c r="J916" s="131">
        <f>BK916</f>
        <v>0</v>
      </c>
      <c r="L916" s="121"/>
      <c r="M916" s="125"/>
      <c r="P916" s="126">
        <f>SUM(P917:P925)</f>
        <v>0</v>
      </c>
      <c r="R916" s="126">
        <f>SUM(R917:R925)</f>
        <v>1.6139906000000002</v>
      </c>
      <c r="T916" s="127">
        <f>SUM(T917:T925)</f>
        <v>0.22733075000000003</v>
      </c>
      <c r="AR916" s="122" t="s">
        <v>89</v>
      </c>
      <c r="AT916" s="128" t="s">
        <v>78</v>
      </c>
      <c r="AU916" s="128" t="s">
        <v>87</v>
      </c>
      <c r="AY916" s="122" t="s">
        <v>190</v>
      </c>
      <c r="BK916" s="129">
        <f>SUM(BK917:BK925)</f>
        <v>0</v>
      </c>
    </row>
    <row r="917" spans="2:65" s="1" customFormat="1" ht="16.5" customHeight="1">
      <c r="B917" s="31"/>
      <c r="C917" s="132" t="s">
        <v>839</v>
      </c>
      <c r="D917" s="132" t="s">
        <v>192</v>
      </c>
      <c r="E917" s="133" t="s">
        <v>1837</v>
      </c>
      <c r="F917" s="134" t="s">
        <v>1838</v>
      </c>
      <c r="G917" s="135" t="s">
        <v>195</v>
      </c>
      <c r="H917" s="136">
        <v>733.32500000000005</v>
      </c>
      <c r="I917" s="137"/>
      <c r="J917" s="138">
        <f>ROUND(I917*H917,2)</f>
        <v>0</v>
      </c>
      <c r="K917" s="134" t="s">
        <v>196</v>
      </c>
      <c r="L917" s="31"/>
      <c r="M917" s="139" t="s">
        <v>1</v>
      </c>
      <c r="N917" s="140" t="s">
        <v>44</v>
      </c>
      <c r="P917" s="141">
        <f>O917*H917</f>
        <v>0</v>
      </c>
      <c r="Q917" s="141">
        <v>1E-3</v>
      </c>
      <c r="R917" s="141">
        <f>Q917*H917</f>
        <v>0.73332500000000012</v>
      </c>
      <c r="S917" s="141">
        <v>3.1E-4</v>
      </c>
      <c r="T917" s="142">
        <f>S917*H917</f>
        <v>0.22733075000000003</v>
      </c>
      <c r="AR917" s="143" t="s">
        <v>237</v>
      </c>
      <c r="AT917" s="143" t="s">
        <v>192</v>
      </c>
      <c r="AU917" s="143" t="s">
        <v>89</v>
      </c>
      <c r="AY917" s="16" t="s">
        <v>190</v>
      </c>
      <c r="BE917" s="144">
        <f>IF(N917="základní",J917,0)</f>
        <v>0</v>
      </c>
      <c r="BF917" s="144">
        <f>IF(N917="snížená",J917,0)</f>
        <v>0</v>
      </c>
      <c r="BG917" s="144">
        <f>IF(N917="zákl. přenesená",J917,0)</f>
        <v>0</v>
      </c>
      <c r="BH917" s="144">
        <f>IF(N917="sníž. přenesená",J917,0)</f>
        <v>0</v>
      </c>
      <c r="BI917" s="144">
        <f>IF(N917="nulová",J917,0)</f>
        <v>0</v>
      </c>
      <c r="BJ917" s="16" t="s">
        <v>87</v>
      </c>
      <c r="BK917" s="144">
        <f>ROUND(I917*H917,2)</f>
        <v>0</v>
      </c>
      <c r="BL917" s="16" t="s">
        <v>237</v>
      </c>
      <c r="BM917" s="143" t="s">
        <v>1490</v>
      </c>
    </row>
    <row r="918" spans="2:65" s="1" customFormat="1">
      <c r="B918" s="31"/>
      <c r="D918" s="145" t="s">
        <v>198</v>
      </c>
      <c r="F918" s="146" t="s">
        <v>1840</v>
      </c>
      <c r="I918" s="147"/>
      <c r="L918" s="31"/>
      <c r="M918" s="148"/>
      <c r="T918" s="55"/>
      <c r="AT918" s="16" t="s">
        <v>198</v>
      </c>
      <c r="AU918" s="16" t="s">
        <v>89</v>
      </c>
    </row>
    <row r="919" spans="2:65" s="1" customFormat="1">
      <c r="B919" s="31"/>
      <c r="D919" s="149" t="s">
        <v>200</v>
      </c>
      <c r="F919" s="150" t="s">
        <v>1841</v>
      </c>
      <c r="I919" s="147"/>
      <c r="L919" s="31"/>
      <c r="M919" s="148"/>
      <c r="T919" s="55"/>
      <c r="AT919" s="16" t="s">
        <v>200</v>
      </c>
      <c r="AU919" s="16" t="s">
        <v>89</v>
      </c>
    </row>
    <row r="920" spans="2:65" s="1" customFormat="1" ht="24.2" customHeight="1">
      <c r="B920" s="31"/>
      <c r="C920" s="132" t="s">
        <v>1497</v>
      </c>
      <c r="D920" s="132" t="s">
        <v>192</v>
      </c>
      <c r="E920" s="133" t="s">
        <v>1843</v>
      </c>
      <c r="F920" s="134" t="s">
        <v>1844</v>
      </c>
      <c r="G920" s="135" t="s">
        <v>195</v>
      </c>
      <c r="H920" s="136">
        <v>733.88800000000003</v>
      </c>
      <c r="I920" s="137"/>
      <c r="J920" s="138">
        <f>ROUND(I920*H920,2)</f>
        <v>0</v>
      </c>
      <c r="K920" s="134" t="s">
        <v>196</v>
      </c>
      <c r="L920" s="31"/>
      <c r="M920" s="139" t="s">
        <v>1</v>
      </c>
      <c r="N920" s="140" t="s">
        <v>44</v>
      </c>
      <c r="P920" s="141">
        <f>O920*H920</f>
        <v>0</v>
      </c>
      <c r="Q920" s="141">
        <v>2.0000000000000001E-4</v>
      </c>
      <c r="R920" s="141">
        <f>Q920*H920</f>
        <v>0.14677760000000001</v>
      </c>
      <c r="S920" s="141">
        <v>0</v>
      </c>
      <c r="T920" s="142">
        <f>S920*H920</f>
        <v>0</v>
      </c>
      <c r="AR920" s="143" t="s">
        <v>237</v>
      </c>
      <c r="AT920" s="143" t="s">
        <v>192</v>
      </c>
      <c r="AU920" s="143" t="s">
        <v>89</v>
      </c>
      <c r="AY920" s="16" t="s">
        <v>190</v>
      </c>
      <c r="BE920" s="144">
        <f>IF(N920="základní",J920,0)</f>
        <v>0</v>
      </c>
      <c r="BF920" s="144">
        <f>IF(N920="snížená",J920,0)</f>
        <v>0</v>
      </c>
      <c r="BG920" s="144">
        <f>IF(N920="zákl. přenesená",J920,0)</f>
        <v>0</v>
      </c>
      <c r="BH920" s="144">
        <f>IF(N920="sníž. přenesená",J920,0)</f>
        <v>0</v>
      </c>
      <c r="BI920" s="144">
        <f>IF(N920="nulová",J920,0)</f>
        <v>0</v>
      </c>
      <c r="BJ920" s="16" t="s">
        <v>87</v>
      </c>
      <c r="BK920" s="144">
        <f>ROUND(I920*H920,2)</f>
        <v>0</v>
      </c>
      <c r="BL920" s="16" t="s">
        <v>237</v>
      </c>
      <c r="BM920" s="143" t="s">
        <v>1494</v>
      </c>
    </row>
    <row r="921" spans="2:65" s="1" customFormat="1" ht="19.5">
      <c r="B921" s="31"/>
      <c r="D921" s="145" t="s">
        <v>198</v>
      </c>
      <c r="F921" s="146" t="s">
        <v>1846</v>
      </c>
      <c r="I921" s="147"/>
      <c r="L921" s="31"/>
      <c r="M921" s="148"/>
      <c r="T921" s="55"/>
      <c r="AT921" s="16" t="s">
        <v>198</v>
      </c>
      <c r="AU921" s="16" t="s">
        <v>89</v>
      </c>
    </row>
    <row r="922" spans="2:65" s="1" customFormat="1">
      <c r="B922" s="31"/>
      <c r="D922" s="149" t="s">
        <v>200</v>
      </c>
      <c r="F922" s="150" t="s">
        <v>1847</v>
      </c>
      <c r="I922" s="147"/>
      <c r="L922" s="31"/>
      <c r="M922" s="148"/>
      <c r="T922" s="55"/>
      <c r="AT922" s="16" t="s">
        <v>200</v>
      </c>
      <c r="AU922" s="16" t="s">
        <v>89</v>
      </c>
    </row>
    <row r="923" spans="2:65" s="1" customFormat="1" ht="24.2" customHeight="1">
      <c r="B923" s="31"/>
      <c r="C923" s="132" t="s">
        <v>845</v>
      </c>
      <c r="D923" s="132" t="s">
        <v>192</v>
      </c>
      <c r="E923" s="133" t="s">
        <v>1848</v>
      </c>
      <c r="F923" s="134" t="s">
        <v>1849</v>
      </c>
      <c r="G923" s="135" t="s">
        <v>195</v>
      </c>
      <c r="H923" s="136">
        <v>733.88800000000003</v>
      </c>
      <c r="I923" s="137"/>
      <c r="J923" s="138">
        <f>ROUND(I923*H923,2)</f>
        <v>0</v>
      </c>
      <c r="K923" s="134" t="s">
        <v>196</v>
      </c>
      <c r="L923" s="31"/>
      <c r="M923" s="139" t="s">
        <v>1</v>
      </c>
      <c r="N923" s="140" t="s">
        <v>44</v>
      </c>
      <c r="P923" s="141">
        <f>O923*H923</f>
        <v>0</v>
      </c>
      <c r="Q923" s="141">
        <v>1E-3</v>
      </c>
      <c r="R923" s="141">
        <f>Q923*H923</f>
        <v>0.7338880000000001</v>
      </c>
      <c r="S923" s="141">
        <v>0</v>
      </c>
      <c r="T923" s="142">
        <f>S923*H923</f>
        <v>0</v>
      </c>
      <c r="AR923" s="143" t="s">
        <v>237</v>
      </c>
      <c r="AT923" s="143" t="s">
        <v>192</v>
      </c>
      <c r="AU923" s="143" t="s">
        <v>89</v>
      </c>
      <c r="AY923" s="16" t="s">
        <v>190</v>
      </c>
      <c r="BE923" s="144">
        <f>IF(N923="základní",J923,0)</f>
        <v>0</v>
      </c>
      <c r="BF923" s="144">
        <f>IF(N923="snížená",J923,0)</f>
        <v>0</v>
      </c>
      <c r="BG923" s="144">
        <f>IF(N923="zákl. přenesená",J923,0)</f>
        <v>0</v>
      </c>
      <c r="BH923" s="144">
        <f>IF(N923="sníž. přenesená",J923,0)</f>
        <v>0</v>
      </c>
      <c r="BI923" s="144">
        <f>IF(N923="nulová",J923,0)</f>
        <v>0</v>
      </c>
      <c r="BJ923" s="16" t="s">
        <v>87</v>
      </c>
      <c r="BK923" s="144">
        <f>ROUND(I923*H923,2)</f>
        <v>0</v>
      </c>
      <c r="BL923" s="16" t="s">
        <v>237</v>
      </c>
      <c r="BM923" s="143" t="s">
        <v>1500</v>
      </c>
    </row>
    <row r="924" spans="2:65" s="1" customFormat="1" ht="19.5">
      <c r="B924" s="31"/>
      <c r="D924" s="145" t="s">
        <v>198</v>
      </c>
      <c r="F924" s="146" t="s">
        <v>1851</v>
      </c>
      <c r="I924" s="147"/>
      <c r="L924" s="31"/>
      <c r="M924" s="148"/>
      <c r="T924" s="55"/>
      <c r="AT924" s="16" t="s">
        <v>198</v>
      </c>
      <c r="AU924" s="16" t="s">
        <v>89</v>
      </c>
    </row>
    <row r="925" spans="2:65" s="1" customFormat="1">
      <c r="B925" s="31"/>
      <c r="D925" s="149" t="s">
        <v>200</v>
      </c>
      <c r="F925" s="150" t="s">
        <v>1852</v>
      </c>
      <c r="I925" s="147"/>
      <c r="L925" s="31"/>
      <c r="M925" s="148"/>
      <c r="T925" s="55"/>
      <c r="AT925" s="16" t="s">
        <v>200</v>
      </c>
      <c r="AU925" s="16" t="s">
        <v>89</v>
      </c>
    </row>
    <row r="926" spans="2:65" s="1" customFormat="1" ht="49.9" customHeight="1">
      <c r="B926" s="31"/>
      <c r="E926" s="123" t="s">
        <v>1853</v>
      </c>
      <c r="F926" s="123" t="s">
        <v>1854</v>
      </c>
      <c r="J926" s="112">
        <f t="shared" ref="J926:J936" si="0">BK926</f>
        <v>0</v>
      </c>
      <c r="L926" s="31"/>
      <c r="M926" s="148"/>
      <c r="T926" s="55"/>
      <c r="AT926" s="16" t="s">
        <v>78</v>
      </c>
      <c r="AU926" s="16" t="s">
        <v>79</v>
      </c>
      <c r="AY926" s="16" t="s">
        <v>1855</v>
      </c>
      <c r="BK926" s="144">
        <f>SUM(BK927:BK936)</f>
        <v>0</v>
      </c>
    </row>
    <row r="927" spans="2:65" s="1" customFormat="1" ht="16.350000000000001" customHeight="1">
      <c r="B927" s="31"/>
      <c r="C927" s="182" t="s">
        <v>1</v>
      </c>
      <c r="D927" s="182" t="s">
        <v>192</v>
      </c>
      <c r="E927" s="183" t="s">
        <v>1</v>
      </c>
      <c r="F927" s="184" t="s">
        <v>1</v>
      </c>
      <c r="G927" s="185" t="s">
        <v>1</v>
      </c>
      <c r="H927" s="186"/>
      <c r="I927" s="187"/>
      <c r="J927" s="188">
        <f t="shared" si="0"/>
        <v>0</v>
      </c>
      <c r="K927" s="189"/>
      <c r="L927" s="31"/>
      <c r="M927" s="190" t="s">
        <v>1</v>
      </c>
      <c r="N927" s="191" t="s">
        <v>44</v>
      </c>
      <c r="T927" s="55"/>
      <c r="AT927" s="16" t="s">
        <v>1855</v>
      </c>
      <c r="AU927" s="16" t="s">
        <v>87</v>
      </c>
      <c r="AY927" s="16" t="s">
        <v>1855</v>
      </c>
      <c r="BE927" s="144">
        <f t="shared" ref="BE927:BE936" si="1">IF(N927="základní",J927,0)</f>
        <v>0</v>
      </c>
      <c r="BF927" s="144">
        <f t="shared" ref="BF927:BF936" si="2">IF(N927="snížená",J927,0)</f>
        <v>0</v>
      </c>
      <c r="BG927" s="144">
        <f t="shared" ref="BG927:BG936" si="3">IF(N927="zákl. přenesená",J927,0)</f>
        <v>0</v>
      </c>
      <c r="BH927" s="144">
        <f t="shared" ref="BH927:BH936" si="4">IF(N927="sníž. přenesená",J927,0)</f>
        <v>0</v>
      </c>
      <c r="BI927" s="144">
        <f t="shared" ref="BI927:BI936" si="5">IF(N927="nulová",J927,0)</f>
        <v>0</v>
      </c>
      <c r="BJ927" s="16" t="s">
        <v>87</v>
      </c>
      <c r="BK927" s="144">
        <f t="shared" ref="BK927:BK936" si="6">I927*H927</f>
        <v>0</v>
      </c>
    </row>
    <row r="928" spans="2:65" s="1" customFormat="1" ht="16.350000000000001" customHeight="1">
      <c r="B928" s="31"/>
      <c r="C928" s="182" t="s">
        <v>1</v>
      </c>
      <c r="D928" s="182" t="s">
        <v>192</v>
      </c>
      <c r="E928" s="183" t="s">
        <v>1</v>
      </c>
      <c r="F928" s="184" t="s">
        <v>1</v>
      </c>
      <c r="G928" s="185" t="s">
        <v>1</v>
      </c>
      <c r="H928" s="186"/>
      <c r="I928" s="187"/>
      <c r="J928" s="188">
        <f t="shared" si="0"/>
        <v>0</v>
      </c>
      <c r="K928" s="189"/>
      <c r="L928" s="31"/>
      <c r="M928" s="190" t="s">
        <v>1</v>
      </c>
      <c r="N928" s="191" t="s">
        <v>44</v>
      </c>
      <c r="T928" s="55"/>
      <c r="AT928" s="16" t="s">
        <v>1855</v>
      </c>
      <c r="AU928" s="16" t="s">
        <v>87</v>
      </c>
      <c r="AY928" s="16" t="s">
        <v>1855</v>
      </c>
      <c r="BE928" s="144">
        <f t="shared" si="1"/>
        <v>0</v>
      </c>
      <c r="BF928" s="144">
        <f t="shared" si="2"/>
        <v>0</v>
      </c>
      <c r="BG928" s="144">
        <f t="shared" si="3"/>
        <v>0</v>
      </c>
      <c r="BH928" s="144">
        <f t="shared" si="4"/>
        <v>0</v>
      </c>
      <c r="BI928" s="144">
        <f t="shared" si="5"/>
        <v>0</v>
      </c>
      <c r="BJ928" s="16" t="s">
        <v>87</v>
      </c>
      <c r="BK928" s="144">
        <f t="shared" si="6"/>
        <v>0</v>
      </c>
    </row>
    <row r="929" spans="2:63" s="1" customFormat="1" ht="16.350000000000001" customHeight="1">
      <c r="B929" s="31"/>
      <c r="C929" s="182" t="s">
        <v>1</v>
      </c>
      <c r="D929" s="182" t="s">
        <v>192</v>
      </c>
      <c r="E929" s="183" t="s">
        <v>1</v>
      </c>
      <c r="F929" s="184" t="s">
        <v>1</v>
      </c>
      <c r="G929" s="185" t="s">
        <v>1</v>
      </c>
      <c r="H929" s="186"/>
      <c r="I929" s="187"/>
      <c r="J929" s="188">
        <f t="shared" si="0"/>
        <v>0</v>
      </c>
      <c r="K929" s="189"/>
      <c r="L929" s="31"/>
      <c r="M929" s="190" t="s">
        <v>1</v>
      </c>
      <c r="N929" s="191" t="s">
        <v>44</v>
      </c>
      <c r="T929" s="55"/>
      <c r="AT929" s="16" t="s">
        <v>1855</v>
      </c>
      <c r="AU929" s="16" t="s">
        <v>87</v>
      </c>
      <c r="AY929" s="16" t="s">
        <v>1855</v>
      </c>
      <c r="BE929" s="144">
        <f t="shared" si="1"/>
        <v>0</v>
      </c>
      <c r="BF929" s="144">
        <f t="shared" si="2"/>
        <v>0</v>
      </c>
      <c r="BG929" s="144">
        <f t="shared" si="3"/>
        <v>0</v>
      </c>
      <c r="BH929" s="144">
        <f t="shared" si="4"/>
        <v>0</v>
      </c>
      <c r="BI929" s="144">
        <f t="shared" si="5"/>
        <v>0</v>
      </c>
      <c r="BJ929" s="16" t="s">
        <v>87</v>
      </c>
      <c r="BK929" s="144">
        <f t="shared" si="6"/>
        <v>0</v>
      </c>
    </row>
    <row r="930" spans="2:63" s="1" customFormat="1" ht="16.350000000000001" customHeight="1">
      <c r="B930" s="31"/>
      <c r="C930" s="182" t="s">
        <v>1</v>
      </c>
      <c r="D930" s="182" t="s">
        <v>192</v>
      </c>
      <c r="E930" s="183" t="s">
        <v>1</v>
      </c>
      <c r="F930" s="184" t="s">
        <v>1</v>
      </c>
      <c r="G930" s="185" t="s">
        <v>1</v>
      </c>
      <c r="H930" s="186"/>
      <c r="I930" s="187"/>
      <c r="J930" s="188">
        <f t="shared" si="0"/>
        <v>0</v>
      </c>
      <c r="K930" s="189"/>
      <c r="L930" s="31"/>
      <c r="M930" s="190" t="s">
        <v>1</v>
      </c>
      <c r="N930" s="191" t="s">
        <v>44</v>
      </c>
      <c r="T930" s="55"/>
      <c r="AT930" s="16" t="s">
        <v>1855</v>
      </c>
      <c r="AU930" s="16" t="s">
        <v>87</v>
      </c>
      <c r="AY930" s="16" t="s">
        <v>1855</v>
      </c>
      <c r="BE930" s="144">
        <f t="shared" si="1"/>
        <v>0</v>
      </c>
      <c r="BF930" s="144">
        <f t="shared" si="2"/>
        <v>0</v>
      </c>
      <c r="BG930" s="144">
        <f t="shared" si="3"/>
        <v>0</v>
      </c>
      <c r="BH930" s="144">
        <f t="shared" si="4"/>
        <v>0</v>
      </c>
      <c r="BI930" s="144">
        <f t="shared" si="5"/>
        <v>0</v>
      </c>
      <c r="BJ930" s="16" t="s">
        <v>87</v>
      </c>
      <c r="BK930" s="144">
        <f t="shared" si="6"/>
        <v>0</v>
      </c>
    </row>
    <row r="931" spans="2:63" s="1" customFormat="1" ht="16.350000000000001" customHeight="1">
      <c r="B931" s="31"/>
      <c r="C931" s="182" t="s">
        <v>1</v>
      </c>
      <c r="D931" s="182" t="s">
        <v>192</v>
      </c>
      <c r="E931" s="183" t="s">
        <v>1</v>
      </c>
      <c r="F931" s="184" t="s">
        <v>1</v>
      </c>
      <c r="G931" s="185" t="s">
        <v>1</v>
      </c>
      <c r="H931" s="186"/>
      <c r="I931" s="187"/>
      <c r="J931" s="188">
        <f t="shared" si="0"/>
        <v>0</v>
      </c>
      <c r="K931" s="189"/>
      <c r="L931" s="31"/>
      <c r="M931" s="190" t="s">
        <v>1</v>
      </c>
      <c r="N931" s="191" t="s">
        <v>44</v>
      </c>
      <c r="T931" s="55"/>
      <c r="AT931" s="16" t="s">
        <v>1855</v>
      </c>
      <c r="AU931" s="16" t="s">
        <v>87</v>
      </c>
      <c r="AY931" s="16" t="s">
        <v>1855</v>
      </c>
      <c r="BE931" s="144">
        <f t="shared" si="1"/>
        <v>0</v>
      </c>
      <c r="BF931" s="144">
        <f t="shared" si="2"/>
        <v>0</v>
      </c>
      <c r="BG931" s="144">
        <f t="shared" si="3"/>
        <v>0</v>
      </c>
      <c r="BH931" s="144">
        <f t="shared" si="4"/>
        <v>0</v>
      </c>
      <c r="BI931" s="144">
        <f t="shared" si="5"/>
        <v>0</v>
      </c>
      <c r="BJ931" s="16" t="s">
        <v>87</v>
      </c>
      <c r="BK931" s="144">
        <f t="shared" si="6"/>
        <v>0</v>
      </c>
    </row>
    <row r="932" spans="2:63" s="1" customFormat="1" ht="16.350000000000001" customHeight="1">
      <c r="B932" s="31"/>
      <c r="C932" s="182" t="s">
        <v>1</v>
      </c>
      <c r="D932" s="182" t="s">
        <v>192</v>
      </c>
      <c r="E932" s="183" t="s">
        <v>1</v>
      </c>
      <c r="F932" s="184" t="s">
        <v>1</v>
      </c>
      <c r="G932" s="185" t="s">
        <v>1</v>
      </c>
      <c r="H932" s="186"/>
      <c r="I932" s="187"/>
      <c r="J932" s="188">
        <f t="shared" si="0"/>
        <v>0</v>
      </c>
      <c r="K932" s="189"/>
      <c r="L932" s="31"/>
      <c r="M932" s="190" t="s">
        <v>1</v>
      </c>
      <c r="N932" s="191" t="s">
        <v>44</v>
      </c>
      <c r="T932" s="55"/>
      <c r="AT932" s="16" t="s">
        <v>1855</v>
      </c>
      <c r="AU932" s="16" t="s">
        <v>87</v>
      </c>
      <c r="AY932" s="16" t="s">
        <v>1855</v>
      </c>
      <c r="BE932" s="144">
        <f t="shared" si="1"/>
        <v>0</v>
      </c>
      <c r="BF932" s="144">
        <f t="shared" si="2"/>
        <v>0</v>
      </c>
      <c r="BG932" s="144">
        <f t="shared" si="3"/>
        <v>0</v>
      </c>
      <c r="BH932" s="144">
        <f t="shared" si="4"/>
        <v>0</v>
      </c>
      <c r="BI932" s="144">
        <f t="shared" si="5"/>
        <v>0</v>
      </c>
      <c r="BJ932" s="16" t="s">
        <v>87</v>
      </c>
      <c r="BK932" s="144">
        <f t="shared" si="6"/>
        <v>0</v>
      </c>
    </row>
    <row r="933" spans="2:63" s="1" customFormat="1" ht="16.350000000000001" customHeight="1">
      <c r="B933" s="31"/>
      <c r="C933" s="182" t="s">
        <v>1</v>
      </c>
      <c r="D933" s="182" t="s">
        <v>192</v>
      </c>
      <c r="E933" s="183" t="s">
        <v>1</v>
      </c>
      <c r="F933" s="184" t="s">
        <v>1</v>
      </c>
      <c r="G933" s="185" t="s">
        <v>1</v>
      </c>
      <c r="H933" s="186"/>
      <c r="I933" s="187"/>
      <c r="J933" s="188">
        <f t="shared" si="0"/>
        <v>0</v>
      </c>
      <c r="K933" s="189"/>
      <c r="L933" s="31"/>
      <c r="M933" s="190" t="s">
        <v>1</v>
      </c>
      <c r="N933" s="191" t="s">
        <v>44</v>
      </c>
      <c r="T933" s="55"/>
      <c r="AT933" s="16" t="s">
        <v>1855</v>
      </c>
      <c r="AU933" s="16" t="s">
        <v>87</v>
      </c>
      <c r="AY933" s="16" t="s">
        <v>1855</v>
      </c>
      <c r="BE933" s="144">
        <f t="shared" si="1"/>
        <v>0</v>
      </c>
      <c r="BF933" s="144">
        <f t="shared" si="2"/>
        <v>0</v>
      </c>
      <c r="BG933" s="144">
        <f t="shared" si="3"/>
        <v>0</v>
      </c>
      <c r="BH933" s="144">
        <f t="shared" si="4"/>
        <v>0</v>
      </c>
      <c r="BI933" s="144">
        <f t="shared" si="5"/>
        <v>0</v>
      </c>
      <c r="BJ933" s="16" t="s">
        <v>87</v>
      </c>
      <c r="BK933" s="144">
        <f t="shared" si="6"/>
        <v>0</v>
      </c>
    </row>
    <row r="934" spans="2:63" s="1" customFormat="1" ht="16.350000000000001" customHeight="1">
      <c r="B934" s="31"/>
      <c r="C934" s="182" t="s">
        <v>1</v>
      </c>
      <c r="D934" s="182" t="s">
        <v>192</v>
      </c>
      <c r="E934" s="183" t="s">
        <v>1</v>
      </c>
      <c r="F934" s="184" t="s">
        <v>1</v>
      </c>
      <c r="G934" s="185" t="s">
        <v>1</v>
      </c>
      <c r="H934" s="186"/>
      <c r="I934" s="187"/>
      <c r="J934" s="188">
        <f t="shared" si="0"/>
        <v>0</v>
      </c>
      <c r="K934" s="189"/>
      <c r="L934" s="31"/>
      <c r="M934" s="190" t="s">
        <v>1</v>
      </c>
      <c r="N934" s="191" t="s">
        <v>44</v>
      </c>
      <c r="T934" s="55"/>
      <c r="AT934" s="16" t="s">
        <v>1855</v>
      </c>
      <c r="AU934" s="16" t="s">
        <v>87</v>
      </c>
      <c r="AY934" s="16" t="s">
        <v>1855</v>
      </c>
      <c r="BE934" s="144">
        <f t="shared" si="1"/>
        <v>0</v>
      </c>
      <c r="BF934" s="144">
        <f t="shared" si="2"/>
        <v>0</v>
      </c>
      <c r="BG934" s="144">
        <f t="shared" si="3"/>
        <v>0</v>
      </c>
      <c r="BH934" s="144">
        <f t="shared" si="4"/>
        <v>0</v>
      </c>
      <c r="BI934" s="144">
        <f t="shared" si="5"/>
        <v>0</v>
      </c>
      <c r="BJ934" s="16" t="s">
        <v>87</v>
      </c>
      <c r="BK934" s="144">
        <f t="shared" si="6"/>
        <v>0</v>
      </c>
    </row>
    <row r="935" spans="2:63" s="1" customFormat="1" ht="16.350000000000001" customHeight="1">
      <c r="B935" s="31"/>
      <c r="C935" s="182" t="s">
        <v>1</v>
      </c>
      <c r="D935" s="182" t="s">
        <v>192</v>
      </c>
      <c r="E935" s="183" t="s">
        <v>1</v>
      </c>
      <c r="F935" s="184" t="s">
        <v>1</v>
      </c>
      <c r="G935" s="185" t="s">
        <v>1</v>
      </c>
      <c r="H935" s="186"/>
      <c r="I935" s="187"/>
      <c r="J935" s="188">
        <f t="shared" si="0"/>
        <v>0</v>
      </c>
      <c r="K935" s="189"/>
      <c r="L935" s="31"/>
      <c r="M935" s="190" t="s">
        <v>1</v>
      </c>
      <c r="N935" s="191" t="s">
        <v>44</v>
      </c>
      <c r="T935" s="55"/>
      <c r="AT935" s="16" t="s">
        <v>1855</v>
      </c>
      <c r="AU935" s="16" t="s">
        <v>87</v>
      </c>
      <c r="AY935" s="16" t="s">
        <v>1855</v>
      </c>
      <c r="BE935" s="144">
        <f t="shared" si="1"/>
        <v>0</v>
      </c>
      <c r="BF935" s="144">
        <f t="shared" si="2"/>
        <v>0</v>
      </c>
      <c r="BG935" s="144">
        <f t="shared" si="3"/>
        <v>0</v>
      </c>
      <c r="BH935" s="144">
        <f t="shared" si="4"/>
        <v>0</v>
      </c>
      <c r="BI935" s="144">
        <f t="shared" si="5"/>
        <v>0</v>
      </c>
      <c r="BJ935" s="16" t="s">
        <v>87</v>
      </c>
      <c r="BK935" s="144">
        <f t="shared" si="6"/>
        <v>0</v>
      </c>
    </row>
    <row r="936" spans="2:63" s="1" customFormat="1" ht="16.350000000000001" customHeight="1">
      <c r="B936" s="31"/>
      <c r="C936" s="182" t="s">
        <v>1</v>
      </c>
      <c r="D936" s="182" t="s">
        <v>192</v>
      </c>
      <c r="E936" s="183" t="s">
        <v>1</v>
      </c>
      <c r="F936" s="184" t="s">
        <v>1</v>
      </c>
      <c r="G936" s="185" t="s">
        <v>1</v>
      </c>
      <c r="H936" s="186"/>
      <c r="I936" s="187"/>
      <c r="J936" s="188">
        <f t="shared" si="0"/>
        <v>0</v>
      </c>
      <c r="K936" s="189"/>
      <c r="L936" s="31"/>
      <c r="M936" s="190" t="s">
        <v>1</v>
      </c>
      <c r="N936" s="191" t="s">
        <v>44</v>
      </c>
      <c r="O936" s="192"/>
      <c r="P936" s="192"/>
      <c r="Q936" s="192"/>
      <c r="R936" s="192"/>
      <c r="S936" s="192"/>
      <c r="T936" s="193"/>
      <c r="AT936" s="16" t="s">
        <v>1855</v>
      </c>
      <c r="AU936" s="16" t="s">
        <v>87</v>
      </c>
      <c r="AY936" s="16" t="s">
        <v>1855</v>
      </c>
      <c r="BE936" s="144">
        <f t="shared" si="1"/>
        <v>0</v>
      </c>
      <c r="BF936" s="144">
        <f t="shared" si="2"/>
        <v>0</v>
      </c>
      <c r="BG936" s="144">
        <f t="shared" si="3"/>
        <v>0</v>
      </c>
      <c r="BH936" s="144">
        <f t="shared" si="4"/>
        <v>0</v>
      </c>
      <c r="BI936" s="144">
        <f t="shared" si="5"/>
        <v>0</v>
      </c>
      <c r="BJ936" s="16" t="s">
        <v>87</v>
      </c>
      <c r="BK936" s="144">
        <f t="shared" si="6"/>
        <v>0</v>
      </c>
    </row>
    <row r="937" spans="2:63" s="1" customFormat="1" ht="6.95" customHeight="1">
      <c r="B937" s="43"/>
      <c r="C937" s="44"/>
      <c r="D937" s="44"/>
      <c r="E937" s="44"/>
      <c r="F937" s="44"/>
      <c r="G937" s="44"/>
      <c r="H937" s="44"/>
      <c r="I937" s="44"/>
      <c r="J937" s="44"/>
      <c r="K937" s="44"/>
      <c r="L937" s="31"/>
    </row>
  </sheetData>
  <sheetProtection algorithmName="SHA-512" hashValue="pfldv54yOibaeZdqdWkXzE7PW+Ah0uMO5lPSCW4fuitgKSP3F0djzCmX/i+qajGfYRNdDTtEbaB3YcdITLFjSA==" saltValue="PRPpQD+o/goJvmQfF2/lpcVSkQmKY9i2frGKQySY+ZD4aI58zus3n+zUr5iprQ+J8y8YNXedX2o2e0Ra1r2Y/w==" spinCount="100000" sheet="1" objects="1" scenarios="1" formatColumns="0" formatRows="0" autoFilter="0"/>
  <autoFilter ref="C151:K936"/>
  <mergeCells count="9">
    <mergeCell ref="E87:H87"/>
    <mergeCell ref="E142:H142"/>
    <mergeCell ref="E144:H14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927:D937">
      <formula1>"K, M"</formula1>
    </dataValidation>
    <dataValidation type="list" allowBlank="1" showInputMessage="1" showErrorMessage="1" error="Povoleny jsou hodnoty základní, snížená, zákl. přenesená, sníž. přenesená, nulová." sqref="N927:N937">
      <formula1>"základní, snížená, zákl. přenesená, sníž. přenesená, nulová"</formula1>
    </dataValidation>
  </dataValidations>
  <hyperlinks>
    <hyperlink ref="F157" r:id="rId1"/>
    <hyperlink ref="F160" r:id="rId2"/>
    <hyperlink ref="F163" r:id="rId3"/>
    <hyperlink ref="F166" r:id="rId4"/>
    <hyperlink ref="F169" r:id="rId5"/>
    <hyperlink ref="F172" r:id="rId6"/>
    <hyperlink ref="F175" r:id="rId7"/>
    <hyperlink ref="F178" r:id="rId8"/>
    <hyperlink ref="F184" r:id="rId9"/>
    <hyperlink ref="F187" r:id="rId10"/>
    <hyperlink ref="F190" r:id="rId11"/>
    <hyperlink ref="F195" r:id="rId12"/>
    <hyperlink ref="F198" r:id="rId13"/>
    <hyperlink ref="F201" r:id="rId14"/>
    <hyperlink ref="F207" r:id="rId15"/>
    <hyperlink ref="F210" r:id="rId16"/>
    <hyperlink ref="F213" r:id="rId17"/>
    <hyperlink ref="F216" r:id="rId18"/>
    <hyperlink ref="F219" r:id="rId19"/>
    <hyperlink ref="F222" r:id="rId20"/>
    <hyperlink ref="F225" r:id="rId21"/>
    <hyperlink ref="F229" r:id="rId22"/>
    <hyperlink ref="F232" r:id="rId23"/>
    <hyperlink ref="F235" r:id="rId24"/>
    <hyperlink ref="F238" r:id="rId25"/>
    <hyperlink ref="F241" r:id="rId26"/>
    <hyperlink ref="F244" r:id="rId27"/>
    <hyperlink ref="F247" r:id="rId28"/>
    <hyperlink ref="F250" r:id="rId29"/>
    <hyperlink ref="F253" r:id="rId30"/>
    <hyperlink ref="F256" r:id="rId31"/>
    <hyperlink ref="F261" r:id="rId32"/>
    <hyperlink ref="F267" r:id="rId33"/>
    <hyperlink ref="F270" r:id="rId34"/>
    <hyperlink ref="F273" r:id="rId35"/>
    <hyperlink ref="F276" r:id="rId36"/>
    <hyperlink ref="F279" r:id="rId37"/>
    <hyperlink ref="F286" r:id="rId38"/>
    <hyperlink ref="F289" r:id="rId39"/>
    <hyperlink ref="F294" r:id="rId40"/>
    <hyperlink ref="F300" r:id="rId41"/>
    <hyperlink ref="F305" r:id="rId42"/>
    <hyperlink ref="F310" r:id="rId43"/>
    <hyperlink ref="F313" r:id="rId44"/>
    <hyperlink ref="F316" r:id="rId45"/>
    <hyperlink ref="F319" r:id="rId46"/>
    <hyperlink ref="F323" r:id="rId47"/>
    <hyperlink ref="F326" r:id="rId48"/>
    <hyperlink ref="F333" r:id="rId49"/>
    <hyperlink ref="F339" r:id="rId50"/>
    <hyperlink ref="F345" r:id="rId51"/>
    <hyperlink ref="F350" r:id="rId52"/>
    <hyperlink ref="F359" r:id="rId53"/>
    <hyperlink ref="F373" r:id="rId54"/>
    <hyperlink ref="F376" r:id="rId55"/>
    <hyperlink ref="F379" r:id="rId56"/>
    <hyperlink ref="F382" r:id="rId57"/>
    <hyperlink ref="F385" r:id="rId58"/>
    <hyperlink ref="F388" r:id="rId59"/>
    <hyperlink ref="F391" r:id="rId60"/>
    <hyperlink ref="F394" r:id="rId61"/>
    <hyperlink ref="F398" r:id="rId62"/>
    <hyperlink ref="F402" r:id="rId63"/>
    <hyperlink ref="F405" r:id="rId64"/>
    <hyperlink ref="F408" r:id="rId65"/>
    <hyperlink ref="F412" r:id="rId66"/>
    <hyperlink ref="F428" r:id="rId67"/>
    <hyperlink ref="F434" r:id="rId68"/>
    <hyperlink ref="F442" r:id="rId69"/>
    <hyperlink ref="F445" r:id="rId70"/>
    <hyperlink ref="F448" r:id="rId71"/>
    <hyperlink ref="F451" r:id="rId72"/>
    <hyperlink ref="F454" r:id="rId73"/>
    <hyperlink ref="F458" r:id="rId74"/>
    <hyperlink ref="F461" r:id="rId75"/>
    <hyperlink ref="F464" r:id="rId76"/>
    <hyperlink ref="F467" r:id="rId77"/>
    <hyperlink ref="F470" r:id="rId78"/>
    <hyperlink ref="F474" r:id="rId79"/>
    <hyperlink ref="F477" r:id="rId80"/>
    <hyperlink ref="F480" r:id="rId81"/>
    <hyperlink ref="F483" r:id="rId82"/>
    <hyperlink ref="F497" r:id="rId83"/>
    <hyperlink ref="F500" r:id="rId84"/>
    <hyperlink ref="F503" r:id="rId85"/>
    <hyperlink ref="F507" r:id="rId86"/>
    <hyperlink ref="F510" r:id="rId87"/>
    <hyperlink ref="F513" r:id="rId88"/>
    <hyperlink ref="F517" r:id="rId89"/>
    <hyperlink ref="F520" r:id="rId90"/>
    <hyperlink ref="F523" r:id="rId91"/>
    <hyperlink ref="F526" r:id="rId92"/>
    <hyperlink ref="F529" r:id="rId93"/>
    <hyperlink ref="F532" r:id="rId94"/>
    <hyperlink ref="F535" r:id="rId95"/>
    <hyperlink ref="F538" r:id="rId96"/>
    <hyperlink ref="F541" r:id="rId97"/>
    <hyperlink ref="F544" r:id="rId98"/>
    <hyperlink ref="F547" r:id="rId99"/>
    <hyperlink ref="F550" r:id="rId100"/>
    <hyperlink ref="F553" r:id="rId101"/>
    <hyperlink ref="F556" r:id="rId102"/>
    <hyperlink ref="F559" r:id="rId103"/>
    <hyperlink ref="F562" r:id="rId104"/>
    <hyperlink ref="F565" r:id="rId105"/>
    <hyperlink ref="F568" r:id="rId106"/>
    <hyperlink ref="F571" r:id="rId107"/>
    <hyperlink ref="F574" r:id="rId108"/>
    <hyperlink ref="F578" r:id="rId109"/>
    <hyperlink ref="F581" r:id="rId110"/>
    <hyperlink ref="F584" r:id="rId111"/>
    <hyperlink ref="F588" r:id="rId112"/>
    <hyperlink ref="F591" r:id="rId113"/>
    <hyperlink ref="F594" r:id="rId114"/>
    <hyperlink ref="F597" r:id="rId115"/>
    <hyperlink ref="F607" r:id="rId116"/>
    <hyperlink ref="F610" r:id="rId117"/>
    <hyperlink ref="F615" r:id="rId118"/>
    <hyperlink ref="F621" r:id="rId119"/>
    <hyperlink ref="F625" r:id="rId120"/>
    <hyperlink ref="F628" r:id="rId121"/>
    <hyperlink ref="F633" r:id="rId122"/>
    <hyperlink ref="F638" r:id="rId123"/>
    <hyperlink ref="F646" r:id="rId124"/>
    <hyperlink ref="F649" r:id="rId125"/>
    <hyperlink ref="F655" r:id="rId126"/>
    <hyperlink ref="F659" r:id="rId127"/>
    <hyperlink ref="F662" r:id="rId128"/>
    <hyperlink ref="F667" r:id="rId129"/>
    <hyperlink ref="F672" r:id="rId130"/>
    <hyperlink ref="F680" r:id="rId131"/>
    <hyperlink ref="F687" r:id="rId132"/>
    <hyperlink ref="F695" r:id="rId133"/>
    <hyperlink ref="F699" r:id="rId134"/>
    <hyperlink ref="F715" r:id="rId135"/>
    <hyperlink ref="F718" r:id="rId136"/>
    <hyperlink ref="F721" r:id="rId137"/>
    <hyperlink ref="F724" r:id="rId138"/>
    <hyperlink ref="F729" r:id="rId139"/>
    <hyperlink ref="F733" r:id="rId140"/>
    <hyperlink ref="F738" r:id="rId141"/>
    <hyperlink ref="F743" r:id="rId142"/>
    <hyperlink ref="F748" r:id="rId143"/>
    <hyperlink ref="F752" r:id="rId144"/>
    <hyperlink ref="F756" r:id="rId145"/>
    <hyperlink ref="F759" r:id="rId146"/>
    <hyperlink ref="F764" r:id="rId147"/>
    <hyperlink ref="F767" r:id="rId148"/>
    <hyperlink ref="F773" r:id="rId149"/>
    <hyperlink ref="F785" r:id="rId150"/>
    <hyperlink ref="F792" r:id="rId151"/>
    <hyperlink ref="F795" r:id="rId152"/>
    <hyperlink ref="F799" r:id="rId153"/>
    <hyperlink ref="F802" r:id="rId154"/>
    <hyperlink ref="F805" r:id="rId155"/>
    <hyperlink ref="F809" r:id="rId156"/>
    <hyperlink ref="F812" r:id="rId157"/>
    <hyperlink ref="F820" r:id="rId158"/>
    <hyperlink ref="F825" r:id="rId159"/>
    <hyperlink ref="F831" r:id="rId160"/>
    <hyperlink ref="F835" r:id="rId161"/>
    <hyperlink ref="F845" r:id="rId162"/>
    <hyperlink ref="F848" r:id="rId163"/>
    <hyperlink ref="F851" r:id="rId164"/>
    <hyperlink ref="F856" r:id="rId165"/>
    <hyperlink ref="F861" r:id="rId166"/>
    <hyperlink ref="F864" r:id="rId167"/>
    <hyperlink ref="F873" r:id="rId168"/>
    <hyperlink ref="F877" r:id="rId169"/>
    <hyperlink ref="F880" r:id="rId170"/>
    <hyperlink ref="F883" r:id="rId171"/>
    <hyperlink ref="F889" r:id="rId172"/>
    <hyperlink ref="F892" r:id="rId173"/>
    <hyperlink ref="F895" r:id="rId174"/>
    <hyperlink ref="F899" r:id="rId175"/>
    <hyperlink ref="F902" r:id="rId176"/>
    <hyperlink ref="F905" r:id="rId177"/>
    <hyperlink ref="F910" r:id="rId178"/>
    <hyperlink ref="F914" r:id="rId179"/>
    <hyperlink ref="F919" r:id="rId180"/>
    <hyperlink ref="F922" r:id="rId181"/>
    <hyperlink ref="F925" r:id="rId18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110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129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4" t="str">
        <f>'Rekapitulace stavby'!K6</f>
        <v>4067 - ZŠ Mírová - úspora energií (metoda EPC a OPŽP) DPS 12-03-2025</v>
      </c>
      <c r="F7" s="235"/>
      <c r="G7" s="235"/>
      <c r="H7" s="235"/>
      <c r="L7" s="19"/>
    </row>
    <row r="8" spans="2:46" s="1" customFormat="1" ht="12" customHeight="1">
      <c r="B8" s="31"/>
      <c r="D8" s="26" t="s">
        <v>130</v>
      </c>
      <c r="L8" s="31"/>
    </row>
    <row r="9" spans="2:46" s="1" customFormat="1" ht="16.5" customHeight="1">
      <c r="B9" s="31"/>
      <c r="E9" s="230" t="s">
        <v>2413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2. 4. 2024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6" t="str">
        <f>'Rekapitulace stavby'!E14</f>
        <v>Vyplň údaj</v>
      </c>
      <c r="F18" s="222"/>
      <c r="G18" s="222"/>
      <c r="H18" s="222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36</v>
      </c>
      <c r="I24" s="26" t="s">
        <v>28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95.25" customHeight="1">
      <c r="B27" s="88"/>
      <c r="E27" s="226" t="s">
        <v>132</v>
      </c>
      <c r="F27" s="226"/>
      <c r="G27" s="226"/>
      <c r="H27" s="226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39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ROUND((ROUND((SUM(BE123:BE222)),  2) + SUM(BE224:BE233)), 2)</f>
        <v>0</v>
      </c>
      <c r="I33" s="91">
        <v>0.21</v>
      </c>
      <c r="J33" s="90">
        <f>ROUND((ROUND(((SUM(BE123:BE222))*I33),  2) + (SUM(BE224:BE233)*I33)),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ROUND((ROUND((SUM(BF123:BF222)),  2) + SUM(BF224:BF233)), 2)</f>
        <v>0</v>
      </c>
      <c r="I34" s="91">
        <v>0.12</v>
      </c>
      <c r="J34" s="90">
        <f>ROUND((ROUND(((SUM(BF123:BF222))*I34),  2) + (SUM(BF224:BF233)*I34)),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ROUND((ROUND((SUM(BG123:BG222)),  2) + SUM(BG224:BG233)),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ROUND((ROUND((SUM(BH123:BH222)),  2) + SUM(BH224:BH233)),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ROUND((ROUND((SUM(BI123:BI222)),  2) + SUM(BI224:BI233)),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4" t="str">
        <f>E7</f>
        <v>4067 - ZŠ Mírová - úspora energií (metoda EPC a OPŽP) DPS 12-03-2025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130</v>
      </c>
      <c r="L86" s="31"/>
    </row>
    <row r="87" spans="2:47" s="1" customFormat="1" ht="16.5" customHeight="1">
      <c r="B87" s="31"/>
      <c r="E87" s="230" t="str">
        <f>E9</f>
        <v>D.1.4.A - Vytápění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Mírová 2734/4, Ústí nad Labem</v>
      </c>
      <c r="I89" s="26" t="s">
        <v>22</v>
      </c>
      <c r="J89" s="51" t="str">
        <f>IF(J12="","",J12)</f>
        <v>2. 4. 2024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Statutární město Ústí nad Labem</v>
      </c>
      <c r="I91" s="26" t="s">
        <v>31</v>
      </c>
      <c r="J91" s="29" t="str">
        <f>E21</f>
        <v>Projektová kancelář PS, Oto Szakos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Digitronic CZ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134</v>
      </c>
      <c r="D94" s="92"/>
      <c r="E94" s="92"/>
      <c r="F94" s="92"/>
      <c r="G94" s="92"/>
      <c r="H94" s="92"/>
      <c r="I94" s="92"/>
      <c r="J94" s="101" t="s">
        <v>135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136</v>
      </c>
      <c r="J96" s="65">
        <f>J123</f>
        <v>0</v>
      </c>
      <c r="L96" s="31"/>
      <c r="AU96" s="16" t="s">
        <v>137</v>
      </c>
    </row>
    <row r="97" spans="2:12" s="8" customFormat="1" ht="24.95" customHeight="1">
      <c r="B97" s="103"/>
      <c r="D97" s="104" t="s">
        <v>157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160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2414</v>
      </c>
      <c r="E99" s="109"/>
      <c r="F99" s="109"/>
      <c r="G99" s="109"/>
      <c r="H99" s="109"/>
      <c r="I99" s="109"/>
      <c r="J99" s="110">
        <f>J139</f>
        <v>0</v>
      </c>
      <c r="L99" s="107"/>
    </row>
    <row r="100" spans="2:12" s="9" customFormat="1" ht="19.899999999999999" customHeight="1">
      <c r="B100" s="107"/>
      <c r="D100" s="108" t="s">
        <v>2415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12" s="9" customFormat="1" ht="19.899999999999999" customHeight="1">
      <c r="B101" s="107"/>
      <c r="D101" s="108" t="s">
        <v>163</v>
      </c>
      <c r="E101" s="109"/>
      <c r="F101" s="109"/>
      <c r="G101" s="109"/>
      <c r="H101" s="109"/>
      <c r="I101" s="109"/>
      <c r="J101" s="110">
        <f>J167</f>
        <v>0</v>
      </c>
      <c r="L101" s="107"/>
    </row>
    <row r="102" spans="2:12" s="8" customFormat="1" ht="24.95" customHeight="1">
      <c r="B102" s="103"/>
      <c r="D102" s="104" t="s">
        <v>2416</v>
      </c>
      <c r="E102" s="105"/>
      <c r="F102" s="105"/>
      <c r="G102" s="105"/>
      <c r="H102" s="105"/>
      <c r="I102" s="105"/>
      <c r="J102" s="106">
        <f>J209</f>
        <v>0</v>
      </c>
      <c r="L102" s="103"/>
    </row>
    <row r="103" spans="2:12" s="8" customFormat="1" ht="21.75" customHeight="1">
      <c r="B103" s="103"/>
      <c r="D103" s="111" t="s">
        <v>174</v>
      </c>
      <c r="J103" s="112">
        <f>J223</f>
        <v>0</v>
      </c>
      <c r="L103" s="103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175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34" t="str">
        <f>E7</f>
        <v>4067 - ZŠ Mírová - úspora energií (metoda EPC a OPŽP) DPS 12-03-2025</v>
      </c>
      <c r="F113" s="235"/>
      <c r="G113" s="235"/>
      <c r="H113" s="235"/>
      <c r="L113" s="31"/>
    </row>
    <row r="114" spans="2:65" s="1" customFormat="1" ht="12" customHeight="1">
      <c r="B114" s="31"/>
      <c r="C114" s="26" t="s">
        <v>130</v>
      </c>
      <c r="L114" s="31"/>
    </row>
    <row r="115" spans="2:65" s="1" customFormat="1" ht="16.5" customHeight="1">
      <c r="B115" s="31"/>
      <c r="E115" s="230" t="str">
        <f>E9</f>
        <v>D.1.4.A - Vytápění</v>
      </c>
      <c r="F115" s="233"/>
      <c r="G115" s="233"/>
      <c r="H115" s="23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Mírová 2734/4, Ústí nad Labem</v>
      </c>
      <c r="I117" s="26" t="s">
        <v>22</v>
      </c>
      <c r="J117" s="51" t="str">
        <f>IF(J12="","",J12)</f>
        <v>2. 4. 2024</v>
      </c>
      <c r="L117" s="31"/>
    </row>
    <row r="118" spans="2:65" s="1" customFormat="1" ht="6.95" customHeight="1">
      <c r="B118" s="31"/>
      <c r="L118" s="31"/>
    </row>
    <row r="119" spans="2:65" s="1" customFormat="1" ht="25.7" customHeight="1">
      <c r="B119" s="31"/>
      <c r="C119" s="26" t="s">
        <v>24</v>
      </c>
      <c r="F119" s="24" t="str">
        <f>E15</f>
        <v>Statutární město Ústí nad Labem</v>
      </c>
      <c r="I119" s="26" t="s">
        <v>31</v>
      </c>
      <c r="J119" s="29" t="str">
        <f>E21</f>
        <v>Projektová kancelář PS, Oto Szakos</v>
      </c>
      <c r="L119" s="31"/>
    </row>
    <row r="120" spans="2:65" s="1" customFormat="1" ht="15.2" customHeight="1">
      <c r="B120" s="31"/>
      <c r="C120" s="26" t="s">
        <v>29</v>
      </c>
      <c r="F120" s="24" t="str">
        <f>IF(E18="","",E18)</f>
        <v>Vyplň údaj</v>
      </c>
      <c r="I120" s="26" t="s">
        <v>35</v>
      </c>
      <c r="J120" s="29" t="str">
        <f>E24</f>
        <v>Digitronic CZ s.r.o.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3"/>
      <c r="C122" s="114" t="s">
        <v>176</v>
      </c>
      <c r="D122" s="115" t="s">
        <v>64</v>
      </c>
      <c r="E122" s="115" t="s">
        <v>60</v>
      </c>
      <c r="F122" s="115" t="s">
        <v>61</v>
      </c>
      <c r="G122" s="115" t="s">
        <v>177</v>
      </c>
      <c r="H122" s="115" t="s">
        <v>178</v>
      </c>
      <c r="I122" s="115" t="s">
        <v>179</v>
      </c>
      <c r="J122" s="115" t="s">
        <v>135</v>
      </c>
      <c r="K122" s="116" t="s">
        <v>180</v>
      </c>
      <c r="L122" s="113"/>
      <c r="M122" s="58" t="s">
        <v>1</v>
      </c>
      <c r="N122" s="59" t="s">
        <v>43</v>
      </c>
      <c r="O122" s="59" t="s">
        <v>181</v>
      </c>
      <c r="P122" s="59" t="s">
        <v>182</v>
      </c>
      <c r="Q122" s="59" t="s">
        <v>183</v>
      </c>
      <c r="R122" s="59" t="s">
        <v>184</v>
      </c>
      <c r="S122" s="59" t="s">
        <v>185</v>
      </c>
      <c r="T122" s="60" t="s">
        <v>186</v>
      </c>
    </row>
    <row r="123" spans="2:65" s="1" customFormat="1" ht="22.9" customHeight="1">
      <c r="B123" s="31"/>
      <c r="C123" s="63" t="s">
        <v>187</v>
      </c>
      <c r="J123" s="117">
        <f>BK123</f>
        <v>0</v>
      </c>
      <c r="L123" s="31"/>
      <c r="M123" s="61"/>
      <c r="N123" s="52"/>
      <c r="O123" s="52"/>
      <c r="P123" s="118">
        <f>P124+P209+P223</f>
        <v>0</v>
      </c>
      <c r="Q123" s="52"/>
      <c r="R123" s="118">
        <f>R124+R209+R223</f>
        <v>0.12069678539999999</v>
      </c>
      <c r="S123" s="52"/>
      <c r="T123" s="119">
        <f>T124+T209+T223</f>
        <v>0</v>
      </c>
      <c r="AT123" s="16" t="s">
        <v>78</v>
      </c>
      <c r="AU123" s="16" t="s">
        <v>137</v>
      </c>
      <c r="BK123" s="120">
        <f>BK124+BK209+BK223</f>
        <v>0</v>
      </c>
    </row>
    <row r="124" spans="2:65" s="11" customFormat="1" ht="25.9" customHeight="1">
      <c r="B124" s="121"/>
      <c r="D124" s="122" t="s">
        <v>78</v>
      </c>
      <c r="E124" s="123" t="s">
        <v>1261</v>
      </c>
      <c r="F124" s="123" t="s">
        <v>1262</v>
      </c>
      <c r="I124" s="124"/>
      <c r="J124" s="112">
        <f>BK124</f>
        <v>0</v>
      </c>
      <c r="L124" s="121"/>
      <c r="M124" s="125"/>
      <c r="P124" s="126">
        <f>P125+P139+P149+P167</f>
        <v>0</v>
      </c>
      <c r="R124" s="126">
        <f>R125+R139+R149+R167</f>
        <v>0.12069678539999999</v>
      </c>
      <c r="T124" s="127">
        <f>T125+T139+T149+T167</f>
        <v>0</v>
      </c>
      <c r="AR124" s="122" t="s">
        <v>89</v>
      </c>
      <c r="AT124" s="128" t="s">
        <v>78</v>
      </c>
      <c r="AU124" s="128" t="s">
        <v>79</v>
      </c>
      <c r="AY124" s="122" t="s">
        <v>190</v>
      </c>
      <c r="BK124" s="129">
        <f>BK125+BK139+BK149+BK167</f>
        <v>0</v>
      </c>
    </row>
    <row r="125" spans="2:65" s="11" customFormat="1" ht="22.9" customHeight="1">
      <c r="B125" s="121"/>
      <c r="D125" s="122" t="s">
        <v>78</v>
      </c>
      <c r="E125" s="130" t="s">
        <v>1369</v>
      </c>
      <c r="F125" s="130" t="s">
        <v>1370</v>
      </c>
      <c r="I125" s="124"/>
      <c r="J125" s="131">
        <f>BK125</f>
        <v>0</v>
      </c>
      <c r="L125" s="121"/>
      <c r="M125" s="125"/>
      <c r="P125" s="126">
        <f>SUM(P126:P138)</f>
        <v>0</v>
      </c>
      <c r="R125" s="126">
        <f>SUM(R126:R138)</f>
        <v>9.5023679999999999E-2</v>
      </c>
      <c r="T125" s="127">
        <f>SUM(T126:T138)</f>
        <v>0</v>
      </c>
      <c r="AR125" s="122" t="s">
        <v>89</v>
      </c>
      <c r="AT125" s="128" t="s">
        <v>78</v>
      </c>
      <c r="AU125" s="128" t="s">
        <v>87</v>
      </c>
      <c r="AY125" s="122" t="s">
        <v>190</v>
      </c>
      <c r="BK125" s="129">
        <f>SUM(BK126:BK138)</f>
        <v>0</v>
      </c>
    </row>
    <row r="126" spans="2:65" s="1" customFormat="1" ht="33" customHeight="1">
      <c r="B126" s="31"/>
      <c r="C126" s="132" t="s">
        <v>87</v>
      </c>
      <c r="D126" s="132" t="s">
        <v>192</v>
      </c>
      <c r="E126" s="133" t="s">
        <v>2417</v>
      </c>
      <c r="F126" s="134" t="s">
        <v>2418</v>
      </c>
      <c r="G126" s="135" t="s">
        <v>368</v>
      </c>
      <c r="H126" s="136">
        <v>96</v>
      </c>
      <c r="I126" s="137"/>
      <c r="J126" s="138">
        <f>ROUND(I126*H126,2)</f>
        <v>0</v>
      </c>
      <c r="K126" s="134" t="s">
        <v>196</v>
      </c>
      <c r="L126" s="31"/>
      <c r="M126" s="139" t="s">
        <v>1</v>
      </c>
      <c r="N126" s="140" t="s">
        <v>44</v>
      </c>
      <c r="P126" s="141">
        <f>O126*H126</f>
        <v>0</v>
      </c>
      <c r="Q126" s="141">
        <v>1.9233E-4</v>
      </c>
      <c r="R126" s="141">
        <f>Q126*H126</f>
        <v>1.846368E-2</v>
      </c>
      <c r="S126" s="141">
        <v>0</v>
      </c>
      <c r="T126" s="142">
        <f>S126*H126</f>
        <v>0</v>
      </c>
      <c r="AR126" s="143" t="s">
        <v>237</v>
      </c>
      <c r="AT126" s="143" t="s">
        <v>192</v>
      </c>
      <c r="AU126" s="143" t="s">
        <v>89</v>
      </c>
      <c r="AY126" s="16" t="s">
        <v>190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87</v>
      </c>
      <c r="BK126" s="144">
        <f>ROUND(I126*H126,2)</f>
        <v>0</v>
      </c>
      <c r="BL126" s="16" t="s">
        <v>237</v>
      </c>
      <c r="BM126" s="143" t="s">
        <v>89</v>
      </c>
    </row>
    <row r="127" spans="2:65" s="1" customFormat="1" ht="39">
      <c r="B127" s="31"/>
      <c r="D127" s="145" t="s">
        <v>198</v>
      </c>
      <c r="F127" s="146" t="s">
        <v>2419</v>
      </c>
      <c r="I127" s="147"/>
      <c r="L127" s="31"/>
      <c r="M127" s="148"/>
      <c r="T127" s="55"/>
      <c r="AT127" s="16" t="s">
        <v>198</v>
      </c>
      <c r="AU127" s="16" t="s">
        <v>89</v>
      </c>
    </row>
    <row r="128" spans="2:65" s="1" customFormat="1">
      <c r="B128" s="31"/>
      <c r="D128" s="149" t="s">
        <v>200</v>
      </c>
      <c r="F128" s="150" t="s">
        <v>2420</v>
      </c>
      <c r="I128" s="147"/>
      <c r="L128" s="31"/>
      <c r="M128" s="148"/>
      <c r="T128" s="55"/>
      <c r="AT128" s="16" t="s">
        <v>200</v>
      </c>
      <c r="AU128" s="16" t="s">
        <v>89</v>
      </c>
    </row>
    <row r="129" spans="2:65" s="1" customFormat="1" ht="24.2" customHeight="1">
      <c r="B129" s="31"/>
      <c r="C129" s="152" t="s">
        <v>89</v>
      </c>
      <c r="D129" s="152" t="s">
        <v>426</v>
      </c>
      <c r="E129" s="153" t="s">
        <v>2421</v>
      </c>
      <c r="F129" s="154" t="s">
        <v>2422</v>
      </c>
      <c r="G129" s="155" t="s">
        <v>368</v>
      </c>
      <c r="H129" s="156">
        <v>60</v>
      </c>
      <c r="I129" s="157"/>
      <c r="J129" s="158">
        <f>ROUND(I129*H129,2)</f>
        <v>0</v>
      </c>
      <c r="K129" s="154" t="s">
        <v>196</v>
      </c>
      <c r="L129" s="159"/>
      <c r="M129" s="160" t="s">
        <v>1</v>
      </c>
      <c r="N129" s="161" t="s">
        <v>44</v>
      </c>
      <c r="P129" s="141">
        <f>O129*H129</f>
        <v>0</v>
      </c>
      <c r="Q129" s="141">
        <v>2.7E-4</v>
      </c>
      <c r="R129" s="141">
        <f>Q129*H129</f>
        <v>1.6199999999999999E-2</v>
      </c>
      <c r="S129" s="141">
        <v>0</v>
      </c>
      <c r="T129" s="142">
        <f>S129*H129</f>
        <v>0</v>
      </c>
      <c r="AR129" s="143" t="s">
        <v>281</v>
      </c>
      <c r="AT129" s="143" t="s">
        <v>426</v>
      </c>
      <c r="AU129" s="143" t="s">
        <v>89</v>
      </c>
      <c r="AY129" s="16" t="s">
        <v>190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87</v>
      </c>
      <c r="BK129" s="144">
        <f>ROUND(I129*H129,2)</f>
        <v>0</v>
      </c>
      <c r="BL129" s="16" t="s">
        <v>237</v>
      </c>
      <c r="BM129" s="143" t="s">
        <v>197</v>
      </c>
    </row>
    <row r="130" spans="2:65" s="1" customFormat="1" ht="19.5">
      <c r="B130" s="31"/>
      <c r="D130" s="145" t="s">
        <v>198</v>
      </c>
      <c r="F130" s="146" t="s">
        <v>2422</v>
      </c>
      <c r="I130" s="147"/>
      <c r="L130" s="31"/>
      <c r="M130" s="148"/>
      <c r="T130" s="55"/>
      <c r="AT130" s="16" t="s">
        <v>198</v>
      </c>
      <c r="AU130" s="16" t="s">
        <v>89</v>
      </c>
    </row>
    <row r="131" spans="2:65" s="1" customFormat="1" ht="24.2" customHeight="1">
      <c r="B131" s="31"/>
      <c r="C131" s="152" t="s">
        <v>207</v>
      </c>
      <c r="D131" s="152" t="s">
        <v>426</v>
      </c>
      <c r="E131" s="153" t="s">
        <v>2423</v>
      </c>
      <c r="F131" s="154" t="s">
        <v>2424</v>
      </c>
      <c r="G131" s="155" t="s">
        <v>368</v>
      </c>
      <c r="H131" s="156">
        <v>12</v>
      </c>
      <c r="I131" s="157"/>
      <c r="J131" s="158">
        <f>ROUND(I131*H131,2)</f>
        <v>0</v>
      </c>
      <c r="K131" s="154" t="s">
        <v>196</v>
      </c>
      <c r="L131" s="159"/>
      <c r="M131" s="160" t="s">
        <v>1</v>
      </c>
      <c r="N131" s="161" t="s">
        <v>44</v>
      </c>
      <c r="P131" s="141">
        <f>O131*H131</f>
        <v>0</v>
      </c>
      <c r="Q131" s="141">
        <v>2.9E-4</v>
      </c>
      <c r="R131" s="141">
        <f>Q131*H131</f>
        <v>3.48E-3</v>
      </c>
      <c r="S131" s="141">
        <v>0</v>
      </c>
      <c r="T131" s="142">
        <f>S131*H131</f>
        <v>0</v>
      </c>
      <c r="AR131" s="143" t="s">
        <v>281</v>
      </c>
      <c r="AT131" s="143" t="s">
        <v>426</v>
      </c>
      <c r="AU131" s="143" t="s">
        <v>89</v>
      </c>
      <c r="AY131" s="16" t="s">
        <v>190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87</v>
      </c>
      <c r="BK131" s="144">
        <f>ROUND(I131*H131,2)</f>
        <v>0</v>
      </c>
      <c r="BL131" s="16" t="s">
        <v>237</v>
      </c>
      <c r="BM131" s="143" t="s">
        <v>211</v>
      </c>
    </row>
    <row r="132" spans="2:65" s="1" customFormat="1" ht="19.5">
      <c r="B132" s="31"/>
      <c r="D132" s="145" t="s">
        <v>198</v>
      </c>
      <c r="F132" s="146" t="s">
        <v>2424</v>
      </c>
      <c r="I132" s="147"/>
      <c r="L132" s="31"/>
      <c r="M132" s="148"/>
      <c r="T132" s="55"/>
      <c r="AT132" s="16" t="s">
        <v>198</v>
      </c>
      <c r="AU132" s="16" t="s">
        <v>89</v>
      </c>
    </row>
    <row r="133" spans="2:65" s="1" customFormat="1" ht="24.2" customHeight="1">
      <c r="B133" s="31"/>
      <c r="C133" s="152" t="s">
        <v>197</v>
      </c>
      <c r="D133" s="152" t="s">
        <v>426</v>
      </c>
      <c r="E133" s="153" t="s">
        <v>2425</v>
      </c>
      <c r="F133" s="154" t="s">
        <v>2426</v>
      </c>
      <c r="G133" s="155" t="s">
        <v>368</v>
      </c>
      <c r="H133" s="156">
        <v>20</v>
      </c>
      <c r="I133" s="157"/>
      <c r="J133" s="158">
        <f>ROUND(I133*H133,2)</f>
        <v>0</v>
      </c>
      <c r="K133" s="154" t="s">
        <v>196</v>
      </c>
      <c r="L133" s="159"/>
      <c r="M133" s="160" t="s">
        <v>1</v>
      </c>
      <c r="N133" s="161" t="s">
        <v>44</v>
      </c>
      <c r="P133" s="141">
        <f>O133*H133</f>
        <v>0</v>
      </c>
      <c r="Q133" s="141">
        <v>7.2000000000000005E-4</v>
      </c>
      <c r="R133" s="141">
        <f>Q133*H133</f>
        <v>1.4400000000000001E-2</v>
      </c>
      <c r="S133" s="141">
        <v>0</v>
      </c>
      <c r="T133" s="142">
        <f>S133*H133</f>
        <v>0</v>
      </c>
      <c r="AR133" s="143" t="s">
        <v>281</v>
      </c>
      <c r="AT133" s="143" t="s">
        <v>426</v>
      </c>
      <c r="AU133" s="143" t="s">
        <v>89</v>
      </c>
      <c r="AY133" s="16" t="s">
        <v>190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87</v>
      </c>
      <c r="BK133" s="144">
        <f>ROUND(I133*H133,2)</f>
        <v>0</v>
      </c>
      <c r="BL133" s="16" t="s">
        <v>237</v>
      </c>
      <c r="BM133" s="143" t="s">
        <v>216</v>
      </c>
    </row>
    <row r="134" spans="2:65" s="1" customFormat="1" ht="19.5">
      <c r="B134" s="31"/>
      <c r="D134" s="145" t="s">
        <v>198</v>
      </c>
      <c r="F134" s="146" t="s">
        <v>2426</v>
      </c>
      <c r="I134" s="147"/>
      <c r="L134" s="31"/>
      <c r="M134" s="148"/>
      <c r="T134" s="55"/>
      <c r="AT134" s="16" t="s">
        <v>198</v>
      </c>
      <c r="AU134" s="16" t="s">
        <v>89</v>
      </c>
    </row>
    <row r="135" spans="2:65" s="1" customFormat="1" ht="33" customHeight="1">
      <c r="B135" s="31"/>
      <c r="C135" s="132" t="s">
        <v>219</v>
      </c>
      <c r="D135" s="132" t="s">
        <v>192</v>
      </c>
      <c r="E135" s="133" t="s">
        <v>2427</v>
      </c>
      <c r="F135" s="134" t="s">
        <v>2428</v>
      </c>
      <c r="G135" s="135" t="s">
        <v>368</v>
      </c>
      <c r="H135" s="136">
        <v>36</v>
      </c>
      <c r="I135" s="137"/>
      <c r="J135" s="138">
        <f>ROUND(I135*H135,2)</f>
        <v>0</v>
      </c>
      <c r="K135" s="134" t="s">
        <v>1</v>
      </c>
      <c r="L135" s="31"/>
      <c r="M135" s="139" t="s">
        <v>1</v>
      </c>
      <c r="N135" s="140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237</v>
      </c>
      <c r="AT135" s="143" t="s">
        <v>192</v>
      </c>
      <c r="AU135" s="143" t="s">
        <v>89</v>
      </c>
      <c r="AY135" s="16" t="s">
        <v>190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237</v>
      </c>
      <c r="BM135" s="143" t="s">
        <v>222</v>
      </c>
    </row>
    <row r="136" spans="2:65" s="1" customFormat="1" ht="39">
      <c r="B136" s="31"/>
      <c r="D136" s="145" t="s">
        <v>198</v>
      </c>
      <c r="F136" s="146" t="s">
        <v>2429</v>
      </c>
      <c r="I136" s="147"/>
      <c r="L136" s="31"/>
      <c r="M136" s="148"/>
      <c r="T136" s="55"/>
      <c r="AT136" s="16" t="s">
        <v>198</v>
      </c>
      <c r="AU136" s="16" t="s">
        <v>89</v>
      </c>
    </row>
    <row r="137" spans="2:65" s="1" customFormat="1" ht="24.2" customHeight="1">
      <c r="B137" s="31"/>
      <c r="C137" s="152" t="s">
        <v>211</v>
      </c>
      <c r="D137" s="152" t="s">
        <v>426</v>
      </c>
      <c r="E137" s="153" t="s">
        <v>2430</v>
      </c>
      <c r="F137" s="154" t="s">
        <v>2431</v>
      </c>
      <c r="G137" s="155" t="s">
        <v>368</v>
      </c>
      <c r="H137" s="156">
        <v>36</v>
      </c>
      <c r="I137" s="157"/>
      <c r="J137" s="158">
        <f>ROUND(I137*H137,2)</f>
        <v>0</v>
      </c>
      <c r="K137" s="154" t="s">
        <v>196</v>
      </c>
      <c r="L137" s="159"/>
      <c r="M137" s="160" t="s">
        <v>1</v>
      </c>
      <c r="N137" s="161" t="s">
        <v>44</v>
      </c>
      <c r="P137" s="141">
        <f>O137*H137</f>
        <v>0</v>
      </c>
      <c r="Q137" s="141">
        <v>1.1800000000000001E-3</v>
      </c>
      <c r="R137" s="141">
        <f>Q137*H137</f>
        <v>4.2480000000000004E-2</v>
      </c>
      <c r="S137" s="141">
        <v>0</v>
      </c>
      <c r="T137" s="142">
        <f>S137*H137</f>
        <v>0</v>
      </c>
      <c r="AR137" s="143" t="s">
        <v>281</v>
      </c>
      <c r="AT137" s="143" t="s">
        <v>426</v>
      </c>
      <c r="AU137" s="143" t="s">
        <v>89</v>
      </c>
      <c r="AY137" s="16" t="s">
        <v>190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87</v>
      </c>
      <c r="BK137" s="144">
        <f>ROUND(I137*H137,2)</f>
        <v>0</v>
      </c>
      <c r="BL137" s="16" t="s">
        <v>237</v>
      </c>
      <c r="BM137" s="143" t="s">
        <v>8</v>
      </c>
    </row>
    <row r="138" spans="2:65" s="1" customFormat="1" ht="19.5">
      <c r="B138" s="31"/>
      <c r="D138" s="145" t="s">
        <v>198</v>
      </c>
      <c r="F138" s="146" t="s">
        <v>2431</v>
      </c>
      <c r="I138" s="147"/>
      <c r="L138" s="31"/>
      <c r="M138" s="148"/>
      <c r="T138" s="55"/>
      <c r="AT138" s="16" t="s">
        <v>198</v>
      </c>
      <c r="AU138" s="16" t="s">
        <v>89</v>
      </c>
    </row>
    <row r="139" spans="2:65" s="11" customFormat="1" ht="22.9" customHeight="1">
      <c r="B139" s="121"/>
      <c r="D139" s="122" t="s">
        <v>78</v>
      </c>
      <c r="E139" s="130" t="s">
        <v>2432</v>
      </c>
      <c r="F139" s="130" t="s">
        <v>2433</v>
      </c>
      <c r="I139" s="124"/>
      <c r="J139" s="131">
        <f>BK139</f>
        <v>0</v>
      </c>
      <c r="L139" s="121"/>
      <c r="M139" s="125"/>
      <c r="P139" s="126">
        <f>SUM(P140:P148)</f>
        <v>0</v>
      </c>
      <c r="R139" s="126">
        <f>SUM(R140:R148)</f>
        <v>2.7374328E-3</v>
      </c>
      <c r="T139" s="127">
        <f>SUM(T140:T148)</f>
        <v>0</v>
      </c>
      <c r="AR139" s="122" t="s">
        <v>89</v>
      </c>
      <c r="AT139" s="128" t="s">
        <v>78</v>
      </c>
      <c r="AU139" s="128" t="s">
        <v>87</v>
      </c>
      <c r="AY139" s="122" t="s">
        <v>190</v>
      </c>
      <c r="BK139" s="129">
        <f>SUM(BK140:BK148)</f>
        <v>0</v>
      </c>
    </row>
    <row r="140" spans="2:65" s="1" customFormat="1" ht="33" customHeight="1">
      <c r="B140" s="31"/>
      <c r="C140" s="152" t="s">
        <v>229</v>
      </c>
      <c r="D140" s="152" t="s">
        <v>426</v>
      </c>
      <c r="E140" s="153" t="s">
        <v>2434</v>
      </c>
      <c r="F140" s="154" t="s">
        <v>2435</v>
      </c>
      <c r="G140" s="155" t="s">
        <v>204</v>
      </c>
      <c r="H140" s="156">
        <v>1</v>
      </c>
      <c r="I140" s="157"/>
      <c r="J140" s="158">
        <f>ROUND(I140*H140,2)</f>
        <v>0</v>
      </c>
      <c r="K140" s="154" t="s">
        <v>1</v>
      </c>
      <c r="L140" s="159"/>
      <c r="M140" s="160" t="s">
        <v>1</v>
      </c>
      <c r="N140" s="161" t="s">
        <v>44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281</v>
      </c>
      <c r="AT140" s="143" t="s">
        <v>426</v>
      </c>
      <c r="AU140" s="143" t="s">
        <v>89</v>
      </c>
      <c r="AY140" s="16" t="s">
        <v>190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87</v>
      </c>
      <c r="BK140" s="144">
        <f>ROUND(I140*H140,2)</f>
        <v>0</v>
      </c>
      <c r="BL140" s="16" t="s">
        <v>237</v>
      </c>
      <c r="BM140" s="143" t="s">
        <v>232</v>
      </c>
    </row>
    <row r="141" spans="2:65" s="1" customFormat="1" ht="19.5">
      <c r="B141" s="31"/>
      <c r="D141" s="145" t="s">
        <v>198</v>
      </c>
      <c r="F141" s="146" t="s">
        <v>2436</v>
      </c>
      <c r="I141" s="147"/>
      <c r="L141" s="31"/>
      <c r="M141" s="148"/>
      <c r="T141" s="55"/>
      <c r="AT141" s="16" t="s">
        <v>198</v>
      </c>
      <c r="AU141" s="16" t="s">
        <v>89</v>
      </c>
    </row>
    <row r="142" spans="2:65" s="1" customFormat="1" ht="24.2" customHeight="1">
      <c r="B142" s="31"/>
      <c r="C142" s="132" t="s">
        <v>216</v>
      </c>
      <c r="D142" s="132" t="s">
        <v>192</v>
      </c>
      <c r="E142" s="133" t="s">
        <v>2437</v>
      </c>
      <c r="F142" s="134" t="s">
        <v>2438</v>
      </c>
      <c r="G142" s="135" t="s">
        <v>2439</v>
      </c>
      <c r="H142" s="136">
        <v>1</v>
      </c>
      <c r="I142" s="137"/>
      <c r="J142" s="138">
        <f>ROUND(I142*H142,2)</f>
        <v>0</v>
      </c>
      <c r="K142" s="134" t="s">
        <v>1</v>
      </c>
      <c r="L142" s="31"/>
      <c r="M142" s="139" t="s">
        <v>1</v>
      </c>
      <c r="N142" s="140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237</v>
      </c>
      <c r="AT142" s="143" t="s">
        <v>192</v>
      </c>
      <c r="AU142" s="143" t="s">
        <v>89</v>
      </c>
      <c r="AY142" s="16" t="s">
        <v>190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237</v>
      </c>
      <c r="BM142" s="143" t="s">
        <v>237</v>
      </c>
    </row>
    <row r="143" spans="2:65" s="1" customFormat="1" ht="19.5">
      <c r="B143" s="31"/>
      <c r="D143" s="145" t="s">
        <v>198</v>
      </c>
      <c r="F143" s="146" t="s">
        <v>2440</v>
      </c>
      <c r="I143" s="147"/>
      <c r="L143" s="31"/>
      <c r="M143" s="148"/>
      <c r="T143" s="55"/>
      <c r="AT143" s="16" t="s">
        <v>198</v>
      </c>
      <c r="AU143" s="16" t="s">
        <v>89</v>
      </c>
    </row>
    <row r="144" spans="2:65" s="1" customFormat="1" ht="33" customHeight="1">
      <c r="B144" s="31"/>
      <c r="C144" s="152" t="s">
        <v>240</v>
      </c>
      <c r="D144" s="152" t="s">
        <v>426</v>
      </c>
      <c r="E144" s="153" t="s">
        <v>2441</v>
      </c>
      <c r="F144" s="154" t="s">
        <v>2442</v>
      </c>
      <c r="G144" s="155" t="s">
        <v>204</v>
      </c>
      <c r="H144" s="156">
        <v>4</v>
      </c>
      <c r="I144" s="157"/>
      <c r="J144" s="158">
        <f>ROUND(I144*H144,2)</f>
        <v>0</v>
      </c>
      <c r="K144" s="154" t="s">
        <v>1</v>
      </c>
      <c r="L144" s="159"/>
      <c r="M144" s="160" t="s">
        <v>1</v>
      </c>
      <c r="N144" s="161" t="s">
        <v>44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281</v>
      </c>
      <c r="AT144" s="143" t="s">
        <v>426</v>
      </c>
      <c r="AU144" s="143" t="s">
        <v>89</v>
      </c>
      <c r="AY144" s="16" t="s">
        <v>190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87</v>
      </c>
      <c r="BK144" s="144">
        <f>ROUND(I144*H144,2)</f>
        <v>0</v>
      </c>
      <c r="BL144" s="16" t="s">
        <v>237</v>
      </c>
      <c r="BM144" s="143" t="s">
        <v>243</v>
      </c>
    </row>
    <row r="145" spans="2:65" s="1" customFormat="1" ht="19.5">
      <c r="B145" s="31"/>
      <c r="D145" s="145" t="s">
        <v>198</v>
      </c>
      <c r="F145" s="146" t="s">
        <v>2436</v>
      </c>
      <c r="I145" s="147"/>
      <c r="L145" s="31"/>
      <c r="M145" s="148"/>
      <c r="T145" s="55"/>
      <c r="AT145" s="16" t="s">
        <v>198</v>
      </c>
      <c r="AU145" s="16" t="s">
        <v>89</v>
      </c>
    </row>
    <row r="146" spans="2:65" s="1" customFormat="1" ht="24.2" customHeight="1">
      <c r="B146" s="31"/>
      <c r="C146" s="132" t="s">
        <v>222</v>
      </c>
      <c r="D146" s="132" t="s">
        <v>192</v>
      </c>
      <c r="E146" s="133" t="s">
        <v>2443</v>
      </c>
      <c r="F146" s="134" t="s">
        <v>2444</v>
      </c>
      <c r="G146" s="135" t="s">
        <v>2439</v>
      </c>
      <c r="H146" s="136">
        <v>4</v>
      </c>
      <c r="I146" s="137"/>
      <c r="J146" s="138">
        <f>ROUND(I146*H146,2)</f>
        <v>0</v>
      </c>
      <c r="K146" s="134" t="s">
        <v>196</v>
      </c>
      <c r="L146" s="31"/>
      <c r="M146" s="139" t="s">
        <v>1</v>
      </c>
      <c r="N146" s="140" t="s">
        <v>44</v>
      </c>
      <c r="P146" s="141">
        <f>O146*H146</f>
        <v>0</v>
      </c>
      <c r="Q146" s="141">
        <v>6.843582E-4</v>
      </c>
      <c r="R146" s="141">
        <f>Q146*H146</f>
        <v>2.7374328E-3</v>
      </c>
      <c r="S146" s="141">
        <v>0</v>
      </c>
      <c r="T146" s="142">
        <f>S146*H146</f>
        <v>0</v>
      </c>
      <c r="AR146" s="143" t="s">
        <v>237</v>
      </c>
      <c r="AT146" s="143" t="s">
        <v>192</v>
      </c>
      <c r="AU146" s="143" t="s">
        <v>89</v>
      </c>
      <c r="AY146" s="16" t="s">
        <v>190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87</v>
      </c>
      <c r="BK146" s="144">
        <f>ROUND(I146*H146,2)</f>
        <v>0</v>
      </c>
      <c r="BL146" s="16" t="s">
        <v>237</v>
      </c>
      <c r="BM146" s="143" t="s">
        <v>248</v>
      </c>
    </row>
    <row r="147" spans="2:65" s="1" customFormat="1" ht="19.5">
      <c r="B147" s="31"/>
      <c r="D147" s="145" t="s">
        <v>198</v>
      </c>
      <c r="F147" s="146" t="s">
        <v>2445</v>
      </c>
      <c r="I147" s="147"/>
      <c r="L147" s="31"/>
      <c r="M147" s="148"/>
      <c r="T147" s="55"/>
      <c r="AT147" s="16" t="s">
        <v>198</v>
      </c>
      <c r="AU147" s="16" t="s">
        <v>89</v>
      </c>
    </row>
    <row r="148" spans="2:65" s="1" customFormat="1">
      <c r="B148" s="31"/>
      <c r="D148" s="149" t="s">
        <v>200</v>
      </c>
      <c r="F148" s="150" t="s">
        <v>2446</v>
      </c>
      <c r="I148" s="147"/>
      <c r="L148" s="31"/>
      <c r="M148" s="148"/>
      <c r="T148" s="55"/>
      <c r="AT148" s="16" t="s">
        <v>200</v>
      </c>
      <c r="AU148" s="16" t="s">
        <v>89</v>
      </c>
    </row>
    <row r="149" spans="2:65" s="11" customFormat="1" ht="22.9" customHeight="1">
      <c r="B149" s="121"/>
      <c r="D149" s="122" t="s">
        <v>78</v>
      </c>
      <c r="E149" s="130" t="s">
        <v>2447</v>
      </c>
      <c r="F149" s="130" t="s">
        <v>2448</v>
      </c>
      <c r="I149" s="124"/>
      <c r="J149" s="131">
        <f>BK149</f>
        <v>0</v>
      </c>
      <c r="L149" s="121"/>
      <c r="M149" s="125"/>
      <c r="P149" s="126">
        <f>SUM(P150:P166)</f>
        <v>0</v>
      </c>
      <c r="R149" s="126">
        <f>SUM(R150:R166)</f>
        <v>0</v>
      </c>
      <c r="T149" s="127">
        <f>SUM(T150:T166)</f>
        <v>0</v>
      </c>
      <c r="AR149" s="122" t="s">
        <v>89</v>
      </c>
      <c r="AT149" s="128" t="s">
        <v>78</v>
      </c>
      <c r="AU149" s="128" t="s">
        <v>87</v>
      </c>
      <c r="AY149" s="122" t="s">
        <v>190</v>
      </c>
      <c r="BK149" s="129">
        <f>SUM(BK150:BK166)</f>
        <v>0</v>
      </c>
    </row>
    <row r="150" spans="2:65" s="1" customFormat="1" ht="24.2" customHeight="1">
      <c r="B150" s="31"/>
      <c r="C150" s="132" t="s">
        <v>251</v>
      </c>
      <c r="D150" s="132" t="s">
        <v>192</v>
      </c>
      <c r="E150" s="133" t="s">
        <v>2449</v>
      </c>
      <c r="F150" s="134" t="s">
        <v>2450</v>
      </c>
      <c r="G150" s="135" t="s">
        <v>368</v>
      </c>
      <c r="H150" s="136">
        <v>50</v>
      </c>
      <c r="I150" s="137"/>
      <c r="J150" s="138">
        <f>ROUND(I150*H150,2)</f>
        <v>0</v>
      </c>
      <c r="K150" s="134" t="s">
        <v>1</v>
      </c>
      <c r="L150" s="31"/>
      <c r="M150" s="139" t="s">
        <v>1</v>
      </c>
      <c r="N150" s="140" t="s">
        <v>44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237</v>
      </c>
      <c r="AT150" s="143" t="s">
        <v>192</v>
      </c>
      <c r="AU150" s="143" t="s">
        <v>89</v>
      </c>
      <c r="AY150" s="16" t="s">
        <v>190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87</v>
      </c>
      <c r="BK150" s="144">
        <f>ROUND(I150*H150,2)</f>
        <v>0</v>
      </c>
      <c r="BL150" s="16" t="s">
        <v>237</v>
      </c>
      <c r="BM150" s="143" t="s">
        <v>254</v>
      </c>
    </row>
    <row r="151" spans="2:65" s="1" customFormat="1" ht="19.5">
      <c r="B151" s="31"/>
      <c r="D151" s="145" t="s">
        <v>198</v>
      </c>
      <c r="F151" s="146" t="s">
        <v>2451</v>
      </c>
      <c r="I151" s="147"/>
      <c r="L151" s="31"/>
      <c r="M151" s="148"/>
      <c r="T151" s="55"/>
      <c r="AT151" s="16" t="s">
        <v>198</v>
      </c>
      <c r="AU151" s="16" t="s">
        <v>89</v>
      </c>
    </row>
    <row r="152" spans="2:65" s="1" customFormat="1" ht="24.2" customHeight="1">
      <c r="B152" s="31"/>
      <c r="C152" s="132" t="s">
        <v>8</v>
      </c>
      <c r="D152" s="132" t="s">
        <v>192</v>
      </c>
      <c r="E152" s="133" t="s">
        <v>2452</v>
      </c>
      <c r="F152" s="134" t="s">
        <v>2453</v>
      </c>
      <c r="G152" s="135" t="s">
        <v>368</v>
      </c>
      <c r="H152" s="136">
        <v>10</v>
      </c>
      <c r="I152" s="137"/>
      <c r="J152" s="138">
        <f>ROUND(I152*H152,2)</f>
        <v>0</v>
      </c>
      <c r="K152" s="134" t="s">
        <v>1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237</v>
      </c>
      <c r="AT152" s="143" t="s">
        <v>192</v>
      </c>
      <c r="AU152" s="143" t="s">
        <v>89</v>
      </c>
      <c r="AY152" s="16" t="s">
        <v>190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237</v>
      </c>
      <c r="BM152" s="143" t="s">
        <v>259</v>
      </c>
    </row>
    <row r="153" spans="2:65" s="1" customFormat="1" ht="19.5">
      <c r="B153" s="31"/>
      <c r="D153" s="145" t="s">
        <v>198</v>
      </c>
      <c r="F153" s="146" t="s">
        <v>2454</v>
      </c>
      <c r="I153" s="147"/>
      <c r="L153" s="31"/>
      <c r="M153" s="148"/>
      <c r="T153" s="55"/>
      <c r="AT153" s="16" t="s">
        <v>198</v>
      </c>
      <c r="AU153" s="16" t="s">
        <v>89</v>
      </c>
    </row>
    <row r="154" spans="2:65" s="1" customFormat="1" ht="24.2" customHeight="1">
      <c r="B154" s="31"/>
      <c r="C154" s="132" t="s">
        <v>262</v>
      </c>
      <c r="D154" s="132" t="s">
        <v>192</v>
      </c>
      <c r="E154" s="133" t="s">
        <v>2455</v>
      </c>
      <c r="F154" s="134" t="s">
        <v>2456</v>
      </c>
      <c r="G154" s="135" t="s">
        <v>368</v>
      </c>
      <c r="H154" s="136">
        <v>20</v>
      </c>
      <c r="I154" s="137"/>
      <c r="J154" s="138">
        <f>ROUND(I154*H154,2)</f>
        <v>0</v>
      </c>
      <c r="K154" s="134" t="s">
        <v>1</v>
      </c>
      <c r="L154" s="31"/>
      <c r="M154" s="139" t="s">
        <v>1</v>
      </c>
      <c r="N154" s="140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237</v>
      </c>
      <c r="AT154" s="143" t="s">
        <v>192</v>
      </c>
      <c r="AU154" s="143" t="s">
        <v>89</v>
      </c>
      <c r="AY154" s="16" t="s">
        <v>190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237</v>
      </c>
      <c r="BM154" s="143" t="s">
        <v>266</v>
      </c>
    </row>
    <row r="155" spans="2:65" s="1" customFormat="1" ht="19.5">
      <c r="B155" s="31"/>
      <c r="D155" s="145" t="s">
        <v>198</v>
      </c>
      <c r="F155" s="146" t="s">
        <v>2457</v>
      </c>
      <c r="I155" s="147"/>
      <c r="L155" s="31"/>
      <c r="M155" s="148"/>
      <c r="T155" s="55"/>
      <c r="AT155" s="16" t="s">
        <v>198</v>
      </c>
      <c r="AU155" s="16" t="s">
        <v>89</v>
      </c>
    </row>
    <row r="156" spans="2:65" s="1" customFormat="1" ht="21.75" customHeight="1">
      <c r="B156" s="31"/>
      <c r="C156" s="132" t="s">
        <v>232</v>
      </c>
      <c r="D156" s="132" t="s">
        <v>192</v>
      </c>
      <c r="E156" s="133" t="s">
        <v>2458</v>
      </c>
      <c r="F156" s="134" t="s">
        <v>2459</v>
      </c>
      <c r="G156" s="135" t="s">
        <v>368</v>
      </c>
      <c r="H156" s="136">
        <v>80</v>
      </c>
      <c r="I156" s="137"/>
      <c r="J156" s="138">
        <f>ROUND(I156*H156,2)</f>
        <v>0</v>
      </c>
      <c r="K156" s="134" t="s">
        <v>196</v>
      </c>
      <c r="L156" s="31"/>
      <c r="M156" s="139" t="s">
        <v>1</v>
      </c>
      <c r="N156" s="140" t="s">
        <v>44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237</v>
      </c>
      <c r="AT156" s="143" t="s">
        <v>192</v>
      </c>
      <c r="AU156" s="143" t="s">
        <v>89</v>
      </c>
      <c r="AY156" s="16" t="s">
        <v>190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87</v>
      </c>
      <c r="BK156" s="144">
        <f>ROUND(I156*H156,2)</f>
        <v>0</v>
      </c>
      <c r="BL156" s="16" t="s">
        <v>237</v>
      </c>
      <c r="BM156" s="143" t="s">
        <v>271</v>
      </c>
    </row>
    <row r="157" spans="2:65" s="1" customFormat="1">
      <c r="B157" s="31"/>
      <c r="D157" s="145" t="s">
        <v>198</v>
      </c>
      <c r="F157" s="146" t="s">
        <v>2460</v>
      </c>
      <c r="I157" s="147"/>
      <c r="L157" s="31"/>
      <c r="M157" s="148"/>
      <c r="T157" s="55"/>
      <c r="AT157" s="16" t="s">
        <v>198</v>
      </c>
      <c r="AU157" s="16" t="s">
        <v>89</v>
      </c>
    </row>
    <row r="158" spans="2:65" s="1" customFormat="1">
      <c r="B158" s="31"/>
      <c r="D158" s="149" t="s">
        <v>200</v>
      </c>
      <c r="F158" s="150" t="s">
        <v>2461</v>
      </c>
      <c r="I158" s="147"/>
      <c r="L158" s="31"/>
      <c r="M158" s="148"/>
      <c r="T158" s="55"/>
      <c r="AT158" s="16" t="s">
        <v>200</v>
      </c>
      <c r="AU158" s="16" t="s">
        <v>89</v>
      </c>
    </row>
    <row r="159" spans="2:65" s="1" customFormat="1" ht="24.2" customHeight="1">
      <c r="B159" s="31"/>
      <c r="C159" s="132" t="s">
        <v>274</v>
      </c>
      <c r="D159" s="132" t="s">
        <v>192</v>
      </c>
      <c r="E159" s="133" t="s">
        <v>2462</v>
      </c>
      <c r="F159" s="134" t="s">
        <v>2463</v>
      </c>
      <c r="G159" s="135" t="s">
        <v>368</v>
      </c>
      <c r="H159" s="136">
        <v>30</v>
      </c>
      <c r="I159" s="137"/>
      <c r="J159" s="138">
        <f>ROUND(I159*H159,2)</f>
        <v>0</v>
      </c>
      <c r="K159" s="134" t="s">
        <v>1</v>
      </c>
      <c r="L159" s="31"/>
      <c r="M159" s="139" t="s">
        <v>1</v>
      </c>
      <c r="N159" s="140" t="s">
        <v>44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237</v>
      </c>
      <c r="AT159" s="143" t="s">
        <v>192</v>
      </c>
      <c r="AU159" s="143" t="s">
        <v>89</v>
      </c>
      <c r="AY159" s="16" t="s">
        <v>190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87</v>
      </c>
      <c r="BK159" s="144">
        <f>ROUND(I159*H159,2)</f>
        <v>0</v>
      </c>
      <c r="BL159" s="16" t="s">
        <v>237</v>
      </c>
      <c r="BM159" s="143" t="s">
        <v>277</v>
      </c>
    </row>
    <row r="160" spans="2:65" s="1" customFormat="1" ht="19.5">
      <c r="B160" s="31"/>
      <c r="D160" s="145" t="s">
        <v>198</v>
      </c>
      <c r="F160" s="146" t="s">
        <v>2464</v>
      </c>
      <c r="I160" s="147"/>
      <c r="L160" s="31"/>
      <c r="M160" s="148"/>
      <c r="T160" s="55"/>
      <c r="AT160" s="16" t="s">
        <v>198</v>
      </c>
      <c r="AU160" s="16" t="s">
        <v>89</v>
      </c>
    </row>
    <row r="161" spans="2:65" s="1" customFormat="1" ht="21.75" customHeight="1">
      <c r="B161" s="31"/>
      <c r="C161" s="132" t="s">
        <v>237</v>
      </c>
      <c r="D161" s="132" t="s">
        <v>192</v>
      </c>
      <c r="E161" s="133" t="s">
        <v>2465</v>
      </c>
      <c r="F161" s="134" t="s">
        <v>2466</v>
      </c>
      <c r="G161" s="135" t="s">
        <v>368</v>
      </c>
      <c r="H161" s="136">
        <v>30</v>
      </c>
      <c r="I161" s="137"/>
      <c r="J161" s="138">
        <f>ROUND(I161*H161,2)</f>
        <v>0</v>
      </c>
      <c r="K161" s="134" t="s">
        <v>1</v>
      </c>
      <c r="L161" s="31"/>
      <c r="M161" s="139" t="s">
        <v>1</v>
      </c>
      <c r="N161" s="140" t="s">
        <v>44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237</v>
      </c>
      <c r="AT161" s="143" t="s">
        <v>192</v>
      </c>
      <c r="AU161" s="143" t="s">
        <v>89</v>
      </c>
      <c r="AY161" s="16" t="s">
        <v>190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237</v>
      </c>
      <c r="BM161" s="143" t="s">
        <v>281</v>
      </c>
    </row>
    <row r="162" spans="2:65" s="1" customFormat="1">
      <c r="B162" s="31"/>
      <c r="D162" s="145" t="s">
        <v>198</v>
      </c>
      <c r="F162" s="146" t="s">
        <v>2467</v>
      </c>
      <c r="I162" s="147"/>
      <c r="L162" s="31"/>
      <c r="M162" s="148"/>
      <c r="T162" s="55"/>
      <c r="AT162" s="16" t="s">
        <v>198</v>
      </c>
      <c r="AU162" s="16" t="s">
        <v>89</v>
      </c>
    </row>
    <row r="163" spans="2:65" s="1" customFormat="1" ht="16.5" customHeight="1">
      <c r="B163" s="31"/>
      <c r="C163" s="132" t="s">
        <v>283</v>
      </c>
      <c r="D163" s="132" t="s">
        <v>192</v>
      </c>
      <c r="E163" s="133" t="s">
        <v>2468</v>
      </c>
      <c r="F163" s="134" t="s">
        <v>2469</v>
      </c>
      <c r="G163" s="135" t="s">
        <v>204</v>
      </c>
      <c r="H163" s="136">
        <v>2</v>
      </c>
      <c r="I163" s="137"/>
      <c r="J163" s="138">
        <f>ROUND(I163*H163,2)</f>
        <v>0</v>
      </c>
      <c r="K163" s="134" t="s">
        <v>1</v>
      </c>
      <c r="L163" s="31"/>
      <c r="M163" s="139" t="s">
        <v>1</v>
      </c>
      <c r="N163" s="140" t="s">
        <v>44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237</v>
      </c>
      <c r="AT163" s="143" t="s">
        <v>192</v>
      </c>
      <c r="AU163" s="143" t="s">
        <v>89</v>
      </c>
      <c r="AY163" s="16" t="s">
        <v>190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87</v>
      </c>
      <c r="BK163" s="144">
        <f>ROUND(I163*H163,2)</f>
        <v>0</v>
      </c>
      <c r="BL163" s="16" t="s">
        <v>237</v>
      </c>
      <c r="BM163" s="143" t="s">
        <v>286</v>
      </c>
    </row>
    <row r="164" spans="2:65" s="1" customFormat="1">
      <c r="B164" s="31"/>
      <c r="D164" s="145" t="s">
        <v>198</v>
      </c>
      <c r="F164" s="146" t="s">
        <v>2469</v>
      </c>
      <c r="I164" s="147"/>
      <c r="L164" s="31"/>
      <c r="M164" s="148"/>
      <c r="T164" s="55"/>
      <c r="AT164" s="16" t="s">
        <v>198</v>
      </c>
      <c r="AU164" s="16" t="s">
        <v>89</v>
      </c>
    </row>
    <row r="165" spans="2:65" s="1" customFormat="1" ht="24.2" customHeight="1">
      <c r="B165" s="31"/>
      <c r="C165" s="132" t="s">
        <v>243</v>
      </c>
      <c r="D165" s="132" t="s">
        <v>192</v>
      </c>
      <c r="E165" s="133" t="s">
        <v>2470</v>
      </c>
      <c r="F165" s="134" t="s">
        <v>2471</v>
      </c>
      <c r="G165" s="135" t="s">
        <v>204</v>
      </c>
      <c r="H165" s="136">
        <v>5</v>
      </c>
      <c r="I165" s="137"/>
      <c r="J165" s="138">
        <f>ROUND(I165*H165,2)</f>
        <v>0</v>
      </c>
      <c r="K165" s="134" t="s">
        <v>1</v>
      </c>
      <c r="L165" s="31"/>
      <c r="M165" s="139" t="s">
        <v>1</v>
      </c>
      <c r="N165" s="140" t="s">
        <v>44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237</v>
      </c>
      <c r="AT165" s="143" t="s">
        <v>192</v>
      </c>
      <c r="AU165" s="143" t="s">
        <v>89</v>
      </c>
      <c r="AY165" s="16" t="s">
        <v>190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87</v>
      </c>
      <c r="BK165" s="144">
        <f>ROUND(I165*H165,2)</f>
        <v>0</v>
      </c>
      <c r="BL165" s="16" t="s">
        <v>237</v>
      </c>
      <c r="BM165" s="143" t="s">
        <v>291</v>
      </c>
    </row>
    <row r="166" spans="2:65" s="1" customFormat="1">
      <c r="B166" s="31"/>
      <c r="D166" s="145" t="s">
        <v>198</v>
      </c>
      <c r="F166" s="146" t="s">
        <v>2469</v>
      </c>
      <c r="I166" s="147"/>
      <c r="L166" s="31"/>
      <c r="M166" s="148"/>
      <c r="T166" s="55"/>
      <c r="AT166" s="16" t="s">
        <v>198</v>
      </c>
      <c r="AU166" s="16" t="s">
        <v>89</v>
      </c>
    </row>
    <row r="167" spans="2:65" s="11" customFormat="1" ht="22.9" customHeight="1">
      <c r="B167" s="121"/>
      <c r="D167" s="122" t="s">
        <v>78</v>
      </c>
      <c r="E167" s="130" t="s">
        <v>1470</v>
      </c>
      <c r="F167" s="130" t="s">
        <v>1471</v>
      </c>
      <c r="I167" s="124"/>
      <c r="J167" s="131">
        <f>BK167</f>
        <v>0</v>
      </c>
      <c r="L167" s="121"/>
      <c r="M167" s="125"/>
      <c r="P167" s="126">
        <f>SUM(P168:P208)</f>
        <v>0</v>
      </c>
      <c r="R167" s="126">
        <f>SUM(R168:R208)</f>
        <v>2.2935672600000002E-2</v>
      </c>
      <c r="T167" s="127">
        <f>SUM(T168:T208)</f>
        <v>0</v>
      </c>
      <c r="AR167" s="122" t="s">
        <v>89</v>
      </c>
      <c r="AT167" s="128" t="s">
        <v>78</v>
      </c>
      <c r="AU167" s="128" t="s">
        <v>87</v>
      </c>
      <c r="AY167" s="122" t="s">
        <v>190</v>
      </c>
      <c r="BK167" s="129">
        <f>SUM(BK168:BK208)</f>
        <v>0</v>
      </c>
    </row>
    <row r="168" spans="2:65" s="1" customFormat="1" ht="24.2" customHeight="1">
      <c r="B168" s="31"/>
      <c r="C168" s="132" t="s">
        <v>294</v>
      </c>
      <c r="D168" s="132" t="s">
        <v>192</v>
      </c>
      <c r="E168" s="133" t="s">
        <v>2472</v>
      </c>
      <c r="F168" s="134" t="s">
        <v>2473</v>
      </c>
      <c r="G168" s="135" t="s">
        <v>204</v>
      </c>
      <c r="H168" s="136">
        <v>8</v>
      </c>
      <c r="I168" s="137"/>
      <c r="J168" s="138">
        <f>ROUND(I168*H168,2)</f>
        <v>0</v>
      </c>
      <c r="K168" s="134" t="s">
        <v>196</v>
      </c>
      <c r="L168" s="31"/>
      <c r="M168" s="139" t="s">
        <v>1</v>
      </c>
      <c r="N168" s="140" t="s">
        <v>44</v>
      </c>
      <c r="P168" s="141">
        <f>O168*H168</f>
        <v>0</v>
      </c>
      <c r="Q168" s="141">
        <v>2.3931319999999999E-4</v>
      </c>
      <c r="R168" s="141">
        <f>Q168*H168</f>
        <v>1.9145055999999999E-3</v>
      </c>
      <c r="S168" s="141">
        <v>0</v>
      </c>
      <c r="T168" s="142">
        <f>S168*H168</f>
        <v>0</v>
      </c>
      <c r="AR168" s="143" t="s">
        <v>237</v>
      </c>
      <c r="AT168" s="143" t="s">
        <v>192</v>
      </c>
      <c r="AU168" s="143" t="s">
        <v>89</v>
      </c>
      <c r="AY168" s="16" t="s">
        <v>190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87</v>
      </c>
      <c r="BK168" s="144">
        <f>ROUND(I168*H168,2)</f>
        <v>0</v>
      </c>
      <c r="BL168" s="16" t="s">
        <v>237</v>
      </c>
      <c r="BM168" s="143" t="s">
        <v>297</v>
      </c>
    </row>
    <row r="169" spans="2:65" s="1" customFormat="1">
      <c r="B169" s="31"/>
      <c r="D169" s="145" t="s">
        <v>198</v>
      </c>
      <c r="F169" s="146" t="s">
        <v>2474</v>
      </c>
      <c r="I169" s="147"/>
      <c r="L169" s="31"/>
      <c r="M169" s="148"/>
      <c r="T169" s="55"/>
      <c r="AT169" s="16" t="s">
        <v>198</v>
      </c>
      <c r="AU169" s="16" t="s">
        <v>89</v>
      </c>
    </row>
    <row r="170" spans="2:65" s="1" customFormat="1">
      <c r="B170" s="31"/>
      <c r="D170" s="149" t="s">
        <v>200</v>
      </c>
      <c r="F170" s="150" t="s">
        <v>2475</v>
      </c>
      <c r="I170" s="147"/>
      <c r="L170" s="31"/>
      <c r="M170" s="148"/>
      <c r="T170" s="55"/>
      <c r="AT170" s="16" t="s">
        <v>200</v>
      </c>
      <c r="AU170" s="16" t="s">
        <v>89</v>
      </c>
    </row>
    <row r="171" spans="2:65" s="1" customFormat="1" ht="24.2" customHeight="1">
      <c r="B171" s="31"/>
      <c r="C171" s="132" t="s">
        <v>248</v>
      </c>
      <c r="D171" s="132" t="s">
        <v>192</v>
      </c>
      <c r="E171" s="133" t="s">
        <v>2476</v>
      </c>
      <c r="F171" s="134" t="s">
        <v>2477</v>
      </c>
      <c r="G171" s="135" t="s">
        <v>204</v>
      </c>
      <c r="H171" s="136">
        <v>10</v>
      </c>
      <c r="I171" s="137"/>
      <c r="J171" s="138">
        <f>ROUND(I171*H171,2)</f>
        <v>0</v>
      </c>
      <c r="K171" s="134" t="s">
        <v>196</v>
      </c>
      <c r="L171" s="31"/>
      <c r="M171" s="139" t="s">
        <v>1</v>
      </c>
      <c r="N171" s="140" t="s">
        <v>44</v>
      </c>
      <c r="P171" s="141">
        <f>O171*H171</f>
        <v>0</v>
      </c>
      <c r="Q171" s="141">
        <v>2.1956999999999999E-4</v>
      </c>
      <c r="R171" s="141">
        <f>Q171*H171</f>
        <v>2.1957000000000001E-3</v>
      </c>
      <c r="S171" s="141">
        <v>0</v>
      </c>
      <c r="T171" s="142">
        <f>S171*H171</f>
        <v>0</v>
      </c>
      <c r="AR171" s="143" t="s">
        <v>237</v>
      </c>
      <c r="AT171" s="143" t="s">
        <v>192</v>
      </c>
      <c r="AU171" s="143" t="s">
        <v>89</v>
      </c>
      <c r="AY171" s="16" t="s">
        <v>190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87</v>
      </c>
      <c r="BK171" s="144">
        <f>ROUND(I171*H171,2)</f>
        <v>0</v>
      </c>
      <c r="BL171" s="16" t="s">
        <v>237</v>
      </c>
      <c r="BM171" s="143" t="s">
        <v>302</v>
      </c>
    </row>
    <row r="172" spans="2:65" s="1" customFormat="1">
      <c r="B172" s="31"/>
      <c r="D172" s="145" t="s">
        <v>198</v>
      </c>
      <c r="F172" s="146" t="s">
        <v>2478</v>
      </c>
      <c r="I172" s="147"/>
      <c r="L172" s="31"/>
      <c r="M172" s="148"/>
      <c r="T172" s="55"/>
      <c r="AT172" s="16" t="s">
        <v>198</v>
      </c>
      <c r="AU172" s="16" t="s">
        <v>89</v>
      </c>
    </row>
    <row r="173" spans="2:65" s="1" customFormat="1">
      <c r="B173" s="31"/>
      <c r="D173" s="149" t="s">
        <v>200</v>
      </c>
      <c r="F173" s="150" t="s">
        <v>2479</v>
      </c>
      <c r="I173" s="147"/>
      <c r="L173" s="31"/>
      <c r="M173" s="148"/>
      <c r="T173" s="55"/>
      <c r="AT173" s="16" t="s">
        <v>200</v>
      </c>
      <c r="AU173" s="16" t="s">
        <v>89</v>
      </c>
    </row>
    <row r="174" spans="2:65" s="1" customFormat="1" ht="21.75" customHeight="1">
      <c r="B174" s="31"/>
      <c r="C174" s="132" t="s">
        <v>7</v>
      </c>
      <c r="D174" s="132" t="s">
        <v>192</v>
      </c>
      <c r="E174" s="133" t="s">
        <v>2480</v>
      </c>
      <c r="F174" s="134" t="s">
        <v>2481</v>
      </c>
      <c r="G174" s="135" t="s">
        <v>204</v>
      </c>
      <c r="H174" s="136">
        <v>16</v>
      </c>
      <c r="I174" s="137"/>
      <c r="J174" s="138">
        <f>ROUND(I174*H174,2)</f>
        <v>0</v>
      </c>
      <c r="K174" s="134" t="s">
        <v>196</v>
      </c>
      <c r="L174" s="31"/>
      <c r="M174" s="139" t="s">
        <v>1</v>
      </c>
      <c r="N174" s="140" t="s">
        <v>44</v>
      </c>
      <c r="P174" s="141">
        <f>O174*H174</f>
        <v>0</v>
      </c>
      <c r="Q174" s="141">
        <v>2.0956999999999999E-4</v>
      </c>
      <c r="R174" s="141">
        <f>Q174*H174</f>
        <v>3.3531199999999998E-3</v>
      </c>
      <c r="S174" s="141">
        <v>0</v>
      </c>
      <c r="T174" s="142">
        <f>S174*H174</f>
        <v>0</v>
      </c>
      <c r="AR174" s="143" t="s">
        <v>237</v>
      </c>
      <c r="AT174" s="143" t="s">
        <v>192</v>
      </c>
      <c r="AU174" s="143" t="s">
        <v>89</v>
      </c>
      <c r="AY174" s="16" t="s">
        <v>190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87</v>
      </c>
      <c r="BK174" s="144">
        <f>ROUND(I174*H174,2)</f>
        <v>0</v>
      </c>
      <c r="BL174" s="16" t="s">
        <v>237</v>
      </c>
      <c r="BM174" s="143" t="s">
        <v>307</v>
      </c>
    </row>
    <row r="175" spans="2:65" s="1" customFormat="1" ht="19.5">
      <c r="B175" s="31"/>
      <c r="D175" s="145" t="s">
        <v>198</v>
      </c>
      <c r="F175" s="146" t="s">
        <v>2482</v>
      </c>
      <c r="I175" s="147"/>
      <c r="L175" s="31"/>
      <c r="M175" s="148"/>
      <c r="T175" s="55"/>
      <c r="AT175" s="16" t="s">
        <v>198</v>
      </c>
      <c r="AU175" s="16" t="s">
        <v>89</v>
      </c>
    </row>
    <row r="176" spans="2:65" s="1" customFormat="1">
      <c r="B176" s="31"/>
      <c r="D176" s="149" t="s">
        <v>200</v>
      </c>
      <c r="F176" s="150" t="s">
        <v>2483</v>
      </c>
      <c r="I176" s="147"/>
      <c r="L176" s="31"/>
      <c r="M176" s="148"/>
      <c r="T176" s="55"/>
      <c r="AT176" s="16" t="s">
        <v>200</v>
      </c>
      <c r="AU176" s="16" t="s">
        <v>89</v>
      </c>
    </row>
    <row r="177" spans="2:65" s="1" customFormat="1" ht="24.2" customHeight="1">
      <c r="B177" s="31"/>
      <c r="C177" s="132" t="s">
        <v>254</v>
      </c>
      <c r="D177" s="132" t="s">
        <v>192</v>
      </c>
      <c r="E177" s="133" t="s">
        <v>2484</v>
      </c>
      <c r="F177" s="134" t="s">
        <v>2485</v>
      </c>
      <c r="G177" s="135" t="s">
        <v>204</v>
      </c>
      <c r="H177" s="136">
        <v>4</v>
      </c>
      <c r="I177" s="137"/>
      <c r="J177" s="138">
        <f>ROUND(I177*H177,2)</f>
        <v>0</v>
      </c>
      <c r="K177" s="134" t="s">
        <v>196</v>
      </c>
      <c r="L177" s="31"/>
      <c r="M177" s="139" t="s">
        <v>1</v>
      </c>
      <c r="N177" s="140" t="s">
        <v>44</v>
      </c>
      <c r="P177" s="141">
        <f>O177*H177</f>
        <v>0</v>
      </c>
      <c r="Q177" s="141">
        <v>1.0695699999999999E-3</v>
      </c>
      <c r="R177" s="141">
        <f>Q177*H177</f>
        <v>4.2782799999999998E-3</v>
      </c>
      <c r="S177" s="141">
        <v>0</v>
      </c>
      <c r="T177" s="142">
        <f>S177*H177</f>
        <v>0</v>
      </c>
      <c r="AR177" s="143" t="s">
        <v>237</v>
      </c>
      <c r="AT177" s="143" t="s">
        <v>192</v>
      </c>
      <c r="AU177" s="143" t="s">
        <v>89</v>
      </c>
      <c r="AY177" s="16" t="s">
        <v>190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87</v>
      </c>
      <c r="BK177" s="144">
        <f>ROUND(I177*H177,2)</f>
        <v>0</v>
      </c>
      <c r="BL177" s="16" t="s">
        <v>237</v>
      </c>
      <c r="BM177" s="143" t="s">
        <v>312</v>
      </c>
    </row>
    <row r="178" spans="2:65" s="1" customFormat="1" ht="19.5">
      <c r="B178" s="31"/>
      <c r="D178" s="145" t="s">
        <v>198</v>
      </c>
      <c r="F178" s="146" t="s">
        <v>2486</v>
      </c>
      <c r="I178" s="147"/>
      <c r="L178" s="31"/>
      <c r="M178" s="148"/>
      <c r="T178" s="55"/>
      <c r="AT178" s="16" t="s">
        <v>198</v>
      </c>
      <c r="AU178" s="16" t="s">
        <v>89</v>
      </c>
    </row>
    <row r="179" spans="2:65" s="1" customFormat="1">
      <c r="B179" s="31"/>
      <c r="D179" s="149" t="s">
        <v>200</v>
      </c>
      <c r="F179" s="150" t="s">
        <v>2487</v>
      </c>
      <c r="I179" s="147"/>
      <c r="L179" s="31"/>
      <c r="M179" s="148"/>
      <c r="T179" s="55"/>
      <c r="AT179" s="16" t="s">
        <v>200</v>
      </c>
      <c r="AU179" s="16" t="s">
        <v>89</v>
      </c>
    </row>
    <row r="180" spans="2:65" s="1" customFormat="1" ht="21.75" customHeight="1">
      <c r="B180" s="31"/>
      <c r="C180" s="132" t="s">
        <v>315</v>
      </c>
      <c r="D180" s="132" t="s">
        <v>192</v>
      </c>
      <c r="E180" s="133" t="s">
        <v>2488</v>
      </c>
      <c r="F180" s="134" t="s">
        <v>2489</v>
      </c>
      <c r="G180" s="135" t="s">
        <v>204</v>
      </c>
      <c r="H180" s="136">
        <v>2</v>
      </c>
      <c r="I180" s="137"/>
      <c r="J180" s="138">
        <f>ROUND(I180*H180,2)</f>
        <v>0</v>
      </c>
      <c r="K180" s="134" t="s">
        <v>196</v>
      </c>
      <c r="L180" s="31"/>
      <c r="M180" s="139" t="s">
        <v>1</v>
      </c>
      <c r="N180" s="140" t="s">
        <v>44</v>
      </c>
      <c r="P180" s="141">
        <f>O180*H180</f>
        <v>0</v>
      </c>
      <c r="Q180" s="141">
        <v>1.67957E-3</v>
      </c>
      <c r="R180" s="141">
        <f>Q180*H180</f>
        <v>3.35914E-3</v>
      </c>
      <c r="S180" s="141">
        <v>0</v>
      </c>
      <c r="T180" s="142">
        <f>S180*H180</f>
        <v>0</v>
      </c>
      <c r="AR180" s="143" t="s">
        <v>237</v>
      </c>
      <c r="AT180" s="143" t="s">
        <v>192</v>
      </c>
      <c r="AU180" s="143" t="s">
        <v>89</v>
      </c>
      <c r="AY180" s="16" t="s">
        <v>190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87</v>
      </c>
      <c r="BK180" s="144">
        <f>ROUND(I180*H180,2)</f>
        <v>0</v>
      </c>
      <c r="BL180" s="16" t="s">
        <v>237</v>
      </c>
      <c r="BM180" s="143" t="s">
        <v>318</v>
      </c>
    </row>
    <row r="181" spans="2:65" s="1" customFormat="1" ht="19.5">
      <c r="B181" s="31"/>
      <c r="D181" s="145" t="s">
        <v>198</v>
      </c>
      <c r="F181" s="146" t="s">
        <v>2490</v>
      </c>
      <c r="I181" s="147"/>
      <c r="L181" s="31"/>
      <c r="M181" s="148"/>
      <c r="T181" s="55"/>
      <c r="AT181" s="16" t="s">
        <v>198</v>
      </c>
      <c r="AU181" s="16" t="s">
        <v>89</v>
      </c>
    </row>
    <row r="182" spans="2:65" s="1" customFormat="1">
      <c r="B182" s="31"/>
      <c r="D182" s="149" t="s">
        <v>200</v>
      </c>
      <c r="F182" s="150" t="s">
        <v>2491</v>
      </c>
      <c r="I182" s="147"/>
      <c r="L182" s="31"/>
      <c r="M182" s="148"/>
      <c r="T182" s="55"/>
      <c r="AT182" s="16" t="s">
        <v>200</v>
      </c>
      <c r="AU182" s="16" t="s">
        <v>89</v>
      </c>
    </row>
    <row r="183" spans="2:65" s="1" customFormat="1" ht="16.5" customHeight="1">
      <c r="B183" s="31"/>
      <c r="C183" s="152" t="s">
        <v>259</v>
      </c>
      <c r="D183" s="152" t="s">
        <v>426</v>
      </c>
      <c r="E183" s="153" t="s">
        <v>2492</v>
      </c>
      <c r="F183" s="154" t="s">
        <v>2493</v>
      </c>
      <c r="G183" s="155" t="s">
        <v>204</v>
      </c>
      <c r="H183" s="156">
        <v>4</v>
      </c>
      <c r="I183" s="157"/>
      <c r="J183" s="158">
        <f>ROUND(I183*H183,2)</f>
        <v>0</v>
      </c>
      <c r="K183" s="154" t="s">
        <v>196</v>
      </c>
      <c r="L183" s="159"/>
      <c r="M183" s="160" t="s">
        <v>1</v>
      </c>
      <c r="N183" s="161" t="s">
        <v>44</v>
      </c>
      <c r="P183" s="141">
        <f>O183*H183</f>
        <v>0</v>
      </c>
      <c r="Q183" s="141">
        <v>1.6000000000000001E-4</v>
      </c>
      <c r="R183" s="141">
        <f>Q183*H183</f>
        <v>6.4000000000000005E-4</v>
      </c>
      <c r="S183" s="141">
        <v>0</v>
      </c>
      <c r="T183" s="142">
        <f>S183*H183</f>
        <v>0</v>
      </c>
      <c r="AR183" s="143" t="s">
        <v>281</v>
      </c>
      <c r="AT183" s="143" t="s">
        <v>426</v>
      </c>
      <c r="AU183" s="143" t="s">
        <v>89</v>
      </c>
      <c r="AY183" s="16" t="s">
        <v>190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87</v>
      </c>
      <c r="BK183" s="144">
        <f>ROUND(I183*H183,2)</f>
        <v>0</v>
      </c>
      <c r="BL183" s="16" t="s">
        <v>237</v>
      </c>
      <c r="BM183" s="143" t="s">
        <v>323</v>
      </c>
    </row>
    <row r="184" spans="2:65" s="1" customFormat="1">
      <c r="B184" s="31"/>
      <c r="D184" s="145" t="s">
        <v>198</v>
      </c>
      <c r="F184" s="146" t="s">
        <v>2493</v>
      </c>
      <c r="I184" s="147"/>
      <c r="L184" s="31"/>
      <c r="M184" s="148"/>
      <c r="T184" s="55"/>
      <c r="AT184" s="16" t="s">
        <v>198</v>
      </c>
      <c r="AU184" s="16" t="s">
        <v>89</v>
      </c>
    </row>
    <row r="185" spans="2:65" s="1" customFormat="1" ht="16.5" customHeight="1">
      <c r="B185" s="31"/>
      <c r="C185" s="132" t="s">
        <v>329</v>
      </c>
      <c r="D185" s="132" t="s">
        <v>192</v>
      </c>
      <c r="E185" s="133" t="s">
        <v>1482</v>
      </c>
      <c r="F185" s="134" t="s">
        <v>1483</v>
      </c>
      <c r="G185" s="135" t="s">
        <v>204</v>
      </c>
      <c r="H185" s="136">
        <v>4</v>
      </c>
      <c r="I185" s="137"/>
      <c r="J185" s="138">
        <f>ROUND(I185*H185,2)</f>
        <v>0</v>
      </c>
      <c r="K185" s="134" t="s">
        <v>196</v>
      </c>
      <c r="L185" s="31"/>
      <c r="M185" s="139" t="s">
        <v>1</v>
      </c>
      <c r="N185" s="140" t="s">
        <v>44</v>
      </c>
      <c r="P185" s="141">
        <f>O185*H185</f>
        <v>0</v>
      </c>
      <c r="Q185" s="141">
        <v>7.8536999999999997E-5</v>
      </c>
      <c r="R185" s="141">
        <f>Q185*H185</f>
        <v>3.1414799999999999E-4</v>
      </c>
      <c r="S185" s="141">
        <v>0</v>
      </c>
      <c r="T185" s="142">
        <f>S185*H185</f>
        <v>0</v>
      </c>
      <c r="AR185" s="143" t="s">
        <v>237</v>
      </c>
      <c r="AT185" s="143" t="s">
        <v>192</v>
      </c>
      <c r="AU185" s="143" t="s">
        <v>89</v>
      </c>
      <c r="AY185" s="16" t="s">
        <v>190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87</v>
      </c>
      <c r="BK185" s="144">
        <f>ROUND(I185*H185,2)</f>
        <v>0</v>
      </c>
      <c r="BL185" s="16" t="s">
        <v>237</v>
      </c>
      <c r="BM185" s="143" t="s">
        <v>332</v>
      </c>
    </row>
    <row r="186" spans="2:65" s="1" customFormat="1">
      <c r="B186" s="31"/>
      <c r="D186" s="145" t="s">
        <v>198</v>
      </c>
      <c r="F186" s="146" t="s">
        <v>1485</v>
      </c>
      <c r="I186" s="147"/>
      <c r="L186" s="31"/>
      <c r="M186" s="148"/>
      <c r="T186" s="55"/>
      <c r="AT186" s="16" t="s">
        <v>198</v>
      </c>
      <c r="AU186" s="16" t="s">
        <v>89</v>
      </c>
    </row>
    <row r="187" spans="2:65" s="1" customFormat="1">
      <c r="B187" s="31"/>
      <c r="D187" s="149" t="s">
        <v>200</v>
      </c>
      <c r="F187" s="150" t="s">
        <v>1486</v>
      </c>
      <c r="I187" s="147"/>
      <c r="L187" s="31"/>
      <c r="M187" s="148"/>
      <c r="T187" s="55"/>
      <c r="AT187" s="16" t="s">
        <v>200</v>
      </c>
      <c r="AU187" s="16" t="s">
        <v>89</v>
      </c>
    </row>
    <row r="188" spans="2:65" s="1" customFormat="1" ht="16.5" customHeight="1">
      <c r="B188" s="31"/>
      <c r="C188" s="152" t="s">
        <v>266</v>
      </c>
      <c r="D188" s="152" t="s">
        <v>426</v>
      </c>
      <c r="E188" s="153" t="s">
        <v>2494</v>
      </c>
      <c r="F188" s="154" t="s">
        <v>2495</v>
      </c>
      <c r="G188" s="155" t="s">
        <v>204</v>
      </c>
      <c r="H188" s="156">
        <v>1</v>
      </c>
      <c r="I188" s="157"/>
      <c r="J188" s="158">
        <f>ROUND(I188*H188,2)</f>
        <v>0</v>
      </c>
      <c r="K188" s="154" t="s">
        <v>1</v>
      </c>
      <c r="L188" s="159"/>
      <c r="M188" s="160" t="s">
        <v>1</v>
      </c>
      <c r="N188" s="161" t="s">
        <v>44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281</v>
      </c>
      <c r="AT188" s="143" t="s">
        <v>426</v>
      </c>
      <c r="AU188" s="143" t="s">
        <v>89</v>
      </c>
      <c r="AY188" s="16" t="s">
        <v>190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87</v>
      </c>
      <c r="BK188" s="144">
        <f>ROUND(I188*H188,2)</f>
        <v>0</v>
      </c>
      <c r="BL188" s="16" t="s">
        <v>237</v>
      </c>
      <c r="BM188" s="143" t="s">
        <v>337</v>
      </c>
    </row>
    <row r="189" spans="2:65" s="1" customFormat="1">
      <c r="B189" s="31"/>
      <c r="D189" s="145" t="s">
        <v>198</v>
      </c>
      <c r="F189" s="146" t="s">
        <v>2495</v>
      </c>
      <c r="I189" s="147"/>
      <c r="L189" s="31"/>
      <c r="M189" s="148"/>
      <c r="T189" s="55"/>
      <c r="AT189" s="16" t="s">
        <v>198</v>
      </c>
      <c r="AU189" s="16" t="s">
        <v>89</v>
      </c>
    </row>
    <row r="190" spans="2:65" s="1" customFormat="1" ht="16.5" customHeight="1">
      <c r="B190" s="31"/>
      <c r="C190" s="132" t="s">
        <v>340</v>
      </c>
      <c r="D190" s="132" t="s">
        <v>192</v>
      </c>
      <c r="E190" s="133" t="s">
        <v>2496</v>
      </c>
      <c r="F190" s="134" t="s">
        <v>2497</v>
      </c>
      <c r="G190" s="135" t="s">
        <v>204</v>
      </c>
      <c r="H190" s="136">
        <v>1</v>
      </c>
      <c r="I190" s="137"/>
      <c r="J190" s="138">
        <f>ROUND(I190*H190,2)</f>
        <v>0</v>
      </c>
      <c r="K190" s="134" t="s">
        <v>196</v>
      </c>
      <c r="L190" s="31"/>
      <c r="M190" s="139" t="s">
        <v>1</v>
      </c>
      <c r="N190" s="140" t="s">
        <v>44</v>
      </c>
      <c r="P190" s="141">
        <f>O190*H190</f>
        <v>0</v>
      </c>
      <c r="Q190" s="141">
        <v>2.3579100000000001E-4</v>
      </c>
      <c r="R190" s="141">
        <f>Q190*H190</f>
        <v>2.3579100000000001E-4</v>
      </c>
      <c r="S190" s="141">
        <v>0</v>
      </c>
      <c r="T190" s="142">
        <f>S190*H190</f>
        <v>0</v>
      </c>
      <c r="AR190" s="143" t="s">
        <v>237</v>
      </c>
      <c r="AT190" s="143" t="s">
        <v>192</v>
      </c>
      <c r="AU190" s="143" t="s">
        <v>89</v>
      </c>
      <c r="AY190" s="16" t="s">
        <v>190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87</v>
      </c>
      <c r="BK190" s="144">
        <f>ROUND(I190*H190,2)</f>
        <v>0</v>
      </c>
      <c r="BL190" s="16" t="s">
        <v>237</v>
      </c>
      <c r="BM190" s="143" t="s">
        <v>343</v>
      </c>
    </row>
    <row r="191" spans="2:65" s="1" customFormat="1">
      <c r="B191" s="31"/>
      <c r="D191" s="145" t="s">
        <v>198</v>
      </c>
      <c r="F191" s="146" t="s">
        <v>2498</v>
      </c>
      <c r="I191" s="147"/>
      <c r="L191" s="31"/>
      <c r="M191" s="148"/>
      <c r="T191" s="55"/>
      <c r="AT191" s="16" t="s">
        <v>198</v>
      </c>
      <c r="AU191" s="16" t="s">
        <v>89</v>
      </c>
    </row>
    <row r="192" spans="2:65" s="1" customFormat="1">
      <c r="B192" s="31"/>
      <c r="D192" s="149" t="s">
        <v>200</v>
      </c>
      <c r="F192" s="150" t="s">
        <v>2499</v>
      </c>
      <c r="I192" s="147"/>
      <c r="L192" s="31"/>
      <c r="M192" s="148"/>
      <c r="T192" s="55"/>
      <c r="AT192" s="16" t="s">
        <v>200</v>
      </c>
      <c r="AU192" s="16" t="s">
        <v>89</v>
      </c>
    </row>
    <row r="193" spans="2:65" s="1" customFormat="1" ht="24.2" customHeight="1">
      <c r="B193" s="31"/>
      <c r="C193" s="132" t="s">
        <v>271</v>
      </c>
      <c r="D193" s="132" t="s">
        <v>192</v>
      </c>
      <c r="E193" s="133" t="s">
        <v>2500</v>
      </c>
      <c r="F193" s="134" t="s">
        <v>2501</v>
      </c>
      <c r="G193" s="135" t="s">
        <v>204</v>
      </c>
      <c r="H193" s="136">
        <v>4</v>
      </c>
      <c r="I193" s="137"/>
      <c r="J193" s="138">
        <f>ROUND(I193*H193,2)</f>
        <v>0</v>
      </c>
      <c r="K193" s="134" t="s">
        <v>1</v>
      </c>
      <c r="L193" s="31"/>
      <c r="M193" s="139" t="s">
        <v>1</v>
      </c>
      <c r="N193" s="140" t="s">
        <v>44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237</v>
      </c>
      <c r="AT193" s="143" t="s">
        <v>192</v>
      </c>
      <c r="AU193" s="143" t="s">
        <v>89</v>
      </c>
      <c r="AY193" s="16" t="s">
        <v>190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6" t="s">
        <v>87</v>
      </c>
      <c r="BK193" s="144">
        <f>ROUND(I193*H193,2)</f>
        <v>0</v>
      </c>
      <c r="BL193" s="16" t="s">
        <v>237</v>
      </c>
      <c r="BM193" s="143" t="s">
        <v>348</v>
      </c>
    </row>
    <row r="194" spans="2:65" s="1" customFormat="1">
      <c r="B194" s="31"/>
      <c r="D194" s="145" t="s">
        <v>198</v>
      </c>
      <c r="F194" s="146" t="s">
        <v>2502</v>
      </c>
      <c r="I194" s="147"/>
      <c r="L194" s="31"/>
      <c r="M194" s="148"/>
      <c r="T194" s="55"/>
      <c r="AT194" s="16" t="s">
        <v>198</v>
      </c>
      <c r="AU194" s="16" t="s">
        <v>89</v>
      </c>
    </row>
    <row r="195" spans="2:65" s="1" customFormat="1" ht="29.25">
      <c r="B195" s="31"/>
      <c r="D195" s="145" t="s">
        <v>403</v>
      </c>
      <c r="F195" s="151" t="s">
        <v>2503</v>
      </c>
      <c r="I195" s="147"/>
      <c r="L195" s="31"/>
      <c r="M195" s="148"/>
      <c r="T195" s="55"/>
      <c r="AT195" s="16" t="s">
        <v>403</v>
      </c>
      <c r="AU195" s="16" t="s">
        <v>89</v>
      </c>
    </row>
    <row r="196" spans="2:65" s="1" customFormat="1" ht="24.2" customHeight="1">
      <c r="B196" s="31"/>
      <c r="C196" s="132" t="s">
        <v>351</v>
      </c>
      <c r="D196" s="132" t="s">
        <v>192</v>
      </c>
      <c r="E196" s="133" t="s">
        <v>2504</v>
      </c>
      <c r="F196" s="134" t="s">
        <v>2505</v>
      </c>
      <c r="G196" s="135" t="s">
        <v>204</v>
      </c>
      <c r="H196" s="136">
        <v>1</v>
      </c>
      <c r="I196" s="137"/>
      <c r="J196" s="138">
        <f>ROUND(I196*H196,2)</f>
        <v>0</v>
      </c>
      <c r="K196" s="134" t="s">
        <v>1</v>
      </c>
      <c r="L196" s="31"/>
      <c r="M196" s="139" t="s">
        <v>1</v>
      </c>
      <c r="N196" s="140" t="s">
        <v>44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237</v>
      </c>
      <c r="AT196" s="143" t="s">
        <v>192</v>
      </c>
      <c r="AU196" s="143" t="s">
        <v>89</v>
      </c>
      <c r="AY196" s="16" t="s">
        <v>190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87</v>
      </c>
      <c r="BK196" s="144">
        <f>ROUND(I196*H196,2)</f>
        <v>0</v>
      </c>
      <c r="BL196" s="16" t="s">
        <v>237</v>
      </c>
      <c r="BM196" s="143" t="s">
        <v>354</v>
      </c>
    </row>
    <row r="197" spans="2:65" s="1" customFormat="1">
      <c r="B197" s="31"/>
      <c r="D197" s="145" t="s">
        <v>198</v>
      </c>
      <c r="F197" s="146" t="s">
        <v>2506</v>
      </c>
      <c r="I197" s="147"/>
      <c r="L197" s="31"/>
      <c r="M197" s="148"/>
      <c r="T197" s="55"/>
      <c r="AT197" s="16" t="s">
        <v>198</v>
      </c>
      <c r="AU197" s="16" t="s">
        <v>89</v>
      </c>
    </row>
    <row r="198" spans="2:65" s="1" customFormat="1" ht="29.25">
      <c r="B198" s="31"/>
      <c r="D198" s="145" t="s">
        <v>403</v>
      </c>
      <c r="F198" s="151" t="s">
        <v>2507</v>
      </c>
      <c r="I198" s="147"/>
      <c r="L198" s="31"/>
      <c r="M198" s="148"/>
      <c r="T198" s="55"/>
      <c r="AT198" s="16" t="s">
        <v>403</v>
      </c>
      <c r="AU198" s="16" t="s">
        <v>89</v>
      </c>
    </row>
    <row r="199" spans="2:65" s="1" customFormat="1" ht="24.2" customHeight="1">
      <c r="B199" s="31"/>
      <c r="C199" s="132" t="s">
        <v>277</v>
      </c>
      <c r="D199" s="132" t="s">
        <v>192</v>
      </c>
      <c r="E199" s="133" t="s">
        <v>2508</v>
      </c>
      <c r="F199" s="134" t="s">
        <v>2509</v>
      </c>
      <c r="G199" s="135" t="s">
        <v>204</v>
      </c>
      <c r="H199" s="136">
        <v>12</v>
      </c>
      <c r="I199" s="137"/>
      <c r="J199" s="138">
        <f>ROUND(I199*H199,2)</f>
        <v>0</v>
      </c>
      <c r="K199" s="134" t="s">
        <v>196</v>
      </c>
      <c r="L199" s="31"/>
      <c r="M199" s="139" t="s">
        <v>1</v>
      </c>
      <c r="N199" s="140" t="s">
        <v>44</v>
      </c>
      <c r="P199" s="141">
        <f>O199*H199</f>
        <v>0</v>
      </c>
      <c r="Q199" s="141">
        <v>5.2756999999999999E-4</v>
      </c>
      <c r="R199" s="141">
        <f>Q199*H199</f>
        <v>6.3308399999999999E-3</v>
      </c>
      <c r="S199" s="141">
        <v>0</v>
      </c>
      <c r="T199" s="142">
        <f>S199*H199</f>
        <v>0</v>
      </c>
      <c r="AR199" s="143" t="s">
        <v>237</v>
      </c>
      <c r="AT199" s="143" t="s">
        <v>192</v>
      </c>
      <c r="AU199" s="143" t="s">
        <v>89</v>
      </c>
      <c r="AY199" s="16" t="s">
        <v>190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87</v>
      </c>
      <c r="BK199" s="144">
        <f>ROUND(I199*H199,2)</f>
        <v>0</v>
      </c>
      <c r="BL199" s="16" t="s">
        <v>237</v>
      </c>
      <c r="BM199" s="143" t="s">
        <v>357</v>
      </c>
    </row>
    <row r="200" spans="2:65" s="1" customFormat="1" ht="19.5">
      <c r="B200" s="31"/>
      <c r="D200" s="145" t="s">
        <v>198</v>
      </c>
      <c r="F200" s="146" t="s">
        <v>2510</v>
      </c>
      <c r="I200" s="147"/>
      <c r="L200" s="31"/>
      <c r="M200" s="148"/>
      <c r="T200" s="55"/>
      <c r="AT200" s="16" t="s">
        <v>198</v>
      </c>
      <c r="AU200" s="16" t="s">
        <v>89</v>
      </c>
    </row>
    <row r="201" spans="2:65" s="1" customFormat="1">
      <c r="B201" s="31"/>
      <c r="D201" s="149" t="s">
        <v>200</v>
      </c>
      <c r="F201" s="150" t="s">
        <v>2511</v>
      </c>
      <c r="I201" s="147"/>
      <c r="L201" s="31"/>
      <c r="M201" s="148"/>
      <c r="T201" s="55"/>
      <c r="AT201" s="16" t="s">
        <v>200</v>
      </c>
      <c r="AU201" s="16" t="s">
        <v>89</v>
      </c>
    </row>
    <row r="202" spans="2:65" s="1" customFormat="1" ht="21.75" customHeight="1">
      <c r="B202" s="31"/>
      <c r="C202" s="152" t="s">
        <v>358</v>
      </c>
      <c r="D202" s="152" t="s">
        <v>426</v>
      </c>
      <c r="E202" s="153" t="s">
        <v>2512</v>
      </c>
      <c r="F202" s="154" t="s">
        <v>2513</v>
      </c>
      <c r="G202" s="155" t="s">
        <v>204</v>
      </c>
      <c r="H202" s="156">
        <v>2</v>
      </c>
      <c r="I202" s="157"/>
      <c r="J202" s="158">
        <f>ROUND(I202*H202,2)</f>
        <v>0</v>
      </c>
      <c r="K202" s="154" t="s">
        <v>1</v>
      </c>
      <c r="L202" s="159"/>
      <c r="M202" s="160" t="s">
        <v>1</v>
      </c>
      <c r="N202" s="161" t="s">
        <v>44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281</v>
      </c>
      <c r="AT202" s="143" t="s">
        <v>426</v>
      </c>
      <c r="AU202" s="143" t="s">
        <v>89</v>
      </c>
      <c r="AY202" s="16" t="s">
        <v>190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87</v>
      </c>
      <c r="BK202" s="144">
        <f>ROUND(I202*H202,2)</f>
        <v>0</v>
      </c>
      <c r="BL202" s="16" t="s">
        <v>237</v>
      </c>
      <c r="BM202" s="143" t="s">
        <v>361</v>
      </c>
    </row>
    <row r="203" spans="2:65" s="1" customFormat="1">
      <c r="B203" s="31"/>
      <c r="D203" s="145" t="s">
        <v>198</v>
      </c>
      <c r="F203" s="146" t="s">
        <v>2513</v>
      </c>
      <c r="I203" s="147"/>
      <c r="L203" s="31"/>
      <c r="M203" s="148"/>
      <c r="T203" s="55"/>
      <c r="AT203" s="16" t="s">
        <v>198</v>
      </c>
      <c r="AU203" s="16" t="s">
        <v>89</v>
      </c>
    </row>
    <row r="204" spans="2:65" s="1" customFormat="1" ht="21.75" customHeight="1">
      <c r="B204" s="31"/>
      <c r="C204" s="152" t="s">
        <v>281</v>
      </c>
      <c r="D204" s="152" t="s">
        <v>426</v>
      </c>
      <c r="E204" s="153" t="s">
        <v>2514</v>
      </c>
      <c r="F204" s="154" t="s">
        <v>2515</v>
      </c>
      <c r="G204" s="155" t="s">
        <v>204</v>
      </c>
      <c r="H204" s="156">
        <v>4</v>
      </c>
      <c r="I204" s="157"/>
      <c r="J204" s="158">
        <f>ROUND(I204*H204,2)</f>
        <v>0</v>
      </c>
      <c r="K204" s="154" t="s">
        <v>1</v>
      </c>
      <c r="L204" s="159"/>
      <c r="M204" s="160" t="s">
        <v>1</v>
      </c>
      <c r="N204" s="161" t="s">
        <v>44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281</v>
      </c>
      <c r="AT204" s="143" t="s">
        <v>426</v>
      </c>
      <c r="AU204" s="143" t="s">
        <v>89</v>
      </c>
      <c r="AY204" s="16" t="s">
        <v>190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87</v>
      </c>
      <c r="BK204" s="144">
        <f>ROUND(I204*H204,2)</f>
        <v>0</v>
      </c>
      <c r="BL204" s="16" t="s">
        <v>237</v>
      </c>
      <c r="BM204" s="143" t="s">
        <v>369</v>
      </c>
    </row>
    <row r="205" spans="2:65" s="1" customFormat="1">
      <c r="B205" s="31"/>
      <c r="D205" s="145" t="s">
        <v>198</v>
      </c>
      <c r="F205" s="146" t="s">
        <v>2515</v>
      </c>
      <c r="I205" s="147"/>
      <c r="L205" s="31"/>
      <c r="M205" s="148"/>
      <c r="T205" s="55"/>
      <c r="AT205" s="16" t="s">
        <v>198</v>
      </c>
      <c r="AU205" s="16" t="s">
        <v>89</v>
      </c>
    </row>
    <row r="206" spans="2:65" s="1" customFormat="1" ht="16.5" customHeight="1">
      <c r="B206" s="31"/>
      <c r="C206" s="132" t="s">
        <v>372</v>
      </c>
      <c r="D206" s="132" t="s">
        <v>192</v>
      </c>
      <c r="E206" s="133" t="s">
        <v>1482</v>
      </c>
      <c r="F206" s="134" t="s">
        <v>1483</v>
      </c>
      <c r="G206" s="135" t="s">
        <v>204</v>
      </c>
      <c r="H206" s="136">
        <v>4</v>
      </c>
      <c r="I206" s="137"/>
      <c r="J206" s="138">
        <f>ROUND(I206*H206,2)</f>
        <v>0</v>
      </c>
      <c r="K206" s="134" t="s">
        <v>196</v>
      </c>
      <c r="L206" s="31"/>
      <c r="M206" s="139" t="s">
        <v>1</v>
      </c>
      <c r="N206" s="140" t="s">
        <v>44</v>
      </c>
      <c r="P206" s="141">
        <f>O206*H206</f>
        <v>0</v>
      </c>
      <c r="Q206" s="141">
        <v>7.8536999999999997E-5</v>
      </c>
      <c r="R206" s="141">
        <f>Q206*H206</f>
        <v>3.1414799999999999E-4</v>
      </c>
      <c r="S206" s="141">
        <v>0</v>
      </c>
      <c r="T206" s="142">
        <f>S206*H206</f>
        <v>0</v>
      </c>
      <c r="AR206" s="143" t="s">
        <v>237</v>
      </c>
      <c r="AT206" s="143" t="s">
        <v>192</v>
      </c>
      <c r="AU206" s="143" t="s">
        <v>89</v>
      </c>
      <c r="AY206" s="16" t="s">
        <v>190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87</v>
      </c>
      <c r="BK206" s="144">
        <f>ROUND(I206*H206,2)</f>
        <v>0</v>
      </c>
      <c r="BL206" s="16" t="s">
        <v>237</v>
      </c>
      <c r="BM206" s="143" t="s">
        <v>375</v>
      </c>
    </row>
    <row r="207" spans="2:65" s="1" customFormat="1">
      <c r="B207" s="31"/>
      <c r="D207" s="145" t="s">
        <v>198</v>
      </c>
      <c r="F207" s="146" t="s">
        <v>1485</v>
      </c>
      <c r="I207" s="147"/>
      <c r="L207" s="31"/>
      <c r="M207" s="148"/>
      <c r="T207" s="55"/>
      <c r="AT207" s="16" t="s">
        <v>198</v>
      </c>
      <c r="AU207" s="16" t="s">
        <v>89</v>
      </c>
    </row>
    <row r="208" spans="2:65" s="1" customFormat="1">
      <c r="B208" s="31"/>
      <c r="D208" s="149" t="s">
        <v>200</v>
      </c>
      <c r="F208" s="150" t="s">
        <v>1486</v>
      </c>
      <c r="I208" s="147"/>
      <c r="L208" s="31"/>
      <c r="M208" s="148"/>
      <c r="T208" s="55"/>
      <c r="AT208" s="16" t="s">
        <v>200</v>
      </c>
      <c r="AU208" s="16" t="s">
        <v>89</v>
      </c>
    </row>
    <row r="209" spans="2:65" s="11" customFormat="1" ht="25.9" customHeight="1">
      <c r="B209" s="121"/>
      <c r="D209" s="122" t="s">
        <v>78</v>
      </c>
      <c r="E209" s="123" t="s">
        <v>2516</v>
      </c>
      <c r="F209" s="123" t="s">
        <v>2517</v>
      </c>
      <c r="I209" s="124"/>
      <c r="J209" s="112">
        <f>BK209</f>
        <v>0</v>
      </c>
      <c r="L209" s="121"/>
      <c r="M209" s="125"/>
      <c r="P209" s="126">
        <f>SUM(P210:P222)</f>
        <v>0</v>
      </c>
      <c r="R209" s="126">
        <f>SUM(R210:R222)</f>
        <v>0</v>
      </c>
      <c r="T209" s="127">
        <f>SUM(T210:T222)</f>
        <v>0</v>
      </c>
      <c r="AR209" s="122" t="s">
        <v>197</v>
      </c>
      <c r="AT209" s="128" t="s">
        <v>78</v>
      </c>
      <c r="AU209" s="128" t="s">
        <v>79</v>
      </c>
      <c r="AY209" s="122" t="s">
        <v>190</v>
      </c>
      <c r="BK209" s="129">
        <f>SUM(BK210:BK222)</f>
        <v>0</v>
      </c>
    </row>
    <row r="210" spans="2:65" s="1" customFormat="1" ht="24.2" customHeight="1">
      <c r="B210" s="31"/>
      <c r="C210" s="132" t="s">
        <v>286</v>
      </c>
      <c r="D210" s="132" t="s">
        <v>192</v>
      </c>
      <c r="E210" s="133" t="s">
        <v>2518</v>
      </c>
      <c r="F210" s="134" t="s">
        <v>2519</v>
      </c>
      <c r="G210" s="135" t="s">
        <v>2520</v>
      </c>
      <c r="H210" s="194"/>
      <c r="I210" s="137"/>
      <c r="J210" s="138">
        <f>ROUND(I210*H210,2)</f>
        <v>0</v>
      </c>
      <c r="K210" s="134" t="s">
        <v>1</v>
      </c>
      <c r="L210" s="31"/>
      <c r="M210" s="139" t="s">
        <v>1</v>
      </c>
      <c r="N210" s="140" t="s">
        <v>44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2521</v>
      </c>
      <c r="AT210" s="143" t="s">
        <v>192</v>
      </c>
      <c r="AU210" s="143" t="s">
        <v>87</v>
      </c>
      <c r="AY210" s="16" t="s">
        <v>190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87</v>
      </c>
      <c r="BK210" s="144">
        <f>ROUND(I210*H210,2)</f>
        <v>0</v>
      </c>
      <c r="BL210" s="16" t="s">
        <v>2521</v>
      </c>
      <c r="BM210" s="143" t="s">
        <v>380</v>
      </c>
    </row>
    <row r="211" spans="2:65" s="1" customFormat="1">
      <c r="B211" s="31"/>
      <c r="D211" s="145" t="s">
        <v>198</v>
      </c>
      <c r="F211" s="146" t="s">
        <v>2519</v>
      </c>
      <c r="I211" s="147"/>
      <c r="L211" s="31"/>
      <c r="M211" s="148"/>
      <c r="T211" s="55"/>
      <c r="AT211" s="16" t="s">
        <v>198</v>
      </c>
      <c r="AU211" s="16" t="s">
        <v>87</v>
      </c>
    </row>
    <row r="212" spans="2:65" s="1" customFormat="1" ht="16.5" customHeight="1">
      <c r="B212" s="31"/>
      <c r="C212" s="132" t="s">
        <v>384</v>
      </c>
      <c r="D212" s="132" t="s">
        <v>192</v>
      </c>
      <c r="E212" s="133" t="s">
        <v>2522</v>
      </c>
      <c r="F212" s="134" t="s">
        <v>2523</v>
      </c>
      <c r="G212" s="135" t="s">
        <v>932</v>
      </c>
      <c r="H212" s="136">
        <v>1</v>
      </c>
      <c r="I212" s="137"/>
      <c r="J212" s="138">
        <f>ROUND(I212*H212,2)</f>
        <v>0</v>
      </c>
      <c r="K212" s="134" t="s">
        <v>196</v>
      </c>
      <c r="L212" s="31"/>
      <c r="M212" s="139" t="s">
        <v>1</v>
      </c>
      <c r="N212" s="140" t="s">
        <v>44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2521</v>
      </c>
      <c r="AT212" s="143" t="s">
        <v>192</v>
      </c>
      <c r="AU212" s="143" t="s">
        <v>87</v>
      </c>
      <c r="AY212" s="16" t="s">
        <v>190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2521</v>
      </c>
      <c r="BM212" s="143" t="s">
        <v>387</v>
      </c>
    </row>
    <row r="213" spans="2:65" s="1" customFormat="1">
      <c r="B213" s="31"/>
      <c r="D213" s="145" t="s">
        <v>198</v>
      </c>
      <c r="F213" s="146" t="s">
        <v>2523</v>
      </c>
      <c r="I213" s="147"/>
      <c r="L213" s="31"/>
      <c r="M213" s="148"/>
      <c r="T213" s="55"/>
      <c r="AT213" s="16" t="s">
        <v>198</v>
      </c>
      <c r="AU213" s="16" t="s">
        <v>87</v>
      </c>
    </row>
    <row r="214" spans="2:65" s="1" customFormat="1">
      <c r="B214" s="31"/>
      <c r="D214" s="149" t="s">
        <v>200</v>
      </c>
      <c r="F214" s="150" t="s">
        <v>2524</v>
      </c>
      <c r="I214" s="147"/>
      <c r="L214" s="31"/>
      <c r="M214" s="148"/>
      <c r="T214" s="55"/>
      <c r="AT214" s="16" t="s">
        <v>200</v>
      </c>
      <c r="AU214" s="16" t="s">
        <v>87</v>
      </c>
    </row>
    <row r="215" spans="2:65" s="1" customFormat="1" ht="16.5" customHeight="1">
      <c r="B215" s="31"/>
      <c r="C215" s="132" t="s">
        <v>291</v>
      </c>
      <c r="D215" s="132" t="s">
        <v>192</v>
      </c>
      <c r="E215" s="133" t="s">
        <v>2525</v>
      </c>
      <c r="F215" s="134" t="s">
        <v>2526</v>
      </c>
      <c r="G215" s="135" t="s">
        <v>2527</v>
      </c>
      <c r="H215" s="136">
        <v>24</v>
      </c>
      <c r="I215" s="137"/>
      <c r="J215" s="138">
        <f>ROUND(I215*H215,2)</f>
        <v>0</v>
      </c>
      <c r="K215" s="134" t="s">
        <v>1</v>
      </c>
      <c r="L215" s="31"/>
      <c r="M215" s="139" t="s">
        <v>1</v>
      </c>
      <c r="N215" s="140" t="s">
        <v>44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2521</v>
      </c>
      <c r="AT215" s="143" t="s">
        <v>192</v>
      </c>
      <c r="AU215" s="143" t="s">
        <v>87</v>
      </c>
      <c r="AY215" s="16" t="s">
        <v>190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87</v>
      </c>
      <c r="BK215" s="144">
        <f>ROUND(I215*H215,2)</f>
        <v>0</v>
      </c>
      <c r="BL215" s="16" t="s">
        <v>2521</v>
      </c>
      <c r="BM215" s="143" t="s">
        <v>392</v>
      </c>
    </row>
    <row r="216" spans="2:65" s="1" customFormat="1">
      <c r="B216" s="31"/>
      <c r="D216" s="145" t="s">
        <v>198</v>
      </c>
      <c r="F216" s="146" t="s">
        <v>2526</v>
      </c>
      <c r="I216" s="147"/>
      <c r="L216" s="31"/>
      <c r="M216" s="148"/>
      <c r="T216" s="55"/>
      <c r="AT216" s="16" t="s">
        <v>198</v>
      </c>
      <c r="AU216" s="16" t="s">
        <v>87</v>
      </c>
    </row>
    <row r="217" spans="2:65" s="1" customFormat="1" ht="16.5" customHeight="1">
      <c r="B217" s="31"/>
      <c r="C217" s="132" t="s">
        <v>398</v>
      </c>
      <c r="D217" s="132" t="s">
        <v>192</v>
      </c>
      <c r="E217" s="133" t="s">
        <v>2528</v>
      </c>
      <c r="F217" s="134" t="s">
        <v>2529</v>
      </c>
      <c r="G217" s="135" t="s">
        <v>932</v>
      </c>
      <c r="H217" s="136">
        <v>1</v>
      </c>
      <c r="I217" s="137"/>
      <c r="J217" s="138">
        <f>ROUND(I217*H217,2)</f>
        <v>0</v>
      </c>
      <c r="K217" s="134" t="s">
        <v>1</v>
      </c>
      <c r="L217" s="31"/>
      <c r="M217" s="139" t="s">
        <v>1</v>
      </c>
      <c r="N217" s="140" t="s">
        <v>44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2521</v>
      </c>
      <c r="AT217" s="143" t="s">
        <v>192</v>
      </c>
      <c r="AU217" s="143" t="s">
        <v>87</v>
      </c>
      <c r="AY217" s="16" t="s">
        <v>190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87</v>
      </c>
      <c r="BK217" s="144">
        <f>ROUND(I217*H217,2)</f>
        <v>0</v>
      </c>
      <c r="BL217" s="16" t="s">
        <v>2521</v>
      </c>
      <c r="BM217" s="143" t="s">
        <v>401</v>
      </c>
    </row>
    <row r="218" spans="2:65" s="1" customFormat="1">
      <c r="B218" s="31"/>
      <c r="D218" s="145" t="s">
        <v>198</v>
      </c>
      <c r="F218" s="146" t="s">
        <v>2529</v>
      </c>
      <c r="I218" s="147"/>
      <c r="L218" s="31"/>
      <c r="M218" s="148"/>
      <c r="T218" s="55"/>
      <c r="AT218" s="16" t="s">
        <v>198</v>
      </c>
      <c r="AU218" s="16" t="s">
        <v>87</v>
      </c>
    </row>
    <row r="219" spans="2:65" s="1" customFormat="1" ht="16.5" customHeight="1">
      <c r="B219" s="31"/>
      <c r="C219" s="132" t="s">
        <v>297</v>
      </c>
      <c r="D219" s="132" t="s">
        <v>192</v>
      </c>
      <c r="E219" s="133" t="s">
        <v>2530</v>
      </c>
      <c r="F219" s="134" t="s">
        <v>2531</v>
      </c>
      <c r="G219" s="135" t="s">
        <v>2520</v>
      </c>
      <c r="H219" s="194"/>
      <c r="I219" s="137"/>
      <c r="J219" s="138">
        <f>ROUND(I219*H219,2)</f>
        <v>0</v>
      </c>
      <c r="K219" s="134" t="s">
        <v>1</v>
      </c>
      <c r="L219" s="31"/>
      <c r="M219" s="139" t="s">
        <v>1</v>
      </c>
      <c r="N219" s="140" t="s">
        <v>44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2521</v>
      </c>
      <c r="AT219" s="143" t="s">
        <v>192</v>
      </c>
      <c r="AU219" s="143" t="s">
        <v>87</v>
      </c>
      <c r="AY219" s="16" t="s">
        <v>190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87</v>
      </c>
      <c r="BK219" s="144">
        <f>ROUND(I219*H219,2)</f>
        <v>0</v>
      </c>
      <c r="BL219" s="16" t="s">
        <v>2521</v>
      </c>
      <c r="BM219" s="143" t="s">
        <v>407</v>
      </c>
    </row>
    <row r="220" spans="2:65" s="1" customFormat="1">
      <c r="B220" s="31"/>
      <c r="D220" s="145" t="s">
        <v>198</v>
      </c>
      <c r="F220" s="146" t="s">
        <v>2531</v>
      </c>
      <c r="I220" s="147"/>
      <c r="L220" s="31"/>
      <c r="M220" s="148"/>
      <c r="T220" s="55"/>
      <c r="AT220" s="16" t="s">
        <v>198</v>
      </c>
      <c r="AU220" s="16" t="s">
        <v>87</v>
      </c>
    </row>
    <row r="221" spans="2:65" s="1" customFormat="1" ht="24.2" customHeight="1">
      <c r="B221" s="31"/>
      <c r="C221" s="132" t="s">
        <v>410</v>
      </c>
      <c r="D221" s="132" t="s">
        <v>192</v>
      </c>
      <c r="E221" s="133" t="s">
        <v>2532</v>
      </c>
      <c r="F221" s="134" t="s">
        <v>2533</v>
      </c>
      <c r="G221" s="135" t="s">
        <v>2534</v>
      </c>
      <c r="H221" s="136">
        <v>1</v>
      </c>
      <c r="I221" s="137"/>
      <c r="J221" s="138">
        <f>ROUND(I221*H221,2)</f>
        <v>0</v>
      </c>
      <c r="K221" s="134" t="s">
        <v>1</v>
      </c>
      <c r="L221" s="31"/>
      <c r="M221" s="139" t="s">
        <v>1</v>
      </c>
      <c r="N221" s="140" t="s">
        <v>44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2521</v>
      </c>
      <c r="AT221" s="143" t="s">
        <v>192</v>
      </c>
      <c r="AU221" s="143" t="s">
        <v>87</v>
      </c>
      <c r="AY221" s="16" t="s">
        <v>190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87</v>
      </c>
      <c r="BK221" s="144">
        <f>ROUND(I221*H221,2)</f>
        <v>0</v>
      </c>
      <c r="BL221" s="16" t="s">
        <v>2521</v>
      </c>
      <c r="BM221" s="143" t="s">
        <v>413</v>
      </c>
    </row>
    <row r="222" spans="2:65" s="1" customFormat="1" ht="19.5">
      <c r="B222" s="31"/>
      <c r="D222" s="145" t="s">
        <v>198</v>
      </c>
      <c r="F222" s="146" t="s">
        <v>2533</v>
      </c>
      <c r="I222" s="147"/>
      <c r="L222" s="31"/>
      <c r="M222" s="148"/>
      <c r="T222" s="55"/>
      <c r="AT222" s="16" t="s">
        <v>198</v>
      </c>
      <c r="AU222" s="16" t="s">
        <v>87</v>
      </c>
    </row>
    <row r="223" spans="2:65" s="1" customFormat="1" ht="49.9" customHeight="1">
      <c r="B223" s="31"/>
      <c r="E223" s="123" t="s">
        <v>1853</v>
      </c>
      <c r="F223" s="123" t="s">
        <v>1854</v>
      </c>
      <c r="J223" s="112">
        <f t="shared" ref="J223:J233" si="0">BK223</f>
        <v>0</v>
      </c>
      <c r="L223" s="31"/>
      <c r="M223" s="148"/>
      <c r="T223" s="55"/>
      <c r="AT223" s="16" t="s">
        <v>78</v>
      </c>
      <c r="AU223" s="16" t="s">
        <v>79</v>
      </c>
      <c r="AY223" s="16" t="s">
        <v>1855</v>
      </c>
      <c r="BK223" s="144">
        <f>SUM(BK224:BK233)</f>
        <v>0</v>
      </c>
    </row>
    <row r="224" spans="2:65" s="1" customFormat="1" ht="16.350000000000001" customHeight="1">
      <c r="B224" s="31"/>
      <c r="C224" s="182" t="s">
        <v>1</v>
      </c>
      <c r="D224" s="182" t="s">
        <v>192</v>
      </c>
      <c r="E224" s="183" t="s">
        <v>1</v>
      </c>
      <c r="F224" s="184" t="s">
        <v>1</v>
      </c>
      <c r="G224" s="185" t="s">
        <v>1</v>
      </c>
      <c r="H224" s="186"/>
      <c r="I224" s="187"/>
      <c r="J224" s="188">
        <f t="shared" si="0"/>
        <v>0</v>
      </c>
      <c r="K224" s="189"/>
      <c r="L224" s="31"/>
      <c r="M224" s="190" t="s">
        <v>1</v>
      </c>
      <c r="N224" s="191" t="s">
        <v>44</v>
      </c>
      <c r="T224" s="55"/>
      <c r="AT224" s="16" t="s">
        <v>1855</v>
      </c>
      <c r="AU224" s="16" t="s">
        <v>87</v>
      </c>
      <c r="AY224" s="16" t="s">
        <v>1855</v>
      </c>
      <c r="BE224" s="144">
        <f t="shared" ref="BE224:BE233" si="1">IF(N224="základní",J224,0)</f>
        <v>0</v>
      </c>
      <c r="BF224" s="144">
        <f t="shared" ref="BF224:BF233" si="2">IF(N224="snížená",J224,0)</f>
        <v>0</v>
      </c>
      <c r="BG224" s="144">
        <f t="shared" ref="BG224:BG233" si="3">IF(N224="zákl. přenesená",J224,0)</f>
        <v>0</v>
      </c>
      <c r="BH224" s="144">
        <f t="shared" ref="BH224:BH233" si="4">IF(N224="sníž. přenesená",J224,0)</f>
        <v>0</v>
      </c>
      <c r="BI224" s="144">
        <f t="shared" ref="BI224:BI233" si="5">IF(N224="nulová",J224,0)</f>
        <v>0</v>
      </c>
      <c r="BJ224" s="16" t="s">
        <v>87</v>
      </c>
      <c r="BK224" s="144">
        <f t="shared" ref="BK224:BK233" si="6">I224*H224</f>
        <v>0</v>
      </c>
    </row>
    <row r="225" spans="2:63" s="1" customFormat="1" ht="16.350000000000001" customHeight="1">
      <c r="B225" s="31"/>
      <c r="C225" s="182" t="s">
        <v>1</v>
      </c>
      <c r="D225" s="182" t="s">
        <v>192</v>
      </c>
      <c r="E225" s="183" t="s">
        <v>1</v>
      </c>
      <c r="F225" s="184" t="s">
        <v>1</v>
      </c>
      <c r="G225" s="185" t="s">
        <v>1</v>
      </c>
      <c r="H225" s="186"/>
      <c r="I225" s="187"/>
      <c r="J225" s="188">
        <f t="shared" si="0"/>
        <v>0</v>
      </c>
      <c r="K225" s="189"/>
      <c r="L225" s="31"/>
      <c r="M225" s="190" t="s">
        <v>1</v>
      </c>
      <c r="N225" s="191" t="s">
        <v>44</v>
      </c>
      <c r="T225" s="55"/>
      <c r="AT225" s="16" t="s">
        <v>1855</v>
      </c>
      <c r="AU225" s="16" t="s">
        <v>87</v>
      </c>
      <c r="AY225" s="16" t="s">
        <v>1855</v>
      </c>
      <c r="BE225" s="144">
        <f t="shared" si="1"/>
        <v>0</v>
      </c>
      <c r="BF225" s="144">
        <f t="shared" si="2"/>
        <v>0</v>
      </c>
      <c r="BG225" s="144">
        <f t="shared" si="3"/>
        <v>0</v>
      </c>
      <c r="BH225" s="144">
        <f t="shared" si="4"/>
        <v>0</v>
      </c>
      <c r="BI225" s="144">
        <f t="shared" si="5"/>
        <v>0</v>
      </c>
      <c r="BJ225" s="16" t="s">
        <v>87</v>
      </c>
      <c r="BK225" s="144">
        <f t="shared" si="6"/>
        <v>0</v>
      </c>
    </row>
    <row r="226" spans="2:63" s="1" customFormat="1" ht="16.350000000000001" customHeight="1">
      <c r="B226" s="31"/>
      <c r="C226" s="182" t="s">
        <v>1</v>
      </c>
      <c r="D226" s="182" t="s">
        <v>192</v>
      </c>
      <c r="E226" s="183" t="s">
        <v>1</v>
      </c>
      <c r="F226" s="184" t="s">
        <v>1</v>
      </c>
      <c r="G226" s="185" t="s">
        <v>1</v>
      </c>
      <c r="H226" s="186"/>
      <c r="I226" s="187"/>
      <c r="J226" s="188">
        <f t="shared" si="0"/>
        <v>0</v>
      </c>
      <c r="K226" s="189"/>
      <c r="L226" s="31"/>
      <c r="M226" s="190" t="s">
        <v>1</v>
      </c>
      <c r="N226" s="191" t="s">
        <v>44</v>
      </c>
      <c r="T226" s="55"/>
      <c r="AT226" s="16" t="s">
        <v>1855</v>
      </c>
      <c r="AU226" s="16" t="s">
        <v>87</v>
      </c>
      <c r="AY226" s="16" t="s">
        <v>1855</v>
      </c>
      <c r="BE226" s="144">
        <f t="shared" si="1"/>
        <v>0</v>
      </c>
      <c r="BF226" s="144">
        <f t="shared" si="2"/>
        <v>0</v>
      </c>
      <c r="BG226" s="144">
        <f t="shared" si="3"/>
        <v>0</v>
      </c>
      <c r="BH226" s="144">
        <f t="shared" si="4"/>
        <v>0</v>
      </c>
      <c r="BI226" s="144">
        <f t="shared" si="5"/>
        <v>0</v>
      </c>
      <c r="BJ226" s="16" t="s">
        <v>87</v>
      </c>
      <c r="BK226" s="144">
        <f t="shared" si="6"/>
        <v>0</v>
      </c>
    </row>
    <row r="227" spans="2:63" s="1" customFormat="1" ht="16.350000000000001" customHeight="1">
      <c r="B227" s="31"/>
      <c r="C227" s="182" t="s">
        <v>1</v>
      </c>
      <c r="D227" s="182" t="s">
        <v>192</v>
      </c>
      <c r="E227" s="183" t="s">
        <v>1</v>
      </c>
      <c r="F227" s="184" t="s">
        <v>1</v>
      </c>
      <c r="G227" s="185" t="s">
        <v>1</v>
      </c>
      <c r="H227" s="186"/>
      <c r="I227" s="187"/>
      <c r="J227" s="188">
        <f t="shared" si="0"/>
        <v>0</v>
      </c>
      <c r="K227" s="189"/>
      <c r="L227" s="31"/>
      <c r="M227" s="190" t="s">
        <v>1</v>
      </c>
      <c r="N227" s="191" t="s">
        <v>44</v>
      </c>
      <c r="T227" s="55"/>
      <c r="AT227" s="16" t="s">
        <v>1855</v>
      </c>
      <c r="AU227" s="16" t="s">
        <v>87</v>
      </c>
      <c r="AY227" s="16" t="s">
        <v>1855</v>
      </c>
      <c r="BE227" s="144">
        <f t="shared" si="1"/>
        <v>0</v>
      </c>
      <c r="BF227" s="144">
        <f t="shared" si="2"/>
        <v>0</v>
      </c>
      <c r="BG227" s="144">
        <f t="shared" si="3"/>
        <v>0</v>
      </c>
      <c r="BH227" s="144">
        <f t="shared" si="4"/>
        <v>0</v>
      </c>
      <c r="BI227" s="144">
        <f t="shared" si="5"/>
        <v>0</v>
      </c>
      <c r="BJ227" s="16" t="s">
        <v>87</v>
      </c>
      <c r="BK227" s="144">
        <f t="shared" si="6"/>
        <v>0</v>
      </c>
    </row>
    <row r="228" spans="2:63" s="1" customFormat="1" ht="16.350000000000001" customHeight="1">
      <c r="B228" s="31"/>
      <c r="C228" s="182" t="s">
        <v>1</v>
      </c>
      <c r="D228" s="182" t="s">
        <v>192</v>
      </c>
      <c r="E228" s="183" t="s">
        <v>1</v>
      </c>
      <c r="F228" s="184" t="s">
        <v>1</v>
      </c>
      <c r="G228" s="185" t="s">
        <v>1</v>
      </c>
      <c r="H228" s="186"/>
      <c r="I228" s="187"/>
      <c r="J228" s="188">
        <f t="shared" si="0"/>
        <v>0</v>
      </c>
      <c r="K228" s="189"/>
      <c r="L228" s="31"/>
      <c r="M228" s="190" t="s">
        <v>1</v>
      </c>
      <c r="N228" s="191" t="s">
        <v>44</v>
      </c>
      <c r="T228" s="55"/>
      <c r="AT228" s="16" t="s">
        <v>1855</v>
      </c>
      <c r="AU228" s="16" t="s">
        <v>87</v>
      </c>
      <c r="AY228" s="16" t="s">
        <v>1855</v>
      </c>
      <c r="BE228" s="144">
        <f t="shared" si="1"/>
        <v>0</v>
      </c>
      <c r="BF228" s="144">
        <f t="shared" si="2"/>
        <v>0</v>
      </c>
      <c r="BG228" s="144">
        <f t="shared" si="3"/>
        <v>0</v>
      </c>
      <c r="BH228" s="144">
        <f t="shared" si="4"/>
        <v>0</v>
      </c>
      <c r="BI228" s="144">
        <f t="shared" si="5"/>
        <v>0</v>
      </c>
      <c r="BJ228" s="16" t="s">
        <v>87</v>
      </c>
      <c r="BK228" s="144">
        <f t="shared" si="6"/>
        <v>0</v>
      </c>
    </row>
    <row r="229" spans="2:63" s="1" customFormat="1" ht="16.350000000000001" customHeight="1">
      <c r="B229" s="31"/>
      <c r="C229" s="182" t="s">
        <v>1</v>
      </c>
      <c r="D229" s="182" t="s">
        <v>192</v>
      </c>
      <c r="E229" s="183" t="s">
        <v>1</v>
      </c>
      <c r="F229" s="184" t="s">
        <v>1</v>
      </c>
      <c r="G229" s="185" t="s">
        <v>1</v>
      </c>
      <c r="H229" s="186"/>
      <c r="I229" s="187"/>
      <c r="J229" s="188">
        <f t="shared" si="0"/>
        <v>0</v>
      </c>
      <c r="K229" s="189"/>
      <c r="L229" s="31"/>
      <c r="M229" s="190" t="s">
        <v>1</v>
      </c>
      <c r="N229" s="191" t="s">
        <v>44</v>
      </c>
      <c r="T229" s="55"/>
      <c r="AT229" s="16" t="s">
        <v>1855</v>
      </c>
      <c r="AU229" s="16" t="s">
        <v>87</v>
      </c>
      <c r="AY229" s="16" t="s">
        <v>1855</v>
      </c>
      <c r="BE229" s="144">
        <f t="shared" si="1"/>
        <v>0</v>
      </c>
      <c r="BF229" s="144">
        <f t="shared" si="2"/>
        <v>0</v>
      </c>
      <c r="BG229" s="144">
        <f t="shared" si="3"/>
        <v>0</v>
      </c>
      <c r="BH229" s="144">
        <f t="shared" si="4"/>
        <v>0</v>
      </c>
      <c r="BI229" s="144">
        <f t="shared" si="5"/>
        <v>0</v>
      </c>
      <c r="BJ229" s="16" t="s">
        <v>87</v>
      </c>
      <c r="BK229" s="144">
        <f t="shared" si="6"/>
        <v>0</v>
      </c>
    </row>
    <row r="230" spans="2:63" s="1" customFormat="1" ht="16.350000000000001" customHeight="1">
      <c r="B230" s="31"/>
      <c r="C230" s="182" t="s">
        <v>1</v>
      </c>
      <c r="D230" s="182" t="s">
        <v>192</v>
      </c>
      <c r="E230" s="183" t="s">
        <v>1</v>
      </c>
      <c r="F230" s="184" t="s">
        <v>1</v>
      </c>
      <c r="G230" s="185" t="s">
        <v>1</v>
      </c>
      <c r="H230" s="186"/>
      <c r="I230" s="187"/>
      <c r="J230" s="188">
        <f t="shared" si="0"/>
        <v>0</v>
      </c>
      <c r="K230" s="189"/>
      <c r="L230" s="31"/>
      <c r="M230" s="190" t="s">
        <v>1</v>
      </c>
      <c r="N230" s="191" t="s">
        <v>44</v>
      </c>
      <c r="T230" s="55"/>
      <c r="AT230" s="16" t="s">
        <v>1855</v>
      </c>
      <c r="AU230" s="16" t="s">
        <v>87</v>
      </c>
      <c r="AY230" s="16" t="s">
        <v>1855</v>
      </c>
      <c r="BE230" s="144">
        <f t="shared" si="1"/>
        <v>0</v>
      </c>
      <c r="BF230" s="144">
        <f t="shared" si="2"/>
        <v>0</v>
      </c>
      <c r="BG230" s="144">
        <f t="shared" si="3"/>
        <v>0</v>
      </c>
      <c r="BH230" s="144">
        <f t="shared" si="4"/>
        <v>0</v>
      </c>
      <c r="BI230" s="144">
        <f t="shared" si="5"/>
        <v>0</v>
      </c>
      <c r="BJ230" s="16" t="s">
        <v>87</v>
      </c>
      <c r="BK230" s="144">
        <f t="shared" si="6"/>
        <v>0</v>
      </c>
    </row>
    <row r="231" spans="2:63" s="1" customFormat="1" ht="16.350000000000001" customHeight="1">
      <c r="B231" s="31"/>
      <c r="C231" s="182" t="s">
        <v>1</v>
      </c>
      <c r="D231" s="182" t="s">
        <v>192</v>
      </c>
      <c r="E231" s="183" t="s">
        <v>1</v>
      </c>
      <c r="F231" s="184" t="s">
        <v>1</v>
      </c>
      <c r="G231" s="185" t="s">
        <v>1</v>
      </c>
      <c r="H231" s="186"/>
      <c r="I231" s="187"/>
      <c r="J231" s="188">
        <f t="shared" si="0"/>
        <v>0</v>
      </c>
      <c r="K231" s="189"/>
      <c r="L231" s="31"/>
      <c r="M231" s="190" t="s">
        <v>1</v>
      </c>
      <c r="N231" s="191" t="s">
        <v>44</v>
      </c>
      <c r="T231" s="55"/>
      <c r="AT231" s="16" t="s">
        <v>1855</v>
      </c>
      <c r="AU231" s="16" t="s">
        <v>87</v>
      </c>
      <c r="AY231" s="16" t="s">
        <v>1855</v>
      </c>
      <c r="BE231" s="144">
        <f t="shared" si="1"/>
        <v>0</v>
      </c>
      <c r="BF231" s="144">
        <f t="shared" si="2"/>
        <v>0</v>
      </c>
      <c r="BG231" s="144">
        <f t="shared" si="3"/>
        <v>0</v>
      </c>
      <c r="BH231" s="144">
        <f t="shared" si="4"/>
        <v>0</v>
      </c>
      <c r="BI231" s="144">
        <f t="shared" si="5"/>
        <v>0</v>
      </c>
      <c r="BJ231" s="16" t="s">
        <v>87</v>
      </c>
      <c r="BK231" s="144">
        <f t="shared" si="6"/>
        <v>0</v>
      </c>
    </row>
    <row r="232" spans="2:63" s="1" customFormat="1" ht="16.350000000000001" customHeight="1">
      <c r="B232" s="31"/>
      <c r="C232" s="182" t="s">
        <v>1</v>
      </c>
      <c r="D232" s="182" t="s">
        <v>192</v>
      </c>
      <c r="E232" s="183" t="s">
        <v>1</v>
      </c>
      <c r="F232" s="184" t="s">
        <v>1</v>
      </c>
      <c r="G232" s="185" t="s">
        <v>1</v>
      </c>
      <c r="H232" s="186"/>
      <c r="I232" s="187"/>
      <c r="J232" s="188">
        <f t="shared" si="0"/>
        <v>0</v>
      </c>
      <c r="K232" s="189"/>
      <c r="L232" s="31"/>
      <c r="M232" s="190" t="s">
        <v>1</v>
      </c>
      <c r="N232" s="191" t="s">
        <v>44</v>
      </c>
      <c r="T232" s="55"/>
      <c r="AT232" s="16" t="s">
        <v>1855</v>
      </c>
      <c r="AU232" s="16" t="s">
        <v>87</v>
      </c>
      <c r="AY232" s="16" t="s">
        <v>1855</v>
      </c>
      <c r="BE232" s="144">
        <f t="shared" si="1"/>
        <v>0</v>
      </c>
      <c r="BF232" s="144">
        <f t="shared" si="2"/>
        <v>0</v>
      </c>
      <c r="BG232" s="144">
        <f t="shared" si="3"/>
        <v>0</v>
      </c>
      <c r="BH232" s="144">
        <f t="shared" si="4"/>
        <v>0</v>
      </c>
      <c r="BI232" s="144">
        <f t="shared" si="5"/>
        <v>0</v>
      </c>
      <c r="BJ232" s="16" t="s">
        <v>87</v>
      </c>
      <c r="BK232" s="144">
        <f t="shared" si="6"/>
        <v>0</v>
      </c>
    </row>
    <row r="233" spans="2:63" s="1" customFormat="1" ht="16.350000000000001" customHeight="1">
      <c r="B233" s="31"/>
      <c r="C233" s="182" t="s">
        <v>1</v>
      </c>
      <c r="D233" s="182" t="s">
        <v>192</v>
      </c>
      <c r="E233" s="183" t="s">
        <v>1</v>
      </c>
      <c r="F233" s="184" t="s">
        <v>1</v>
      </c>
      <c r="G233" s="185" t="s">
        <v>1</v>
      </c>
      <c r="H233" s="186"/>
      <c r="I233" s="187"/>
      <c r="J233" s="188">
        <f t="shared" si="0"/>
        <v>0</v>
      </c>
      <c r="K233" s="189"/>
      <c r="L233" s="31"/>
      <c r="M233" s="190" t="s">
        <v>1</v>
      </c>
      <c r="N233" s="191" t="s">
        <v>44</v>
      </c>
      <c r="O233" s="192"/>
      <c r="P233" s="192"/>
      <c r="Q233" s="192"/>
      <c r="R233" s="192"/>
      <c r="S233" s="192"/>
      <c r="T233" s="193"/>
      <c r="AT233" s="16" t="s">
        <v>1855</v>
      </c>
      <c r="AU233" s="16" t="s">
        <v>87</v>
      </c>
      <c r="AY233" s="16" t="s">
        <v>1855</v>
      </c>
      <c r="BE233" s="144">
        <f t="shared" si="1"/>
        <v>0</v>
      </c>
      <c r="BF233" s="144">
        <f t="shared" si="2"/>
        <v>0</v>
      </c>
      <c r="BG233" s="144">
        <f t="shared" si="3"/>
        <v>0</v>
      </c>
      <c r="BH233" s="144">
        <f t="shared" si="4"/>
        <v>0</v>
      </c>
      <c r="BI233" s="144">
        <f t="shared" si="5"/>
        <v>0</v>
      </c>
      <c r="BJ233" s="16" t="s">
        <v>87</v>
      </c>
      <c r="BK233" s="144">
        <f t="shared" si="6"/>
        <v>0</v>
      </c>
    </row>
    <row r="234" spans="2:63" s="1" customFormat="1" ht="6.95" customHeight="1">
      <c r="B234" s="43"/>
      <c r="C234" s="44"/>
      <c r="D234" s="44"/>
      <c r="E234" s="44"/>
      <c r="F234" s="44"/>
      <c r="G234" s="44"/>
      <c r="H234" s="44"/>
      <c r="I234" s="44"/>
      <c r="J234" s="44"/>
      <c r="K234" s="44"/>
      <c r="L234" s="31"/>
    </row>
  </sheetData>
  <sheetProtection algorithmName="SHA-512" hashValue="iJwyMMVMrzzoFgBVJhaq4XZBryDuaxjvQ6k/T6aNbV0RZM+lcgsoqXoLNMV0uFPbNi5leMNI7hT45iMlIefXMA==" saltValue="8w0uaL7wNqXjVhp6TsMyeO87hCVUZtGfGbZksGrKGqEcOYffoz00OjSt50drLqP0wMK6xJrbmJHQksTCj42g4A==" spinCount="100000" sheet="1" objects="1" scenarios="1" formatColumns="0" formatRows="0" autoFilter="0"/>
  <autoFilter ref="C122:K23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224:D234">
      <formula1>"K, M"</formula1>
    </dataValidation>
    <dataValidation type="list" allowBlank="1" showInputMessage="1" showErrorMessage="1" error="Povoleny jsou hodnoty základní, snížená, zákl. přenesená, sníž. přenesená, nulová." sqref="N224:N234">
      <formula1>"základní, snížená, zákl. přenesená, sníž. přenesená, nulová"</formula1>
    </dataValidation>
  </dataValidations>
  <hyperlinks>
    <hyperlink ref="F128" r:id="rId1"/>
    <hyperlink ref="F148" r:id="rId2"/>
    <hyperlink ref="F158" r:id="rId3"/>
    <hyperlink ref="F170" r:id="rId4"/>
    <hyperlink ref="F173" r:id="rId5"/>
    <hyperlink ref="F176" r:id="rId6"/>
    <hyperlink ref="F179" r:id="rId7"/>
    <hyperlink ref="F182" r:id="rId8"/>
    <hyperlink ref="F187" r:id="rId9"/>
    <hyperlink ref="F192" r:id="rId10"/>
    <hyperlink ref="F201" r:id="rId11"/>
    <hyperlink ref="F208" r:id="rId12"/>
    <hyperlink ref="F214" r:id="rId1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30</vt:i4>
      </vt:variant>
    </vt:vector>
  </HeadingPairs>
  <TitlesOfParts>
    <vt:vector size="45" baseType="lpstr">
      <vt:lpstr>Rekapitulace stavby</vt:lpstr>
      <vt:lpstr>D.1.1.1 (A) -  Architekto...</vt:lpstr>
      <vt:lpstr>D.1.1.1 (B) -  Architekto...</vt:lpstr>
      <vt:lpstr>D.1.1.1 (C) - Architekton...</vt:lpstr>
      <vt:lpstr>D.1.1.1 (D) - Architekton...</vt:lpstr>
      <vt:lpstr>D.1.1.1 (E) - Architekton...</vt:lpstr>
      <vt:lpstr>D.1.1.1 (F) - Architekton...</vt:lpstr>
      <vt:lpstr>D.1.1.1 (G) - Architekton...</vt:lpstr>
      <vt:lpstr>D.1.4.A - Vytápění</vt:lpstr>
      <vt:lpstr>D.1.4.C - Vzduchotechnika</vt:lpstr>
      <vt:lpstr>D.1.4.G - Elektroinstalace</vt:lpstr>
      <vt:lpstr>D.1.4.H - IRC</vt:lpstr>
      <vt:lpstr>D.14.I - MaR</vt:lpstr>
      <vt:lpstr>D.1.4.E - Zařízení techni...</vt:lpstr>
      <vt:lpstr>VON - Vedlejší a ostatní ...</vt:lpstr>
      <vt:lpstr>'D.1.1.1 (A) -  Architekto...'!Názvy_tisku</vt:lpstr>
      <vt:lpstr>'D.1.1.1 (B) -  Architekto...'!Názvy_tisku</vt:lpstr>
      <vt:lpstr>'D.1.1.1 (C) - Architekton...'!Názvy_tisku</vt:lpstr>
      <vt:lpstr>'D.1.1.1 (D) - Architekton...'!Názvy_tisku</vt:lpstr>
      <vt:lpstr>'D.1.1.1 (E) - Architekton...'!Názvy_tisku</vt:lpstr>
      <vt:lpstr>'D.1.1.1 (F) - Architekton...'!Názvy_tisku</vt:lpstr>
      <vt:lpstr>'D.1.1.1 (G) - Architekton...'!Názvy_tisku</vt:lpstr>
      <vt:lpstr>'D.1.4.A - Vytápění'!Názvy_tisku</vt:lpstr>
      <vt:lpstr>'D.1.4.C - Vzduchotechnika'!Názvy_tisku</vt:lpstr>
      <vt:lpstr>'D.1.4.E - Zařízení techni...'!Názvy_tisku</vt:lpstr>
      <vt:lpstr>'D.1.4.G - Elektroinstalace'!Názvy_tisku</vt:lpstr>
      <vt:lpstr>'D.1.4.H - IRC'!Názvy_tisku</vt:lpstr>
      <vt:lpstr>'D.14.I - MaR'!Názvy_tisku</vt:lpstr>
      <vt:lpstr>'Rekapitulace stavby'!Názvy_tisku</vt:lpstr>
      <vt:lpstr>'VON - Vedlejší a ostatní ...'!Názvy_tisku</vt:lpstr>
      <vt:lpstr>'D.1.1.1 (A) -  Architekto...'!Oblast_tisku</vt:lpstr>
      <vt:lpstr>'D.1.1.1 (B) -  Architekto...'!Oblast_tisku</vt:lpstr>
      <vt:lpstr>'D.1.1.1 (C) - Architekton...'!Oblast_tisku</vt:lpstr>
      <vt:lpstr>'D.1.1.1 (D) - Architekton...'!Oblast_tisku</vt:lpstr>
      <vt:lpstr>'D.1.1.1 (E) - Architekton...'!Oblast_tisku</vt:lpstr>
      <vt:lpstr>'D.1.1.1 (F) - Architekton...'!Oblast_tisku</vt:lpstr>
      <vt:lpstr>'D.1.1.1 (G) - Architekton...'!Oblast_tisku</vt:lpstr>
      <vt:lpstr>'D.1.4.A - Vytápění'!Oblast_tisku</vt:lpstr>
      <vt:lpstr>'D.1.4.C - Vzduchotechnika'!Oblast_tisku</vt:lpstr>
      <vt:lpstr>'D.1.4.E - Zařízení techni...'!Oblast_tisku</vt:lpstr>
      <vt:lpstr>'D.1.4.G - Elektroinstalace'!Oblast_tisku</vt:lpstr>
      <vt:lpstr>'D.1.4.H - IRC'!Oblast_tisku</vt:lpstr>
      <vt:lpstr>'D.14.I - MaR'!Oblast_tisku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MARTIN-WS\Michael MARTIN</dc:creator>
  <cp:lastModifiedBy>Hýl Filip, Bc.</cp:lastModifiedBy>
  <dcterms:created xsi:type="dcterms:W3CDTF">2025-03-12T15:03:45Z</dcterms:created>
  <dcterms:modified xsi:type="dcterms:W3CDTF">2025-11-03T14:54:22Z</dcterms:modified>
</cp:coreProperties>
</file>