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020" windowWidth="28170" windowHeight="9915"/>
  </bookViews>
  <sheets>
    <sheet name="Rekapitulace stavby" sheetId="1" r:id="rId1"/>
    <sheet name="01 - Stavební práce" sheetId="2" r:id="rId2"/>
    <sheet name="02a - Vrt ML-3 nový" sheetId="3" r:id="rId3"/>
    <sheet name="02b - Vrt ML-3-Cementace ..." sheetId="4" r:id="rId4"/>
    <sheet name="03 - Likvidace ML-2" sheetId="5" r:id="rId5"/>
    <sheet name="VON - Vedlejší a ostatní ..." sheetId="6" r:id="rId6"/>
    <sheet name="Pokyny pro vyplnění" sheetId="7" r:id="rId7"/>
  </sheets>
  <definedNames>
    <definedName name="_xlnm._FilterDatabase" localSheetId="1" hidden="1">'01 - Stavební práce'!$C$87:$K$374</definedName>
    <definedName name="_xlnm._FilterDatabase" localSheetId="2" hidden="1">'02a - Vrt ML-3 nový'!$C$79:$K$107</definedName>
    <definedName name="_xlnm._FilterDatabase" localSheetId="3" hidden="1">'02b - Vrt ML-3-Cementace ...'!$C$79:$K$89</definedName>
    <definedName name="_xlnm._FilterDatabase" localSheetId="4" hidden="1">'03 - Likvidace ML-2'!$C$79:$K$99</definedName>
    <definedName name="_xlnm._FilterDatabase" localSheetId="5" hidden="1">'VON - Vedlejší a ostatní ...'!$C$79:$K$103</definedName>
    <definedName name="_xlnm.Print_Titles" localSheetId="1">'01 - Stavební práce'!$87:$87</definedName>
    <definedName name="_xlnm.Print_Titles" localSheetId="2">'02a - Vrt ML-3 nový'!$79:$79</definedName>
    <definedName name="_xlnm.Print_Titles" localSheetId="3">'02b - Vrt ML-3-Cementace ...'!$79:$79</definedName>
    <definedName name="_xlnm.Print_Titles" localSheetId="4">'03 - Likvidace ML-2'!$79:$79</definedName>
    <definedName name="_xlnm.Print_Titles" localSheetId="0">'Rekapitulace stavby'!$52:$52</definedName>
    <definedName name="_xlnm.Print_Titles" localSheetId="5">'VON - Vedlejší a ostatní ...'!$79:$79</definedName>
    <definedName name="_xlnm.Print_Area" localSheetId="1">'01 - Stavební práce'!$C$4:$J$39,'01 - Stavební práce'!$C$45:$J$69,'01 - Stavební práce'!$C$75:$K$374</definedName>
    <definedName name="_xlnm.Print_Area" localSheetId="2">'02a - Vrt ML-3 nový'!$C$4:$J$39,'02a - Vrt ML-3 nový'!$C$45:$J$61,'02a - Vrt ML-3 nový'!$C$67:$K$107</definedName>
    <definedName name="_xlnm.Print_Area" localSheetId="3">'02b - Vrt ML-3-Cementace ...'!$C$4:$J$39,'02b - Vrt ML-3-Cementace ...'!$C$45:$J$61,'02b - Vrt ML-3-Cementace ...'!$C$67:$K$89</definedName>
    <definedName name="_xlnm.Print_Area" localSheetId="4">'03 - Likvidace ML-2'!$C$4:$J$39,'03 - Likvidace ML-2'!$C$45:$J$61,'03 - Likvidace ML-2'!$C$67:$K$99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5">'VON - Vedlejší a ostatní ...'!$C$4:$J$39,'VON - Vedlejší a ostatní ...'!$C$45:$J$61,'VON - Vedlejší a ostatní ...'!$C$67:$K$103</definedName>
  </definedNames>
  <calcPr calcId="124519"/>
</workbook>
</file>

<file path=xl/calcChain.xml><?xml version="1.0" encoding="utf-8"?>
<calcChain xmlns="http://schemas.openxmlformats.org/spreadsheetml/2006/main">
  <c r="J37" i="6"/>
  <c r="J36"/>
  <c r="AY59" i="1" s="1"/>
  <c r="J35" i="6"/>
  <c r="AX59" i="1"/>
  <c r="BI103" i="6"/>
  <c r="BH103"/>
  <c r="BG103"/>
  <c r="BF103"/>
  <c r="T103"/>
  <c r="R103"/>
  <c r="P103"/>
  <c r="BI102"/>
  <c r="BH102"/>
  <c r="BG102"/>
  <c r="BF102"/>
  <c r="T102"/>
  <c r="R102"/>
  <c r="P102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 s="1"/>
  <c r="E7"/>
  <c r="E70" s="1"/>
  <c r="J37" i="5"/>
  <c r="J36"/>
  <c r="AY58" i="1"/>
  <c r="J35" i="5"/>
  <c r="AX58" i="1"/>
  <c r="BI98" i="5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 s="1"/>
  <c r="J17"/>
  <c r="J12"/>
  <c r="J74"/>
  <c r="E7"/>
  <c r="E70"/>
  <c r="J37" i="4"/>
  <c r="J36"/>
  <c r="AY57" i="1" s="1"/>
  <c r="J35" i="4"/>
  <c r="AX57" i="1" s="1"/>
  <c r="BI88" i="4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52" s="1"/>
  <c r="E7"/>
  <c r="E70" s="1"/>
  <c r="J37" i="3"/>
  <c r="J36"/>
  <c r="AY56" i="1"/>
  <c r="J35" i="3"/>
  <c r="AX56" i="1"/>
  <c r="BI107" i="3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 s="1"/>
  <c r="J17"/>
  <c r="J12"/>
  <c r="J52"/>
  <c r="E7"/>
  <c r="E70"/>
  <c r="J37" i="2"/>
  <c r="J36"/>
  <c r="AY55" i="1" s="1"/>
  <c r="J35" i="2"/>
  <c r="AX55" i="1" s="1"/>
  <c r="BI372" i="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56"/>
  <c r="BH356"/>
  <c r="BG356"/>
  <c r="BF356"/>
  <c r="T356"/>
  <c r="R356"/>
  <c r="P356"/>
  <c r="BI352"/>
  <c r="BH352"/>
  <c r="BG352"/>
  <c r="BF352"/>
  <c r="T352"/>
  <c r="R352"/>
  <c r="P352"/>
  <c r="BI344"/>
  <c r="BH344"/>
  <c r="BG344"/>
  <c r="BF344"/>
  <c r="T344"/>
  <c r="R344"/>
  <c r="P344"/>
  <c r="BI340"/>
  <c r="BH340"/>
  <c r="BG340"/>
  <c r="BF340"/>
  <c r="T340"/>
  <c r="T339" s="1"/>
  <c r="R340"/>
  <c r="R339" s="1"/>
  <c r="P340"/>
  <c r="P339" s="1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5"/>
  <c r="BH205"/>
  <c r="BG205"/>
  <c r="BF205"/>
  <c r="T205"/>
  <c r="R205"/>
  <c r="P205"/>
  <c r="BI195"/>
  <c r="BH195"/>
  <c r="BG195"/>
  <c r="BF195"/>
  <c r="T195"/>
  <c r="R195"/>
  <c r="P195"/>
  <c r="BI191"/>
  <c r="BH191"/>
  <c r="BG191"/>
  <c r="BF191"/>
  <c r="T191"/>
  <c r="R191"/>
  <c r="P191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2"/>
  <c r="BH122"/>
  <c r="BG122"/>
  <c r="BF122"/>
  <c r="T122"/>
  <c r="R122"/>
  <c r="P122"/>
  <c r="BI117"/>
  <c r="BH117"/>
  <c r="BG117"/>
  <c r="BF117"/>
  <c r="T117"/>
  <c r="R117"/>
  <c r="P117"/>
  <c r="BI107"/>
  <c r="BH107"/>
  <c r="BG107"/>
  <c r="BF107"/>
  <c r="T107"/>
  <c r="R107"/>
  <c r="P107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 s="1"/>
  <c r="J17"/>
  <c r="J12"/>
  <c r="J52"/>
  <c r="E7"/>
  <c r="E78"/>
  <c r="L50" i="1"/>
  <c r="AM50"/>
  <c r="AM49"/>
  <c r="L49"/>
  <c r="AM47"/>
  <c r="L47"/>
  <c r="L45"/>
  <c r="L44"/>
  <c r="J340" i="2"/>
  <c r="J301"/>
  <c r="BK276"/>
  <c r="BK219"/>
  <c r="BK101"/>
  <c r="BK322"/>
  <c r="J291"/>
  <c r="BK250"/>
  <c r="J228"/>
  <c r="BK336"/>
  <c r="BK264"/>
  <c r="BK232"/>
  <c r="J185"/>
  <c r="BK364"/>
  <c r="BK286"/>
  <c r="J222"/>
  <c r="BK191"/>
  <c r="BK96"/>
  <c r="J98" i="3"/>
  <c r="BK88"/>
  <c r="J104"/>
  <c r="J87"/>
  <c r="J99"/>
  <c r="BK104"/>
  <c r="J82"/>
  <c r="BK86" i="4"/>
  <c r="BK97" i="5"/>
  <c r="BK85"/>
  <c r="J93"/>
  <c r="BK95"/>
  <c r="J103" i="6"/>
  <c r="J102"/>
  <c r="BK92"/>
  <c r="J89"/>
  <c r="J344" i="2"/>
  <c r="J303"/>
  <c r="BK283"/>
  <c r="BK243"/>
  <c r="BK132"/>
  <c r="J356"/>
  <c r="J310"/>
  <c r="BK280"/>
  <c r="BK247"/>
  <c r="J142"/>
  <c r="BK356"/>
  <c r="BK269"/>
  <c r="BK228"/>
  <c r="J117"/>
  <c r="BK340"/>
  <c r="J276"/>
  <c r="J219"/>
  <c r="BK168"/>
  <c r="BK150"/>
  <c r="J103" i="3"/>
  <c r="J85"/>
  <c r="J95"/>
  <c r="J92"/>
  <c r="BK99"/>
  <c r="J86"/>
  <c r="J84" i="4"/>
  <c r="J92" i="5"/>
  <c r="J86"/>
  <c r="BK90"/>
  <c r="J94"/>
  <c r="J91" i="6"/>
  <c r="J92"/>
  <c r="BK93"/>
  <c r="BK83"/>
  <c r="J83"/>
  <c r="J322" i="2"/>
  <c r="J299"/>
  <c r="BK253"/>
  <c r="J122"/>
  <c r="BK329"/>
  <c r="BK303"/>
  <c r="BK274"/>
  <c r="J232"/>
  <c r="J107"/>
  <c r="J296"/>
  <c r="J238"/>
  <c r="J180"/>
  <c r="J101"/>
  <c r="J333"/>
  <c r="BK271"/>
  <c r="BK216"/>
  <c r="BK153"/>
  <c r="BK137"/>
  <c r="BK101" i="3"/>
  <c r="BK105"/>
  <c r="BK96"/>
  <c r="BK100"/>
  <c r="J84"/>
  <c r="BK97"/>
  <c r="BK88" i="4"/>
  <c r="J85" i="5"/>
  <c r="J88"/>
  <c r="J91"/>
  <c r="J96"/>
  <c r="BK90" i="6"/>
  <c r="BK82"/>
  <c r="J87"/>
  <c r="J86"/>
  <c r="J352" i="2"/>
  <c r="J306"/>
  <c r="J269"/>
  <c r="BK212"/>
  <c r="BK372"/>
  <c r="BK313"/>
  <c r="J288"/>
  <c r="BK238"/>
  <c r="BK122"/>
  <c r="J247"/>
  <c r="BK225"/>
  <c r="J195"/>
  <c r="BK175"/>
  <c r="BK142"/>
  <c r="BK344"/>
  <c r="J280"/>
  <c r="J205"/>
  <c r="BK161"/>
  <c r="J107" i="3"/>
  <c r="J96"/>
  <c r="BK84"/>
  <c r="J93"/>
  <c r="J102"/>
  <c r="BK107"/>
  <c r="J90"/>
  <c r="BK82" i="4"/>
  <c r="J83" i="5"/>
  <c r="BK89"/>
  <c r="J97"/>
  <c r="J84"/>
  <c r="J85" i="6"/>
  <c r="BK89"/>
  <c r="J326" i="2"/>
  <c r="BK310"/>
  <c r="J286"/>
  <c r="BK262"/>
  <c r="BK145"/>
  <c r="J364"/>
  <c r="BK308"/>
  <c r="J271"/>
  <c r="J158"/>
  <c r="BK306"/>
  <c r="J243"/>
  <c r="BK205"/>
  <c r="BK107"/>
  <c r="J336"/>
  <c r="J266"/>
  <c r="J212"/>
  <c r="BK158"/>
  <c r="J106" i="3"/>
  <c r="BK95"/>
  <c r="J83"/>
  <c r="BK94"/>
  <c r="BK103"/>
  <c r="J89"/>
  <c r="BK91"/>
  <c r="J82" i="4"/>
  <c r="BK86" i="5"/>
  <c r="J90"/>
  <c r="BK98"/>
  <c r="BK87"/>
  <c r="BK88"/>
  <c r="BK86" i="6"/>
  <c r="J88"/>
  <c r="J84"/>
  <c r="BK85"/>
  <c r="BK319" i="2"/>
  <c r="BK296"/>
  <c r="J264"/>
  <c r="BK180"/>
  <c r="J372"/>
  <c r="J319"/>
  <c r="BK299"/>
  <c r="BK256"/>
  <c r="J216"/>
  <c r="BK117"/>
  <c r="BK316"/>
  <c r="J259"/>
  <c r="J191"/>
  <c r="J168"/>
  <c r="BK91"/>
  <c r="BK291"/>
  <c r="BK259"/>
  <c r="BK195"/>
  <c r="J91"/>
  <c r="J97" i="3"/>
  <c r="BK93"/>
  <c r="BK82"/>
  <c r="BK86"/>
  <c r="J88"/>
  <c r="BK92"/>
  <c r="J88" i="4"/>
  <c r="BK82" i="5"/>
  <c r="BK91"/>
  <c r="BK84"/>
  <c r="J82"/>
  <c r="J87"/>
  <c r="BK84" i="6"/>
  <c r="BK88"/>
  <c r="BK87"/>
  <c r="BK333" i="2"/>
  <c r="J308"/>
  <c r="J274"/>
  <c r="J153"/>
  <c r="BK368"/>
  <c r="J316"/>
  <c r="BK294"/>
  <c r="J253"/>
  <c r="J132"/>
  <c r="J329"/>
  <c r="J262"/>
  <c r="BK222"/>
  <c r="J150"/>
  <c r="BK352"/>
  <c r="J283"/>
  <c r="J225"/>
  <c r="J175"/>
  <c r="J105" i="3"/>
  <c r="J94"/>
  <c r="BK87"/>
  <c r="J91"/>
  <c r="BK106"/>
  <c r="J100"/>
  <c r="BK83"/>
  <c r="BK84" i="4"/>
  <c r="BK92" i="5"/>
  <c r="BK96"/>
  <c r="BK83"/>
  <c r="J89"/>
  <c r="BK103" i="6"/>
  <c r="J90"/>
  <c r="J93"/>
  <c r="J82"/>
  <c r="J313" i="2"/>
  <c r="BK288"/>
  <c r="J250"/>
  <c r="J137"/>
  <c r="J368"/>
  <c r="BK326"/>
  <c r="BK301"/>
  <c r="BK266"/>
  <c r="J161"/>
  <c r="AS54" i="1"/>
  <c r="J96" i="2"/>
  <c r="J294"/>
  <c r="J256"/>
  <c r="BK185"/>
  <c r="J145"/>
  <c r="BK102" i="3"/>
  <c r="BK89"/>
  <c r="J101"/>
  <c r="BK85"/>
  <c r="BK90"/>
  <c r="BK98"/>
  <c r="J86" i="4"/>
  <c r="J98" i="5"/>
  <c r="BK94"/>
  <c r="J95"/>
  <c r="BK93"/>
  <c r="BK102" i="6"/>
  <c r="BK91"/>
  <c r="P231" i="2" l="1"/>
  <c r="T231"/>
  <c r="R343"/>
  <c r="R231"/>
  <c r="P343"/>
  <c r="T343"/>
  <c r="R90"/>
  <c r="T215"/>
  <c r="BK242"/>
  <c r="J242" s="1"/>
  <c r="J64" s="1"/>
  <c r="BK318"/>
  <c r="J318"/>
  <c r="J65" s="1"/>
  <c r="BK355"/>
  <c r="J355" s="1"/>
  <c r="J68" s="1"/>
  <c r="P81" i="5"/>
  <c r="P80"/>
  <c r="AU58" i="1" s="1"/>
  <c r="BK90" i="2"/>
  <c r="J90" s="1"/>
  <c r="J61" s="1"/>
  <c r="P215"/>
  <c r="T242"/>
  <c r="R318"/>
  <c r="R355"/>
  <c r="BK81" i="3"/>
  <c r="J81"/>
  <c r="J60" s="1"/>
  <c r="T81"/>
  <c r="T80" s="1"/>
  <c r="P81" i="4"/>
  <c r="P80" s="1"/>
  <c r="AU57" i="1" s="1"/>
  <c r="R81" i="4"/>
  <c r="R80"/>
  <c r="R81" i="5"/>
  <c r="R80"/>
  <c r="T90" i="2"/>
  <c r="R215"/>
  <c r="P242"/>
  <c r="P318"/>
  <c r="P355"/>
  <c r="P81" i="3"/>
  <c r="P80" s="1"/>
  <c r="AU56" i="1" s="1"/>
  <c r="BK81" i="5"/>
  <c r="J81"/>
  <c r="J60" s="1"/>
  <c r="BK81" i="6"/>
  <c r="J81" s="1"/>
  <c r="J60" s="1"/>
  <c r="P81"/>
  <c r="P80"/>
  <c r="AU59" i="1" s="1"/>
  <c r="P90" i="2"/>
  <c r="P89" s="1"/>
  <c r="P88" s="1"/>
  <c r="AU55" i="1" s="1"/>
  <c r="BK215" i="2"/>
  <c r="J215" s="1"/>
  <c r="J62" s="1"/>
  <c r="R242"/>
  <c r="T318"/>
  <c r="T355"/>
  <c r="R81" i="3"/>
  <c r="R80" s="1"/>
  <c r="BK81" i="4"/>
  <c r="J81" s="1"/>
  <c r="J60" s="1"/>
  <c r="T81"/>
  <c r="T80"/>
  <c r="T81" i="5"/>
  <c r="T80"/>
  <c r="R81" i="6"/>
  <c r="R80"/>
  <c r="T81"/>
  <c r="T80"/>
  <c r="BK339" i="2"/>
  <c r="J339"/>
  <c r="J66" s="1"/>
  <c r="BK343"/>
  <c r="J343" s="1"/>
  <c r="J67" s="1"/>
  <c r="BK231"/>
  <c r="J231"/>
  <c r="J63" s="1"/>
  <c r="J52" i="6"/>
  <c r="BE83"/>
  <c r="BE87"/>
  <c r="BE88"/>
  <c r="BE89"/>
  <c r="BE90"/>
  <c r="BE91"/>
  <c r="BE93"/>
  <c r="BE102"/>
  <c r="E48"/>
  <c r="F55"/>
  <c r="BE85"/>
  <c r="BE86"/>
  <c r="BE103"/>
  <c r="BE82"/>
  <c r="BE84"/>
  <c r="BE92"/>
  <c r="E48" i="5"/>
  <c r="J52"/>
  <c r="BE83"/>
  <c r="BE85"/>
  <c r="BE86"/>
  <c r="BE98"/>
  <c r="BE84"/>
  <c r="BE88"/>
  <c r="BE91"/>
  <c r="BE82"/>
  <c r="BE92"/>
  <c r="F55"/>
  <c r="BE87"/>
  <c r="BE89"/>
  <c r="BE90"/>
  <c r="BE93"/>
  <c r="BE94"/>
  <c r="BE95"/>
  <c r="BE96"/>
  <c r="BE97"/>
  <c r="BE86" i="4"/>
  <c r="E48"/>
  <c r="J74"/>
  <c r="F77"/>
  <c r="BK80" i="3"/>
  <c r="J80"/>
  <c r="J59"/>
  <c r="BE82" i="4"/>
  <c r="BE84"/>
  <c r="BE88"/>
  <c r="J74" i="3"/>
  <c r="BE83"/>
  <c r="BE87"/>
  <c r="BE88"/>
  <c r="BE93"/>
  <c r="BE94"/>
  <c r="BE100"/>
  <c r="BE101"/>
  <c r="BE82"/>
  <c r="BE85"/>
  <c r="BE86"/>
  <c r="BE92"/>
  <c r="BE95"/>
  <c r="BE96"/>
  <c r="BE104"/>
  <c r="BE107"/>
  <c r="E48"/>
  <c r="F55"/>
  <c r="BE89"/>
  <c r="BE90"/>
  <c r="BE91"/>
  <c r="BE98"/>
  <c r="BE102"/>
  <c r="BE105"/>
  <c r="BE106"/>
  <c r="BE84"/>
  <c r="BE97"/>
  <c r="BE99"/>
  <c r="BE103"/>
  <c r="E48" i="2"/>
  <c r="J82"/>
  <c r="F85"/>
  <c r="BE122"/>
  <c r="BE145"/>
  <c r="BE175"/>
  <c r="BE185"/>
  <c r="BE205"/>
  <c r="BE228"/>
  <c r="BE232"/>
  <c r="BE238"/>
  <c r="BE243"/>
  <c r="BE250"/>
  <c r="BE333"/>
  <c r="BE344"/>
  <c r="BE117"/>
  <c r="BE150"/>
  <c r="BE158"/>
  <c r="BE180"/>
  <c r="BE216"/>
  <c r="BE253"/>
  <c r="BE264"/>
  <c r="BE276"/>
  <c r="BE280"/>
  <c r="BE283"/>
  <c r="BE286"/>
  <c r="BE288"/>
  <c r="BE291"/>
  <c r="BE308"/>
  <c r="BE313"/>
  <c r="BE316"/>
  <c r="BE329"/>
  <c r="BE340"/>
  <c r="BE101"/>
  <c r="BE132"/>
  <c r="BE142"/>
  <c r="BE168"/>
  <c r="BE195"/>
  <c r="BE212"/>
  <c r="BE219"/>
  <c r="BE222"/>
  <c r="BE225"/>
  <c r="BE259"/>
  <c r="BE262"/>
  <c r="BE266"/>
  <c r="BE294"/>
  <c r="BE299"/>
  <c r="BE301"/>
  <c r="BE306"/>
  <c r="BE310"/>
  <c r="BE322"/>
  <c r="BE364"/>
  <c r="BE368"/>
  <c r="BE372"/>
  <c r="BE91"/>
  <c r="BE96"/>
  <c r="BE107"/>
  <c r="BE137"/>
  <c r="BE153"/>
  <c r="BE161"/>
  <c r="BE191"/>
  <c r="BE247"/>
  <c r="BE256"/>
  <c r="BE269"/>
  <c r="BE271"/>
  <c r="BE274"/>
  <c r="BE296"/>
  <c r="BE303"/>
  <c r="BE319"/>
  <c r="BE326"/>
  <c r="BE336"/>
  <c r="BE352"/>
  <c r="BE356"/>
  <c r="F36"/>
  <c r="BC55" i="1" s="1"/>
  <c r="F35" i="2"/>
  <c r="BB55" i="1" s="1"/>
  <c r="F36" i="5"/>
  <c r="BC58" i="1" s="1"/>
  <c r="F36" i="6"/>
  <c r="BC59" i="1" s="1"/>
  <c r="F34" i="2"/>
  <c r="BA55" i="1" s="1"/>
  <c r="F34" i="3"/>
  <c r="BA56" i="1" s="1"/>
  <c r="F35" i="3"/>
  <c r="BB56" i="1" s="1"/>
  <c r="J34" i="4"/>
  <c r="AW57" i="1" s="1"/>
  <c r="J34" i="5"/>
  <c r="AW58" i="1" s="1"/>
  <c r="F37" i="5"/>
  <c r="BD58" i="1" s="1"/>
  <c r="F34" i="6"/>
  <c r="BA59" i="1" s="1"/>
  <c r="J34" i="2"/>
  <c r="AW55" i="1" s="1"/>
  <c r="J34" i="3"/>
  <c r="AW56" i="1" s="1"/>
  <c r="F34" i="4"/>
  <c r="BA57" i="1" s="1"/>
  <c r="F35" i="4"/>
  <c r="BB57" i="1" s="1"/>
  <c r="F36" i="4"/>
  <c r="BC57" i="1" s="1"/>
  <c r="F35" i="5"/>
  <c r="BB58" i="1" s="1"/>
  <c r="J34" i="6"/>
  <c r="AW59" i="1" s="1"/>
  <c r="F37" i="2"/>
  <c r="BD55" i="1" s="1"/>
  <c r="F37" i="3"/>
  <c r="BD56" i="1" s="1"/>
  <c r="F36" i="3"/>
  <c r="BC56" i="1" s="1"/>
  <c r="F37" i="4"/>
  <c r="BD57" i="1" s="1"/>
  <c r="F34" i="5"/>
  <c r="BA58" i="1" s="1"/>
  <c r="F35" i="6"/>
  <c r="BB59" i="1" s="1"/>
  <c r="F37" i="6"/>
  <c r="BD59" i="1" s="1"/>
  <c r="T89" i="2" l="1"/>
  <c r="T88"/>
  <c r="R89"/>
  <c r="R88"/>
  <c r="BK80" i="5"/>
  <c r="J80"/>
  <c r="J59" s="1"/>
  <c r="BK89" i="2"/>
  <c r="BK88" s="1"/>
  <c r="J88" s="1"/>
  <c r="J59" s="1"/>
  <c r="BK80" i="4"/>
  <c r="J80" s="1"/>
  <c r="J59" s="1"/>
  <c r="BK80" i="6"/>
  <c r="J80"/>
  <c r="J59" s="1"/>
  <c r="AU54" i="1"/>
  <c r="J33" i="2"/>
  <c r="AV55" i="1" s="1"/>
  <c r="AT55" s="1"/>
  <c r="BC54"/>
  <c r="AY54"/>
  <c r="F33" i="2"/>
  <c r="AZ55" i="1" s="1"/>
  <c r="BB54"/>
  <c r="W31"/>
  <c r="J33" i="3"/>
  <c r="AV56" i="1" s="1"/>
  <c r="AT56" s="1"/>
  <c r="J30" i="3"/>
  <c r="AG56" i="1" s="1"/>
  <c r="J33" i="4"/>
  <c r="AV57" i="1"/>
  <c r="AT57"/>
  <c r="J33" i="5"/>
  <c r="AV58" i="1" s="1"/>
  <c r="AT58" s="1"/>
  <c r="J33" i="6"/>
  <c r="AV59" i="1" s="1"/>
  <c r="AT59" s="1"/>
  <c r="BD54"/>
  <c r="W33"/>
  <c r="F33" i="3"/>
  <c r="AZ56" i="1" s="1"/>
  <c r="F33" i="4"/>
  <c r="AZ57" i="1"/>
  <c r="F33" i="5"/>
  <c r="AZ58" i="1" s="1"/>
  <c r="F33" i="6"/>
  <c r="AZ59" i="1"/>
  <c r="BA54"/>
  <c r="W30" s="1"/>
  <c r="J89" i="2" l="1"/>
  <c r="J60" s="1"/>
  <c r="AN56" i="1"/>
  <c r="J39" i="3"/>
  <c r="J30" i="6"/>
  <c r="AG59" i="1" s="1"/>
  <c r="J30" i="5"/>
  <c r="AG58" i="1" s="1"/>
  <c r="J30" i="4"/>
  <c r="AG57" i="1" s="1"/>
  <c r="AW54"/>
  <c r="AK30" s="1"/>
  <c r="AZ54"/>
  <c r="AV54" s="1"/>
  <c r="AK29" s="1"/>
  <c r="J30" i="2"/>
  <c r="AG55" i="1"/>
  <c r="W32"/>
  <c r="AX54"/>
  <c r="J39" i="6" l="1"/>
  <c r="J39" i="2"/>
  <c r="J39" i="5"/>
  <c r="J39" i="4"/>
  <c r="AN55" i="1"/>
  <c r="AN57"/>
  <c r="AN58"/>
  <c r="AN59"/>
  <c r="AG54"/>
  <c r="AK26" s="1"/>
  <c r="AK35" s="1"/>
  <c r="AT54"/>
  <c r="W29"/>
  <c r="AN54" l="1"/>
</calcChain>
</file>

<file path=xl/sharedStrings.xml><?xml version="1.0" encoding="utf-8"?>
<sst xmlns="http://schemas.openxmlformats.org/spreadsheetml/2006/main" count="4565" uniqueCount="925">
  <si>
    <t>Export Komplet</t>
  </si>
  <si>
    <t>VZ</t>
  </si>
  <si>
    <t>2.0</t>
  </si>
  <si>
    <t>ZAMOK</t>
  </si>
  <si>
    <t>False</t>
  </si>
  <si>
    <t>{4473938a-190e-44c0-a516-c5cb66f9ab66}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</si>
  <si>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</si>
  <si>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</si>
  <si>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</si>
  <si>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</si>
  <si>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</si>
  <si>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</si>
  <si>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</si>
  <si>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</si>
  <si>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TAVOD235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</si>
  <si>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</si>
  <si>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</si>
  <si>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Městské lázně Ústí nad Labem - likvidace stávajícího vrtu a nový vrt - studna na p.p.č. 123</t>
  </si>
  <si>
    <t>0,1</t>
  </si>
  <si>
    <t>KSO:</t>
  </si>
  <si>
    <t/>
  </si>
  <si>
    <t>CC-CZ:</t>
  </si>
  <si>
    <t>1</t>
  </si>
  <si>
    <t>Místo:</t>
  </si>
  <si>
    <t>Ústí nad Labem</t>
  </si>
  <si>
    <t>Datum:</t>
  </si>
  <si>
    <t>11. 9. 2025</t>
  </si>
  <si>
    <t>10</t>
  </si>
  <si>
    <t>100</t>
  </si>
  <si>
    <t>Zadavatel:</t>
  </si>
  <si>
    <t>IČ:</t>
  </si>
  <si>
    <t>Statutární město Ústí nad Labem</t>
  </si>
  <si>
    <t>DIČ:</t>
  </si>
  <si>
    <t>Účastník:</t>
  </si>
  <si>
    <t>Vyplň údaj</t>
  </si>
  <si>
    <t>Projektant:</t>
  </si>
  <si>
    <t>Vodohospodářské projekty a služby s.r.o.</t>
  </si>
  <si>
    <t>True</t>
  </si>
  <si>
    <t>Zpracovatel:</t>
  </si>
  <si>
    <t>Martin Růžička</t>
  </si>
  <si>
    <t>Poznámka:</t>
  </si>
  <si>
    <t>Soupis prací je sestaven za využití položek Cenové soustavy ÚRS. Cenové a technické podmínky položek Cenové soustavy ÚRS, které nejsou uvedeny v soupisu prací (tzv.úvodní části katalogů), jsou neomezeně dálkově k dispozici na www.cs-urs.cz. Položky, které nemají ve sloupci "Cenová soustava" uveden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</si>
  <si>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</si>
  <si>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</si>
  <si>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</si>
  <si>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</si>
  <si>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</si>
  <si>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</si>
  <si>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</si>
  <si>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</si>
  <si>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</si>
  <si>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</si>
  <si>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</si>
  <si>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</si>
  <si>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</si>
  <si>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</si>
  <si>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</si>
  <si>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</si>
  <si>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</si>
  <si>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</si>
  <si>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</si>
  <si>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</si>
  <si>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</si>
  <si>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</si>
  <si>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</si>
  <si>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</si>
  <si>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</si>
  <si>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</si>
  <si>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</si>
  <si>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</si>
  <si>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</si>
  <si>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</si>
  <si>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</si>
  <si>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</si>
  <si>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</si>
  <si>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</si>
  <si>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</si>
  <si>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</si>
  <si>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</si>
  <si>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</si>
  <si>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</si>
  <si>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</si>
  <si>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práce</t>
  </si>
  <si>
    <t>STA</t>
  </si>
  <si>
    <t>{780d33a0-a799-4d81-b1b9-4e94b87df365}</t>
  </si>
  <si>
    <t>827 19</t>
  </si>
  <si>
    <t>2</t>
  </si>
  <si>
    <t>02a</t>
  </si>
  <si>
    <t>Vrt ML-3 nový</t>
  </si>
  <si>
    <t>{d1c3ee9e-f338-425d-814d-74e1a1b5d0da}</t>
  </si>
  <si>
    <t>02b</t>
  </si>
  <si>
    <t>Vrt ML-3-Cementace s převrtáním (nepůjde-li možná ztráta výpl.v et.200-342 m zlikvidovat Modisorbem)</t>
  </si>
  <si>
    <t>{b1d17ffd-7284-4f0f-aa05-cb5fa950361d}</t>
  </si>
  <si>
    <t>03</t>
  </si>
  <si>
    <t>Likvidace ML-2</t>
  </si>
  <si>
    <t>{4ff35b1e-d6bd-4998-9877-b63ee086a443}</t>
  </si>
  <si>
    <t>VON</t>
  </si>
  <si>
    <t>Vedlejší a ostatní náklady</t>
  </si>
  <si>
    <t>{ee6c9e9d-7c1b-4273-be3b-126fe8133b16}</t>
  </si>
  <si>
    <t>KRYCÍ LIST SOUPISU PRACÍ</t>
  </si>
  <si>
    <t>Objekt:</t>
  </si>
  <si>
    <t>01 - Stavební práce</t>
  </si>
  <si>
    <t>2222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</si>
  <si>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</si>
  <si>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</si>
  <si>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</si>
  <si>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</si>
  <si>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</si>
  <si>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</si>
  <si>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</si>
  <si>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</si>
  <si>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</si>
  <si>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96 - Bourání konstrukcí</t>
  </si>
  <si>
    <t xml:space="preserve">    99 - Přesun hmot</t>
  </si>
  <si>
    <t xml:space="preserve">    K - Komunikace</t>
  </si>
  <si>
    <t xml:space="preserve">    KB - Komunikace -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</si>
  <si>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</si>
  <si>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</si>
  <si>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</si>
  <si>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</si>
  <si>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</si>
  <si>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</si>
  <si>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</si>
  <si>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</si>
  <si>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</si>
  <si>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</si>
  <si>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</si>
  <si>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</si>
  <si>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</si>
  <si>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</si>
  <si>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</si>
  <si>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</si>
  <si>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</si>
  <si>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</si>
  <si>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</si>
  <si>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</si>
  <si>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</si>
  <si>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2025 02</t>
  </si>
  <si>
    <t>4</t>
  </si>
  <si>
    <t>1347493538</t>
  </si>
  <si>
    <t>PP</t>
  </si>
  <si>
    <t>Čerpání vody na dopravní výšku do 10 m s uvažovaným průměrným přítokem do 500 l/min</t>
  </si>
  <si>
    <t>Online PSC</t>
  </si>
  <si>
    <t>https://podminky.urs.cz/item/CS_URS_2025_02/115101201</t>
  </si>
  <si>
    <t>VV</t>
  </si>
  <si>
    <t>(bude upřesněno dle skutečnosti s měřením motohodin)</t>
  </si>
  <si>
    <t>7*10</t>
  </si>
  <si>
    <t>115101301</t>
  </si>
  <si>
    <t>Pohotovost čerpací soupravy pro dopravní výšku do 10 m přítok do 500 l/min</t>
  </si>
  <si>
    <t>den</t>
  </si>
  <si>
    <t>351465940</t>
  </si>
  <si>
    <t>Pohotovost záložní čerpací soupravy pro dopravní výšku do 10 m s uvažovaným průměrným přítokem do 500 l/min</t>
  </si>
  <si>
    <t>https://podminky.urs.cz/item/CS_URS_2025_02/115101301</t>
  </si>
  <si>
    <t>7</t>
  </si>
  <si>
    <t>3</t>
  </si>
  <si>
    <t>129001101</t>
  </si>
  <si>
    <t>Příplatek za ztížení odkopávky nebo prokopávky v blízkosti inženýrských sítí</t>
  </si>
  <si>
    <t>m3</t>
  </si>
  <si>
    <t>-397191722</t>
  </si>
  <si>
    <t>Příplatek k cenám vykopávek za ztížení vykopávky v blízkosti podzemního vedení nebo výbušnin v horninách jakékoliv třídy</t>
  </si>
  <si>
    <t>https://podminky.urs.cz/item/CS_URS_2025_02/129001101</t>
  </si>
  <si>
    <t>"stávající vrt" 6,00</t>
  </si>
  <si>
    <t>"stávající šachta" 2,50</t>
  </si>
  <si>
    <t>Součet</t>
  </si>
  <si>
    <t>132254201</t>
  </si>
  <si>
    <t>Hloubení zapažených rýh š do 2000 mm v hornině třídy těžitelnosti I skupiny 3 objem do 20 m3</t>
  </si>
  <si>
    <t>-1436431027</t>
  </si>
  <si>
    <t>Hloubení zapažených rýh šířky přes 800 do 2 000 mm strojně s urovnáním dna do předepsaného profilu a spádu v hornině třídy těžitelnosti I skupiny 3 do 20 m3</t>
  </si>
  <si>
    <t>https://podminky.urs.cz/item/CS_URS_2025_02/132254201</t>
  </si>
  <si>
    <t>hor.3 - 50%</t>
  </si>
  <si>
    <t>tlakové potrubí</t>
  </si>
  <si>
    <t>3,12*1,20*1,80</t>
  </si>
  <si>
    <t>"odpočet komunikace štěrk" -3,12*1,20*0,20</t>
  </si>
  <si>
    <t>Mezisoučet</t>
  </si>
  <si>
    <t>"odp.ostatních hornin" -5,99*0,50</t>
  </si>
  <si>
    <t>5</t>
  </si>
  <si>
    <t>132354201</t>
  </si>
  <si>
    <t>Hloubení zapažených rýh š do 2000 mm v hornině třídy těžitelnosti II skupiny 4 objem do 20 m3</t>
  </si>
  <si>
    <t>-904818045</t>
  </si>
  <si>
    <t>Hloubení zapažených rýh šířky přes 800 do 2 000 mm strojně s urovnáním dna do předepsaného profilu a spádu v hornině třídy těžitelnosti II skupiny 4 do 20 m3</t>
  </si>
  <si>
    <t>https://podminky.urs.cz/item/CS_URS_2025_02/132354201</t>
  </si>
  <si>
    <t>hor.4 - 50%</t>
  </si>
  <si>
    <t>5,99*0,50</t>
  </si>
  <si>
    <t>6</t>
  </si>
  <si>
    <t>131251202</t>
  </si>
  <si>
    <t>Hloubení jam zapažených v hornině třídy těžitelnosti I skupiny 3 objem do 50 m3 strojně</t>
  </si>
  <si>
    <t>-1752107756</t>
  </si>
  <si>
    <t>Hloubení zapažených jam a zářezů strojně s urovnáním dna do předepsaného profilu a spádu v hornině třídy těžitelnosti I skupiny 3 přes 20 do 50 m3</t>
  </si>
  <si>
    <t>https://podminky.urs.cz/item/CS_URS_2025_02/131251202</t>
  </si>
  <si>
    <t>nová manipulační šachta</t>
  </si>
  <si>
    <t>3,72*3,72*2,41</t>
  </si>
  <si>
    <t>"odpočet komunikace štěrk" -3,72*3,72*0,20</t>
  </si>
  <si>
    <t>"odp.ostatních hornin" -30,583*0,50</t>
  </si>
  <si>
    <t>131351202</t>
  </si>
  <si>
    <t>Hloubení jam zapažených v hornině třídy těžitelnosti II skupiny 4 objem do 50 m3 strojně</t>
  </si>
  <si>
    <t>1951067036</t>
  </si>
  <si>
    <t>Hloubení zapažených jam a zářezů strojně s urovnáním dna do předepsaného profilu a spádu v hornině třídy těžitelnosti II skupiny 4 přes 20 do 50 m3</t>
  </si>
  <si>
    <t>https://podminky.urs.cz/item/CS_URS_2025_02/131351202</t>
  </si>
  <si>
    <t>30,583*0,50</t>
  </si>
  <si>
    <t>8</t>
  </si>
  <si>
    <t>151101101</t>
  </si>
  <si>
    <t>Zřízení příložného pažení a rozepření stěn rýh hl do 2 m</t>
  </si>
  <si>
    <t>m2</t>
  </si>
  <si>
    <t>-1394991555</t>
  </si>
  <si>
    <t>Zřízení pažení a rozepření stěn rýh pro podzemní vedení příložné pro jakoukoliv mezerovitost, hloubky do 2 m</t>
  </si>
  <si>
    <t>https://podminky.urs.cz/item/CS_URS_2025_02/151101101</t>
  </si>
  <si>
    <t>3,12*2*1,80</t>
  </si>
  <si>
    <t>9</t>
  </si>
  <si>
    <t>151101111</t>
  </si>
  <si>
    <t>Odstranění příložného pažení a rozepření stěn rýh hl do 2 m</t>
  </si>
  <si>
    <t>-220572134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</si>
  <si>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</si>
  <si>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</si>
  <si>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151101201</t>
  </si>
  <si>
    <t>Zřízení příložného pažení stěn výkopu hl do 4 m</t>
  </si>
  <si>
    <t>-1859530634</t>
  </si>
  <si>
    <t>Zřízení pažení stěn výkopu bez rozepření nebo vzepření příložné, hloubky do 4 m</t>
  </si>
  <si>
    <t>https://podminky.urs.cz/item/CS_URS_2025_02/151101201</t>
  </si>
  <si>
    <t>3,72*4*2,41</t>
  </si>
  <si>
    <t>11</t>
  </si>
  <si>
    <t>151101211</t>
  </si>
  <si>
    <t>Odstranění příložného pažení stěn hl do 4 m</t>
  </si>
  <si>
    <t>-616262976</t>
  </si>
  <si>
    <t>Odstranění pažení stěn výkopu bez rozepření nebo vzepření s uložením pažin na vzdálenost do 3 m od okraje výkopu příložné, hloubky do 4 m</t>
  </si>
  <si>
    <t>https://podminky.urs.cz/item/CS_URS_2025_02/151101211</t>
  </si>
  <si>
    <t>151101301</t>
  </si>
  <si>
    <t>Zřízení rozepření stěn při pažení příložném hl do 4 m</t>
  </si>
  <si>
    <t>-2135826930</t>
  </si>
  <si>
    <t>Zřízení rozepření zapažených stěn výkopů s potřebným přepažováním při pažení příložném, hloubky do 4 m</t>
  </si>
  <si>
    <t>https://podminky.urs.cz/item/CS_URS_2025_02/151101301</t>
  </si>
  <si>
    <t>13</t>
  </si>
  <si>
    <t>151101311</t>
  </si>
  <si>
    <t>Odstranění rozepření stěn při pažení příložném hl do 4 m</t>
  </si>
  <si>
    <t>-436426032</t>
  </si>
  <si>
    <t>Odstranění rozepření stěn výkopů s uložením materiálu na vzdálenost do 3 m od okraje výkopu pažení příložného, hloubky do 4 m</t>
  </si>
  <si>
    <t>https://podminky.urs.cz/item/CS_URS_2025_02/151101311</t>
  </si>
  <si>
    <t>14</t>
  </si>
  <si>
    <t>162351103</t>
  </si>
  <si>
    <t>Vodorovné přemístění přes 50 do 500 m výkopku/sypaniny z horniny třídy těžitelnosti I skupiny 1 až 3</t>
  </si>
  <si>
    <t>367186407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</si>
  <si>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</si>
  <si>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</si>
  <si>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dovoz materiálu pro lože a obsyp potrubí</t>
  </si>
  <si>
    <t>"materiál pro obsyp potrubí" 2,19</t>
  </si>
  <si>
    <t>"materiál pro lože pod potrubí" 0,562</t>
  </si>
  <si>
    <t>15</t>
  </si>
  <si>
    <t>167151101</t>
  </si>
  <si>
    <t>Nakládání výkopku z hornin třídy těžitelnosti I skupiny 1 až 3 do 100 m3</t>
  </si>
  <si>
    <t>-431104766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</si>
  <si>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</si>
  <si>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</si>
  <si>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16</t>
  </si>
  <si>
    <t>2084088572</t>
  </si>
  <si>
    <t>zemina pro zpětný zásyp - na mezideponii a zpět</t>
  </si>
  <si>
    <t>22,821*2</t>
  </si>
  <si>
    <t>17</t>
  </si>
  <si>
    <t>-504261427</t>
  </si>
  <si>
    <t>zemina pro zpětný zásyp</t>
  </si>
  <si>
    <t>18</t>
  </si>
  <si>
    <t>162751134</t>
  </si>
  <si>
    <t>Vodorovné přemístění přes 6 000 do 7000 m výkopku/sypaniny z horniny třídy těžitelnosti II skupiny 4 a 5</t>
  </si>
  <si>
    <t>-2044802618</t>
  </si>
  <si>
    <t>Vodorovné přemístění výkopku nebo sypaniny po suchu na obvyklém dopravním prostředku, bez naložení výkopku, avšak se složením bez rozhrnutí z horniny třídy těžitelnosti II skupiny 4 a 5 na vzdálenost přes 6 000 do 7 000 m</t>
  </si>
  <si>
    <t>https://podminky.urs.cz/item/CS_URS_2025_02/162751134</t>
  </si>
  <si>
    <t>"výkop" 5,99+30,583</t>
  </si>
  <si>
    <t>"odp.zásypu" -22,821</t>
  </si>
  <si>
    <t>19</t>
  </si>
  <si>
    <t>171201231</t>
  </si>
  <si>
    <t>Poplatek za uložení zeminy a kamení na recyklační skládce (skládkovné) kód odpadu 17 05 04</t>
  </si>
  <si>
    <t>t</t>
  </si>
  <si>
    <t>-1902099882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</si>
  <si>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</si>
  <si>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</si>
  <si>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13,752*1,80</t>
  </si>
  <si>
    <t>20</t>
  </si>
  <si>
    <t>174151101</t>
  </si>
  <si>
    <t>Zásyp jam, šachet rýh nebo kolem objektů sypaninou se zhutněním</t>
  </si>
  <si>
    <t>-1442889183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</si>
  <si>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</si>
  <si>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</si>
  <si>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zásyp zeminou</t>
  </si>
  <si>
    <t>"výkop" 30,583+5,99</t>
  </si>
  <si>
    <t>"odp.lože"  -0,562</t>
  </si>
  <si>
    <t>"odp.obsypu"  -2,19</t>
  </si>
  <si>
    <t>"odp.šachty" -11,00</t>
  </si>
  <si>
    <t>175111101</t>
  </si>
  <si>
    <t>Obsypání potrubí ručně sypaninou bez prohození, uloženou do 3 m</t>
  </si>
  <si>
    <t>1051663861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</si>
  <si>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</si>
  <si>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https://podminky.urs.cz/item/CS_URS_2025_02/175111101</t>
  </si>
  <si>
    <t>3,12*1,20*0,39</t>
  </si>
  <si>
    <t>3,12*0,60*0,39</t>
  </si>
  <si>
    <t>22</t>
  </si>
  <si>
    <t>M</t>
  </si>
  <si>
    <t>58337308R</t>
  </si>
  <si>
    <t>písek pro obsyp potrubí</t>
  </si>
  <si>
    <t>-787387311</t>
  </si>
  <si>
    <t>2,19*1,90</t>
  </si>
  <si>
    <t>Svislé a kompletní konstrukce</t>
  </si>
  <si>
    <t>23</t>
  </si>
  <si>
    <t>382121112</t>
  </si>
  <si>
    <t>Montáž dna ŽB prefabrikovaných kruhových nádrží včetně těsnění DN přes 2000 do 2500</t>
  </si>
  <si>
    <t>kus</t>
  </si>
  <si>
    <t>-1042895047</t>
  </si>
  <si>
    <t>Montáž dílců prefabrikovaných kruhových nádrží ze železobetonu dna včetně těsnění DN přes 2000 do 2500</t>
  </si>
  <si>
    <t>https://podminky.urs.cz/item/CS_URS_2025_02/382121112</t>
  </si>
  <si>
    <t>24</t>
  </si>
  <si>
    <t>59226008</t>
  </si>
  <si>
    <t>dno kruhové nádrže DN 2200 stěna tl přes 100mm v 2000mm užitný objem 7,603m3</t>
  </si>
  <si>
    <t>293124283</t>
  </si>
  <si>
    <t>"manipulační šachta" 1</t>
  </si>
  <si>
    <t>25</t>
  </si>
  <si>
    <t>382121131</t>
  </si>
  <si>
    <t>Montáž zákrytové desky ŽB prefabrikovaných kruhových nádrží DN do 2000</t>
  </si>
  <si>
    <t>-542459873</t>
  </si>
  <si>
    <t>Montáž dílců prefabrikovaných kruhových nádrží ze železobetonu zákrytové desky DN přes 1000 do 2000</t>
  </si>
  <si>
    <t>https://podminky.urs.cz/item/CS_URS_2025_02/382121131</t>
  </si>
  <si>
    <t>26</t>
  </si>
  <si>
    <t>59226036</t>
  </si>
  <si>
    <t>deska zákrytová kruhové nádrže DN 2000 se stěnou tl přes 100mm v 200mm otvor 2x d 625mm</t>
  </si>
  <si>
    <t>116683832</t>
  </si>
  <si>
    <t>27</t>
  </si>
  <si>
    <t>59226074</t>
  </si>
  <si>
    <t>těsnění elastomerové samomazné pro kruhovou nádrž DN 2200</t>
  </si>
  <si>
    <t>-1078872705</t>
  </si>
  <si>
    <t>Vodorovné konstrukce</t>
  </si>
  <si>
    <t>28</t>
  </si>
  <si>
    <t>451573111</t>
  </si>
  <si>
    <t>Lože pod potrubí otevřený výkop ze štěrkopísku</t>
  </si>
  <si>
    <t>-2082422176</t>
  </si>
  <si>
    <t>Lože pod potrubí, stoky a drobné objekty v otevřeném výkopu z písku a štěrkopísku do 63 mm</t>
  </si>
  <si>
    <t>https://podminky.urs.cz/item/CS_URS_2025_02/451573111</t>
  </si>
  <si>
    <t>3,12*1,20*0,15</t>
  </si>
  <si>
    <t>29</t>
  </si>
  <si>
    <t>452311141</t>
  </si>
  <si>
    <t>Podkladní desky z betonu prostého bez zvýšených nároků na prostředí tř. C 16/20 otevřený výkop</t>
  </si>
  <si>
    <t>-660999219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</si>
  <si>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</si>
  <si>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https://podminky.urs.cz/item/CS_URS_2025_02/452311141</t>
  </si>
  <si>
    <t>"manipulační šachta" 2,80*2,80*0,05</t>
  </si>
  <si>
    <t>Trubní vedení</t>
  </si>
  <si>
    <t>30</t>
  </si>
  <si>
    <t>871241221</t>
  </si>
  <si>
    <t>Montáž potrubí z PE100 RC SDR 17 otevřený výkop svařovaných elektrotvarovkou d 90 x 5,4 mm</t>
  </si>
  <si>
    <t>m</t>
  </si>
  <si>
    <t>1794735609</t>
  </si>
  <si>
    <t>Montáž vodovodního potrubí z polyetylenu PE100 RC v otevřeném výkopu svařovaných elektrotvarovkou SDR 17/PN10 d 90 x 5,4 mm</t>
  </si>
  <si>
    <t>https://podminky.urs.cz/item/CS_URS_2025_02/871241221</t>
  </si>
  <si>
    <t>7,45+7,25</t>
  </si>
  <si>
    <t>31</t>
  </si>
  <si>
    <t>28613871</t>
  </si>
  <si>
    <t>trubka vodovodní jednovrstvá PE100 RC PN 10 SDR17 s ochranným pláštěm z PP 90x5,4mm</t>
  </si>
  <si>
    <t>1771546642</t>
  </si>
  <si>
    <t>14,70*1,015</t>
  </si>
  <si>
    <t>32</t>
  </si>
  <si>
    <t>892241111</t>
  </si>
  <si>
    <t>Tlaková zkouška vodou potrubí DN do 80</t>
  </si>
  <si>
    <t>681019570</t>
  </si>
  <si>
    <t>Tlakové zkoušky vodou na potrubí DN do 80</t>
  </si>
  <si>
    <t>https://podminky.urs.cz/item/CS_URS_2025_02/892241111</t>
  </si>
  <si>
    <t>33</t>
  </si>
  <si>
    <t>899721111</t>
  </si>
  <si>
    <t>Signalizační vodič DN do 150 mm na potrubí</t>
  </si>
  <si>
    <t>1255550398</t>
  </si>
  <si>
    <t>Signalizační vodič na potrubí DN do 150 mm</t>
  </si>
  <si>
    <t>https://podminky.urs.cz/item/CS_URS_2025_02/899721111</t>
  </si>
  <si>
    <t>34</t>
  </si>
  <si>
    <t>899722113</t>
  </si>
  <si>
    <t>Krytí potrubí z plastů výstražnou fólií z PVC přes 25 do 34cm</t>
  </si>
  <si>
    <t>-415797988</t>
  </si>
  <si>
    <t>Krytí potrubí z plastů výstražnou fólií z PVC šířky přes 25 do 34 cm</t>
  </si>
  <si>
    <t>https://podminky.urs.cz/item/CS_URS_2025_02/899722113</t>
  </si>
  <si>
    <t>35</t>
  </si>
  <si>
    <t>877241101</t>
  </si>
  <si>
    <t>Montáž elektrospojek na vodovodním potrubí z PE trub d 90</t>
  </si>
  <si>
    <t>-616328764</t>
  </si>
  <si>
    <t>Montáž tvarovek na vodovodním plastovém potrubí z polyetylenu PE 100 elektrotvarovek SDR 11/PN16 spojek, oblouků nebo redukcí d 90</t>
  </si>
  <si>
    <t>https://podminky.urs.cz/item/CS_URS_2025_02/877241101</t>
  </si>
  <si>
    <t>36</t>
  </si>
  <si>
    <t>28615974</t>
  </si>
  <si>
    <t>elektrospojka SDR11 PE 100 PN16 D 90mm</t>
  </si>
  <si>
    <t>-148370670</t>
  </si>
  <si>
    <t>37</t>
  </si>
  <si>
    <t>615418</t>
  </si>
  <si>
    <t>EFL d90 / DN80, PE100, SDR11, integrovaný lemový nákružek s přírubou</t>
  </si>
  <si>
    <t>1627233730</t>
  </si>
  <si>
    <t>38</t>
  </si>
  <si>
    <t>877241110</t>
  </si>
  <si>
    <t>Montáž elektrokolen 45° na vodovodním potrubí z PE trub d 90</t>
  </si>
  <si>
    <t>1773502916</t>
  </si>
  <si>
    <t>Montáž tvarovek na vodovodním plastovém potrubí z polyetylenu PE 100 elektrotvarovek SDR 11/PN16 kolen 45° d 90</t>
  </si>
  <si>
    <t>https://podminky.urs.cz/item/CS_URS_2025_02/877241110</t>
  </si>
  <si>
    <t>39</t>
  </si>
  <si>
    <t>615272</t>
  </si>
  <si>
    <t>W30 d90, PE100, SDR11, koleno 30°, elektro</t>
  </si>
  <si>
    <t>-1851220924</t>
  </si>
  <si>
    <t>40</t>
  </si>
  <si>
    <t>877241112</t>
  </si>
  <si>
    <t>Montáž elektrokolen 90° na vodovodním potrubí z PE trub d 90</t>
  </si>
  <si>
    <t>800240816</t>
  </si>
  <si>
    <t>Montáž tvarovek na vodovodním plastovém potrubí z polyetylenu PE 100 elektrotvarovek SDR 11/PN16 kolen 90° d 90</t>
  </si>
  <si>
    <t>https://podminky.urs.cz/item/CS_URS_2025_02/877241112</t>
  </si>
  <si>
    <t>41</t>
  </si>
  <si>
    <t>28653060</t>
  </si>
  <si>
    <t>elektrokoleno 90° PE 100 D 90mm</t>
  </si>
  <si>
    <t>-1909537831</t>
  </si>
  <si>
    <t>42</t>
  </si>
  <si>
    <t>857241931</t>
  </si>
  <si>
    <t>Výměna litinových tvarovek jednoosých hrdlových otevřený výkop s integrovaným těsněním DN 80</t>
  </si>
  <si>
    <t>961474597</t>
  </si>
  <si>
    <t>Výměna litinových tvarovek na potrubí litinovém tlakovém jednoosých na potrubí z trub hrdlových v otevřeném výkopu, kanálu nebo v šachtě s integrovaným těsněním DN 80</t>
  </si>
  <si>
    <t>https://podminky.urs.cz/item/CS_URS_2025_02/857241931</t>
  </si>
  <si>
    <t>"použita stávající spojka" 1</t>
  </si>
  <si>
    <t>43</t>
  </si>
  <si>
    <t>857352122</t>
  </si>
  <si>
    <t>Montáž litinových tvarovek jednoosých přírubových otevřený výkop DN 200</t>
  </si>
  <si>
    <t>-824714519</t>
  </si>
  <si>
    <t>Montáž litinových tvarovek na potrubí litinovém tlakovém jednoosých na potrubí z trub přírubových v otevřeném výkopu, kanálu nebo v šachtě DN 200</t>
  </si>
  <si>
    <t>https://podminky.urs.cz/item/CS_URS_2025_02/857352122</t>
  </si>
  <si>
    <t>44</t>
  </si>
  <si>
    <t>857242192</t>
  </si>
  <si>
    <t>Příplatek za práci ve štole při montáži litinových tvarovek jednoosých přírubových DN 50 až 250</t>
  </si>
  <si>
    <t>439914620</t>
  </si>
  <si>
    <t>Montáž litinových tvarovek na potrubí litinovém tlakovém jednoosých na potrubí z trub přírubových Příplatek k ceně za práce ve štole, v uzavřeném kanálu nebo v objektech DN od 50 do 250</t>
  </si>
  <si>
    <t>https://podminky.urs.cz/item/CS_URS_2025_02/857242192</t>
  </si>
  <si>
    <t>45</t>
  </si>
  <si>
    <t>55253619</t>
  </si>
  <si>
    <t>přechod přírubový,práškový epoxid tl 250µm FFR-kus litinový DN 200/80</t>
  </si>
  <si>
    <t>-197868439</t>
  </si>
  <si>
    <t>46</t>
  </si>
  <si>
    <t>857354122</t>
  </si>
  <si>
    <t>Montáž litinových tvarovek odbočných přírubových otevřený výkop DN 200</t>
  </si>
  <si>
    <t>719265260</t>
  </si>
  <si>
    <t>Montáž litinových tvarovek na potrubí litinovém tlakovém odbočných na potrubí z trub přírubových v otevřeném výkopu, kanálu nebo v šachtě DN 200</t>
  </si>
  <si>
    <t>https://podminky.urs.cz/item/CS_URS_2025_02/857354122</t>
  </si>
  <si>
    <t>47</t>
  </si>
  <si>
    <t>857244192</t>
  </si>
  <si>
    <t>Příplatek za práci ve štole při montáži litinových tvarovek odbočných přírubových DN 50 až 250</t>
  </si>
  <si>
    <t>2051098381</t>
  </si>
  <si>
    <t>Montáž litinových tvarovek na potrubí litinovém tlakovém odbočných na potrubí z trub přírubových Příplatek k ceně za práce ve štole, v uzavřeném kanálu nebo v objektech DN od 50 do 250</t>
  </si>
  <si>
    <t>https://podminky.urs.cz/item/CS_URS_2025_02/857244192</t>
  </si>
  <si>
    <t>48</t>
  </si>
  <si>
    <t>55253532</t>
  </si>
  <si>
    <t>tvarovka přírubová litinová s přírubovou odbočkou,práškový epoxid tl 250µm T-kus DN 200/80</t>
  </si>
  <si>
    <t>1100497035</t>
  </si>
  <si>
    <t>49</t>
  </si>
  <si>
    <t>891241222</t>
  </si>
  <si>
    <t>Montáž vodovodních šoupátek s ručním kolečkem v šachtách DN 80</t>
  </si>
  <si>
    <t>-1311423669</t>
  </si>
  <si>
    <t>Montáž vodovodních armatur na potrubí šoupátek nebo klapek uzavíracích v šachtách s ručním kolečkem DN 80</t>
  </si>
  <si>
    <t>https://podminky.urs.cz/item/CS_URS_2025_02/891241222</t>
  </si>
  <si>
    <t>50</t>
  </si>
  <si>
    <t>42221116</t>
  </si>
  <si>
    <t>šoupátko s přírubami voda DN 80 PN16</t>
  </si>
  <si>
    <t>-1588408372</t>
  </si>
  <si>
    <t>51</t>
  </si>
  <si>
    <t>42210101</t>
  </si>
  <si>
    <t>kolo ruční pro DN 65-80 D 175mm</t>
  </si>
  <si>
    <t>-1871481522</t>
  </si>
  <si>
    <t>52</t>
  </si>
  <si>
    <t>891351222</t>
  </si>
  <si>
    <t>Montáž vodovodních šoupátek s ručním kolečkem v šachtách DN 200</t>
  </si>
  <si>
    <t>419022777</t>
  </si>
  <si>
    <t>Montáž vodovodních armatur na potrubí šoupátek nebo klapek uzavíracích v šachtách s ručním kolečkem DN 200</t>
  </si>
  <si>
    <t>https://podminky.urs.cz/item/CS_URS_2025_02/891351222</t>
  </si>
  <si>
    <t>53</t>
  </si>
  <si>
    <t>42221120</t>
  </si>
  <si>
    <t>šoupátko s přírubami voda DN 200 PN10</t>
  </si>
  <si>
    <t>2029761590</t>
  </si>
  <si>
    <t>54</t>
  </si>
  <si>
    <t>42210103</t>
  </si>
  <si>
    <t>kolo ruční pro DN 200 D 350mm</t>
  </si>
  <si>
    <t>28311792</t>
  </si>
  <si>
    <t>55</t>
  </si>
  <si>
    <t>899104112</t>
  </si>
  <si>
    <t>Osazení poklopů litinových, ocelových nebo železobetonových včetně rámů pro třídu zatížení D400, E600</t>
  </si>
  <si>
    <t>1604474889</t>
  </si>
  <si>
    <t>Osazení poklopů šachtových litinových, ocelových nebo železobetonových včetně rámů pro třídu zatížení D400, E600</t>
  </si>
  <si>
    <t>https://podminky.urs.cz/item/CS_URS_2025_02/899104112</t>
  </si>
  <si>
    <t>56</t>
  </si>
  <si>
    <t>55241017</t>
  </si>
  <si>
    <t>poklop šachtový litinový kruhový DN 600 bez ventilace tř D400 pro běžný provoz</t>
  </si>
  <si>
    <t>-451774161</t>
  </si>
  <si>
    <t>"manipulační šachta" 2</t>
  </si>
  <si>
    <t>57</t>
  </si>
  <si>
    <t>bet15080</t>
  </si>
  <si>
    <t>Těsnění prostupu obetonováním mikrorozpínavou cementovou maltou - prostup DN150/potrubí DN80 (dodávka+montáž)</t>
  </si>
  <si>
    <t>ks</t>
  </si>
  <si>
    <t>354628032</t>
  </si>
  <si>
    <t>96</t>
  </si>
  <si>
    <t>Bourání konstrukcí</t>
  </si>
  <si>
    <t>58</t>
  </si>
  <si>
    <t>871251811</t>
  </si>
  <si>
    <t>Bourání stávajícího potrubí z polyetylenu D přes 50 do 90 mm</t>
  </si>
  <si>
    <t>-907381880</t>
  </si>
  <si>
    <t>Bourání stávajícího potrubí z polyetylenu v otevřeném výkopu D přes 50 do 90 mm</t>
  </si>
  <si>
    <t>https://podminky.urs.cz/item/CS_URS_2025_02/871251811</t>
  </si>
  <si>
    <t>59</t>
  </si>
  <si>
    <t>977151123</t>
  </si>
  <si>
    <t>Jádrové vrty diamantovými korunkami do stavebních materiálů D přes 130 do 150 mm</t>
  </si>
  <si>
    <t>1239997603</t>
  </si>
  <si>
    <t>Jádrové vrty diamantovými korunkami do stavebních materiálů (železobetonu, betonu, cihel, obkladů, dlažeb, kamene) průměru přes 130 do 150 mm</t>
  </si>
  <si>
    <t>https://podminky.urs.cz/item/CS_URS_2025_02/977151123</t>
  </si>
  <si>
    <t>0,20*2+0,60*2</t>
  </si>
  <si>
    <t>60</t>
  </si>
  <si>
    <t>997013511</t>
  </si>
  <si>
    <t>Odvoz suti a vybouraných hmot z meziskládky na skládku do 1 km s naložením a se složením</t>
  </si>
  <si>
    <t>-1767068751</t>
  </si>
  <si>
    <t>Odvoz suti a vybouraných hmot z meziskládky na skládku s naložením a se složením, na vzdálenost do 1 km</t>
  </si>
  <si>
    <t>https://podminky.urs.cz/item/CS_URS_2025_02/997013511</t>
  </si>
  <si>
    <t>61</t>
  </si>
  <si>
    <t>997013509</t>
  </si>
  <si>
    <t>Příplatek k odvozu suti a vybouraných hmot na skládku ZKD 1 km přes 1 km</t>
  </si>
  <si>
    <t>1077161472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</si>
  <si>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</si>
  <si>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</si>
  <si>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0,07*6</t>
  </si>
  <si>
    <t>62</t>
  </si>
  <si>
    <t>997013869</t>
  </si>
  <si>
    <t>Poplatek za uložení stavebního odpadu na recyklační skládce (skládkovné) ze směsí betonu, cihel a keramických výrobků kód odpadu 17 01 07</t>
  </si>
  <si>
    <t>822065685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</si>
  <si>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</si>
  <si>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https://podminky.urs.cz/item/CS_URS_2025_02/997013869</t>
  </si>
  <si>
    <t>63</t>
  </si>
  <si>
    <t>997013813</t>
  </si>
  <si>
    <t>Poplatek za uložení na skládce (skládkovné) stavebního odpadu z plastických hmot kód odpadu 17 02 03</t>
  </si>
  <si>
    <t>-1896962699</t>
  </si>
  <si>
    <t>Poplatek za uložení stavebního odpadu na skládce (skládkovné) z plastických hmot zatříděného do Katalogu odpadů pod kódem 17 02 03</t>
  </si>
  <si>
    <t>https://podminky.urs.cz/item/CS_URS_2025_02/997013813</t>
  </si>
  <si>
    <t>99</t>
  </si>
  <si>
    <t>Přesun hmot</t>
  </si>
  <si>
    <t>64</t>
  </si>
  <si>
    <t>998276101</t>
  </si>
  <si>
    <t>Přesun hmot pro trubní vedení z trub z plastických hmot otevřený výkop</t>
  </si>
  <si>
    <t>-246891994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</si>
  <si>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</si>
  <si>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</si>
  <si>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Komunikace</t>
  </si>
  <si>
    <t>65</t>
  </si>
  <si>
    <t>566901233</t>
  </si>
  <si>
    <t>Vyspravení podkladu po překopech inženýrských sítí plochy přes 15 m2 štěrkodrtí tl. 200 mm</t>
  </si>
  <si>
    <t>496896475</t>
  </si>
  <si>
    <t>Vyspravení podkladu po překopech inženýrských sítí plochy přes 15 m2 s rozprostřením a zhutněním štěrkodrtí tl. 200 mm</t>
  </si>
  <si>
    <t>https://podminky.urs.cz/item/CS_URS_2025_02/566901233</t>
  </si>
  <si>
    <t>3,12*1,20</t>
  </si>
  <si>
    <t>3,72*3,72</t>
  </si>
  <si>
    <t>66</t>
  </si>
  <si>
    <t>998225111</t>
  </si>
  <si>
    <t>Přesun hmot pro pozemní komunikace s krytem z kamene, monolitickým betonovým nebo živičným</t>
  </si>
  <si>
    <t>-767865475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</si>
  <si>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</si>
  <si>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</si>
  <si>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KB</t>
  </si>
  <si>
    <t>Komunikace - bourání</t>
  </si>
  <si>
    <t>67</t>
  </si>
  <si>
    <t>113107522</t>
  </si>
  <si>
    <t>Odstranění podkladu z kameniva drceného tl přes 100 do 200 mm při překopech strojně pl přes 15 m2</t>
  </si>
  <si>
    <t>-1447026659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</si>
  <si>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</si>
  <si>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https://podminky.urs.cz/item/CS_URS_2025_02/113107522</t>
  </si>
  <si>
    <t>68</t>
  </si>
  <si>
    <t>997221551</t>
  </si>
  <si>
    <t>Vodorovná doprava suti ze sypkých materiálů do 1 km</t>
  </si>
  <si>
    <t>-1519987419</t>
  </si>
  <si>
    <t>Vodorovná doprava suti bez naložení, ale se složením a s hrubým urovnáním ze sypkých materiálů, na vzdálenost do 1 km</t>
  </si>
  <si>
    <t>https://podminky.urs.cz/item/CS_URS_2025_02/997221551</t>
  </si>
  <si>
    <t>"kamenivo tl.20cm" 17,582*0,290</t>
  </si>
  <si>
    <t>69</t>
  </si>
  <si>
    <t>997221559</t>
  </si>
  <si>
    <t>Příplatek ZKD 1 km u vodorovné dopravy suti ze sypkých materiálů</t>
  </si>
  <si>
    <t>-2012079261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</si>
  <si>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</si>
  <si>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</si>
  <si>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5,099*6</t>
  </si>
  <si>
    <t>70</t>
  </si>
  <si>
    <t>997221873</t>
  </si>
  <si>
    <t>Poplatek za uložení na recyklační skládce (skládkovné) stavebního odpadu zeminy a kamení zatříděného do Katalogu odpadů pod kódem 17 05 04</t>
  </si>
  <si>
    <t>-1514125315</t>
  </si>
  <si>
    <t>https://podminky.urs.cz/item/CS_URS_2025_02/997221873</t>
  </si>
  <si>
    <t>02a - Vrt ML-3 nový</t>
  </si>
  <si>
    <t>1 - Vrt ML-3 nový</t>
  </si>
  <si>
    <t>1-ML3</t>
  </si>
  <si>
    <t>Aktualizace technické části projektu dle vybavení a technologie vybraného zhotovitele</t>
  </si>
  <si>
    <t>2-ML3</t>
  </si>
  <si>
    <t>Vyhodnocení prostorových průběhů vrtů ML1 a ML2 a návrh umístění ML3 včetně úklonu a směru</t>
  </si>
  <si>
    <t>soubor</t>
  </si>
  <si>
    <t>3-ML3</t>
  </si>
  <si>
    <t>Přeprava vrtné soupravy na technologii RPV a rotary, materiálu, technologie a výstroje</t>
  </si>
  <si>
    <t>4-ML3</t>
  </si>
  <si>
    <t>Přeprava a ubytování technického personálu</t>
  </si>
  <si>
    <t>5-ML3</t>
  </si>
  <si>
    <t>Geodetické vytyčení vrtu, nastavení velikosti úklonu a směru úklonu</t>
  </si>
  <si>
    <t>6-ML3</t>
  </si>
  <si>
    <t>Příprava a likvidace pracoviště</t>
  </si>
  <si>
    <t>7-ML3</t>
  </si>
  <si>
    <t>Vrtání 330 mm s pažením Fe 324 mm 0-18 m</t>
  </si>
  <si>
    <t>8-ML3</t>
  </si>
  <si>
    <t>Vrtání rotačně příklepné 279 mm (11“) 18–200 m</t>
  </si>
  <si>
    <t>9-ML3</t>
  </si>
  <si>
    <t>Pažení AKV 219,4/4 mm, varné s centrátory</t>
  </si>
  <si>
    <t>10-ML3</t>
  </si>
  <si>
    <t>Pažnice AKV 219,4/4,4 mm</t>
  </si>
  <si>
    <t>11-ML3</t>
  </si>
  <si>
    <t>Příprava technologie, cementace mezikruží</t>
  </si>
  <si>
    <t>SH</t>
  </si>
  <si>
    <t>12-ML3</t>
  </si>
  <si>
    <t>Cementační směs 1:0,5, včetně započtení kaveren</t>
  </si>
  <si>
    <t>l</t>
  </si>
  <si>
    <t>13-ML3</t>
  </si>
  <si>
    <t>Odpažení kolony Fe 324 mm</t>
  </si>
  <si>
    <t>14-ML3</t>
  </si>
  <si>
    <t>Cementační klid do zatuhnutí vzorku cementu</t>
  </si>
  <si>
    <t>15-ML3</t>
  </si>
  <si>
    <t>Zhlaví s vývody na manometr a vzorkování, dodání + montáž ventilu DN 200</t>
  </si>
  <si>
    <t>16-ML3</t>
  </si>
  <si>
    <t>Vrtání rotary 191 mm (7 ½“)</t>
  </si>
  <si>
    <t>17-ML3</t>
  </si>
  <si>
    <t>V případě zastižení ztráty výplachu v etáži cca 200 – 342 m její likvidace např MODISORB 200</t>
  </si>
  <si>
    <t>21-ML3</t>
  </si>
  <si>
    <t>Prostoj soupravy a spolupráce při karotážním měření před vystrojením vrtu</t>
  </si>
  <si>
    <t>22-ML3</t>
  </si>
  <si>
    <t>Vystrojení AKV 114 mm + můstkový filtr</t>
  </si>
  <si>
    <t>23-ML3</t>
  </si>
  <si>
    <t>Vystrojovací práce s AKV 114 mm</t>
  </si>
  <si>
    <t>24-ML3</t>
  </si>
  <si>
    <t>Vyčištění – aktivace vrtu aerliftem</t>
  </si>
  <si>
    <t>25-ML3</t>
  </si>
  <si>
    <t>Vrtný výplach, příprava, úpravy a likvidace</t>
  </si>
  <si>
    <t>26-ML3</t>
  </si>
  <si>
    <t>Technická karotáž (měření ve vrtu) před vystrojením</t>
  </si>
  <si>
    <t>27-ML3</t>
  </si>
  <si>
    <t>Revizní karotáž po vystrojení vrtu</t>
  </si>
  <si>
    <t>28-ML3</t>
  </si>
  <si>
    <t>Odpouštěcí zkouška 21 dní, včetně vyhodnocení</t>
  </si>
  <si>
    <t>29-ML3</t>
  </si>
  <si>
    <t>Specialista na tlakové poměry dle 239/1998 §11</t>
  </si>
  <si>
    <t>h</t>
  </si>
  <si>
    <t>02b - Vrt ML-3-Cementace s převrtáním (nepůjde-li možná ztráta výpl.v et.200-342 m zlikvidovat Modisorbem)</t>
  </si>
  <si>
    <t>2 - Cementace s převrtáním (ochrana proti propojení kolektorů)</t>
  </si>
  <si>
    <t>Cementace s převrtáním (ochrana proti propojení kolektorů)</t>
  </si>
  <si>
    <t>18-ML3</t>
  </si>
  <si>
    <t>V případě zastižení ztráty výplachu v etáži cca 200 – 342 m její tlaková likvidace cem. směsí</t>
  </si>
  <si>
    <t>Položka provedena pouze v případě, nepůjde-li možná ztráta výplachu v etáži 200-342 m zlikvidovat Modisorbem
 - viz položka "Pozn.-ML3 - Poznámka" !</t>
  </si>
  <si>
    <t>19-ML3</t>
  </si>
  <si>
    <t>V případě zastižení ztráty výplachu v etáži cca 200 – 342 m- po cementaci – cementační klid</t>
  </si>
  <si>
    <t>20-ML3</t>
  </si>
  <si>
    <t>V případě zastižení ztráty výplachu v etáži cca 200 – 342 m převrtání cementu</t>
  </si>
  <si>
    <t>Pozn-ML3</t>
  </si>
  <si>
    <t>-1318009082</t>
  </si>
  <si>
    <t>Nepůjde-li možná ztráta výplachu v etáži 200-342 m zlikvidovat Modisorbem, 
bude nutno provést její cementaci s převrtáním (ochrana proti propojení kolektorů) – položky č.18,19, 20 cca 683 000 Kč bez DPH. 
V tom případě lze přepokládat vliv na snížení některých nákladů u následné likvidaci vrtu ML2.</t>
  </si>
  <si>
    <t>03 - Likvidace ML-2</t>
  </si>
  <si>
    <t>1 - Likvidace vrtu ML-2</t>
  </si>
  <si>
    <t>Likvidace vrtu ML-2</t>
  </si>
  <si>
    <t>1-ML2</t>
  </si>
  <si>
    <t>Zapuštění aerliftu do m ve vrtu ML3 do 390 m</t>
  </si>
  <si>
    <t>2-ML2</t>
  </si>
  <si>
    <t>Přemístění soupravy v místě</t>
  </si>
  <si>
    <t>3-ML2</t>
  </si>
  <si>
    <t>Úprava zhlaví pro likvidační práce, změření tlaku a vydatnosti přetoku, manipulační plošina cca 2 m vysoká</t>
  </si>
  <si>
    <t>4-ML2</t>
  </si>
  <si>
    <t>Čerpání aerliftem z vrtu ML3 pro snížení přetoku v likvidovaném vrtu ML2, provoz kompresoru</t>
  </si>
  <si>
    <t>5-ML2</t>
  </si>
  <si>
    <t>Zapuštění pro potrubí pro do pažnice 108 mm do cca 375 m</t>
  </si>
  <si>
    <t>6-ML2</t>
  </si>
  <si>
    <t>Zásyp etáže cca 375 – 235 m směsí drcené litiny a kačírku</t>
  </si>
  <si>
    <t>7-ML2</t>
  </si>
  <si>
    <t>Povytažení potrubí do cca 234 m, zásyp drcenou litinou mezikruží pažnic 159/108 mm a cca 5 m nad hlavu pažnice 108 mm</t>
  </si>
  <si>
    <t>8-ML2</t>
  </si>
  <si>
    <t>9-ML2</t>
  </si>
  <si>
    <t>Snižování hladiny aerliftem pro snížení proudění při izolačních pracích.Provoz kompresoru a SH soupravy</t>
  </si>
  <si>
    <t>10-ML2</t>
  </si>
  <si>
    <t>Cementační směs 1:0,5, včetně započtení kaveren a ztrát do prostředí</t>
  </si>
  <si>
    <t>11-ML2</t>
  </si>
  <si>
    <t>12-ML2</t>
  </si>
  <si>
    <t>Ověření hlavy pevného cementu a zda nedochází ke komunikaci vody s okolním prostředím, kontrola utlumení zjištěných výronů v okolí</t>
  </si>
  <si>
    <t>13-ML2</t>
  </si>
  <si>
    <t>Cementační směs 1:0,5, včetně započtení úniků do prostředí</t>
  </si>
  <si>
    <t>14-ML2</t>
  </si>
  <si>
    <t>Tlaková cementace, cementační klid, ověření hlavy pevného cementu</t>
  </si>
  <si>
    <t>15-ML2</t>
  </si>
  <si>
    <t>Demontáž zhlaví, uzavření přírubou</t>
  </si>
  <si>
    <t>16-ML2</t>
  </si>
  <si>
    <t>Pozn-ML2</t>
  </si>
  <si>
    <t>1236339591</t>
  </si>
  <si>
    <t>V praxi bude návazně na poznatky z hloubení vrtu ML3 projekt likvidace průběžně
verifikován na základě skutečně zastižených poměrů ovlivněných předchozími pracemi v těsné blízkosti.
Nepůjde-li popsaným způsobem utlumit přetokové projevy (vliv porušení pažnic …),
lze provést obvrtání úvodní kolony ML2 kolou zavrtávacích pažnic až cca 2 – 3 m do přírodního izolátoru – 
rachovitých slínovců s hlavou v cca 16 m. Po zatěsnění provést tlakovou cementaci – v textu je
počítáno s rezervou na tyto, nebo jiné práce, vyplývající ze změněných poměrů v místě, s vysokou
mírou neurčitosti vstupních údajů.</t>
  </si>
  <si>
    <t>VON - Vedlejší a ostatní náklady</t>
  </si>
  <si>
    <t>VRN - Vedlejší rozpočtové náklady</t>
  </si>
  <si>
    <t>VRN</t>
  </si>
  <si>
    <t>Vedlejší rozpočtové náklady</t>
  </si>
  <si>
    <t>0722030001</t>
  </si>
  <si>
    <t>Dopravní značení v průběhu výstavby</t>
  </si>
  <si>
    <t>kmpl</t>
  </si>
  <si>
    <t>1024</t>
  </si>
  <si>
    <t>-1177211009</t>
  </si>
  <si>
    <t>0123124001</t>
  </si>
  <si>
    <t>Zkoušky hutnění-statické zatěžovací zkoušky</t>
  </si>
  <si>
    <t>-1702887624</t>
  </si>
  <si>
    <t>0300010001</t>
  </si>
  <si>
    <t>Zařízení staveniště</t>
  </si>
  <si>
    <t>-1993802225</t>
  </si>
  <si>
    <t>0452030001</t>
  </si>
  <si>
    <t>Kompletační činnost, inženýrská činnost zhotovitele</t>
  </si>
  <si>
    <t>834903248</t>
  </si>
  <si>
    <t>0132940001</t>
  </si>
  <si>
    <t>Fotodokumentace</t>
  </si>
  <si>
    <t>1089592890</t>
  </si>
  <si>
    <t>0121640001</t>
  </si>
  <si>
    <t>Vytýčení inženýrských sítí před zahájením prací</t>
  </si>
  <si>
    <t>-43656714</t>
  </si>
  <si>
    <t>0123840001</t>
  </si>
  <si>
    <t>Geodetické zaměření stavby - při provádění stavby</t>
  </si>
  <si>
    <t>-1487485431</t>
  </si>
  <si>
    <t>0124440001</t>
  </si>
  <si>
    <t>Geodetické zaměření stavby - skutečné provedení</t>
  </si>
  <si>
    <t>-13520023</t>
  </si>
  <si>
    <t>0345030001</t>
  </si>
  <si>
    <t>Označení stavby</t>
  </si>
  <si>
    <t>925570849</t>
  </si>
  <si>
    <t>0313030001</t>
  </si>
  <si>
    <t>Zábor pozemku nebo komunikace pro zařízení staveniště a výkopy</t>
  </si>
  <si>
    <t>-83803514</t>
  </si>
  <si>
    <t>0132540001</t>
  </si>
  <si>
    <t>Projektová dokumentace provádění stavby - vypracovaná vybraným zhotovitelem s ohledem na jeho technické možnosti</t>
  </si>
  <si>
    <t>-424702661</t>
  </si>
  <si>
    <t>0419030001</t>
  </si>
  <si>
    <t>Dozor hydrogeologa a báňského projektanta při realizaci stavby</t>
  </si>
  <si>
    <t>1582367248</t>
  </si>
  <si>
    <t>cena obsahuje:</t>
  </si>
  <si>
    <t>- pravidelné kontroly na pracovišti</t>
  </si>
  <si>
    <t>- účast na jednáních a kontrolních dnech</t>
  </si>
  <si>
    <t>- vyhodnocení prací a zpracování závěrečné zprávy,</t>
  </si>
  <si>
    <t xml:space="preserve">  včetně vyhodnocení provedených hydrodynamických zkoušek a návrhu  režimu  odběru z vrtu</t>
  </si>
  <si>
    <t xml:space="preserve">- řešení a schvalování všech odchylek od projektu </t>
  </si>
  <si>
    <t>0132740001</t>
  </si>
  <si>
    <t>Jednoduchý pasport zakrytého Klíšského potoka v úseku provádění vrtu (10m na obě strany od úrovně vrtu) s fotodokumentací)</t>
  </si>
  <si>
    <t>-2128088912</t>
  </si>
  <si>
    <t>0431440001</t>
  </si>
  <si>
    <t xml:space="preserve">Požadavek na zhotovitele na provedení závěrečné kontrolní kamerové prohlídky vrtu ML3 před uplynutím záruční doby </t>
  </si>
  <si>
    <t>-1993980503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</si>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</sst>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51101311" TargetMode="External"/><Relationship Id="rId18" Type="http://schemas.openxmlformats.org/officeDocument/2006/relationships/hyperlink" Target="https://podminky.urs.cz/item/CS_URS_2025_02/162751134" TargetMode="External"/><Relationship Id="rId26" Type="http://schemas.openxmlformats.org/officeDocument/2006/relationships/hyperlink" Target="https://podminky.urs.cz/item/CS_URS_2025_02/871241221" TargetMode="External"/><Relationship Id="rId39" Type="http://schemas.openxmlformats.org/officeDocument/2006/relationships/hyperlink" Target="https://podminky.urs.cz/item/CS_URS_2025_02/891351222" TargetMode="External"/><Relationship Id="rId3" Type="http://schemas.openxmlformats.org/officeDocument/2006/relationships/hyperlink" Target="https://podminky.urs.cz/item/CS_URS_2025_02/129001101" TargetMode="External"/><Relationship Id="rId21" Type="http://schemas.openxmlformats.org/officeDocument/2006/relationships/hyperlink" Target="https://podminky.urs.cz/item/CS_URS_2025_02/175111101" TargetMode="External"/><Relationship Id="rId34" Type="http://schemas.openxmlformats.org/officeDocument/2006/relationships/hyperlink" Target="https://podminky.urs.cz/item/CS_URS_2025_02/857352122" TargetMode="External"/><Relationship Id="rId42" Type="http://schemas.openxmlformats.org/officeDocument/2006/relationships/hyperlink" Target="https://podminky.urs.cz/item/CS_URS_2025_02/977151123" TargetMode="External"/><Relationship Id="rId47" Type="http://schemas.openxmlformats.org/officeDocument/2006/relationships/hyperlink" Target="https://podminky.urs.cz/item/CS_URS_2025_02/998276101" TargetMode="External"/><Relationship Id="rId50" Type="http://schemas.openxmlformats.org/officeDocument/2006/relationships/hyperlink" Target="https://podminky.urs.cz/item/CS_URS_2025_02/113107522" TargetMode="External"/><Relationship Id="rId7" Type="http://schemas.openxmlformats.org/officeDocument/2006/relationships/hyperlink" Target="https://podminky.urs.cz/item/CS_URS_2025_02/131351202" TargetMode="External"/><Relationship Id="rId12" Type="http://schemas.openxmlformats.org/officeDocument/2006/relationships/hyperlink" Target="https://podminky.urs.cz/item/CS_URS_2025_02/151101301" TargetMode="External"/><Relationship Id="rId17" Type="http://schemas.openxmlformats.org/officeDocument/2006/relationships/hyperlink" Target="https://podminky.urs.cz/item/CS_URS_2025_02/167151101" TargetMode="External"/><Relationship Id="rId25" Type="http://schemas.openxmlformats.org/officeDocument/2006/relationships/hyperlink" Target="https://podminky.urs.cz/item/CS_URS_2025_02/452311141" TargetMode="External"/><Relationship Id="rId33" Type="http://schemas.openxmlformats.org/officeDocument/2006/relationships/hyperlink" Target="https://podminky.urs.cz/item/CS_URS_2025_02/857241931" TargetMode="External"/><Relationship Id="rId38" Type="http://schemas.openxmlformats.org/officeDocument/2006/relationships/hyperlink" Target="https://podminky.urs.cz/item/CS_URS_2025_02/891241222" TargetMode="External"/><Relationship Id="rId46" Type="http://schemas.openxmlformats.org/officeDocument/2006/relationships/hyperlink" Target="https://podminky.urs.cz/item/CS_URS_2025_02/997013813" TargetMode="External"/><Relationship Id="rId2" Type="http://schemas.openxmlformats.org/officeDocument/2006/relationships/hyperlink" Target="https://podminky.urs.cz/item/CS_URS_2025_02/115101301" TargetMode="External"/><Relationship Id="rId16" Type="http://schemas.openxmlformats.org/officeDocument/2006/relationships/hyperlink" Target="https://podminky.urs.cz/item/CS_URS_2025_02/162351103" TargetMode="External"/><Relationship Id="rId20" Type="http://schemas.openxmlformats.org/officeDocument/2006/relationships/hyperlink" Target="https://podminky.urs.cz/item/CS_URS_2025_02/174151101" TargetMode="External"/><Relationship Id="rId29" Type="http://schemas.openxmlformats.org/officeDocument/2006/relationships/hyperlink" Target="https://podminky.urs.cz/item/CS_URS_2025_02/899722113" TargetMode="External"/><Relationship Id="rId41" Type="http://schemas.openxmlformats.org/officeDocument/2006/relationships/hyperlink" Target="https://podminky.urs.cz/item/CS_URS_2025_02/871251811" TargetMode="External"/><Relationship Id="rId54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115101201" TargetMode="External"/><Relationship Id="rId6" Type="http://schemas.openxmlformats.org/officeDocument/2006/relationships/hyperlink" Target="https://podminky.urs.cz/item/CS_URS_2025_02/131251202" TargetMode="External"/><Relationship Id="rId11" Type="http://schemas.openxmlformats.org/officeDocument/2006/relationships/hyperlink" Target="https://podminky.urs.cz/item/CS_URS_2025_02/151101211" TargetMode="External"/><Relationship Id="rId24" Type="http://schemas.openxmlformats.org/officeDocument/2006/relationships/hyperlink" Target="https://podminky.urs.cz/item/CS_URS_2025_02/451573111" TargetMode="External"/><Relationship Id="rId32" Type="http://schemas.openxmlformats.org/officeDocument/2006/relationships/hyperlink" Target="https://podminky.urs.cz/item/CS_URS_2025_02/877241112" TargetMode="External"/><Relationship Id="rId37" Type="http://schemas.openxmlformats.org/officeDocument/2006/relationships/hyperlink" Target="https://podminky.urs.cz/item/CS_URS_2025_02/857244192" TargetMode="External"/><Relationship Id="rId40" Type="http://schemas.openxmlformats.org/officeDocument/2006/relationships/hyperlink" Target="https://podminky.urs.cz/item/CS_URS_2025_02/899104112" TargetMode="External"/><Relationship Id="rId45" Type="http://schemas.openxmlformats.org/officeDocument/2006/relationships/hyperlink" Target="https://podminky.urs.cz/item/CS_URS_2025_02/997013869" TargetMode="External"/><Relationship Id="rId53" Type="http://schemas.openxmlformats.org/officeDocument/2006/relationships/hyperlink" Target="https://podminky.urs.cz/item/CS_URS_2025_02/997221873" TargetMode="External"/><Relationship Id="rId5" Type="http://schemas.openxmlformats.org/officeDocument/2006/relationships/hyperlink" Target="https://podminky.urs.cz/item/CS_URS_2025_02/132354201" TargetMode="External"/><Relationship Id="rId15" Type="http://schemas.openxmlformats.org/officeDocument/2006/relationships/hyperlink" Target="https://podminky.urs.cz/item/CS_URS_2025_02/167151101" TargetMode="External"/><Relationship Id="rId23" Type="http://schemas.openxmlformats.org/officeDocument/2006/relationships/hyperlink" Target="https://podminky.urs.cz/item/CS_URS_2025_02/382121131" TargetMode="External"/><Relationship Id="rId28" Type="http://schemas.openxmlformats.org/officeDocument/2006/relationships/hyperlink" Target="https://podminky.urs.cz/item/CS_URS_2025_02/899721111" TargetMode="External"/><Relationship Id="rId36" Type="http://schemas.openxmlformats.org/officeDocument/2006/relationships/hyperlink" Target="https://podminky.urs.cz/item/CS_URS_2025_02/857354122" TargetMode="External"/><Relationship Id="rId49" Type="http://schemas.openxmlformats.org/officeDocument/2006/relationships/hyperlink" Target="https://podminky.urs.cz/item/CS_URS_2025_02/998225111" TargetMode="External"/><Relationship Id="rId10" Type="http://schemas.openxmlformats.org/officeDocument/2006/relationships/hyperlink" Target="https://podminky.urs.cz/item/CS_URS_2025_02/151101201" TargetMode="External"/><Relationship Id="rId19" Type="http://schemas.openxmlformats.org/officeDocument/2006/relationships/hyperlink" Target="https://podminky.urs.cz/item/CS_URS_2025_02/171201231" TargetMode="External"/><Relationship Id="rId31" Type="http://schemas.openxmlformats.org/officeDocument/2006/relationships/hyperlink" Target="https://podminky.urs.cz/item/CS_URS_2025_02/877241110" TargetMode="External"/><Relationship Id="rId44" Type="http://schemas.openxmlformats.org/officeDocument/2006/relationships/hyperlink" Target="https://podminky.urs.cz/item/CS_URS_2025_02/997013509" TargetMode="External"/><Relationship Id="rId52" Type="http://schemas.openxmlformats.org/officeDocument/2006/relationships/hyperlink" Target="https://podminky.urs.cz/item/CS_URS_2025_02/997221559" TargetMode="External"/><Relationship Id="rId4" Type="http://schemas.openxmlformats.org/officeDocument/2006/relationships/hyperlink" Target="https://podminky.urs.cz/item/CS_URS_2025_02/132254201" TargetMode="External"/><Relationship Id="rId9" Type="http://schemas.openxmlformats.org/officeDocument/2006/relationships/hyperlink" Target="https://podminky.urs.cz/item/CS_URS_2025_02/151101111" TargetMode="External"/><Relationship Id="rId14" Type="http://schemas.openxmlformats.org/officeDocument/2006/relationships/hyperlink" Target="https://podminky.urs.cz/item/CS_URS_2025_02/162351103" TargetMode="External"/><Relationship Id="rId22" Type="http://schemas.openxmlformats.org/officeDocument/2006/relationships/hyperlink" Target="https://podminky.urs.cz/item/CS_URS_2025_02/382121112" TargetMode="External"/><Relationship Id="rId27" Type="http://schemas.openxmlformats.org/officeDocument/2006/relationships/hyperlink" Target="https://podminky.urs.cz/item/CS_URS_2025_02/892241111" TargetMode="External"/><Relationship Id="rId30" Type="http://schemas.openxmlformats.org/officeDocument/2006/relationships/hyperlink" Target="https://podminky.urs.cz/item/CS_URS_2025_02/877241101" TargetMode="External"/><Relationship Id="rId35" Type="http://schemas.openxmlformats.org/officeDocument/2006/relationships/hyperlink" Target="https://podminky.urs.cz/item/CS_URS_2025_02/857242192" TargetMode="External"/><Relationship Id="rId43" Type="http://schemas.openxmlformats.org/officeDocument/2006/relationships/hyperlink" Target="https://podminky.urs.cz/item/CS_URS_2025_02/997013511" TargetMode="External"/><Relationship Id="rId48" Type="http://schemas.openxmlformats.org/officeDocument/2006/relationships/hyperlink" Target="https://podminky.urs.cz/item/CS_URS_2025_02/566901233" TargetMode="External"/><Relationship Id="rId8" Type="http://schemas.openxmlformats.org/officeDocument/2006/relationships/hyperlink" Target="https://podminky.urs.cz/item/CS_URS_2025_02/151101101" TargetMode="External"/><Relationship Id="rId51" Type="http://schemas.openxmlformats.org/officeDocument/2006/relationships/hyperlink" Target="https://podminky.urs.cz/item/CS_URS_2025_02/99722155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61"/>
  <sheetViews>
    <sheetView showGridLines="0" tabSelected="1" topLeftCell="A2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383"/>
      <c r="BE2" s="383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67" t="s">
        <v>14</v>
      </c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25"/>
      <c r="AQ5" s="25"/>
      <c r="AR5" s="23"/>
      <c r="BE5" s="364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69" t="s">
        <v>17</v>
      </c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25"/>
      <c r="AQ6" s="25"/>
      <c r="AR6" s="23"/>
      <c r="BE6" s="365"/>
      <c r="BS6" s="20" t="s">
        <v>18</v>
      </c>
    </row>
    <row r="7" spans="1:74" s="1" customFormat="1" ht="12" customHeight="1">
      <c r="B7" s="24"/>
      <c r="C7" s="25"/>
      <c r="D7" s="32" t="s">
        <v>19</v>
      </c>
      <c r="E7" s="25"/>
      <c r="F7" s="25"/>
      <c r="G7" s="25"/>
      <c r="H7" s="25"/>
      <c r="I7" s="25"/>
      <c r="J7" s="25"/>
      <c r="K7" s="30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21</v>
      </c>
      <c r="AL7" s="25"/>
      <c r="AM7" s="25"/>
      <c r="AN7" s="30" t="s">
        <v>20</v>
      </c>
      <c r="AO7" s="25"/>
      <c r="AP7" s="25"/>
      <c r="AQ7" s="25"/>
      <c r="AR7" s="23"/>
      <c r="BE7" s="365"/>
      <c r="BS7" s="20" t="s">
        <v>22</v>
      </c>
    </row>
    <row r="8" spans="1:74" s="1" customFormat="1" ht="12" customHeight="1">
      <c r="B8" s="24"/>
      <c r="C8" s="25"/>
      <c r="D8" s="32" t="s">
        <v>23</v>
      </c>
      <c r="E8" s="25"/>
      <c r="F8" s="25"/>
      <c r="G8" s="25"/>
      <c r="H8" s="25"/>
      <c r="I8" s="25"/>
      <c r="J8" s="25"/>
      <c r="K8" s="30" t="s">
        <v>24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25</v>
      </c>
      <c r="AL8" s="25"/>
      <c r="AM8" s="25"/>
      <c r="AN8" s="33" t="s">
        <v>26</v>
      </c>
      <c r="AO8" s="25"/>
      <c r="AP8" s="25"/>
      <c r="AQ8" s="25"/>
      <c r="AR8" s="23"/>
      <c r="BE8" s="365"/>
      <c r="BS8" s="20" t="s">
        <v>27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5"/>
      <c r="BS9" s="20" t="s">
        <v>28</v>
      </c>
    </row>
    <row r="10" spans="1:74" s="1" customFormat="1" ht="12" customHeight="1">
      <c r="B10" s="24"/>
      <c r="C10" s="25"/>
      <c r="D10" s="32" t="s">
        <v>29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30</v>
      </c>
      <c r="AL10" s="25"/>
      <c r="AM10" s="25"/>
      <c r="AN10" s="30" t="s">
        <v>20</v>
      </c>
      <c r="AO10" s="25"/>
      <c r="AP10" s="25"/>
      <c r="AQ10" s="25"/>
      <c r="AR10" s="23"/>
      <c r="BE10" s="365"/>
      <c r="BS10" s="20" t="s">
        <v>18</v>
      </c>
    </row>
    <row r="11" spans="1:74" s="1" customFormat="1" ht="18.399999999999999" customHeight="1">
      <c r="B11" s="24"/>
      <c r="C11" s="25"/>
      <c r="D11" s="25"/>
      <c r="E11" s="30" t="s">
        <v>31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32</v>
      </c>
      <c r="AL11" s="25"/>
      <c r="AM11" s="25"/>
      <c r="AN11" s="30" t="s">
        <v>20</v>
      </c>
      <c r="AO11" s="25"/>
      <c r="AP11" s="25"/>
      <c r="AQ11" s="25"/>
      <c r="AR11" s="23"/>
      <c r="BE11" s="365"/>
      <c r="BS11" s="20" t="s">
        <v>18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5"/>
      <c r="BS12" s="20" t="s">
        <v>18</v>
      </c>
    </row>
    <row r="13" spans="1:74" s="1" customFormat="1" ht="12" customHeight="1">
      <c r="B13" s="24"/>
      <c r="C13" s="25"/>
      <c r="D13" s="32" t="s">
        <v>33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30</v>
      </c>
      <c r="AL13" s="25"/>
      <c r="AM13" s="25"/>
      <c r="AN13" s="34" t="s">
        <v>34</v>
      </c>
      <c r="AO13" s="25"/>
      <c r="AP13" s="25"/>
      <c r="AQ13" s="25"/>
      <c r="AR13" s="23"/>
      <c r="BE13" s="365"/>
      <c r="BS13" s="20" t="s">
        <v>18</v>
      </c>
    </row>
    <row r="14" spans="1:74" ht="12.75">
      <c r="B14" s="24"/>
      <c r="C14" s="25"/>
      <c r="D14" s="25"/>
      <c r="E14" s="370" t="s">
        <v>34</v>
      </c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2" t="s">
        <v>32</v>
      </c>
      <c r="AL14" s="25"/>
      <c r="AM14" s="25"/>
      <c r="AN14" s="34" t="s">
        <v>34</v>
      </c>
      <c r="AO14" s="25"/>
      <c r="AP14" s="25"/>
      <c r="AQ14" s="25"/>
      <c r="AR14" s="23"/>
      <c r="BE14" s="365"/>
      <c r="BS14" s="20" t="s">
        <v>18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5"/>
      <c r="BS15" s="20" t="s">
        <v>4</v>
      </c>
    </row>
    <row r="16" spans="1:74" s="1" customFormat="1" ht="12" customHeight="1">
      <c r="B16" s="24"/>
      <c r="C16" s="25"/>
      <c r="D16" s="32" t="s">
        <v>35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30</v>
      </c>
      <c r="AL16" s="25"/>
      <c r="AM16" s="25"/>
      <c r="AN16" s="30" t="s">
        <v>20</v>
      </c>
      <c r="AO16" s="25"/>
      <c r="AP16" s="25"/>
      <c r="AQ16" s="25"/>
      <c r="AR16" s="23"/>
      <c r="BE16" s="365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32</v>
      </c>
      <c r="AL17" s="25"/>
      <c r="AM17" s="25"/>
      <c r="AN17" s="30" t="s">
        <v>20</v>
      </c>
      <c r="AO17" s="25"/>
      <c r="AP17" s="25"/>
      <c r="AQ17" s="25"/>
      <c r="AR17" s="23"/>
      <c r="BE17" s="365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5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30</v>
      </c>
      <c r="AL19" s="25"/>
      <c r="AM19" s="25"/>
      <c r="AN19" s="30" t="s">
        <v>20</v>
      </c>
      <c r="AO19" s="25"/>
      <c r="AP19" s="25"/>
      <c r="AQ19" s="25"/>
      <c r="AR19" s="23"/>
      <c r="BE19" s="365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32</v>
      </c>
      <c r="AL20" s="25"/>
      <c r="AM20" s="25"/>
      <c r="AN20" s="30" t="s">
        <v>20</v>
      </c>
      <c r="AO20" s="25"/>
      <c r="AP20" s="25"/>
      <c r="AQ20" s="25"/>
      <c r="AR20" s="23"/>
      <c r="BE20" s="365"/>
      <c r="BS20" s="20" t="s">
        <v>37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5"/>
    </row>
    <row r="22" spans="1:71" s="1" customFormat="1" ht="12" customHeight="1">
      <c r="B22" s="24"/>
      <c r="C22" s="25"/>
      <c r="D22" s="32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5"/>
    </row>
    <row r="23" spans="1:71" s="1" customFormat="1" ht="40.5" customHeight="1">
      <c r="B23" s="24"/>
      <c r="C23" s="25"/>
      <c r="D23" s="25"/>
      <c r="E23" s="372" t="s">
        <v>41</v>
      </c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25"/>
      <c r="AP23" s="25"/>
      <c r="AQ23" s="25"/>
      <c r="AR23" s="23"/>
      <c r="BE23" s="365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5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5"/>
    </row>
    <row r="26" spans="1:71" s="2" customFormat="1" ht="25.9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3">
        <f>ROUND(AG54,2)</f>
        <v>0</v>
      </c>
      <c r="AL26" s="374"/>
      <c r="AM26" s="374"/>
      <c r="AN26" s="374"/>
      <c r="AO26" s="374"/>
      <c r="AP26" s="39"/>
      <c r="AQ26" s="39"/>
      <c r="AR26" s="42"/>
      <c r="BE26" s="365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5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5" t="s">
        <v>43</v>
      </c>
      <c r="M28" s="375"/>
      <c r="N28" s="375"/>
      <c r="O28" s="375"/>
      <c r="P28" s="375"/>
      <c r="Q28" s="39"/>
      <c r="R28" s="39"/>
      <c r="S28" s="39"/>
      <c r="T28" s="39"/>
      <c r="U28" s="39"/>
      <c r="V28" s="39"/>
      <c r="W28" s="375" t="s">
        <v>44</v>
      </c>
      <c r="X28" s="375"/>
      <c r="Y28" s="375"/>
      <c r="Z28" s="375"/>
      <c r="AA28" s="375"/>
      <c r="AB28" s="375"/>
      <c r="AC28" s="375"/>
      <c r="AD28" s="375"/>
      <c r="AE28" s="375"/>
      <c r="AF28" s="39"/>
      <c r="AG28" s="39"/>
      <c r="AH28" s="39"/>
      <c r="AI28" s="39"/>
      <c r="AJ28" s="39"/>
      <c r="AK28" s="375" t="s">
        <v>45</v>
      </c>
      <c r="AL28" s="375"/>
      <c r="AM28" s="375"/>
      <c r="AN28" s="375"/>
      <c r="AO28" s="375"/>
      <c r="AP28" s="39"/>
      <c r="AQ28" s="39"/>
      <c r="AR28" s="42"/>
      <c r="BE28" s="365"/>
    </row>
    <row r="29" spans="1:71" s="3" customFormat="1" ht="14.45" customHeight="1">
      <c r="B29" s="43"/>
      <c r="C29" s="44"/>
      <c r="D29" s="32" t="s">
        <v>46</v>
      </c>
      <c r="E29" s="44"/>
      <c r="F29" s="32" t="s">
        <v>47</v>
      </c>
      <c r="G29" s="44"/>
      <c r="H29" s="44"/>
      <c r="I29" s="44"/>
      <c r="J29" s="44"/>
      <c r="K29" s="44"/>
      <c r="L29" s="378">
        <v>0.21</v>
      </c>
      <c r="M29" s="377"/>
      <c r="N29" s="377"/>
      <c r="O29" s="377"/>
      <c r="P29" s="377"/>
      <c r="Q29" s="44"/>
      <c r="R29" s="44"/>
      <c r="S29" s="44"/>
      <c r="T29" s="44"/>
      <c r="U29" s="44"/>
      <c r="V29" s="44"/>
      <c r="W29" s="376">
        <f>ROUND(AZ54, 2)</f>
        <v>0</v>
      </c>
      <c r="X29" s="377"/>
      <c r="Y29" s="377"/>
      <c r="Z29" s="377"/>
      <c r="AA29" s="377"/>
      <c r="AB29" s="377"/>
      <c r="AC29" s="377"/>
      <c r="AD29" s="377"/>
      <c r="AE29" s="377"/>
      <c r="AF29" s="44"/>
      <c r="AG29" s="44"/>
      <c r="AH29" s="44"/>
      <c r="AI29" s="44"/>
      <c r="AJ29" s="44"/>
      <c r="AK29" s="376">
        <f>ROUND(AV54, 2)</f>
        <v>0</v>
      </c>
      <c r="AL29" s="377"/>
      <c r="AM29" s="377"/>
      <c r="AN29" s="377"/>
      <c r="AO29" s="377"/>
      <c r="AP29" s="44"/>
      <c r="AQ29" s="44"/>
      <c r="AR29" s="45"/>
      <c r="BE29" s="366"/>
    </row>
    <row r="30" spans="1:71" s="3" customFormat="1" ht="14.45" customHeight="1">
      <c r="B30" s="43"/>
      <c r="C30" s="44"/>
      <c r="D30" s="44"/>
      <c r="E30" s="44"/>
      <c r="F30" s="32" t="s">
        <v>48</v>
      </c>
      <c r="G30" s="44"/>
      <c r="H30" s="44"/>
      <c r="I30" s="44"/>
      <c r="J30" s="44"/>
      <c r="K30" s="44"/>
      <c r="L30" s="378">
        <v>0.12</v>
      </c>
      <c r="M30" s="377"/>
      <c r="N30" s="377"/>
      <c r="O30" s="377"/>
      <c r="P30" s="377"/>
      <c r="Q30" s="44"/>
      <c r="R30" s="44"/>
      <c r="S30" s="44"/>
      <c r="T30" s="44"/>
      <c r="U30" s="44"/>
      <c r="V30" s="44"/>
      <c r="W30" s="376">
        <f>ROUND(BA54, 2)</f>
        <v>0</v>
      </c>
      <c r="X30" s="377"/>
      <c r="Y30" s="377"/>
      <c r="Z30" s="377"/>
      <c r="AA30" s="377"/>
      <c r="AB30" s="377"/>
      <c r="AC30" s="377"/>
      <c r="AD30" s="377"/>
      <c r="AE30" s="377"/>
      <c r="AF30" s="44"/>
      <c r="AG30" s="44"/>
      <c r="AH30" s="44"/>
      <c r="AI30" s="44"/>
      <c r="AJ30" s="44"/>
      <c r="AK30" s="376">
        <f>ROUND(AW54, 2)</f>
        <v>0</v>
      </c>
      <c r="AL30" s="377"/>
      <c r="AM30" s="377"/>
      <c r="AN30" s="377"/>
      <c r="AO30" s="377"/>
      <c r="AP30" s="44"/>
      <c r="AQ30" s="44"/>
      <c r="AR30" s="45"/>
      <c r="BE30" s="366"/>
    </row>
    <row r="31" spans="1:71" s="3" customFormat="1" ht="14.45" hidden="1" customHeight="1">
      <c r="B31" s="43"/>
      <c r="C31" s="44"/>
      <c r="D31" s="44"/>
      <c r="E31" s="44"/>
      <c r="F31" s="32" t="s">
        <v>49</v>
      </c>
      <c r="G31" s="44"/>
      <c r="H31" s="44"/>
      <c r="I31" s="44"/>
      <c r="J31" s="44"/>
      <c r="K31" s="44"/>
      <c r="L31" s="378">
        <v>0.21</v>
      </c>
      <c r="M31" s="377"/>
      <c r="N31" s="377"/>
      <c r="O31" s="377"/>
      <c r="P31" s="377"/>
      <c r="Q31" s="44"/>
      <c r="R31" s="44"/>
      <c r="S31" s="44"/>
      <c r="T31" s="44"/>
      <c r="U31" s="44"/>
      <c r="V31" s="44"/>
      <c r="W31" s="376">
        <f>ROUND(BB54, 2)</f>
        <v>0</v>
      </c>
      <c r="X31" s="377"/>
      <c r="Y31" s="377"/>
      <c r="Z31" s="377"/>
      <c r="AA31" s="377"/>
      <c r="AB31" s="377"/>
      <c r="AC31" s="377"/>
      <c r="AD31" s="377"/>
      <c r="AE31" s="377"/>
      <c r="AF31" s="44"/>
      <c r="AG31" s="44"/>
      <c r="AH31" s="44"/>
      <c r="AI31" s="44"/>
      <c r="AJ31" s="44"/>
      <c r="AK31" s="376">
        <v>0</v>
      </c>
      <c r="AL31" s="377"/>
      <c r="AM31" s="377"/>
      <c r="AN31" s="377"/>
      <c r="AO31" s="377"/>
      <c r="AP31" s="44"/>
      <c r="AQ31" s="44"/>
      <c r="AR31" s="45"/>
      <c r="BE31" s="366"/>
    </row>
    <row r="32" spans="1:71" s="3" customFormat="1" ht="14.45" hidden="1" customHeight="1">
      <c r="B32" s="43"/>
      <c r="C32" s="44"/>
      <c r="D32" s="44"/>
      <c r="E32" s="44"/>
      <c r="F32" s="32" t="s">
        <v>50</v>
      </c>
      <c r="G32" s="44"/>
      <c r="H32" s="44"/>
      <c r="I32" s="44"/>
      <c r="J32" s="44"/>
      <c r="K32" s="44"/>
      <c r="L32" s="378">
        <v>0.12</v>
      </c>
      <c r="M32" s="377"/>
      <c r="N32" s="377"/>
      <c r="O32" s="377"/>
      <c r="P32" s="377"/>
      <c r="Q32" s="44"/>
      <c r="R32" s="44"/>
      <c r="S32" s="44"/>
      <c r="T32" s="44"/>
      <c r="U32" s="44"/>
      <c r="V32" s="44"/>
      <c r="W32" s="376">
        <f>ROUND(BC54, 2)</f>
        <v>0</v>
      </c>
      <c r="X32" s="377"/>
      <c r="Y32" s="377"/>
      <c r="Z32" s="377"/>
      <c r="AA32" s="377"/>
      <c r="AB32" s="377"/>
      <c r="AC32" s="377"/>
      <c r="AD32" s="377"/>
      <c r="AE32" s="377"/>
      <c r="AF32" s="44"/>
      <c r="AG32" s="44"/>
      <c r="AH32" s="44"/>
      <c r="AI32" s="44"/>
      <c r="AJ32" s="44"/>
      <c r="AK32" s="376">
        <v>0</v>
      </c>
      <c r="AL32" s="377"/>
      <c r="AM32" s="377"/>
      <c r="AN32" s="377"/>
      <c r="AO32" s="377"/>
      <c r="AP32" s="44"/>
      <c r="AQ32" s="44"/>
      <c r="AR32" s="45"/>
      <c r="BE32" s="366"/>
    </row>
    <row r="33" spans="1:57" s="3" customFormat="1" ht="14.45" hidden="1" customHeight="1">
      <c r="B33" s="43"/>
      <c r="C33" s="44"/>
      <c r="D33" s="44"/>
      <c r="E33" s="44"/>
      <c r="F33" s="32" t="s">
        <v>51</v>
      </c>
      <c r="G33" s="44"/>
      <c r="H33" s="44"/>
      <c r="I33" s="44"/>
      <c r="J33" s="44"/>
      <c r="K33" s="44"/>
      <c r="L33" s="378">
        <v>0</v>
      </c>
      <c r="M33" s="377"/>
      <c r="N33" s="377"/>
      <c r="O33" s="377"/>
      <c r="P33" s="377"/>
      <c r="Q33" s="44"/>
      <c r="R33" s="44"/>
      <c r="S33" s="44"/>
      <c r="T33" s="44"/>
      <c r="U33" s="44"/>
      <c r="V33" s="44"/>
      <c r="W33" s="376">
        <f>ROUND(BD54, 2)</f>
        <v>0</v>
      </c>
      <c r="X33" s="377"/>
      <c r="Y33" s="377"/>
      <c r="Z33" s="377"/>
      <c r="AA33" s="377"/>
      <c r="AB33" s="377"/>
      <c r="AC33" s="377"/>
      <c r="AD33" s="377"/>
      <c r="AE33" s="377"/>
      <c r="AF33" s="44"/>
      <c r="AG33" s="44"/>
      <c r="AH33" s="44"/>
      <c r="AI33" s="44"/>
      <c r="AJ33" s="44"/>
      <c r="AK33" s="376">
        <v>0</v>
      </c>
      <c r="AL33" s="377"/>
      <c r="AM33" s="377"/>
      <c r="AN33" s="377"/>
      <c r="AO33" s="377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52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53</v>
      </c>
      <c r="U35" s="48"/>
      <c r="V35" s="48"/>
      <c r="W35" s="48"/>
      <c r="X35" s="382" t="s">
        <v>54</v>
      </c>
      <c r="Y35" s="380"/>
      <c r="Z35" s="380"/>
      <c r="AA35" s="380"/>
      <c r="AB35" s="380"/>
      <c r="AC35" s="48"/>
      <c r="AD35" s="48"/>
      <c r="AE35" s="48"/>
      <c r="AF35" s="48"/>
      <c r="AG35" s="48"/>
      <c r="AH35" s="48"/>
      <c r="AI35" s="48"/>
      <c r="AJ35" s="48"/>
      <c r="AK35" s="379">
        <f>SUM(AK26:AK33)</f>
        <v>0</v>
      </c>
      <c r="AL35" s="380"/>
      <c r="AM35" s="380"/>
      <c r="AN35" s="380"/>
      <c r="AO35" s="381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TAVOD235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4" t="str">
        <f>K6</f>
        <v>Městské lázně Ústí nad Labem - likvidace stávajícího vrtu a nový vrt - studna na p.p.č. 123</v>
      </c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23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Ústí nad Labem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25</v>
      </c>
      <c r="AJ47" s="39"/>
      <c r="AK47" s="39"/>
      <c r="AL47" s="39"/>
      <c r="AM47" s="346" t="str">
        <f>IF(AN8= "","",AN8)</f>
        <v>11. 9. 2025</v>
      </c>
      <c r="AN47" s="346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29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Statutární město Ústí nad Labem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35</v>
      </c>
      <c r="AJ49" s="39"/>
      <c r="AK49" s="39"/>
      <c r="AL49" s="39"/>
      <c r="AM49" s="347" t="str">
        <f>IF(E17="","",E17)</f>
        <v>Vodohospodářské projekty a služby s.r.o.</v>
      </c>
      <c r="AN49" s="348"/>
      <c r="AO49" s="348"/>
      <c r="AP49" s="348"/>
      <c r="AQ49" s="39"/>
      <c r="AR49" s="42"/>
      <c r="AS49" s="349" t="s">
        <v>56</v>
      </c>
      <c r="AT49" s="350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33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47" t="str">
        <f>IF(E20="","",E20)</f>
        <v>Martin Růžička</v>
      </c>
      <c r="AN50" s="348"/>
      <c r="AO50" s="348"/>
      <c r="AP50" s="348"/>
      <c r="AQ50" s="39"/>
      <c r="AR50" s="42"/>
      <c r="AS50" s="351"/>
      <c r="AT50" s="352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3"/>
      <c r="AT51" s="354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5" t="s">
        <v>57</v>
      </c>
      <c r="D52" s="356"/>
      <c r="E52" s="356"/>
      <c r="F52" s="356"/>
      <c r="G52" s="356"/>
      <c r="H52" s="69"/>
      <c r="I52" s="358" t="s">
        <v>58</v>
      </c>
      <c r="J52" s="356"/>
      <c r="K52" s="356"/>
      <c r="L52" s="356"/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7" t="s">
        <v>59</v>
      </c>
      <c r="AH52" s="356"/>
      <c r="AI52" s="356"/>
      <c r="AJ52" s="356"/>
      <c r="AK52" s="356"/>
      <c r="AL52" s="356"/>
      <c r="AM52" s="356"/>
      <c r="AN52" s="358" t="s">
        <v>60</v>
      </c>
      <c r="AO52" s="356"/>
      <c r="AP52" s="356"/>
      <c r="AQ52" s="70" t="s">
        <v>61</v>
      </c>
      <c r="AR52" s="42"/>
      <c r="AS52" s="71" t="s">
        <v>62</v>
      </c>
      <c r="AT52" s="72" t="s">
        <v>63</v>
      </c>
      <c r="AU52" s="72" t="s">
        <v>64</v>
      </c>
      <c r="AV52" s="72" t="s">
        <v>65</v>
      </c>
      <c r="AW52" s="72" t="s">
        <v>66</v>
      </c>
      <c r="AX52" s="72" t="s">
        <v>67</v>
      </c>
      <c r="AY52" s="72" t="s">
        <v>68</v>
      </c>
      <c r="AZ52" s="72" t="s">
        <v>69</v>
      </c>
      <c r="BA52" s="72" t="s">
        <v>70</v>
      </c>
      <c r="BB52" s="72" t="s">
        <v>71</v>
      </c>
      <c r="BC52" s="72" t="s">
        <v>72</v>
      </c>
      <c r="BD52" s="73" t="s">
        <v>73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74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2">
        <f>ROUND(SUM(AG55:AG59),2)</f>
        <v>0</v>
      </c>
      <c r="AH54" s="362"/>
      <c r="AI54" s="362"/>
      <c r="AJ54" s="362"/>
      <c r="AK54" s="362"/>
      <c r="AL54" s="362"/>
      <c r="AM54" s="362"/>
      <c r="AN54" s="363">
        <f t="shared" ref="AN54:AN59" si="0">SUM(AG54,AT54)</f>
        <v>0</v>
      </c>
      <c r="AO54" s="363"/>
      <c r="AP54" s="363"/>
      <c r="AQ54" s="81" t="s">
        <v>20</v>
      </c>
      <c r="AR54" s="82"/>
      <c r="AS54" s="83">
        <f>ROUND(SUM(AS55:AS59),2)</f>
        <v>0</v>
      </c>
      <c r="AT54" s="84">
        <f t="shared" ref="AT54:AT59" si="1">ROUND(SUM(AV54:AW54),2)</f>
        <v>0</v>
      </c>
      <c r="AU54" s="85">
        <f>ROUND(SUM(AU55:AU59),5)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ROUND(SUM(AZ55:AZ59),2)</f>
        <v>0</v>
      </c>
      <c r="BA54" s="84">
        <f>ROUND(SUM(BA55:BA59),2)</f>
        <v>0</v>
      </c>
      <c r="BB54" s="84">
        <f>ROUND(SUM(BB55:BB59),2)</f>
        <v>0</v>
      </c>
      <c r="BC54" s="84">
        <f>ROUND(SUM(BC55:BC59),2)</f>
        <v>0</v>
      </c>
      <c r="BD54" s="86">
        <f>ROUND(SUM(BD55:BD59),2)</f>
        <v>0</v>
      </c>
      <c r="BS54" s="87" t="s">
        <v>75</v>
      </c>
      <c r="BT54" s="87" t="s">
        <v>76</v>
      </c>
      <c r="BU54" s="88" t="s">
        <v>77</v>
      </c>
      <c r="BV54" s="87" t="s">
        <v>78</v>
      </c>
      <c r="BW54" s="87" t="s">
        <v>5</v>
      </c>
      <c r="BX54" s="87" t="s">
        <v>79</v>
      </c>
      <c r="CL54" s="87" t="s">
        <v>20</v>
      </c>
    </row>
    <row r="55" spans="1:91" s="7" customFormat="1" ht="16.5" customHeight="1">
      <c r="A55" s="89" t="s">
        <v>80</v>
      </c>
      <c r="B55" s="90"/>
      <c r="C55" s="91"/>
      <c r="D55" s="359" t="s">
        <v>81</v>
      </c>
      <c r="E55" s="359"/>
      <c r="F55" s="359"/>
      <c r="G55" s="359"/>
      <c r="H55" s="359"/>
      <c r="I55" s="92"/>
      <c r="J55" s="359" t="s">
        <v>82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60">
        <f>'01 - Stavební práce'!J30</f>
        <v>0</v>
      </c>
      <c r="AH55" s="361"/>
      <c r="AI55" s="361"/>
      <c r="AJ55" s="361"/>
      <c r="AK55" s="361"/>
      <c r="AL55" s="361"/>
      <c r="AM55" s="361"/>
      <c r="AN55" s="360">
        <f t="shared" si="0"/>
        <v>0</v>
      </c>
      <c r="AO55" s="361"/>
      <c r="AP55" s="361"/>
      <c r="AQ55" s="93" t="s">
        <v>83</v>
      </c>
      <c r="AR55" s="94"/>
      <c r="AS55" s="95">
        <v>0</v>
      </c>
      <c r="AT55" s="96">
        <f t="shared" si="1"/>
        <v>0</v>
      </c>
      <c r="AU55" s="97">
        <f>'01 - Stavební práce'!P88</f>
        <v>0</v>
      </c>
      <c r="AV55" s="96">
        <f>'01 - Stavební práce'!J33</f>
        <v>0</v>
      </c>
      <c r="AW55" s="96">
        <f>'01 - Stavební práce'!J34</f>
        <v>0</v>
      </c>
      <c r="AX55" s="96">
        <f>'01 - Stavební práce'!J35</f>
        <v>0</v>
      </c>
      <c r="AY55" s="96">
        <f>'01 - Stavební práce'!J36</f>
        <v>0</v>
      </c>
      <c r="AZ55" s="96">
        <f>'01 - Stavební práce'!F33</f>
        <v>0</v>
      </c>
      <c r="BA55" s="96">
        <f>'01 - Stavební práce'!F34</f>
        <v>0</v>
      </c>
      <c r="BB55" s="96">
        <f>'01 - Stavební práce'!F35</f>
        <v>0</v>
      </c>
      <c r="BC55" s="96">
        <f>'01 - Stavební práce'!F36</f>
        <v>0</v>
      </c>
      <c r="BD55" s="98">
        <f>'01 - Stavební práce'!F37</f>
        <v>0</v>
      </c>
      <c r="BT55" s="99" t="s">
        <v>22</v>
      </c>
      <c r="BV55" s="99" t="s">
        <v>78</v>
      </c>
      <c r="BW55" s="99" t="s">
        <v>84</v>
      </c>
      <c r="BX55" s="99" t="s">
        <v>5</v>
      </c>
      <c r="CL55" s="99" t="s">
        <v>85</v>
      </c>
      <c r="CM55" s="99" t="s">
        <v>86</v>
      </c>
    </row>
    <row r="56" spans="1:91" s="7" customFormat="1" ht="16.5" customHeight="1">
      <c r="A56" s="89" t="s">
        <v>80</v>
      </c>
      <c r="B56" s="90"/>
      <c r="C56" s="91"/>
      <c r="D56" s="359" t="s">
        <v>87</v>
      </c>
      <c r="E56" s="359"/>
      <c r="F56" s="359"/>
      <c r="G56" s="359"/>
      <c r="H56" s="359"/>
      <c r="I56" s="92"/>
      <c r="J56" s="359" t="s">
        <v>88</v>
      </c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60">
        <f>'02a - Vrt ML-3 nový'!J30</f>
        <v>0</v>
      </c>
      <c r="AH56" s="361"/>
      <c r="AI56" s="361"/>
      <c r="AJ56" s="361"/>
      <c r="AK56" s="361"/>
      <c r="AL56" s="361"/>
      <c r="AM56" s="361"/>
      <c r="AN56" s="360">
        <f t="shared" si="0"/>
        <v>0</v>
      </c>
      <c r="AO56" s="361"/>
      <c r="AP56" s="361"/>
      <c r="AQ56" s="93" t="s">
        <v>83</v>
      </c>
      <c r="AR56" s="94"/>
      <c r="AS56" s="95">
        <v>0</v>
      </c>
      <c r="AT56" s="96">
        <f t="shared" si="1"/>
        <v>0</v>
      </c>
      <c r="AU56" s="97">
        <f>'02a - Vrt ML-3 nový'!P80</f>
        <v>0</v>
      </c>
      <c r="AV56" s="96">
        <f>'02a - Vrt ML-3 nový'!J33</f>
        <v>0</v>
      </c>
      <c r="AW56" s="96">
        <f>'02a - Vrt ML-3 nový'!J34</f>
        <v>0</v>
      </c>
      <c r="AX56" s="96">
        <f>'02a - Vrt ML-3 nový'!J35</f>
        <v>0</v>
      </c>
      <c r="AY56" s="96">
        <f>'02a - Vrt ML-3 nový'!J36</f>
        <v>0</v>
      </c>
      <c r="AZ56" s="96">
        <f>'02a - Vrt ML-3 nový'!F33</f>
        <v>0</v>
      </c>
      <c r="BA56" s="96">
        <f>'02a - Vrt ML-3 nový'!F34</f>
        <v>0</v>
      </c>
      <c r="BB56" s="96">
        <f>'02a - Vrt ML-3 nový'!F35</f>
        <v>0</v>
      </c>
      <c r="BC56" s="96">
        <f>'02a - Vrt ML-3 nový'!F36</f>
        <v>0</v>
      </c>
      <c r="BD56" s="98">
        <f>'02a - Vrt ML-3 nový'!F37</f>
        <v>0</v>
      </c>
      <c r="BT56" s="99" t="s">
        <v>22</v>
      </c>
      <c r="BV56" s="99" t="s">
        <v>78</v>
      </c>
      <c r="BW56" s="99" t="s">
        <v>89</v>
      </c>
      <c r="BX56" s="99" t="s">
        <v>5</v>
      </c>
      <c r="CL56" s="99" t="s">
        <v>20</v>
      </c>
      <c r="CM56" s="99" t="s">
        <v>86</v>
      </c>
    </row>
    <row r="57" spans="1:91" s="7" customFormat="1" ht="45" customHeight="1">
      <c r="A57" s="89" t="s">
        <v>80</v>
      </c>
      <c r="B57" s="90"/>
      <c r="C57" s="91"/>
      <c r="D57" s="359" t="s">
        <v>90</v>
      </c>
      <c r="E57" s="359"/>
      <c r="F57" s="359"/>
      <c r="G57" s="359"/>
      <c r="H57" s="359"/>
      <c r="I57" s="92"/>
      <c r="J57" s="359" t="s">
        <v>91</v>
      </c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60">
        <f>'02b - Vrt ML-3-Cementace ...'!J30</f>
        <v>0</v>
      </c>
      <c r="AH57" s="361"/>
      <c r="AI57" s="361"/>
      <c r="AJ57" s="361"/>
      <c r="AK57" s="361"/>
      <c r="AL57" s="361"/>
      <c r="AM57" s="361"/>
      <c r="AN57" s="360">
        <f t="shared" si="0"/>
        <v>0</v>
      </c>
      <c r="AO57" s="361"/>
      <c r="AP57" s="361"/>
      <c r="AQ57" s="93" t="s">
        <v>83</v>
      </c>
      <c r="AR57" s="94"/>
      <c r="AS57" s="95">
        <v>0</v>
      </c>
      <c r="AT57" s="96">
        <f t="shared" si="1"/>
        <v>0</v>
      </c>
      <c r="AU57" s="97">
        <f>'02b - Vrt ML-3-Cementace ...'!P80</f>
        <v>0</v>
      </c>
      <c r="AV57" s="96">
        <f>'02b - Vrt ML-3-Cementace ...'!J33</f>
        <v>0</v>
      </c>
      <c r="AW57" s="96">
        <f>'02b - Vrt ML-3-Cementace ...'!J34</f>
        <v>0</v>
      </c>
      <c r="AX57" s="96">
        <f>'02b - Vrt ML-3-Cementace ...'!J35</f>
        <v>0</v>
      </c>
      <c r="AY57" s="96">
        <f>'02b - Vrt ML-3-Cementace ...'!J36</f>
        <v>0</v>
      </c>
      <c r="AZ57" s="96">
        <f>'02b - Vrt ML-3-Cementace ...'!F33</f>
        <v>0</v>
      </c>
      <c r="BA57" s="96">
        <f>'02b - Vrt ML-3-Cementace ...'!F34</f>
        <v>0</v>
      </c>
      <c r="BB57" s="96">
        <f>'02b - Vrt ML-3-Cementace ...'!F35</f>
        <v>0</v>
      </c>
      <c r="BC57" s="96">
        <f>'02b - Vrt ML-3-Cementace ...'!F36</f>
        <v>0</v>
      </c>
      <c r="BD57" s="98">
        <f>'02b - Vrt ML-3-Cementace ...'!F37</f>
        <v>0</v>
      </c>
      <c r="BT57" s="99" t="s">
        <v>22</v>
      </c>
      <c r="BV57" s="99" t="s">
        <v>78</v>
      </c>
      <c r="BW57" s="99" t="s">
        <v>92</v>
      </c>
      <c r="BX57" s="99" t="s">
        <v>5</v>
      </c>
      <c r="CL57" s="99" t="s">
        <v>20</v>
      </c>
      <c r="CM57" s="99" t="s">
        <v>86</v>
      </c>
    </row>
    <row r="58" spans="1:91" s="7" customFormat="1" ht="16.5" customHeight="1">
      <c r="A58" s="89" t="s">
        <v>80</v>
      </c>
      <c r="B58" s="90"/>
      <c r="C58" s="91"/>
      <c r="D58" s="359" t="s">
        <v>93</v>
      </c>
      <c r="E58" s="359"/>
      <c r="F58" s="359"/>
      <c r="G58" s="359"/>
      <c r="H58" s="359"/>
      <c r="I58" s="92"/>
      <c r="J58" s="359" t="s">
        <v>94</v>
      </c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60">
        <f>'03 - Likvidace ML-2'!J30</f>
        <v>0</v>
      </c>
      <c r="AH58" s="361"/>
      <c r="AI58" s="361"/>
      <c r="AJ58" s="361"/>
      <c r="AK58" s="361"/>
      <c r="AL58" s="361"/>
      <c r="AM58" s="361"/>
      <c r="AN58" s="360">
        <f t="shared" si="0"/>
        <v>0</v>
      </c>
      <c r="AO58" s="361"/>
      <c r="AP58" s="361"/>
      <c r="AQ58" s="93" t="s">
        <v>83</v>
      </c>
      <c r="AR58" s="94"/>
      <c r="AS58" s="95">
        <v>0</v>
      </c>
      <c r="AT58" s="96">
        <f t="shared" si="1"/>
        <v>0</v>
      </c>
      <c r="AU58" s="97">
        <f>'03 - Likvidace ML-2'!P80</f>
        <v>0</v>
      </c>
      <c r="AV58" s="96">
        <f>'03 - Likvidace ML-2'!J33</f>
        <v>0</v>
      </c>
      <c r="AW58" s="96">
        <f>'03 - Likvidace ML-2'!J34</f>
        <v>0</v>
      </c>
      <c r="AX58" s="96">
        <f>'03 - Likvidace ML-2'!J35</f>
        <v>0</v>
      </c>
      <c r="AY58" s="96">
        <f>'03 - Likvidace ML-2'!J36</f>
        <v>0</v>
      </c>
      <c r="AZ58" s="96">
        <f>'03 - Likvidace ML-2'!F33</f>
        <v>0</v>
      </c>
      <c r="BA58" s="96">
        <f>'03 - Likvidace ML-2'!F34</f>
        <v>0</v>
      </c>
      <c r="BB58" s="96">
        <f>'03 - Likvidace ML-2'!F35</f>
        <v>0</v>
      </c>
      <c r="BC58" s="96">
        <f>'03 - Likvidace ML-2'!F36</f>
        <v>0</v>
      </c>
      <c r="BD58" s="98">
        <f>'03 - Likvidace ML-2'!F37</f>
        <v>0</v>
      </c>
      <c r="BT58" s="99" t="s">
        <v>22</v>
      </c>
      <c r="BV58" s="99" t="s">
        <v>78</v>
      </c>
      <c r="BW58" s="99" t="s">
        <v>95</v>
      </c>
      <c r="BX58" s="99" t="s">
        <v>5</v>
      </c>
      <c r="CL58" s="99" t="s">
        <v>20</v>
      </c>
      <c r="CM58" s="99" t="s">
        <v>86</v>
      </c>
    </row>
    <row r="59" spans="1:91" s="7" customFormat="1" ht="16.5" customHeight="1">
      <c r="A59" s="89" t="s">
        <v>80</v>
      </c>
      <c r="B59" s="90"/>
      <c r="C59" s="91"/>
      <c r="D59" s="359" t="s">
        <v>96</v>
      </c>
      <c r="E59" s="359"/>
      <c r="F59" s="359"/>
      <c r="G59" s="359"/>
      <c r="H59" s="359"/>
      <c r="I59" s="92"/>
      <c r="J59" s="359" t="s">
        <v>97</v>
      </c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60">
        <f>'VON - Vedlejší a ostatní ...'!J30</f>
        <v>0</v>
      </c>
      <c r="AH59" s="361"/>
      <c r="AI59" s="361"/>
      <c r="AJ59" s="361"/>
      <c r="AK59" s="361"/>
      <c r="AL59" s="361"/>
      <c r="AM59" s="361"/>
      <c r="AN59" s="360">
        <f t="shared" si="0"/>
        <v>0</v>
      </c>
      <c r="AO59" s="361"/>
      <c r="AP59" s="361"/>
      <c r="AQ59" s="93" t="s">
        <v>96</v>
      </c>
      <c r="AR59" s="94"/>
      <c r="AS59" s="100">
        <v>0</v>
      </c>
      <c r="AT59" s="101">
        <f t="shared" si="1"/>
        <v>0</v>
      </c>
      <c r="AU59" s="102">
        <f>'VON - Vedlejší a ostatní ...'!P80</f>
        <v>0</v>
      </c>
      <c r="AV59" s="101">
        <f>'VON - Vedlejší a ostatní ...'!J33</f>
        <v>0</v>
      </c>
      <c r="AW59" s="101">
        <f>'VON - Vedlejší a ostatní ...'!J34</f>
        <v>0</v>
      </c>
      <c r="AX59" s="101">
        <f>'VON - Vedlejší a ostatní ...'!J35</f>
        <v>0</v>
      </c>
      <c r="AY59" s="101">
        <f>'VON - Vedlejší a ostatní ...'!J36</f>
        <v>0</v>
      </c>
      <c r="AZ59" s="101">
        <f>'VON - Vedlejší a ostatní ...'!F33</f>
        <v>0</v>
      </c>
      <c r="BA59" s="101">
        <f>'VON - Vedlejší a ostatní ...'!F34</f>
        <v>0</v>
      </c>
      <c r="BB59" s="101">
        <f>'VON - Vedlejší a ostatní ...'!F35</f>
        <v>0</v>
      </c>
      <c r="BC59" s="101">
        <f>'VON - Vedlejší a ostatní ...'!F36</f>
        <v>0</v>
      </c>
      <c r="BD59" s="103">
        <f>'VON - Vedlejší a ostatní ...'!F37</f>
        <v>0</v>
      </c>
      <c r="BT59" s="99" t="s">
        <v>22</v>
      </c>
      <c r="BV59" s="99" t="s">
        <v>78</v>
      </c>
      <c r="BW59" s="99" t="s">
        <v>98</v>
      </c>
      <c r="BX59" s="99" t="s">
        <v>5</v>
      </c>
      <c r="CL59" s="99" t="s">
        <v>20</v>
      </c>
      <c r="CM59" s="99" t="s">
        <v>86</v>
      </c>
    </row>
    <row r="60" spans="1:91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2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91" s="2" customFormat="1" ht="6.95" customHeight="1">
      <c r="A61" s="37"/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42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password="CC35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tavební práce'!C2" display="/"/>
    <hyperlink ref="A56" location="'02a - Vrt ML-3 nový'!C2" display="/"/>
    <hyperlink ref="A57" location="'02b - Vrt ML-3-Cementace ...'!C2" display="/"/>
    <hyperlink ref="A58" location="'03 - Likvidace ML-2'!C2" display="/"/>
    <hyperlink ref="A59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7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84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86</v>
      </c>
    </row>
    <row r="4" spans="1:46" s="1" customFormat="1" ht="24.95" customHeight="1">
      <c r="B4" s="23"/>
      <c r="D4" s="106" t="s">
        <v>99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Městské lázně Ústí nad Labem - likvidace stávajícího vrtu a nový vrt - studna na p.p.č. 123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100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101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19</v>
      </c>
      <c r="E11" s="37"/>
      <c r="F11" s="110" t="s">
        <v>85</v>
      </c>
      <c r="G11" s="37"/>
      <c r="H11" s="37"/>
      <c r="I11" s="108" t="s">
        <v>21</v>
      </c>
      <c r="J11" s="110" t="s">
        <v>102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23</v>
      </c>
      <c r="E12" s="37"/>
      <c r="F12" s="110" t="s">
        <v>24</v>
      </c>
      <c r="G12" s="37"/>
      <c r="H12" s="37"/>
      <c r="I12" s="108" t="s">
        <v>25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29</v>
      </c>
      <c r="E14" s="37"/>
      <c r="F14" s="37"/>
      <c r="G14" s="37"/>
      <c r="H14" s="37"/>
      <c r="I14" s="108" t="s">
        <v>30</v>
      </c>
      <c r="J14" s="110" t="s">
        <v>20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31</v>
      </c>
      <c r="F15" s="37"/>
      <c r="G15" s="37"/>
      <c r="H15" s="37"/>
      <c r="I15" s="108" t="s">
        <v>32</v>
      </c>
      <c r="J15" s="110" t="s">
        <v>20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33</v>
      </c>
      <c r="E17" s="37"/>
      <c r="F17" s="37"/>
      <c r="G17" s="37"/>
      <c r="H17" s="37"/>
      <c r="I17" s="108" t="s">
        <v>30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32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35</v>
      </c>
      <c r="E20" s="37"/>
      <c r="F20" s="37"/>
      <c r="G20" s="37"/>
      <c r="H20" s="37"/>
      <c r="I20" s="108" t="s">
        <v>30</v>
      </c>
      <c r="J20" s="110" t="s">
        <v>20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32</v>
      </c>
      <c r="J21" s="110" t="s">
        <v>20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30</v>
      </c>
      <c r="J23" s="110" t="s">
        <v>20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39</v>
      </c>
      <c r="F24" s="37"/>
      <c r="G24" s="37"/>
      <c r="H24" s="37"/>
      <c r="I24" s="108" t="s">
        <v>32</v>
      </c>
      <c r="J24" s="110" t="s">
        <v>20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40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47.25" customHeight="1">
      <c r="A27" s="112"/>
      <c r="B27" s="113"/>
      <c r="C27" s="112"/>
      <c r="D27" s="112"/>
      <c r="E27" s="390" t="s">
        <v>41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42</v>
      </c>
      <c r="E30" s="37"/>
      <c r="F30" s="37"/>
      <c r="G30" s="37"/>
      <c r="H30" s="37"/>
      <c r="I30" s="37"/>
      <c r="J30" s="117">
        <f>ROUND(J88,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44</v>
      </c>
      <c r="G32" s="37"/>
      <c r="H32" s="37"/>
      <c r="I32" s="118" t="s">
        <v>43</v>
      </c>
      <c r="J32" s="118" t="s">
        <v>45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46</v>
      </c>
      <c r="E33" s="108" t="s">
        <v>47</v>
      </c>
      <c r="F33" s="120">
        <f>ROUND((SUM(BE88:BE374)),  2)</f>
        <v>0</v>
      </c>
      <c r="G33" s="37"/>
      <c r="H33" s="37"/>
      <c r="I33" s="121">
        <v>0.21</v>
      </c>
      <c r="J33" s="120">
        <f>ROUND(((SUM(BE88:BE374))*I33),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48</v>
      </c>
      <c r="F34" s="120">
        <f>ROUND((SUM(BF88:BF374)),  2)</f>
        <v>0</v>
      </c>
      <c r="G34" s="37"/>
      <c r="H34" s="37"/>
      <c r="I34" s="121">
        <v>0.12</v>
      </c>
      <c r="J34" s="120">
        <f>ROUND(((SUM(BF88:BF374))*I34),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49</v>
      </c>
      <c r="F35" s="120">
        <f>ROUND((SUM(BG88:BG374)),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50</v>
      </c>
      <c r="F36" s="120">
        <f>ROUND((SUM(BH88:BH374)),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51</v>
      </c>
      <c r="F37" s="120">
        <f>ROUND((SUM(BI88:BI374)),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52</v>
      </c>
      <c r="E39" s="124"/>
      <c r="F39" s="124"/>
      <c r="G39" s="125" t="s">
        <v>53</v>
      </c>
      <c r="H39" s="126" t="s">
        <v>54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Městské lázně Ústí nad Labem - likvidace stávajícího vrtu a nový vrt - studna na p.p.č. 123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4" t="str">
        <f>E9</f>
        <v>01 - Stavební práce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23</v>
      </c>
      <c r="D52" s="39"/>
      <c r="E52" s="39"/>
      <c r="F52" s="30" t="str">
        <f>F12</f>
        <v>Ústí nad Labem</v>
      </c>
      <c r="G52" s="39"/>
      <c r="H52" s="39"/>
      <c r="I52" s="32" t="s">
        <v>25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40.15" customHeight="1">
      <c r="A54" s="37"/>
      <c r="B54" s="38"/>
      <c r="C54" s="32" t="s">
        <v>29</v>
      </c>
      <c r="D54" s="39"/>
      <c r="E54" s="39"/>
      <c r="F54" s="30" t="str">
        <f>E15</f>
        <v>Statutární město Ústí nad Labem</v>
      </c>
      <c r="G54" s="39"/>
      <c r="H54" s="39"/>
      <c r="I54" s="32" t="s">
        <v>35</v>
      </c>
      <c r="J54" s="35" t="str">
        <f>E21</f>
        <v>Vodohospodářské projekty a služby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33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Martin Růžička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104</v>
      </c>
      <c r="D57" s="134"/>
      <c r="E57" s="134"/>
      <c r="F57" s="134"/>
      <c r="G57" s="134"/>
      <c r="H57" s="134"/>
      <c r="I57" s="134"/>
      <c r="J57" s="135" t="s">
        <v>105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74</v>
      </c>
      <c r="D59" s="39"/>
      <c r="E59" s="39"/>
      <c r="F59" s="39"/>
      <c r="G59" s="39"/>
      <c r="H59" s="39"/>
      <c r="I59" s="39"/>
      <c r="J59" s="80">
        <f>J88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37"/>
      <c r="C60" s="138"/>
      <c r="D60" s="139" t="s">
        <v>107</v>
      </c>
      <c r="E60" s="140"/>
      <c r="F60" s="140"/>
      <c r="G60" s="140"/>
      <c r="H60" s="140"/>
      <c r="I60" s="140"/>
      <c r="J60" s="141">
        <f>J89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108</v>
      </c>
      <c r="E61" s="146"/>
      <c r="F61" s="146"/>
      <c r="G61" s="146"/>
      <c r="H61" s="146"/>
      <c r="I61" s="146"/>
      <c r="J61" s="147">
        <f>J90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109</v>
      </c>
      <c r="E62" s="146"/>
      <c r="F62" s="146"/>
      <c r="G62" s="146"/>
      <c r="H62" s="146"/>
      <c r="I62" s="146"/>
      <c r="J62" s="147">
        <f>J215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110</v>
      </c>
      <c r="E63" s="146"/>
      <c r="F63" s="146"/>
      <c r="G63" s="146"/>
      <c r="H63" s="146"/>
      <c r="I63" s="146"/>
      <c r="J63" s="147">
        <f>J231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111</v>
      </c>
      <c r="E64" s="146"/>
      <c r="F64" s="146"/>
      <c r="G64" s="146"/>
      <c r="H64" s="146"/>
      <c r="I64" s="146"/>
      <c r="J64" s="147">
        <f>J242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112</v>
      </c>
      <c r="E65" s="146"/>
      <c r="F65" s="146"/>
      <c r="G65" s="146"/>
      <c r="H65" s="146"/>
      <c r="I65" s="146"/>
      <c r="J65" s="147">
        <f>J318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113</v>
      </c>
      <c r="E66" s="146"/>
      <c r="F66" s="146"/>
      <c r="G66" s="146"/>
      <c r="H66" s="146"/>
      <c r="I66" s="146"/>
      <c r="J66" s="147">
        <f>J339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114</v>
      </c>
      <c r="E67" s="146"/>
      <c r="F67" s="146"/>
      <c r="G67" s="146"/>
      <c r="H67" s="146"/>
      <c r="I67" s="146"/>
      <c r="J67" s="147">
        <f>J343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115</v>
      </c>
      <c r="E68" s="146"/>
      <c r="F68" s="146"/>
      <c r="G68" s="146"/>
      <c r="H68" s="146"/>
      <c r="I68" s="146"/>
      <c r="J68" s="147">
        <f>J355</f>
        <v>0</v>
      </c>
      <c r="K68" s="144"/>
      <c r="L68" s="148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5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5" customHeight="1">
      <c r="A75" s="37"/>
      <c r="B75" s="38"/>
      <c r="C75" s="26" t="s">
        <v>116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16</v>
      </c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91" t="str">
        <f>E7</f>
        <v>Městské lázně Ústí nad Labem - likvidace stávajícího vrtu a nový vrt - studna na p.p.č. 123</v>
      </c>
      <c r="F78" s="392"/>
      <c r="G78" s="392"/>
      <c r="H78" s="392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100</v>
      </c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>
      <c r="A80" s="37"/>
      <c r="B80" s="38"/>
      <c r="C80" s="39"/>
      <c r="D80" s="39"/>
      <c r="E80" s="344" t="str">
        <f>E9</f>
        <v>01 - Stavební práce</v>
      </c>
      <c r="F80" s="393"/>
      <c r="G80" s="393"/>
      <c r="H80" s="393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23</v>
      </c>
      <c r="D82" s="39"/>
      <c r="E82" s="39"/>
      <c r="F82" s="30" t="str">
        <f>F12</f>
        <v>Ústí nad Labem</v>
      </c>
      <c r="G82" s="39"/>
      <c r="H82" s="39"/>
      <c r="I82" s="32" t="s">
        <v>25</v>
      </c>
      <c r="J82" s="62" t="str">
        <f>IF(J12="","",J12)</f>
        <v>11. 9. 2025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40.15" customHeight="1">
      <c r="A84" s="37"/>
      <c r="B84" s="38"/>
      <c r="C84" s="32" t="s">
        <v>29</v>
      </c>
      <c r="D84" s="39"/>
      <c r="E84" s="39"/>
      <c r="F84" s="30" t="str">
        <f>E15</f>
        <v>Statutární město Ústí nad Labem</v>
      </c>
      <c r="G84" s="39"/>
      <c r="H84" s="39"/>
      <c r="I84" s="32" t="s">
        <v>35</v>
      </c>
      <c r="J84" s="35" t="str">
        <f>E21</f>
        <v>Vodohospodářské projekty a služby s.r.o.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2" t="s">
        <v>33</v>
      </c>
      <c r="D85" s="39"/>
      <c r="E85" s="39"/>
      <c r="F85" s="30" t="str">
        <f>IF(E18="","",E18)</f>
        <v>Vyplň údaj</v>
      </c>
      <c r="G85" s="39"/>
      <c r="H85" s="39"/>
      <c r="I85" s="32" t="s">
        <v>38</v>
      </c>
      <c r="J85" s="35" t="str">
        <f>E24</f>
        <v>Martin Růžička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0.3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11" customFormat="1" ht="29.25" customHeight="1">
      <c r="A87" s="149"/>
      <c r="B87" s="150"/>
      <c r="C87" s="151" t="s">
        <v>117</v>
      </c>
      <c r="D87" s="152" t="s">
        <v>61</v>
      </c>
      <c r="E87" s="152" t="s">
        <v>57</v>
      </c>
      <c r="F87" s="152" t="s">
        <v>58</v>
      </c>
      <c r="G87" s="152" t="s">
        <v>118</v>
      </c>
      <c r="H87" s="152" t="s">
        <v>119</v>
      </c>
      <c r="I87" s="152" t="s">
        <v>120</v>
      </c>
      <c r="J87" s="152" t="s">
        <v>105</v>
      </c>
      <c r="K87" s="153" t="s">
        <v>121</v>
      </c>
      <c r="L87" s="154"/>
      <c r="M87" s="71" t="s">
        <v>20</v>
      </c>
      <c r="N87" s="72" t="s">
        <v>46</v>
      </c>
      <c r="O87" s="72" t="s">
        <v>122</v>
      </c>
      <c r="P87" s="72" t="s">
        <v>123</v>
      </c>
      <c r="Q87" s="72" t="s">
        <v>124</v>
      </c>
      <c r="R87" s="72" t="s">
        <v>125</v>
      </c>
      <c r="S87" s="72" t="s">
        <v>126</v>
      </c>
      <c r="T87" s="73" t="s">
        <v>127</v>
      </c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</row>
    <row r="88" spans="1:65" s="2" customFormat="1" ht="22.9" customHeight="1">
      <c r="A88" s="37"/>
      <c r="B88" s="38"/>
      <c r="C88" s="78" t="s">
        <v>128</v>
      </c>
      <c r="D88" s="39"/>
      <c r="E88" s="39"/>
      <c r="F88" s="39"/>
      <c r="G88" s="39"/>
      <c r="H88" s="39"/>
      <c r="I88" s="39"/>
      <c r="J88" s="155">
        <f>BK88</f>
        <v>0</v>
      </c>
      <c r="K88" s="39"/>
      <c r="L88" s="42"/>
      <c r="M88" s="74"/>
      <c r="N88" s="156"/>
      <c r="O88" s="75"/>
      <c r="P88" s="157">
        <f>P89</f>
        <v>0</v>
      </c>
      <c r="Q88" s="75"/>
      <c r="R88" s="157">
        <f>R89</f>
        <v>17.786205700000004</v>
      </c>
      <c r="S88" s="75"/>
      <c r="T88" s="158">
        <f>T89</f>
        <v>5.1766799999999993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75</v>
      </c>
      <c r="AU88" s="20" t="s">
        <v>106</v>
      </c>
      <c r="BK88" s="159">
        <f>BK89</f>
        <v>0</v>
      </c>
    </row>
    <row r="89" spans="1:65" s="12" customFormat="1" ht="25.9" customHeight="1">
      <c r="B89" s="160"/>
      <c r="C89" s="161"/>
      <c r="D89" s="162" t="s">
        <v>75</v>
      </c>
      <c r="E89" s="163" t="s">
        <v>129</v>
      </c>
      <c r="F89" s="163" t="s">
        <v>130</v>
      </c>
      <c r="G89" s="161"/>
      <c r="H89" s="161"/>
      <c r="I89" s="164"/>
      <c r="J89" s="165">
        <f>BK89</f>
        <v>0</v>
      </c>
      <c r="K89" s="161"/>
      <c r="L89" s="166"/>
      <c r="M89" s="167"/>
      <c r="N89" s="168"/>
      <c r="O89" s="168"/>
      <c r="P89" s="169">
        <f>P90+P215+P231+P242+P318+P339+P343+P355</f>
        <v>0</v>
      </c>
      <c r="Q89" s="168"/>
      <c r="R89" s="169">
        <f>R90+R215+R231+R242+R318+R339+R343+R355</f>
        <v>17.786205700000004</v>
      </c>
      <c r="S89" s="168"/>
      <c r="T89" s="170">
        <f>T90+T215+T231+T242+T318+T339+T343+T355</f>
        <v>5.1766799999999993</v>
      </c>
      <c r="AR89" s="171" t="s">
        <v>22</v>
      </c>
      <c r="AT89" s="172" t="s">
        <v>75</v>
      </c>
      <c r="AU89" s="172" t="s">
        <v>76</v>
      </c>
      <c r="AY89" s="171" t="s">
        <v>131</v>
      </c>
      <c r="BK89" s="173">
        <f>BK90+BK215+BK231+BK242+BK318+BK339+BK343+BK355</f>
        <v>0</v>
      </c>
    </row>
    <row r="90" spans="1:65" s="12" customFormat="1" ht="22.9" customHeight="1">
      <c r="B90" s="160"/>
      <c r="C90" s="161"/>
      <c r="D90" s="162" t="s">
        <v>75</v>
      </c>
      <c r="E90" s="174" t="s">
        <v>22</v>
      </c>
      <c r="F90" s="174" t="s">
        <v>132</v>
      </c>
      <c r="G90" s="161"/>
      <c r="H90" s="161"/>
      <c r="I90" s="164"/>
      <c r="J90" s="175">
        <f>BK90</f>
        <v>0</v>
      </c>
      <c r="K90" s="161"/>
      <c r="L90" s="166"/>
      <c r="M90" s="167"/>
      <c r="N90" s="168"/>
      <c r="O90" s="168"/>
      <c r="P90" s="169">
        <f>SUM(P91:P214)</f>
        <v>0</v>
      </c>
      <c r="Q90" s="168"/>
      <c r="R90" s="169">
        <f>SUM(R91:R214)</f>
        <v>5.1979039999999997E-2</v>
      </c>
      <c r="S90" s="168"/>
      <c r="T90" s="170">
        <f>SUM(T91:T214)</f>
        <v>0</v>
      </c>
      <c r="AR90" s="171" t="s">
        <v>22</v>
      </c>
      <c r="AT90" s="172" t="s">
        <v>75</v>
      </c>
      <c r="AU90" s="172" t="s">
        <v>22</v>
      </c>
      <c r="AY90" s="171" t="s">
        <v>131</v>
      </c>
      <c r="BK90" s="173">
        <f>SUM(BK91:BK214)</f>
        <v>0</v>
      </c>
    </row>
    <row r="91" spans="1:65" s="2" customFormat="1" ht="16.5" customHeight="1">
      <c r="A91" s="37"/>
      <c r="B91" s="38"/>
      <c r="C91" s="176" t="s">
        <v>22</v>
      </c>
      <c r="D91" s="176" t="s">
        <v>133</v>
      </c>
      <c r="E91" s="177" t="s">
        <v>134</v>
      </c>
      <c r="F91" s="178" t="s">
        <v>135</v>
      </c>
      <c r="G91" s="179" t="s">
        <v>136</v>
      </c>
      <c r="H91" s="180">
        <v>70</v>
      </c>
      <c r="I91" s="181"/>
      <c r="J91" s="182">
        <f>ROUND(I91*H91,2)</f>
        <v>0</v>
      </c>
      <c r="K91" s="178" t="s">
        <v>137</v>
      </c>
      <c r="L91" s="42"/>
      <c r="M91" s="183" t="s">
        <v>20</v>
      </c>
      <c r="N91" s="184" t="s">
        <v>47</v>
      </c>
      <c r="O91" s="67"/>
      <c r="P91" s="185">
        <f>O91*H91</f>
        <v>0</v>
      </c>
      <c r="Q91" s="185">
        <v>3.0000000000000001E-5</v>
      </c>
      <c r="R91" s="185">
        <f>Q91*H91</f>
        <v>2.0999999999999999E-3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138</v>
      </c>
      <c r="AT91" s="187" t="s">
        <v>133</v>
      </c>
      <c r="AU91" s="187" t="s">
        <v>86</v>
      </c>
      <c r="AY91" s="20" t="s">
        <v>131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22</v>
      </c>
      <c r="BK91" s="188">
        <f>ROUND(I91*H91,2)</f>
        <v>0</v>
      </c>
      <c r="BL91" s="20" t="s">
        <v>138</v>
      </c>
      <c r="BM91" s="187" t="s">
        <v>139</v>
      </c>
    </row>
    <row r="92" spans="1:65" s="2" customFormat="1" ht="11.25">
      <c r="A92" s="37"/>
      <c r="B92" s="38"/>
      <c r="C92" s="39"/>
      <c r="D92" s="189" t="s">
        <v>140</v>
      </c>
      <c r="E92" s="39"/>
      <c r="F92" s="190" t="s">
        <v>141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140</v>
      </c>
      <c r="AU92" s="20" t="s">
        <v>86</v>
      </c>
    </row>
    <row r="93" spans="1:65" s="2" customFormat="1" ht="11.25">
      <c r="A93" s="37"/>
      <c r="B93" s="38"/>
      <c r="C93" s="39"/>
      <c r="D93" s="194" t="s">
        <v>142</v>
      </c>
      <c r="E93" s="39"/>
      <c r="F93" s="195" t="s">
        <v>143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142</v>
      </c>
      <c r="AU93" s="20" t="s">
        <v>86</v>
      </c>
    </row>
    <row r="94" spans="1:65" s="13" customFormat="1" ht="11.25">
      <c r="B94" s="196"/>
      <c r="C94" s="197"/>
      <c r="D94" s="189" t="s">
        <v>144</v>
      </c>
      <c r="E94" s="198" t="s">
        <v>20</v>
      </c>
      <c r="F94" s="199" t="s">
        <v>145</v>
      </c>
      <c r="G94" s="197"/>
      <c r="H94" s="198" t="s">
        <v>20</v>
      </c>
      <c r="I94" s="200"/>
      <c r="J94" s="197"/>
      <c r="K94" s="197"/>
      <c r="L94" s="201"/>
      <c r="M94" s="202"/>
      <c r="N94" s="203"/>
      <c r="O94" s="203"/>
      <c r="P94" s="203"/>
      <c r="Q94" s="203"/>
      <c r="R94" s="203"/>
      <c r="S94" s="203"/>
      <c r="T94" s="204"/>
      <c r="AT94" s="205" t="s">
        <v>144</v>
      </c>
      <c r="AU94" s="205" t="s">
        <v>86</v>
      </c>
      <c r="AV94" s="13" t="s">
        <v>22</v>
      </c>
      <c r="AW94" s="13" t="s">
        <v>37</v>
      </c>
      <c r="AX94" s="13" t="s">
        <v>76</v>
      </c>
      <c r="AY94" s="205" t="s">
        <v>131</v>
      </c>
    </row>
    <row r="95" spans="1:65" s="14" customFormat="1" ht="11.25">
      <c r="B95" s="206"/>
      <c r="C95" s="207"/>
      <c r="D95" s="189" t="s">
        <v>144</v>
      </c>
      <c r="E95" s="208" t="s">
        <v>20</v>
      </c>
      <c r="F95" s="209" t="s">
        <v>146</v>
      </c>
      <c r="G95" s="207"/>
      <c r="H95" s="210">
        <v>70</v>
      </c>
      <c r="I95" s="211"/>
      <c r="J95" s="207"/>
      <c r="K95" s="207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144</v>
      </c>
      <c r="AU95" s="216" t="s">
        <v>86</v>
      </c>
      <c r="AV95" s="14" t="s">
        <v>86</v>
      </c>
      <c r="AW95" s="14" t="s">
        <v>37</v>
      </c>
      <c r="AX95" s="14" t="s">
        <v>22</v>
      </c>
      <c r="AY95" s="216" t="s">
        <v>131</v>
      </c>
    </row>
    <row r="96" spans="1:65" s="2" customFormat="1" ht="16.5" customHeight="1">
      <c r="A96" s="37"/>
      <c r="B96" s="38"/>
      <c r="C96" s="176" t="s">
        <v>86</v>
      </c>
      <c r="D96" s="176" t="s">
        <v>133</v>
      </c>
      <c r="E96" s="177" t="s">
        <v>147</v>
      </c>
      <c r="F96" s="178" t="s">
        <v>148</v>
      </c>
      <c r="G96" s="179" t="s">
        <v>149</v>
      </c>
      <c r="H96" s="180">
        <v>7</v>
      </c>
      <c r="I96" s="181"/>
      <c r="J96" s="182">
        <f>ROUND(I96*H96,2)</f>
        <v>0</v>
      </c>
      <c r="K96" s="178" t="s">
        <v>137</v>
      </c>
      <c r="L96" s="42"/>
      <c r="M96" s="183" t="s">
        <v>20</v>
      </c>
      <c r="N96" s="184" t="s">
        <v>47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138</v>
      </c>
      <c r="AT96" s="187" t="s">
        <v>133</v>
      </c>
      <c r="AU96" s="187" t="s">
        <v>86</v>
      </c>
      <c r="AY96" s="20" t="s">
        <v>131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22</v>
      </c>
      <c r="BK96" s="188">
        <f>ROUND(I96*H96,2)</f>
        <v>0</v>
      </c>
      <c r="BL96" s="20" t="s">
        <v>138</v>
      </c>
      <c r="BM96" s="187" t="s">
        <v>150</v>
      </c>
    </row>
    <row r="97" spans="1:65" s="2" customFormat="1" ht="11.25">
      <c r="A97" s="37"/>
      <c r="B97" s="38"/>
      <c r="C97" s="39"/>
      <c r="D97" s="189" t="s">
        <v>140</v>
      </c>
      <c r="E97" s="39"/>
      <c r="F97" s="190" t="s">
        <v>151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140</v>
      </c>
      <c r="AU97" s="20" t="s">
        <v>86</v>
      </c>
    </row>
    <row r="98" spans="1:65" s="2" customFormat="1" ht="11.25">
      <c r="A98" s="37"/>
      <c r="B98" s="38"/>
      <c r="C98" s="39"/>
      <c r="D98" s="194" t="s">
        <v>142</v>
      </c>
      <c r="E98" s="39"/>
      <c r="F98" s="195" t="s">
        <v>152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142</v>
      </c>
      <c r="AU98" s="20" t="s">
        <v>86</v>
      </c>
    </row>
    <row r="99" spans="1:65" s="13" customFormat="1" ht="11.25">
      <c r="B99" s="196"/>
      <c r="C99" s="197"/>
      <c r="D99" s="189" t="s">
        <v>144</v>
      </c>
      <c r="E99" s="198" t="s">
        <v>20</v>
      </c>
      <c r="F99" s="199" t="s">
        <v>145</v>
      </c>
      <c r="G99" s="197"/>
      <c r="H99" s="198" t="s">
        <v>20</v>
      </c>
      <c r="I99" s="200"/>
      <c r="J99" s="197"/>
      <c r="K99" s="197"/>
      <c r="L99" s="201"/>
      <c r="M99" s="202"/>
      <c r="N99" s="203"/>
      <c r="O99" s="203"/>
      <c r="P99" s="203"/>
      <c r="Q99" s="203"/>
      <c r="R99" s="203"/>
      <c r="S99" s="203"/>
      <c r="T99" s="204"/>
      <c r="AT99" s="205" t="s">
        <v>144</v>
      </c>
      <c r="AU99" s="205" t="s">
        <v>86</v>
      </c>
      <c r="AV99" s="13" t="s">
        <v>22</v>
      </c>
      <c r="AW99" s="13" t="s">
        <v>37</v>
      </c>
      <c r="AX99" s="13" t="s">
        <v>76</v>
      </c>
      <c r="AY99" s="205" t="s">
        <v>131</v>
      </c>
    </row>
    <row r="100" spans="1:65" s="14" customFormat="1" ht="11.25">
      <c r="B100" s="206"/>
      <c r="C100" s="207"/>
      <c r="D100" s="189" t="s">
        <v>144</v>
      </c>
      <c r="E100" s="208" t="s">
        <v>20</v>
      </c>
      <c r="F100" s="209" t="s">
        <v>153</v>
      </c>
      <c r="G100" s="207"/>
      <c r="H100" s="210">
        <v>7</v>
      </c>
      <c r="I100" s="211"/>
      <c r="J100" s="207"/>
      <c r="K100" s="207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144</v>
      </c>
      <c r="AU100" s="216" t="s">
        <v>86</v>
      </c>
      <c r="AV100" s="14" t="s">
        <v>86</v>
      </c>
      <c r="AW100" s="14" t="s">
        <v>37</v>
      </c>
      <c r="AX100" s="14" t="s">
        <v>22</v>
      </c>
      <c r="AY100" s="216" t="s">
        <v>131</v>
      </c>
    </row>
    <row r="101" spans="1:65" s="2" customFormat="1" ht="16.5" customHeight="1">
      <c r="A101" s="37"/>
      <c r="B101" s="38"/>
      <c r="C101" s="176" t="s">
        <v>154</v>
      </c>
      <c r="D101" s="176" t="s">
        <v>133</v>
      </c>
      <c r="E101" s="177" t="s">
        <v>155</v>
      </c>
      <c r="F101" s="178" t="s">
        <v>156</v>
      </c>
      <c r="G101" s="179" t="s">
        <v>157</v>
      </c>
      <c r="H101" s="180">
        <v>8.5</v>
      </c>
      <c r="I101" s="181"/>
      <c r="J101" s="182">
        <f>ROUND(I101*H101,2)</f>
        <v>0</v>
      </c>
      <c r="K101" s="178" t="s">
        <v>137</v>
      </c>
      <c r="L101" s="42"/>
      <c r="M101" s="183" t="s">
        <v>20</v>
      </c>
      <c r="N101" s="184" t="s">
        <v>47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138</v>
      </c>
      <c r="AT101" s="187" t="s">
        <v>133</v>
      </c>
      <c r="AU101" s="187" t="s">
        <v>86</v>
      </c>
      <c r="AY101" s="20" t="s">
        <v>131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22</v>
      </c>
      <c r="BK101" s="188">
        <f>ROUND(I101*H101,2)</f>
        <v>0</v>
      </c>
      <c r="BL101" s="20" t="s">
        <v>138</v>
      </c>
      <c r="BM101" s="187" t="s">
        <v>158</v>
      </c>
    </row>
    <row r="102" spans="1:65" s="2" customFormat="1" ht="11.25">
      <c r="A102" s="37"/>
      <c r="B102" s="38"/>
      <c r="C102" s="39"/>
      <c r="D102" s="189" t="s">
        <v>140</v>
      </c>
      <c r="E102" s="39"/>
      <c r="F102" s="190" t="s">
        <v>159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140</v>
      </c>
      <c r="AU102" s="20" t="s">
        <v>86</v>
      </c>
    </row>
    <row r="103" spans="1:65" s="2" customFormat="1" ht="11.25">
      <c r="A103" s="37"/>
      <c r="B103" s="38"/>
      <c r="C103" s="39"/>
      <c r="D103" s="194" t="s">
        <v>142</v>
      </c>
      <c r="E103" s="39"/>
      <c r="F103" s="195" t="s">
        <v>160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142</v>
      </c>
      <c r="AU103" s="20" t="s">
        <v>86</v>
      </c>
    </row>
    <row r="104" spans="1:65" s="14" customFormat="1" ht="11.25">
      <c r="B104" s="206"/>
      <c r="C104" s="207"/>
      <c r="D104" s="189" t="s">
        <v>144</v>
      </c>
      <c r="E104" s="208" t="s">
        <v>20</v>
      </c>
      <c r="F104" s="209" t="s">
        <v>161</v>
      </c>
      <c r="G104" s="207"/>
      <c r="H104" s="210">
        <v>6</v>
      </c>
      <c r="I104" s="211"/>
      <c r="J104" s="207"/>
      <c r="K104" s="207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144</v>
      </c>
      <c r="AU104" s="216" t="s">
        <v>86</v>
      </c>
      <c r="AV104" s="14" t="s">
        <v>86</v>
      </c>
      <c r="AW104" s="14" t="s">
        <v>37</v>
      </c>
      <c r="AX104" s="14" t="s">
        <v>76</v>
      </c>
      <c r="AY104" s="216" t="s">
        <v>131</v>
      </c>
    </row>
    <row r="105" spans="1:65" s="14" customFormat="1" ht="11.25">
      <c r="B105" s="206"/>
      <c r="C105" s="207"/>
      <c r="D105" s="189" t="s">
        <v>144</v>
      </c>
      <c r="E105" s="208" t="s">
        <v>20</v>
      </c>
      <c r="F105" s="209" t="s">
        <v>162</v>
      </c>
      <c r="G105" s="207"/>
      <c r="H105" s="210">
        <v>2.5</v>
      </c>
      <c r="I105" s="211"/>
      <c r="J105" s="207"/>
      <c r="K105" s="207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144</v>
      </c>
      <c r="AU105" s="216" t="s">
        <v>86</v>
      </c>
      <c r="AV105" s="14" t="s">
        <v>86</v>
      </c>
      <c r="AW105" s="14" t="s">
        <v>37</v>
      </c>
      <c r="AX105" s="14" t="s">
        <v>76</v>
      </c>
      <c r="AY105" s="216" t="s">
        <v>131</v>
      </c>
    </row>
    <row r="106" spans="1:65" s="15" customFormat="1" ht="11.25">
      <c r="B106" s="217"/>
      <c r="C106" s="218"/>
      <c r="D106" s="189" t="s">
        <v>144</v>
      </c>
      <c r="E106" s="219" t="s">
        <v>20</v>
      </c>
      <c r="F106" s="220" t="s">
        <v>163</v>
      </c>
      <c r="G106" s="218"/>
      <c r="H106" s="221">
        <v>8.5</v>
      </c>
      <c r="I106" s="222"/>
      <c r="J106" s="218"/>
      <c r="K106" s="218"/>
      <c r="L106" s="223"/>
      <c r="M106" s="224"/>
      <c r="N106" s="225"/>
      <c r="O106" s="225"/>
      <c r="P106" s="225"/>
      <c r="Q106" s="225"/>
      <c r="R106" s="225"/>
      <c r="S106" s="225"/>
      <c r="T106" s="226"/>
      <c r="AT106" s="227" t="s">
        <v>144</v>
      </c>
      <c r="AU106" s="227" t="s">
        <v>86</v>
      </c>
      <c r="AV106" s="15" t="s">
        <v>138</v>
      </c>
      <c r="AW106" s="15" t="s">
        <v>37</v>
      </c>
      <c r="AX106" s="15" t="s">
        <v>22</v>
      </c>
      <c r="AY106" s="227" t="s">
        <v>131</v>
      </c>
    </row>
    <row r="107" spans="1:65" s="2" customFormat="1" ht="21.75" customHeight="1">
      <c r="A107" s="37"/>
      <c r="B107" s="38"/>
      <c r="C107" s="176" t="s">
        <v>138</v>
      </c>
      <c r="D107" s="176" t="s">
        <v>133</v>
      </c>
      <c r="E107" s="177" t="s">
        <v>164</v>
      </c>
      <c r="F107" s="178" t="s">
        <v>165</v>
      </c>
      <c r="G107" s="179" t="s">
        <v>157</v>
      </c>
      <c r="H107" s="180">
        <v>2.9950000000000001</v>
      </c>
      <c r="I107" s="181"/>
      <c r="J107" s="182">
        <f>ROUND(I107*H107,2)</f>
        <v>0</v>
      </c>
      <c r="K107" s="178" t="s">
        <v>137</v>
      </c>
      <c r="L107" s="42"/>
      <c r="M107" s="183" t="s">
        <v>20</v>
      </c>
      <c r="N107" s="184" t="s">
        <v>47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138</v>
      </c>
      <c r="AT107" s="187" t="s">
        <v>133</v>
      </c>
      <c r="AU107" s="187" t="s">
        <v>86</v>
      </c>
      <c r="AY107" s="20" t="s">
        <v>131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22</v>
      </c>
      <c r="BK107" s="188">
        <f>ROUND(I107*H107,2)</f>
        <v>0</v>
      </c>
      <c r="BL107" s="20" t="s">
        <v>138</v>
      </c>
      <c r="BM107" s="187" t="s">
        <v>166</v>
      </c>
    </row>
    <row r="108" spans="1:65" s="2" customFormat="1" ht="19.5">
      <c r="A108" s="37"/>
      <c r="B108" s="38"/>
      <c r="C108" s="39"/>
      <c r="D108" s="189" t="s">
        <v>140</v>
      </c>
      <c r="E108" s="39"/>
      <c r="F108" s="190" t="s">
        <v>167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140</v>
      </c>
      <c r="AU108" s="20" t="s">
        <v>86</v>
      </c>
    </row>
    <row r="109" spans="1:65" s="2" customFormat="1" ht="11.25">
      <c r="A109" s="37"/>
      <c r="B109" s="38"/>
      <c r="C109" s="39"/>
      <c r="D109" s="194" t="s">
        <v>142</v>
      </c>
      <c r="E109" s="39"/>
      <c r="F109" s="195" t="s">
        <v>168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142</v>
      </c>
      <c r="AU109" s="20" t="s">
        <v>86</v>
      </c>
    </row>
    <row r="110" spans="1:65" s="13" customFormat="1" ht="11.25">
      <c r="B110" s="196"/>
      <c r="C110" s="197"/>
      <c r="D110" s="189" t="s">
        <v>144</v>
      </c>
      <c r="E110" s="198" t="s">
        <v>20</v>
      </c>
      <c r="F110" s="199" t="s">
        <v>169</v>
      </c>
      <c r="G110" s="197"/>
      <c r="H110" s="198" t="s">
        <v>20</v>
      </c>
      <c r="I110" s="200"/>
      <c r="J110" s="197"/>
      <c r="K110" s="197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144</v>
      </c>
      <c r="AU110" s="205" t="s">
        <v>86</v>
      </c>
      <c r="AV110" s="13" t="s">
        <v>22</v>
      </c>
      <c r="AW110" s="13" t="s">
        <v>37</v>
      </c>
      <c r="AX110" s="13" t="s">
        <v>76</v>
      </c>
      <c r="AY110" s="205" t="s">
        <v>131</v>
      </c>
    </row>
    <row r="111" spans="1:65" s="13" customFormat="1" ht="11.25">
      <c r="B111" s="196"/>
      <c r="C111" s="197"/>
      <c r="D111" s="189" t="s">
        <v>144</v>
      </c>
      <c r="E111" s="198" t="s">
        <v>20</v>
      </c>
      <c r="F111" s="199" t="s">
        <v>170</v>
      </c>
      <c r="G111" s="197"/>
      <c r="H111" s="198" t="s">
        <v>20</v>
      </c>
      <c r="I111" s="200"/>
      <c r="J111" s="197"/>
      <c r="K111" s="197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144</v>
      </c>
      <c r="AU111" s="205" t="s">
        <v>86</v>
      </c>
      <c r="AV111" s="13" t="s">
        <v>22</v>
      </c>
      <c r="AW111" s="13" t="s">
        <v>37</v>
      </c>
      <c r="AX111" s="13" t="s">
        <v>76</v>
      </c>
      <c r="AY111" s="205" t="s">
        <v>131</v>
      </c>
    </row>
    <row r="112" spans="1:65" s="14" customFormat="1" ht="11.25">
      <c r="B112" s="206"/>
      <c r="C112" s="207"/>
      <c r="D112" s="189" t="s">
        <v>144</v>
      </c>
      <c r="E112" s="208" t="s">
        <v>20</v>
      </c>
      <c r="F112" s="209" t="s">
        <v>171</v>
      </c>
      <c r="G112" s="207"/>
      <c r="H112" s="210">
        <v>6.7389999999999999</v>
      </c>
      <c r="I112" s="211"/>
      <c r="J112" s="207"/>
      <c r="K112" s="207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144</v>
      </c>
      <c r="AU112" s="216" t="s">
        <v>86</v>
      </c>
      <c r="AV112" s="14" t="s">
        <v>86</v>
      </c>
      <c r="AW112" s="14" t="s">
        <v>37</v>
      </c>
      <c r="AX112" s="14" t="s">
        <v>76</v>
      </c>
      <c r="AY112" s="216" t="s">
        <v>131</v>
      </c>
    </row>
    <row r="113" spans="1:65" s="14" customFormat="1" ht="11.25">
      <c r="B113" s="206"/>
      <c r="C113" s="207"/>
      <c r="D113" s="189" t="s">
        <v>144</v>
      </c>
      <c r="E113" s="208" t="s">
        <v>20</v>
      </c>
      <c r="F113" s="209" t="s">
        <v>172</v>
      </c>
      <c r="G113" s="207"/>
      <c r="H113" s="210">
        <v>-0.749</v>
      </c>
      <c r="I113" s="211"/>
      <c r="J113" s="207"/>
      <c r="K113" s="207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144</v>
      </c>
      <c r="AU113" s="216" t="s">
        <v>86</v>
      </c>
      <c r="AV113" s="14" t="s">
        <v>86</v>
      </c>
      <c r="AW113" s="14" t="s">
        <v>37</v>
      </c>
      <c r="AX113" s="14" t="s">
        <v>76</v>
      </c>
      <c r="AY113" s="216" t="s">
        <v>131</v>
      </c>
    </row>
    <row r="114" spans="1:65" s="16" customFormat="1" ht="11.25">
      <c r="B114" s="228"/>
      <c r="C114" s="229"/>
      <c r="D114" s="189" t="s">
        <v>144</v>
      </c>
      <c r="E114" s="230" t="s">
        <v>20</v>
      </c>
      <c r="F114" s="231" t="s">
        <v>173</v>
      </c>
      <c r="G114" s="229"/>
      <c r="H114" s="232">
        <v>5.99</v>
      </c>
      <c r="I114" s="233"/>
      <c r="J114" s="229"/>
      <c r="K114" s="229"/>
      <c r="L114" s="234"/>
      <c r="M114" s="235"/>
      <c r="N114" s="236"/>
      <c r="O114" s="236"/>
      <c r="P114" s="236"/>
      <c r="Q114" s="236"/>
      <c r="R114" s="236"/>
      <c r="S114" s="236"/>
      <c r="T114" s="237"/>
      <c r="AT114" s="238" t="s">
        <v>144</v>
      </c>
      <c r="AU114" s="238" t="s">
        <v>86</v>
      </c>
      <c r="AV114" s="16" t="s">
        <v>154</v>
      </c>
      <c r="AW114" s="16" t="s">
        <v>37</v>
      </c>
      <c r="AX114" s="16" t="s">
        <v>76</v>
      </c>
      <c r="AY114" s="238" t="s">
        <v>131</v>
      </c>
    </row>
    <row r="115" spans="1:65" s="14" customFormat="1" ht="11.25">
      <c r="B115" s="206"/>
      <c r="C115" s="207"/>
      <c r="D115" s="189" t="s">
        <v>144</v>
      </c>
      <c r="E115" s="208" t="s">
        <v>20</v>
      </c>
      <c r="F115" s="209" t="s">
        <v>174</v>
      </c>
      <c r="G115" s="207"/>
      <c r="H115" s="210">
        <v>-2.9950000000000001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144</v>
      </c>
      <c r="AU115" s="216" t="s">
        <v>86</v>
      </c>
      <c r="AV115" s="14" t="s">
        <v>86</v>
      </c>
      <c r="AW115" s="14" t="s">
        <v>37</v>
      </c>
      <c r="AX115" s="14" t="s">
        <v>76</v>
      </c>
      <c r="AY115" s="216" t="s">
        <v>131</v>
      </c>
    </row>
    <row r="116" spans="1:65" s="15" customFormat="1" ht="11.25">
      <c r="B116" s="217"/>
      <c r="C116" s="218"/>
      <c r="D116" s="189" t="s">
        <v>144</v>
      </c>
      <c r="E116" s="219" t="s">
        <v>20</v>
      </c>
      <c r="F116" s="220" t="s">
        <v>163</v>
      </c>
      <c r="G116" s="218"/>
      <c r="H116" s="221">
        <v>2.9950000000000001</v>
      </c>
      <c r="I116" s="222"/>
      <c r="J116" s="218"/>
      <c r="K116" s="218"/>
      <c r="L116" s="223"/>
      <c r="M116" s="224"/>
      <c r="N116" s="225"/>
      <c r="O116" s="225"/>
      <c r="P116" s="225"/>
      <c r="Q116" s="225"/>
      <c r="R116" s="225"/>
      <c r="S116" s="225"/>
      <c r="T116" s="226"/>
      <c r="AT116" s="227" t="s">
        <v>144</v>
      </c>
      <c r="AU116" s="227" t="s">
        <v>86</v>
      </c>
      <c r="AV116" s="15" t="s">
        <v>138</v>
      </c>
      <c r="AW116" s="15" t="s">
        <v>37</v>
      </c>
      <c r="AX116" s="15" t="s">
        <v>22</v>
      </c>
      <c r="AY116" s="227" t="s">
        <v>131</v>
      </c>
    </row>
    <row r="117" spans="1:65" s="2" customFormat="1" ht="21.75" customHeight="1">
      <c r="A117" s="37"/>
      <c r="B117" s="38"/>
      <c r="C117" s="176" t="s">
        <v>175</v>
      </c>
      <c r="D117" s="176" t="s">
        <v>133</v>
      </c>
      <c r="E117" s="177" t="s">
        <v>176</v>
      </c>
      <c r="F117" s="178" t="s">
        <v>177</v>
      </c>
      <c r="G117" s="179" t="s">
        <v>157</v>
      </c>
      <c r="H117" s="180">
        <v>2.9950000000000001</v>
      </c>
      <c r="I117" s="181"/>
      <c r="J117" s="182">
        <f>ROUND(I117*H117,2)</f>
        <v>0</v>
      </c>
      <c r="K117" s="178" t="s">
        <v>137</v>
      </c>
      <c r="L117" s="42"/>
      <c r="M117" s="183" t="s">
        <v>20</v>
      </c>
      <c r="N117" s="184" t="s">
        <v>47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138</v>
      </c>
      <c r="AT117" s="187" t="s">
        <v>133</v>
      </c>
      <c r="AU117" s="187" t="s">
        <v>86</v>
      </c>
      <c r="AY117" s="20" t="s">
        <v>131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22</v>
      </c>
      <c r="BK117" s="188">
        <f>ROUND(I117*H117,2)</f>
        <v>0</v>
      </c>
      <c r="BL117" s="20" t="s">
        <v>138</v>
      </c>
      <c r="BM117" s="187" t="s">
        <v>178</v>
      </c>
    </row>
    <row r="118" spans="1:65" s="2" customFormat="1" ht="19.5">
      <c r="A118" s="37"/>
      <c r="B118" s="38"/>
      <c r="C118" s="39"/>
      <c r="D118" s="189" t="s">
        <v>140</v>
      </c>
      <c r="E118" s="39"/>
      <c r="F118" s="190" t="s">
        <v>179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140</v>
      </c>
      <c r="AU118" s="20" t="s">
        <v>86</v>
      </c>
    </row>
    <row r="119" spans="1:65" s="2" customFormat="1" ht="11.25">
      <c r="A119" s="37"/>
      <c r="B119" s="38"/>
      <c r="C119" s="39"/>
      <c r="D119" s="194" t="s">
        <v>142</v>
      </c>
      <c r="E119" s="39"/>
      <c r="F119" s="195" t="s">
        <v>180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142</v>
      </c>
      <c r="AU119" s="20" t="s">
        <v>86</v>
      </c>
    </row>
    <row r="120" spans="1:65" s="13" customFormat="1" ht="11.25">
      <c r="B120" s="196"/>
      <c r="C120" s="197"/>
      <c r="D120" s="189" t="s">
        <v>144</v>
      </c>
      <c r="E120" s="198" t="s">
        <v>20</v>
      </c>
      <c r="F120" s="199" t="s">
        <v>181</v>
      </c>
      <c r="G120" s="197"/>
      <c r="H120" s="198" t="s">
        <v>20</v>
      </c>
      <c r="I120" s="200"/>
      <c r="J120" s="197"/>
      <c r="K120" s="197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144</v>
      </c>
      <c r="AU120" s="205" t="s">
        <v>86</v>
      </c>
      <c r="AV120" s="13" t="s">
        <v>22</v>
      </c>
      <c r="AW120" s="13" t="s">
        <v>37</v>
      </c>
      <c r="AX120" s="13" t="s">
        <v>76</v>
      </c>
      <c r="AY120" s="205" t="s">
        <v>131</v>
      </c>
    </row>
    <row r="121" spans="1:65" s="14" customFormat="1" ht="11.25">
      <c r="B121" s="206"/>
      <c r="C121" s="207"/>
      <c r="D121" s="189" t="s">
        <v>144</v>
      </c>
      <c r="E121" s="208" t="s">
        <v>20</v>
      </c>
      <c r="F121" s="209" t="s">
        <v>182</v>
      </c>
      <c r="G121" s="207"/>
      <c r="H121" s="210">
        <v>2.9950000000000001</v>
      </c>
      <c r="I121" s="211"/>
      <c r="J121" s="207"/>
      <c r="K121" s="207"/>
      <c r="L121" s="212"/>
      <c r="M121" s="213"/>
      <c r="N121" s="214"/>
      <c r="O121" s="214"/>
      <c r="P121" s="214"/>
      <c r="Q121" s="214"/>
      <c r="R121" s="214"/>
      <c r="S121" s="214"/>
      <c r="T121" s="215"/>
      <c r="AT121" s="216" t="s">
        <v>144</v>
      </c>
      <c r="AU121" s="216" t="s">
        <v>86</v>
      </c>
      <c r="AV121" s="14" t="s">
        <v>86</v>
      </c>
      <c r="AW121" s="14" t="s">
        <v>37</v>
      </c>
      <c r="AX121" s="14" t="s">
        <v>22</v>
      </c>
      <c r="AY121" s="216" t="s">
        <v>131</v>
      </c>
    </row>
    <row r="122" spans="1:65" s="2" customFormat="1" ht="16.5" customHeight="1">
      <c r="A122" s="37"/>
      <c r="B122" s="38"/>
      <c r="C122" s="176" t="s">
        <v>183</v>
      </c>
      <c r="D122" s="176" t="s">
        <v>133</v>
      </c>
      <c r="E122" s="177" t="s">
        <v>184</v>
      </c>
      <c r="F122" s="178" t="s">
        <v>185</v>
      </c>
      <c r="G122" s="179" t="s">
        <v>157</v>
      </c>
      <c r="H122" s="180">
        <v>15.291</v>
      </c>
      <c r="I122" s="181"/>
      <c r="J122" s="182">
        <f>ROUND(I122*H122,2)</f>
        <v>0</v>
      </c>
      <c r="K122" s="178" t="s">
        <v>137</v>
      </c>
      <c r="L122" s="42"/>
      <c r="M122" s="183" t="s">
        <v>20</v>
      </c>
      <c r="N122" s="184" t="s">
        <v>47</v>
      </c>
      <c r="O122" s="67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138</v>
      </c>
      <c r="AT122" s="187" t="s">
        <v>133</v>
      </c>
      <c r="AU122" s="187" t="s">
        <v>86</v>
      </c>
      <c r="AY122" s="20" t="s">
        <v>131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20" t="s">
        <v>22</v>
      </c>
      <c r="BK122" s="188">
        <f>ROUND(I122*H122,2)</f>
        <v>0</v>
      </c>
      <c r="BL122" s="20" t="s">
        <v>138</v>
      </c>
      <c r="BM122" s="187" t="s">
        <v>186</v>
      </c>
    </row>
    <row r="123" spans="1:65" s="2" customFormat="1" ht="19.5">
      <c r="A123" s="37"/>
      <c r="B123" s="38"/>
      <c r="C123" s="39"/>
      <c r="D123" s="189" t="s">
        <v>140</v>
      </c>
      <c r="E123" s="39"/>
      <c r="F123" s="190" t="s">
        <v>187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140</v>
      </c>
      <c r="AU123" s="20" t="s">
        <v>86</v>
      </c>
    </row>
    <row r="124" spans="1:65" s="2" customFormat="1" ht="11.25">
      <c r="A124" s="37"/>
      <c r="B124" s="38"/>
      <c r="C124" s="39"/>
      <c r="D124" s="194" t="s">
        <v>142</v>
      </c>
      <c r="E124" s="39"/>
      <c r="F124" s="195" t="s">
        <v>188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142</v>
      </c>
      <c r="AU124" s="20" t="s">
        <v>86</v>
      </c>
    </row>
    <row r="125" spans="1:65" s="13" customFormat="1" ht="11.25">
      <c r="B125" s="196"/>
      <c r="C125" s="197"/>
      <c r="D125" s="189" t="s">
        <v>144</v>
      </c>
      <c r="E125" s="198" t="s">
        <v>20</v>
      </c>
      <c r="F125" s="199" t="s">
        <v>169</v>
      </c>
      <c r="G125" s="197"/>
      <c r="H125" s="198" t="s">
        <v>20</v>
      </c>
      <c r="I125" s="200"/>
      <c r="J125" s="197"/>
      <c r="K125" s="197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144</v>
      </c>
      <c r="AU125" s="205" t="s">
        <v>86</v>
      </c>
      <c r="AV125" s="13" t="s">
        <v>22</v>
      </c>
      <c r="AW125" s="13" t="s">
        <v>37</v>
      </c>
      <c r="AX125" s="13" t="s">
        <v>76</v>
      </c>
      <c r="AY125" s="205" t="s">
        <v>131</v>
      </c>
    </row>
    <row r="126" spans="1:65" s="13" customFormat="1" ht="11.25">
      <c r="B126" s="196"/>
      <c r="C126" s="197"/>
      <c r="D126" s="189" t="s">
        <v>144</v>
      </c>
      <c r="E126" s="198" t="s">
        <v>20</v>
      </c>
      <c r="F126" s="199" t="s">
        <v>189</v>
      </c>
      <c r="G126" s="197"/>
      <c r="H126" s="198" t="s">
        <v>20</v>
      </c>
      <c r="I126" s="200"/>
      <c r="J126" s="197"/>
      <c r="K126" s="197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144</v>
      </c>
      <c r="AU126" s="205" t="s">
        <v>86</v>
      </c>
      <c r="AV126" s="13" t="s">
        <v>22</v>
      </c>
      <c r="AW126" s="13" t="s">
        <v>37</v>
      </c>
      <c r="AX126" s="13" t="s">
        <v>76</v>
      </c>
      <c r="AY126" s="205" t="s">
        <v>131</v>
      </c>
    </row>
    <row r="127" spans="1:65" s="14" customFormat="1" ht="11.25">
      <c r="B127" s="206"/>
      <c r="C127" s="207"/>
      <c r="D127" s="189" t="s">
        <v>144</v>
      </c>
      <c r="E127" s="208" t="s">
        <v>20</v>
      </c>
      <c r="F127" s="209" t="s">
        <v>190</v>
      </c>
      <c r="G127" s="207"/>
      <c r="H127" s="210">
        <v>33.350999999999999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144</v>
      </c>
      <c r="AU127" s="216" t="s">
        <v>86</v>
      </c>
      <c r="AV127" s="14" t="s">
        <v>86</v>
      </c>
      <c r="AW127" s="14" t="s">
        <v>37</v>
      </c>
      <c r="AX127" s="14" t="s">
        <v>76</v>
      </c>
      <c r="AY127" s="216" t="s">
        <v>131</v>
      </c>
    </row>
    <row r="128" spans="1:65" s="14" customFormat="1" ht="11.25">
      <c r="B128" s="206"/>
      <c r="C128" s="207"/>
      <c r="D128" s="189" t="s">
        <v>144</v>
      </c>
      <c r="E128" s="208" t="s">
        <v>20</v>
      </c>
      <c r="F128" s="209" t="s">
        <v>191</v>
      </c>
      <c r="G128" s="207"/>
      <c r="H128" s="210">
        <v>-2.7679999999999998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144</v>
      </c>
      <c r="AU128" s="216" t="s">
        <v>86</v>
      </c>
      <c r="AV128" s="14" t="s">
        <v>86</v>
      </c>
      <c r="AW128" s="14" t="s">
        <v>37</v>
      </c>
      <c r="AX128" s="14" t="s">
        <v>76</v>
      </c>
      <c r="AY128" s="216" t="s">
        <v>131</v>
      </c>
    </row>
    <row r="129" spans="1:65" s="16" customFormat="1" ht="11.25">
      <c r="B129" s="228"/>
      <c r="C129" s="229"/>
      <c r="D129" s="189" t="s">
        <v>144</v>
      </c>
      <c r="E129" s="230" t="s">
        <v>20</v>
      </c>
      <c r="F129" s="231" t="s">
        <v>173</v>
      </c>
      <c r="G129" s="229"/>
      <c r="H129" s="232">
        <v>30.582999999999998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AT129" s="238" t="s">
        <v>144</v>
      </c>
      <c r="AU129" s="238" t="s">
        <v>86</v>
      </c>
      <c r="AV129" s="16" t="s">
        <v>154</v>
      </c>
      <c r="AW129" s="16" t="s">
        <v>37</v>
      </c>
      <c r="AX129" s="16" t="s">
        <v>76</v>
      </c>
      <c r="AY129" s="238" t="s">
        <v>131</v>
      </c>
    </row>
    <row r="130" spans="1:65" s="14" customFormat="1" ht="11.25">
      <c r="B130" s="206"/>
      <c r="C130" s="207"/>
      <c r="D130" s="189" t="s">
        <v>144</v>
      </c>
      <c r="E130" s="208" t="s">
        <v>20</v>
      </c>
      <c r="F130" s="209" t="s">
        <v>192</v>
      </c>
      <c r="G130" s="207"/>
      <c r="H130" s="210">
        <v>-15.292</v>
      </c>
      <c r="I130" s="211"/>
      <c r="J130" s="207"/>
      <c r="K130" s="207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144</v>
      </c>
      <c r="AU130" s="216" t="s">
        <v>86</v>
      </c>
      <c r="AV130" s="14" t="s">
        <v>86</v>
      </c>
      <c r="AW130" s="14" t="s">
        <v>37</v>
      </c>
      <c r="AX130" s="14" t="s">
        <v>76</v>
      </c>
      <c r="AY130" s="216" t="s">
        <v>131</v>
      </c>
    </row>
    <row r="131" spans="1:65" s="15" customFormat="1" ht="11.25">
      <c r="B131" s="217"/>
      <c r="C131" s="218"/>
      <c r="D131" s="189" t="s">
        <v>144</v>
      </c>
      <c r="E131" s="219" t="s">
        <v>20</v>
      </c>
      <c r="F131" s="220" t="s">
        <v>163</v>
      </c>
      <c r="G131" s="218"/>
      <c r="H131" s="221">
        <v>15.291</v>
      </c>
      <c r="I131" s="222"/>
      <c r="J131" s="218"/>
      <c r="K131" s="218"/>
      <c r="L131" s="223"/>
      <c r="M131" s="224"/>
      <c r="N131" s="225"/>
      <c r="O131" s="225"/>
      <c r="P131" s="225"/>
      <c r="Q131" s="225"/>
      <c r="R131" s="225"/>
      <c r="S131" s="225"/>
      <c r="T131" s="226"/>
      <c r="AT131" s="227" t="s">
        <v>144</v>
      </c>
      <c r="AU131" s="227" t="s">
        <v>86</v>
      </c>
      <c r="AV131" s="15" t="s">
        <v>138</v>
      </c>
      <c r="AW131" s="15" t="s">
        <v>37</v>
      </c>
      <c r="AX131" s="15" t="s">
        <v>22</v>
      </c>
      <c r="AY131" s="227" t="s">
        <v>131</v>
      </c>
    </row>
    <row r="132" spans="1:65" s="2" customFormat="1" ht="16.5" customHeight="1">
      <c r="A132" s="37"/>
      <c r="B132" s="38"/>
      <c r="C132" s="176" t="s">
        <v>153</v>
      </c>
      <c r="D132" s="176" t="s">
        <v>133</v>
      </c>
      <c r="E132" s="177" t="s">
        <v>193</v>
      </c>
      <c r="F132" s="178" t="s">
        <v>194</v>
      </c>
      <c r="G132" s="179" t="s">
        <v>157</v>
      </c>
      <c r="H132" s="180">
        <v>15.292</v>
      </c>
      <c r="I132" s="181"/>
      <c r="J132" s="182">
        <f>ROUND(I132*H132,2)</f>
        <v>0</v>
      </c>
      <c r="K132" s="178" t="s">
        <v>137</v>
      </c>
      <c r="L132" s="42"/>
      <c r="M132" s="183" t="s">
        <v>20</v>
      </c>
      <c r="N132" s="184" t="s">
        <v>47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138</v>
      </c>
      <c r="AT132" s="187" t="s">
        <v>133</v>
      </c>
      <c r="AU132" s="187" t="s">
        <v>86</v>
      </c>
      <c r="AY132" s="20" t="s">
        <v>131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22</v>
      </c>
      <c r="BK132" s="188">
        <f>ROUND(I132*H132,2)</f>
        <v>0</v>
      </c>
      <c r="BL132" s="20" t="s">
        <v>138</v>
      </c>
      <c r="BM132" s="187" t="s">
        <v>195</v>
      </c>
    </row>
    <row r="133" spans="1:65" s="2" customFormat="1" ht="19.5">
      <c r="A133" s="37"/>
      <c r="B133" s="38"/>
      <c r="C133" s="39"/>
      <c r="D133" s="189" t="s">
        <v>140</v>
      </c>
      <c r="E133" s="39"/>
      <c r="F133" s="190" t="s">
        <v>196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140</v>
      </c>
      <c r="AU133" s="20" t="s">
        <v>86</v>
      </c>
    </row>
    <row r="134" spans="1:65" s="2" customFormat="1" ht="11.25">
      <c r="A134" s="37"/>
      <c r="B134" s="38"/>
      <c r="C134" s="39"/>
      <c r="D134" s="194" t="s">
        <v>142</v>
      </c>
      <c r="E134" s="39"/>
      <c r="F134" s="195" t="s">
        <v>197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142</v>
      </c>
      <c r="AU134" s="20" t="s">
        <v>86</v>
      </c>
    </row>
    <row r="135" spans="1:65" s="13" customFormat="1" ht="11.25">
      <c r="B135" s="196"/>
      <c r="C135" s="197"/>
      <c r="D135" s="189" t="s">
        <v>144</v>
      </c>
      <c r="E135" s="198" t="s">
        <v>20</v>
      </c>
      <c r="F135" s="199" t="s">
        <v>181</v>
      </c>
      <c r="G135" s="197"/>
      <c r="H135" s="198" t="s">
        <v>20</v>
      </c>
      <c r="I135" s="200"/>
      <c r="J135" s="197"/>
      <c r="K135" s="197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144</v>
      </c>
      <c r="AU135" s="205" t="s">
        <v>86</v>
      </c>
      <c r="AV135" s="13" t="s">
        <v>22</v>
      </c>
      <c r="AW135" s="13" t="s">
        <v>37</v>
      </c>
      <c r="AX135" s="13" t="s">
        <v>76</v>
      </c>
      <c r="AY135" s="205" t="s">
        <v>131</v>
      </c>
    </row>
    <row r="136" spans="1:65" s="14" customFormat="1" ht="11.25">
      <c r="B136" s="206"/>
      <c r="C136" s="207"/>
      <c r="D136" s="189" t="s">
        <v>144</v>
      </c>
      <c r="E136" s="208" t="s">
        <v>20</v>
      </c>
      <c r="F136" s="209" t="s">
        <v>198</v>
      </c>
      <c r="G136" s="207"/>
      <c r="H136" s="210">
        <v>15.292</v>
      </c>
      <c r="I136" s="211"/>
      <c r="J136" s="207"/>
      <c r="K136" s="207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144</v>
      </c>
      <c r="AU136" s="216" t="s">
        <v>86</v>
      </c>
      <c r="AV136" s="14" t="s">
        <v>86</v>
      </c>
      <c r="AW136" s="14" t="s">
        <v>37</v>
      </c>
      <c r="AX136" s="14" t="s">
        <v>22</v>
      </c>
      <c r="AY136" s="216" t="s">
        <v>131</v>
      </c>
    </row>
    <row r="137" spans="1:65" s="2" customFormat="1" ht="16.5" customHeight="1">
      <c r="A137" s="37"/>
      <c r="B137" s="38"/>
      <c r="C137" s="176" t="s">
        <v>199</v>
      </c>
      <c r="D137" s="176" t="s">
        <v>133</v>
      </c>
      <c r="E137" s="177" t="s">
        <v>200</v>
      </c>
      <c r="F137" s="178" t="s">
        <v>201</v>
      </c>
      <c r="G137" s="179" t="s">
        <v>202</v>
      </c>
      <c r="H137" s="180">
        <v>11.231999999999999</v>
      </c>
      <c r="I137" s="181"/>
      <c r="J137" s="182">
        <f>ROUND(I137*H137,2)</f>
        <v>0</v>
      </c>
      <c r="K137" s="178" t="s">
        <v>137</v>
      </c>
      <c r="L137" s="42"/>
      <c r="M137" s="183" t="s">
        <v>20</v>
      </c>
      <c r="N137" s="184" t="s">
        <v>47</v>
      </c>
      <c r="O137" s="67"/>
      <c r="P137" s="185">
        <f>O137*H137</f>
        <v>0</v>
      </c>
      <c r="Q137" s="185">
        <v>8.4000000000000003E-4</v>
      </c>
      <c r="R137" s="185">
        <f>Q137*H137</f>
        <v>9.4348799999999997E-3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138</v>
      </c>
      <c r="AT137" s="187" t="s">
        <v>133</v>
      </c>
      <c r="AU137" s="187" t="s">
        <v>86</v>
      </c>
      <c r="AY137" s="20" t="s">
        <v>131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22</v>
      </c>
      <c r="BK137" s="188">
        <f>ROUND(I137*H137,2)</f>
        <v>0</v>
      </c>
      <c r="BL137" s="20" t="s">
        <v>138</v>
      </c>
      <c r="BM137" s="187" t="s">
        <v>203</v>
      </c>
    </row>
    <row r="138" spans="1:65" s="2" customFormat="1" ht="11.25">
      <c r="A138" s="37"/>
      <c r="B138" s="38"/>
      <c r="C138" s="39"/>
      <c r="D138" s="189" t="s">
        <v>140</v>
      </c>
      <c r="E138" s="39"/>
      <c r="F138" s="190" t="s">
        <v>204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140</v>
      </c>
      <c r="AU138" s="20" t="s">
        <v>86</v>
      </c>
    </row>
    <row r="139" spans="1:65" s="2" customFormat="1" ht="11.25">
      <c r="A139" s="37"/>
      <c r="B139" s="38"/>
      <c r="C139" s="39"/>
      <c r="D139" s="194" t="s">
        <v>142</v>
      </c>
      <c r="E139" s="39"/>
      <c r="F139" s="195" t="s">
        <v>205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142</v>
      </c>
      <c r="AU139" s="20" t="s">
        <v>86</v>
      </c>
    </row>
    <row r="140" spans="1:65" s="13" customFormat="1" ht="11.25">
      <c r="B140" s="196"/>
      <c r="C140" s="197"/>
      <c r="D140" s="189" t="s">
        <v>144</v>
      </c>
      <c r="E140" s="198" t="s">
        <v>20</v>
      </c>
      <c r="F140" s="199" t="s">
        <v>170</v>
      </c>
      <c r="G140" s="197"/>
      <c r="H140" s="198" t="s">
        <v>20</v>
      </c>
      <c r="I140" s="200"/>
      <c r="J140" s="197"/>
      <c r="K140" s="197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144</v>
      </c>
      <c r="AU140" s="205" t="s">
        <v>86</v>
      </c>
      <c r="AV140" s="13" t="s">
        <v>22</v>
      </c>
      <c r="AW140" s="13" t="s">
        <v>37</v>
      </c>
      <c r="AX140" s="13" t="s">
        <v>76</v>
      </c>
      <c r="AY140" s="205" t="s">
        <v>131</v>
      </c>
    </row>
    <row r="141" spans="1:65" s="14" customFormat="1" ht="11.25">
      <c r="B141" s="206"/>
      <c r="C141" s="207"/>
      <c r="D141" s="189" t="s">
        <v>144</v>
      </c>
      <c r="E141" s="208" t="s">
        <v>20</v>
      </c>
      <c r="F141" s="209" t="s">
        <v>206</v>
      </c>
      <c r="G141" s="207"/>
      <c r="H141" s="210">
        <v>11.231999999999999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144</v>
      </c>
      <c r="AU141" s="216" t="s">
        <v>86</v>
      </c>
      <c r="AV141" s="14" t="s">
        <v>86</v>
      </c>
      <c r="AW141" s="14" t="s">
        <v>37</v>
      </c>
      <c r="AX141" s="14" t="s">
        <v>22</v>
      </c>
      <c r="AY141" s="216" t="s">
        <v>131</v>
      </c>
    </row>
    <row r="142" spans="1:65" s="2" customFormat="1" ht="16.5" customHeight="1">
      <c r="A142" s="37"/>
      <c r="B142" s="38"/>
      <c r="C142" s="176" t="s">
        <v>207</v>
      </c>
      <c r="D142" s="176" t="s">
        <v>133</v>
      </c>
      <c r="E142" s="177" t="s">
        <v>208</v>
      </c>
      <c r="F142" s="178" t="s">
        <v>209</v>
      </c>
      <c r="G142" s="179" t="s">
        <v>202</v>
      </c>
      <c r="H142" s="180">
        <v>11.231999999999999</v>
      </c>
      <c r="I142" s="181"/>
      <c r="J142" s="182">
        <f>ROUND(I142*H142,2)</f>
        <v>0</v>
      </c>
      <c r="K142" s="178" t="s">
        <v>137</v>
      </c>
      <c r="L142" s="42"/>
      <c r="M142" s="183" t="s">
        <v>20</v>
      </c>
      <c r="N142" s="184" t="s">
        <v>47</v>
      </c>
      <c r="O142" s="67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138</v>
      </c>
      <c r="AT142" s="187" t="s">
        <v>133</v>
      </c>
      <c r="AU142" s="187" t="s">
        <v>86</v>
      </c>
      <c r="AY142" s="20" t="s">
        <v>131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0" t="s">
        <v>22</v>
      </c>
      <c r="BK142" s="188">
        <f>ROUND(I142*H142,2)</f>
        <v>0</v>
      </c>
      <c r="BL142" s="20" t="s">
        <v>138</v>
      </c>
      <c r="BM142" s="187" t="s">
        <v>210</v>
      </c>
    </row>
    <row r="143" spans="1:65" s="2" customFormat="1" ht="19.5">
      <c r="A143" s="37"/>
      <c r="B143" s="38"/>
      <c r="C143" s="39"/>
      <c r="D143" s="189" t="s">
        <v>140</v>
      </c>
      <c r="E143" s="39"/>
      <c r="F143" s="190" t="s">
        <v>211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140</v>
      </c>
      <c r="AU143" s="20" t="s">
        <v>86</v>
      </c>
    </row>
    <row r="144" spans="1:65" s="2" customFormat="1" ht="11.25">
      <c r="A144" s="37"/>
      <c r="B144" s="38"/>
      <c r="C144" s="39"/>
      <c r="D144" s="194" t="s">
        <v>142</v>
      </c>
      <c r="E144" s="39"/>
      <c r="F144" s="195" t="s">
        <v>212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142</v>
      </c>
      <c r="AU144" s="20" t="s">
        <v>86</v>
      </c>
    </row>
    <row r="145" spans="1:65" s="2" customFormat="1" ht="16.5" customHeight="1">
      <c r="A145" s="37"/>
      <c r="B145" s="38"/>
      <c r="C145" s="176" t="s">
        <v>27</v>
      </c>
      <c r="D145" s="176" t="s">
        <v>133</v>
      </c>
      <c r="E145" s="177" t="s">
        <v>213</v>
      </c>
      <c r="F145" s="178" t="s">
        <v>214</v>
      </c>
      <c r="G145" s="179" t="s">
        <v>202</v>
      </c>
      <c r="H145" s="180">
        <v>35.860999999999997</v>
      </c>
      <c r="I145" s="181"/>
      <c r="J145" s="182">
        <f>ROUND(I145*H145,2)</f>
        <v>0</v>
      </c>
      <c r="K145" s="178" t="s">
        <v>137</v>
      </c>
      <c r="L145" s="42"/>
      <c r="M145" s="183" t="s">
        <v>20</v>
      </c>
      <c r="N145" s="184" t="s">
        <v>47</v>
      </c>
      <c r="O145" s="67"/>
      <c r="P145" s="185">
        <f>O145*H145</f>
        <v>0</v>
      </c>
      <c r="Q145" s="185">
        <v>6.9999999999999999E-4</v>
      </c>
      <c r="R145" s="185">
        <f>Q145*H145</f>
        <v>2.5102699999999999E-2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138</v>
      </c>
      <c r="AT145" s="187" t="s">
        <v>133</v>
      </c>
      <c r="AU145" s="187" t="s">
        <v>86</v>
      </c>
      <c r="AY145" s="20" t="s">
        <v>131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22</v>
      </c>
      <c r="BK145" s="188">
        <f>ROUND(I145*H145,2)</f>
        <v>0</v>
      </c>
      <c r="BL145" s="20" t="s">
        <v>138</v>
      </c>
      <c r="BM145" s="187" t="s">
        <v>215</v>
      </c>
    </row>
    <row r="146" spans="1:65" s="2" customFormat="1" ht="11.25">
      <c r="A146" s="37"/>
      <c r="B146" s="38"/>
      <c r="C146" s="39"/>
      <c r="D146" s="189" t="s">
        <v>140</v>
      </c>
      <c r="E146" s="39"/>
      <c r="F146" s="190" t="s">
        <v>216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140</v>
      </c>
      <c r="AU146" s="20" t="s">
        <v>86</v>
      </c>
    </row>
    <row r="147" spans="1:65" s="2" customFormat="1" ht="11.25">
      <c r="A147" s="37"/>
      <c r="B147" s="38"/>
      <c r="C147" s="39"/>
      <c r="D147" s="194" t="s">
        <v>142</v>
      </c>
      <c r="E147" s="39"/>
      <c r="F147" s="195" t="s">
        <v>217</v>
      </c>
      <c r="G147" s="39"/>
      <c r="H147" s="39"/>
      <c r="I147" s="191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142</v>
      </c>
      <c r="AU147" s="20" t="s">
        <v>86</v>
      </c>
    </row>
    <row r="148" spans="1:65" s="13" customFormat="1" ht="11.25">
      <c r="B148" s="196"/>
      <c r="C148" s="197"/>
      <c r="D148" s="189" t="s">
        <v>144</v>
      </c>
      <c r="E148" s="198" t="s">
        <v>20</v>
      </c>
      <c r="F148" s="199" t="s">
        <v>189</v>
      </c>
      <c r="G148" s="197"/>
      <c r="H148" s="198" t="s">
        <v>20</v>
      </c>
      <c r="I148" s="200"/>
      <c r="J148" s="197"/>
      <c r="K148" s="197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144</v>
      </c>
      <c r="AU148" s="205" t="s">
        <v>86</v>
      </c>
      <c r="AV148" s="13" t="s">
        <v>22</v>
      </c>
      <c r="AW148" s="13" t="s">
        <v>37</v>
      </c>
      <c r="AX148" s="13" t="s">
        <v>76</v>
      </c>
      <c r="AY148" s="205" t="s">
        <v>131</v>
      </c>
    </row>
    <row r="149" spans="1:65" s="14" customFormat="1" ht="11.25">
      <c r="B149" s="206"/>
      <c r="C149" s="207"/>
      <c r="D149" s="189" t="s">
        <v>144</v>
      </c>
      <c r="E149" s="208" t="s">
        <v>20</v>
      </c>
      <c r="F149" s="209" t="s">
        <v>218</v>
      </c>
      <c r="G149" s="207"/>
      <c r="H149" s="210">
        <v>35.860999999999997</v>
      </c>
      <c r="I149" s="211"/>
      <c r="J149" s="207"/>
      <c r="K149" s="207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144</v>
      </c>
      <c r="AU149" s="216" t="s">
        <v>86</v>
      </c>
      <c r="AV149" s="14" t="s">
        <v>86</v>
      </c>
      <c r="AW149" s="14" t="s">
        <v>37</v>
      </c>
      <c r="AX149" s="14" t="s">
        <v>22</v>
      </c>
      <c r="AY149" s="216" t="s">
        <v>131</v>
      </c>
    </row>
    <row r="150" spans="1:65" s="2" customFormat="1" ht="16.5" customHeight="1">
      <c r="A150" s="37"/>
      <c r="B150" s="38"/>
      <c r="C150" s="176" t="s">
        <v>219</v>
      </c>
      <c r="D150" s="176" t="s">
        <v>133</v>
      </c>
      <c r="E150" s="177" t="s">
        <v>220</v>
      </c>
      <c r="F150" s="178" t="s">
        <v>221</v>
      </c>
      <c r="G150" s="179" t="s">
        <v>202</v>
      </c>
      <c r="H150" s="180">
        <v>35.860999999999997</v>
      </c>
      <c r="I150" s="181"/>
      <c r="J150" s="182">
        <f>ROUND(I150*H150,2)</f>
        <v>0</v>
      </c>
      <c r="K150" s="178" t="s">
        <v>137</v>
      </c>
      <c r="L150" s="42"/>
      <c r="M150" s="183" t="s">
        <v>20</v>
      </c>
      <c r="N150" s="184" t="s">
        <v>47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138</v>
      </c>
      <c r="AT150" s="187" t="s">
        <v>133</v>
      </c>
      <c r="AU150" s="187" t="s">
        <v>86</v>
      </c>
      <c r="AY150" s="20" t="s">
        <v>131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22</v>
      </c>
      <c r="BK150" s="188">
        <f>ROUND(I150*H150,2)</f>
        <v>0</v>
      </c>
      <c r="BL150" s="20" t="s">
        <v>138</v>
      </c>
      <c r="BM150" s="187" t="s">
        <v>222</v>
      </c>
    </row>
    <row r="151" spans="1:65" s="2" customFormat="1" ht="19.5">
      <c r="A151" s="37"/>
      <c r="B151" s="38"/>
      <c r="C151" s="39"/>
      <c r="D151" s="189" t="s">
        <v>140</v>
      </c>
      <c r="E151" s="39"/>
      <c r="F151" s="190" t="s">
        <v>223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140</v>
      </c>
      <c r="AU151" s="20" t="s">
        <v>86</v>
      </c>
    </row>
    <row r="152" spans="1:65" s="2" customFormat="1" ht="11.25">
      <c r="A152" s="37"/>
      <c r="B152" s="38"/>
      <c r="C152" s="39"/>
      <c r="D152" s="194" t="s">
        <v>142</v>
      </c>
      <c r="E152" s="39"/>
      <c r="F152" s="195" t="s">
        <v>224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142</v>
      </c>
      <c r="AU152" s="20" t="s">
        <v>86</v>
      </c>
    </row>
    <row r="153" spans="1:65" s="2" customFormat="1" ht="16.5" customHeight="1">
      <c r="A153" s="37"/>
      <c r="B153" s="38"/>
      <c r="C153" s="176" t="s">
        <v>8</v>
      </c>
      <c r="D153" s="176" t="s">
        <v>133</v>
      </c>
      <c r="E153" s="177" t="s">
        <v>225</v>
      </c>
      <c r="F153" s="178" t="s">
        <v>226</v>
      </c>
      <c r="G153" s="179" t="s">
        <v>157</v>
      </c>
      <c r="H153" s="180">
        <v>33.350999999999999</v>
      </c>
      <c r="I153" s="181"/>
      <c r="J153" s="182">
        <f>ROUND(I153*H153,2)</f>
        <v>0</v>
      </c>
      <c r="K153" s="178" t="s">
        <v>137</v>
      </c>
      <c r="L153" s="42"/>
      <c r="M153" s="183" t="s">
        <v>20</v>
      </c>
      <c r="N153" s="184" t="s">
        <v>47</v>
      </c>
      <c r="O153" s="67"/>
      <c r="P153" s="185">
        <f>O153*H153</f>
        <v>0</v>
      </c>
      <c r="Q153" s="185">
        <v>4.6000000000000001E-4</v>
      </c>
      <c r="R153" s="185">
        <f>Q153*H153</f>
        <v>1.5341459999999999E-2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138</v>
      </c>
      <c r="AT153" s="187" t="s">
        <v>133</v>
      </c>
      <c r="AU153" s="187" t="s">
        <v>86</v>
      </c>
      <c r="AY153" s="20" t="s">
        <v>131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0" t="s">
        <v>22</v>
      </c>
      <c r="BK153" s="188">
        <f>ROUND(I153*H153,2)</f>
        <v>0</v>
      </c>
      <c r="BL153" s="20" t="s">
        <v>138</v>
      </c>
      <c r="BM153" s="187" t="s">
        <v>227</v>
      </c>
    </row>
    <row r="154" spans="1:65" s="2" customFormat="1" ht="11.25">
      <c r="A154" s="37"/>
      <c r="B154" s="38"/>
      <c r="C154" s="39"/>
      <c r="D154" s="189" t="s">
        <v>140</v>
      </c>
      <c r="E154" s="39"/>
      <c r="F154" s="190" t="s">
        <v>228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140</v>
      </c>
      <c r="AU154" s="20" t="s">
        <v>86</v>
      </c>
    </row>
    <row r="155" spans="1:65" s="2" customFormat="1" ht="11.25">
      <c r="A155" s="37"/>
      <c r="B155" s="38"/>
      <c r="C155" s="39"/>
      <c r="D155" s="194" t="s">
        <v>142</v>
      </c>
      <c r="E155" s="39"/>
      <c r="F155" s="195" t="s">
        <v>229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142</v>
      </c>
      <c r="AU155" s="20" t="s">
        <v>86</v>
      </c>
    </row>
    <row r="156" spans="1:65" s="13" customFormat="1" ht="11.25">
      <c r="B156" s="196"/>
      <c r="C156" s="197"/>
      <c r="D156" s="189" t="s">
        <v>144</v>
      </c>
      <c r="E156" s="198" t="s">
        <v>20</v>
      </c>
      <c r="F156" s="199" t="s">
        <v>189</v>
      </c>
      <c r="G156" s="197"/>
      <c r="H156" s="198" t="s">
        <v>20</v>
      </c>
      <c r="I156" s="200"/>
      <c r="J156" s="197"/>
      <c r="K156" s="197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144</v>
      </c>
      <c r="AU156" s="205" t="s">
        <v>86</v>
      </c>
      <c r="AV156" s="13" t="s">
        <v>22</v>
      </c>
      <c r="AW156" s="13" t="s">
        <v>37</v>
      </c>
      <c r="AX156" s="13" t="s">
        <v>76</v>
      </c>
      <c r="AY156" s="205" t="s">
        <v>131</v>
      </c>
    </row>
    <row r="157" spans="1:65" s="14" customFormat="1" ht="11.25">
      <c r="B157" s="206"/>
      <c r="C157" s="207"/>
      <c r="D157" s="189" t="s">
        <v>144</v>
      </c>
      <c r="E157" s="208" t="s">
        <v>20</v>
      </c>
      <c r="F157" s="209" t="s">
        <v>190</v>
      </c>
      <c r="G157" s="207"/>
      <c r="H157" s="210">
        <v>33.350999999999999</v>
      </c>
      <c r="I157" s="211"/>
      <c r="J157" s="207"/>
      <c r="K157" s="207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144</v>
      </c>
      <c r="AU157" s="216" t="s">
        <v>86</v>
      </c>
      <c r="AV157" s="14" t="s">
        <v>86</v>
      </c>
      <c r="AW157" s="14" t="s">
        <v>37</v>
      </c>
      <c r="AX157" s="14" t="s">
        <v>22</v>
      </c>
      <c r="AY157" s="216" t="s">
        <v>131</v>
      </c>
    </row>
    <row r="158" spans="1:65" s="2" customFormat="1" ht="16.5" customHeight="1">
      <c r="A158" s="37"/>
      <c r="B158" s="38"/>
      <c r="C158" s="176" t="s">
        <v>230</v>
      </c>
      <c r="D158" s="176" t="s">
        <v>133</v>
      </c>
      <c r="E158" s="177" t="s">
        <v>231</v>
      </c>
      <c r="F158" s="178" t="s">
        <v>232</v>
      </c>
      <c r="G158" s="179" t="s">
        <v>157</v>
      </c>
      <c r="H158" s="180">
        <v>33.350999999999999</v>
      </c>
      <c r="I158" s="181"/>
      <c r="J158" s="182">
        <f>ROUND(I158*H158,2)</f>
        <v>0</v>
      </c>
      <c r="K158" s="178" t="s">
        <v>137</v>
      </c>
      <c r="L158" s="42"/>
      <c r="M158" s="183" t="s">
        <v>20</v>
      </c>
      <c r="N158" s="184" t="s">
        <v>47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138</v>
      </c>
      <c r="AT158" s="187" t="s">
        <v>133</v>
      </c>
      <c r="AU158" s="187" t="s">
        <v>86</v>
      </c>
      <c r="AY158" s="20" t="s">
        <v>131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22</v>
      </c>
      <c r="BK158" s="188">
        <f>ROUND(I158*H158,2)</f>
        <v>0</v>
      </c>
      <c r="BL158" s="20" t="s">
        <v>138</v>
      </c>
      <c r="BM158" s="187" t="s">
        <v>233</v>
      </c>
    </row>
    <row r="159" spans="1:65" s="2" customFormat="1" ht="11.25">
      <c r="A159" s="37"/>
      <c r="B159" s="38"/>
      <c r="C159" s="39"/>
      <c r="D159" s="189" t="s">
        <v>140</v>
      </c>
      <c r="E159" s="39"/>
      <c r="F159" s="190" t="s">
        <v>234</v>
      </c>
      <c r="G159" s="39"/>
      <c r="H159" s="39"/>
      <c r="I159" s="191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140</v>
      </c>
      <c r="AU159" s="20" t="s">
        <v>86</v>
      </c>
    </row>
    <row r="160" spans="1:65" s="2" customFormat="1" ht="11.25">
      <c r="A160" s="37"/>
      <c r="B160" s="38"/>
      <c r="C160" s="39"/>
      <c r="D160" s="194" t="s">
        <v>142</v>
      </c>
      <c r="E160" s="39"/>
      <c r="F160" s="195" t="s">
        <v>235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142</v>
      </c>
      <c r="AU160" s="20" t="s">
        <v>86</v>
      </c>
    </row>
    <row r="161" spans="1:65" s="2" customFormat="1" ht="21.75" customHeight="1">
      <c r="A161" s="37"/>
      <c r="B161" s="38"/>
      <c r="C161" s="176" t="s">
        <v>236</v>
      </c>
      <c r="D161" s="176" t="s">
        <v>133</v>
      </c>
      <c r="E161" s="177" t="s">
        <v>237</v>
      </c>
      <c r="F161" s="178" t="s">
        <v>238</v>
      </c>
      <c r="G161" s="179" t="s">
        <v>157</v>
      </c>
      <c r="H161" s="180">
        <v>2.7519999999999998</v>
      </c>
      <c r="I161" s="181"/>
      <c r="J161" s="182">
        <f>ROUND(I161*H161,2)</f>
        <v>0</v>
      </c>
      <c r="K161" s="178" t="s">
        <v>137</v>
      </c>
      <c r="L161" s="42"/>
      <c r="M161" s="183" t="s">
        <v>20</v>
      </c>
      <c r="N161" s="184" t="s">
        <v>47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138</v>
      </c>
      <c r="AT161" s="187" t="s">
        <v>133</v>
      </c>
      <c r="AU161" s="187" t="s">
        <v>86</v>
      </c>
      <c r="AY161" s="20" t="s">
        <v>131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22</v>
      </c>
      <c r="BK161" s="188">
        <f>ROUND(I161*H161,2)</f>
        <v>0</v>
      </c>
      <c r="BL161" s="20" t="s">
        <v>138</v>
      </c>
      <c r="BM161" s="187" t="s">
        <v>239</v>
      </c>
    </row>
    <row r="162" spans="1:65" s="2" customFormat="1" ht="19.5">
      <c r="A162" s="37"/>
      <c r="B162" s="38"/>
      <c r="C162" s="39"/>
      <c r="D162" s="189" t="s">
        <v>140</v>
      </c>
      <c r="E162" s="39"/>
      <c r="F162" s="190" t="s">
        <v>240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140</v>
      </c>
      <c r="AU162" s="20" t="s">
        <v>86</v>
      </c>
    </row>
    <row r="163" spans="1:65" s="2" customFormat="1" ht="11.25">
      <c r="A163" s="37"/>
      <c r="B163" s="38"/>
      <c r="C163" s="39"/>
      <c r="D163" s="194" t="s">
        <v>142</v>
      </c>
      <c r="E163" s="39"/>
      <c r="F163" s="195" t="s">
        <v>241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142</v>
      </c>
      <c r="AU163" s="20" t="s">
        <v>86</v>
      </c>
    </row>
    <row r="164" spans="1:65" s="13" customFormat="1" ht="11.25">
      <c r="B164" s="196"/>
      <c r="C164" s="197"/>
      <c r="D164" s="189" t="s">
        <v>144</v>
      </c>
      <c r="E164" s="198" t="s">
        <v>20</v>
      </c>
      <c r="F164" s="199" t="s">
        <v>242</v>
      </c>
      <c r="G164" s="197"/>
      <c r="H164" s="198" t="s">
        <v>20</v>
      </c>
      <c r="I164" s="200"/>
      <c r="J164" s="197"/>
      <c r="K164" s="197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144</v>
      </c>
      <c r="AU164" s="205" t="s">
        <v>86</v>
      </c>
      <c r="AV164" s="13" t="s">
        <v>22</v>
      </c>
      <c r="AW164" s="13" t="s">
        <v>37</v>
      </c>
      <c r="AX164" s="13" t="s">
        <v>76</v>
      </c>
      <c r="AY164" s="205" t="s">
        <v>131</v>
      </c>
    </row>
    <row r="165" spans="1:65" s="14" customFormat="1" ht="11.25">
      <c r="B165" s="206"/>
      <c r="C165" s="207"/>
      <c r="D165" s="189" t="s">
        <v>144</v>
      </c>
      <c r="E165" s="208" t="s">
        <v>20</v>
      </c>
      <c r="F165" s="209" t="s">
        <v>243</v>
      </c>
      <c r="G165" s="207"/>
      <c r="H165" s="210">
        <v>2.19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144</v>
      </c>
      <c r="AU165" s="216" t="s">
        <v>86</v>
      </c>
      <c r="AV165" s="14" t="s">
        <v>86</v>
      </c>
      <c r="AW165" s="14" t="s">
        <v>37</v>
      </c>
      <c r="AX165" s="14" t="s">
        <v>76</v>
      </c>
      <c r="AY165" s="216" t="s">
        <v>131</v>
      </c>
    </row>
    <row r="166" spans="1:65" s="14" customFormat="1" ht="11.25">
      <c r="B166" s="206"/>
      <c r="C166" s="207"/>
      <c r="D166" s="189" t="s">
        <v>144</v>
      </c>
      <c r="E166" s="208" t="s">
        <v>20</v>
      </c>
      <c r="F166" s="209" t="s">
        <v>244</v>
      </c>
      <c r="G166" s="207"/>
      <c r="H166" s="210">
        <v>0.56200000000000006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144</v>
      </c>
      <c r="AU166" s="216" t="s">
        <v>86</v>
      </c>
      <c r="AV166" s="14" t="s">
        <v>86</v>
      </c>
      <c r="AW166" s="14" t="s">
        <v>37</v>
      </c>
      <c r="AX166" s="14" t="s">
        <v>76</v>
      </c>
      <c r="AY166" s="216" t="s">
        <v>131</v>
      </c>
    </row>
    <row r="167" spans="1:65" s="15" customFormat="1" ht="11.25">
      <c r="B167" s="217"/>
      <c r="C167" s="218"/>
      <c r="D167" s="189" t="s">
        <v>144</v>
      </c>
      <c r="E167" s="219" t="s">
        <v>20</v>
      </c>
      <c r="F167" s="220" t="s">
        <v>163</v>
      </c>
      <c r="G167" s="218"/>
      <c r="H167" s="221">
        <v>2.7519999999999998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AT167" s="227" t="s">
        <v>144</v>
      </c>
      <c r="AU167" s="227" t="s">
        <v>86</v>
      </c>
      <c r="AV167" s="15" t="s">
        <v>138</v>
      </c>
      <c r="AW167" s="15" t="s">
        <v>37</v>
      </c>
      <c r="AX167" s="15" t="s">
        <v>22</v>
      </c>
      <c r="AY167" s="227" t="s">
        <v>131</v>
      </c>
    </row>
    <row r="168" spans="1:65" s="2" customFormat="1" ht="16.5" customHeight="1">
      <c r="A168" s="37"/>
      <c r="B168" s="38"/>
      <c r="C168" s="176" t="s">
        <v>245</v>
      </c>
      <c r="D168" s="176" t="s">
        <v>133</v>
      </c>
      <c r="E168" s="177" t="s">
        <v>246</v>
      </c>
      <c r="F168" s="178" t="s">
        <v>247</v>
      </c>
      <c r="G168" s="179" t="s">
        <v>157</v>
      </c>
      <c r="H168" s="180">
        <v>2.7519999999999998</v>
      </c>
      <c r="I168" s="181"/>
      <c r="J168" s="182">
        <f>ROUND(I168*H168,2)</f>
        <v>0</v>
      </c>
      <c r="K168" s="178" t="s">
        <v>137</v>
      </c>
      <c r="L168" s="42"/>
      <c r="M168" s="183" t="s">
        <v>20</v>
      </c>
      <c r="N168" s="184" t="s">
        <v>47</v>
      </c>
      <c r="O168" s="67"/>
      <c r="P168" s="185">
        <f>O168*H168</f>
        <v>0</v>
      </c>
      <c r="Q168" s="185">
        <v>0</v>
      </c>
      <c r="R168" s="185">
        <f>Q168*H168</f>
        <v>0</v>
      </c>
      <c r="S168" s="185">
        <v>0</v>
      </c>
      <c r="T168" s="18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138</v>
      </c>
      <c r="AT168" s="187" t="s">
        <v>133</v>
      </c>
      <c r="AU168" s="187" t="s">
        <v>86</v>
      </c>
      <c r="AY168" s="20" t="s">
        <v>131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20" t="s">
        <v>22</v>
      </c>
      <c r="BK168" s="188">
        <f>ROUND(I168*H168,2)</f>
        <v>0</v>
      </c>
      <c r="BL168" s="20" t="s">
        <v>138</v>
      </c>
      <c r="BM168" s="187" t="s">
        <v>248</v>
      </c>
    </row>
    <row r="169" spans="1:65" s="2" customFormat="1" ht="19.5">
      <c r="A169" s="37"/>
      <c r="B169" s="38"/>
      <c r="C169" s="39"/>
      <c r="D169" s="189" t="s">
        <v>140</v>
      </c>
      <c r="E169" s="39"/>
      <c r="F169" s="190" t="s">
        <v>249</v>
      </c>
      <c r="G169" s="39"/>
      <c r="H169" s="39"/>
      <c r="I169" s="191"/>
      <c r="J169" s="39"/>
      <c r="K169" s="39"/>
      <c r="L169" s="42"/>
      <c r="M169" s="192"/>
      <c r="N169" s="193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140</v>
      </c>
      <c r="AU169" s="20" t="s">
        <v>86</v>
      </c>
    </row>
    <row r="170" spans="1:65" s="2" customFormat="1" ht="11.25">
      <c r="A170" s="37"/>
      <c r="B170" s="38"/>
      <c r="C170" s="39"/>
      <c r="D170" s="194" t="s">
        <v>142</v>
      </c>
      <c r="E170" s="39"/>
      <c r="F170" s="195" t="s">
        <v>250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142</v>
      </c>
      <c r="AU170" s="20" t="s">
        <v>86</v>
      </c>
    </row>
    <row r="171" spans="1:65" s="13" customFormat="1" ht="11.25">
      <c r="B171" s="196"/>
      <c r="C171" s="197"/>
      <c r="D171" s="189" t="s">
        <v>144</v>
      </c>
      <c r="E171" s="198" t="s">
        <v>20</v>
      </c>
      <c r="F171" s="199" t="s">
        <v>242</v>
      </c>
      <c r="G171" s="197"/>
      <c r="H171" s="198" t="s">
        <v>20</v>
      </c>
      <c r="I171" s="200"/>
      <c r="J171" s="197"/>
      <c r="K171" s="197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144</v>
      </c>
      <c r="AU171" s="205" t="s">
        <v>86</v>
      </c>
      <c r="AV171" s="13" t="s">
        <v>22</v>
      </c>
      <c r="AW171" s="13" t="s">
        <v>37</v>
      </c>
      <c r="AX171" s="13" t="s">
        <v>76</v>
      </c>
      <c r="AY171" s="205" t="s">
        <v>131</v>
      </c>
    </row>
    <row r="172" spans="1:65" s="14" customFormat="1" ht="11.25">
      <c r="B172" s="206"/>
      <c r="C172" s="207"/>
      <c r="D172" s="189" t="s">
        <v>144</v>
      </c>
      <c r="E172" s="208" t="s">
        <v>20</v>
      </c>
      <c r="F172" s="209" t="s">
        <v>243</v>
      </c>
      <c r="G172" s="207"/>
      <c r="H172" s="210">
        <v>2.19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144</v>
      </c>
      <c r="AU172" s="216" t="s">
        <v>86</v>
      </c>
      <c r="AV172" s="14" t="s">
        <v>86</v>
      </c>
      <c r="AW172" s="14" t="s">
        <v>37</v>
      </c>
      <c r="AX172" s="14" t="s">
        <v>76</v>
      </c>
      <c r="AY172" s="216" t="s">
        <v>131</v>
      </c>
    </row>
    <row r="173" spans="1:65" s="14" customFormat="1" ht="11.25">
      <c r="B173" s="206"/>
      <c r="C173" s="207"/>
      <c r="D173" s="189" t="s">
        <v>144</v>
      </c>
      <c r="E173" s="208" t="s">
        <v>20</v>
      </c>
      <c r="F173" s="209" t="s">
        <v>244</v>
      </c>
      <c r="G173" s="207"/>
      <c r="H173" s="210">
        <v>0.56200000000000006</v>
      </c>
      <c r="I173" s="211"/>
      <c r="J173" s="207"/>
      <c r="K173" s="207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144</v>
      </c>
      <c r="AU173" s="216" t="s">
        <v>86</v>
      </c>
      <c r="AV173" s="14" t="s">
        <v>86</v>
      </c>
      <c r="AW173" s="14" t="s">
        <v>37</v>
      </c>
      <c r="AX173" s="14" t="s">
        <v>76</v>
      </c>
      <c r="AY173" s="216" t="s">
        <v>131</v>
      </c>
    </row>
    <row r="174" spans="1:65" s="15" customFormat="1" ht="11.25">
      <c r="B174" s="217"/>
      <c r="C174" s="218"/>
      <c r="D174" s="189" t="s">
        <v>144</v>
      </c>
      <c r="E174" s="219" t="s">
        <v>20</v>
      </c>
      <c r="F174" s="220" t="s">
        <v>163</v>
      </c>
      <c r="G174" s="218"/>
      <c r="H174" s="221">
        <v>2.7519999999999998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AT174" s="227" t="s">
        <v>144</v>
      </c>
      <c r="AU174" s="227" t="s">
        <v>86</v>
      </c>
      <c r="AV174" s="15" t="s">
        <v>138</v>
      </c>
      <c r="AW174" s="15" t="s">
        <v>37</v>
      </c>
      <c r="AX174" s="15" t="s">
        <v>22</v>
      </c>
      <c r="AY174" s="227" t="s">
        <v>131</v>
      </c>
    </row>
    <row r="175" spans="1:65" s="2" customFormat="1" ht="21.75" customHeight="1">
      <c r="A175" s="37"/>
      <c r="B175" s="38"/>
      <c r="C175" s="176" t="s">
        <v>251</v>
      </c>
      <c r="D175" s="176" t="s">
        <v>133</v>
      </c>
      <c r="E175" s="177" t="s">
        <v>237</v>
      </c>
      <c r="F175" s="178" t="s">
        <v>238</v>
      </c>
      <c r="G175" s="179" t="s">
        <v>157</v>
      </c>
      <c r="H175" s="180">
        <v>45.642000000000003</v>
      </c>
      <c r="I175" s="181"/>
      <c r="J175" s="182">
        <f>ROUND(I175*H175,2)</f>
        <v>0</v>
      </c>
      <c r="K175" s="178" t="s">
        <v>137</v>
      </c>
      <c r="L175" s="42"/>
      <c r="M175" s="183" t="s">
        <v>20</v>
      </c>
      <c r="N175" s="184" t="s">
        <v>47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138</v>
      </c>
      <c r="AT175" s="187" t="s">
        <v>133</v>
      </c>
      <c r="AU175" s="187" t="s">
        <v>86</v>
      </c>
      <c r="AY175" s="20" t="s">
        <v>131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22</v>
      </c>
      <c r="BK175" s="188">
        <f>ROUND(I175*H175,2)</f>
        <v>0</v>
      </c>
      <c r="BL175" s="20" t="s">
        <v>138</v>
      </c>
      <c r="BM175" s="187" t="s">
        <v>252</v>
      </c>
    </row>
    <row r="176" spans="1:65" s="2" customFormat="1" ht="19.5">
      <c r="A176" s="37"/>
      <c r="B176" s="38"/>
      <c r="C176" s="39"/>
      <c r="D176" s="189" t="s">
        <v>140</v>
      </c>
      <c r="E176" s="39"/>
      <c r="F176" s="190" t="s">
        <v>240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140</v>
      </c>
      <c r="AU176" s="20" t="s">
        <v>86</v>
      </c>
    </row>
    <row r="177" spans="1:65" s="2" customFormat="1" ht="11.25">
      <c r="A177" s="37"/>
      <c r="B177" s="38"/>
      <c r="C177" s="39"/>
      <c r="D177" s="194" t="s">
        <v>142</v>
      </c>
      <c r="E177" s="39"/>
      <c r="F177" s="195" t="s">
        <v>241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142</v>
      </c>
      <c r="AU177" s="20" t="s">
        <v>86</v>
      </c>
    </row>
    <row r="178" spans="1:65" s="13" customFormat="1" ht="11.25">
      <c r="B178" s="196"/>
      <c r="C178" s="197"/>
      <c r="D178" s="189" t="s">
        <v>144</v>
      </c>
      <c r="E178" s="198" t="s">
        <v>20</v>
      </c>
      <c r="F178" s="199" t="s">
        <v>253</v>
      </c>
      <c r="G178" s="197"/>
      <c r="H178" s="198" t="s">
        <v>20</v>
      </c>
      <c r="I178" s="200"/>
      <c r="J178" s="197"/>
      <c r="K178" s="197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144</v>
      </c>
      <c r="AU178" s="205" t="s">
        <v>86</v>
      </c>
      <c r="AV178" s="13" t="s">
        <v>22</v>
      </c>
      <c r="AW178" s="13" t="s">
        <v>37</v>
      </c>
      <c r="AX178" s="13" t="s">
        <v>76</v>
      </c>
      <c r="AY178" s="205" t="s">
        <v>131</v>
      </c>
    </row>
    <row r="179" spans="1:65" s="14" customFormat="1" ht="11.25">
      <c r="B179" s="206"/>
      <c r="C179" s="207"/>
      <c r="D179" s="189" t="s">
        <v>144</v>
      </c>
      <c r="E179" s="208" t="s">
        <v>20</v>
      </c>
      <c r="F179" s="209" t="s">
        <v>254</v>
      </c>
      <c r="G179" s="207"/>
      <c r="H179" s="210">
        <v>45.642000000000003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144</v>
      </c>
      <c r="AU179" s="216" t="s">
        <v>86</v>
      </c>
      <c r="AV179" s="14" t="s">
        <v>86</v>
      </c>
      <c r="AW179" s="14" t="s">
        <v>37</v>
      </c>
      <c r="AX179" s="14" t="s">
        <v>22</v>
      </c>
      <c r="AY179" s="216" t="s">
        <v>131</v>
      </c>
    </row>
    <row r="180" spans="1:65" s="2" customFormat="1" ht="16.5" customHeight="1">
      <c r="A180" s="37"/>
      <c r="B180" s="38"/>
      <c r="C180" s="176" t="s">
        <v>255</v>
      </c>
      <c r="D180" s="176" t="s">
        <v>133</v>
      </c>
      <c r="E180" s="177" t="s">
        <v>246</v>
      </c>
      <c r="F180" s="178" t="s">
        <v>247</v>
      </c>
      <c r="G180" s="179" t="s">
        <v>157</v>
      </c>
      <c r="H180" s="180">
        <v>45.642000000000003</v>
      </c>
      <c r="I180" s="181"/>
      <c r="J180" s="182">
        <f>ROUND(I180*H180,2)</f>
        <v>0</v>
      </c>
      <c r="K180" s="178" t="s">
        <v>137</v>
      </c>
      <c r="L180" s="42"/>
      <c r="M180" s="183" t="s">
        <v>20</v>
      </c>
      <c r="N180" s="184" t="s">
        <v>47</v>
      </c>
      <c r="O180" s="67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138</v>
      </c>
      <c r="AT180" s="187" t="s">
        <v>133</v>
      </c>
      <c r="AU180" s="187" t="s">
        <v>86</v>
      </c>
      <c r="AY180" s="20" t="s">
        <v>131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20" t="s">
        <v>22</v>
      </c>
      <c r="BK180" s="188">
        <f>ROUND(I180*H180,2)</f>
        <v>0</v>
      </c>
      <c r="BL180" s="20" t="s">
        <v>138</v>
      </c>
      <c r="BM180" s="187" t="s">
        <v>256</v>
      </c>
    </row>
    <row r="181" spans="1:65" s="2" customFormat="1" ht="19.5">
      <c r="A181" s="37"/>
      <c r="B181" s="38"/>
      <c r="C181" s="39"/>
      <c r="D181" s="189" t="s">
        <v>140</v>
      </c>
      <c r="E181" s="39"/>
      <c r="F181" s="190" t="s">
        <v>249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140</v>
      </c>
      <c r="AU181" s="20" t="s">
        <v>86</v>
      </c>
    </row>
    <row r="182" spans="1:65" s="2" customFormat="1" ht="11.25">
      <c r="A182" s="37"/>
      <c r="B182" s="38"/>
      <c r="C182" s="39"/>
      <c r="D182" s="194" t="s">
        <v>142</v>
      </c>
      <c r="E182" s="39"/>
      <c r="F182" s="195" t="s">
        <v>250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142</v>
      </c>
      <c r="AU182" s="20" t="s">
        <v>86</v>
      </c>
    </row>
    <row r="183" spans="1:65" s="13" customFormat="1" ht="11.25">
      <c r="B183" s="196"/>
      <c r="C183" s="197"/>
      <c r="D183" s="189" t="s">
        <v>144</v>
      </c>
      <c r="E183" s="198" t="s">
        <v>20</v>
      </c>
      <c r="F183" s="199" t="s">
        <v>257</v>
      </c>
      <c r="G183" s="197"/>
      <c r="H183" s="198" t="s">
        <v>20</v>
      </c>
      <c r="I183" s="200"/>
      <c r="J183" s="197"/>
      <c r="K183" s="197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144</v>
      </c>
      <c r="AU183" s="205" t="s">
        <v>86</v>
      </c>
      <c r="AV183" s="13" t="s">
        <v>22</v>
      </c>
      <c r="AW183" s="13" t="s">
        <v>37</v>
      </c>
      <c r="AX183" s="13" t="s">
        <v>76</v>
      </c>
      <c r="AY183" s="205" t="s">
        <v>131</v>
      </c>
    </row>
    <row r="184" spans="1:65" s="14" customFormat="1" ht="11.25">
      <c r="B184" s="206"/>
      <c r="C184" s="207"/>
      <c r="D184" s="189" t="s">
        <v>144</v>
      </c>
      <c r="E184" s="208" t="s">
        <v>20</v>
      </c>
      <c r="F184" s="209" t="s">
        <v>254</v>
      </c>
      <c r="G184" s="207"/>
      <c r="H184" s="210">
        <v>45.642000000000003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144</v>
      </c>
      <c r="AU184" s="216" t="s">
        <v>86</v>
      </c>
      <c r="AV184" s="14" t="s">
        <v>86</v>
      </c>
      <c r="AW184" s="14" t="s">
        <v>37</v>
      </c>
      <c r="AX184" s="14" t="s">
        <v>22</v>
      </c>
      <c r="AY184" s="216" t="s">
        <v>131</v>
      </c>
    </row>
    <row r="185" spans="1:65" s="2" customFormat="1" ht="21.75" customHeight="1">
      <c r="A185" s="37"/>
      <c r="B185" s="38"/>
      <c r="C185" s="176" t="s">
        <v>258</v>
      </c>
      <c r="D185" s="176" t="s">
        <v>133</v>
      </c>
      <c r="E185" s="177" t="s">
        <v>259</v>
      </c>
      <c r="F185" s="178" t="s">
        <v>260</v>
      </c>
      <c r="G185" s="179" t="s">
        <v>157</v>
      </c>
      <c r="H185" s="180">
        <v>13.752000000000001</v>
      </c>
      <c r="I185" s="181"/>
      <c r="J185" s="182">
        <f>ROUND(I185*H185,2)</f>
        <v>0</v>
      </c>
      <c r="K185" s="178" t="s">
        <v>137</v>
      </c>
      <c r="L185" s="42"/>
      <c r="M185" s="183" t="s">
        <v>20</v>
      </c>
      <c r="N185" s="184" t="s">
        <v>47</v>
      </c>
      <c r="O185" s="67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138</v>
      </c>
      <c r="AT185" s="187" t="s">
        <v>133</v>
      </c>
      <c r="AU185" s="187" t="s">
        <v>86</v>
      </c>
      <c r="AY185" s="20" t="s">
        <v>131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20" t="s">
        <v>22</v>
      </c>
      <c r="BK185" s="188">
        <f>ROUND(I185*H185,2)</f>
        <v>0</v>
      </c>
      <c r="BL185" s="20" t="s">
        <v>138</v>
      </c>
      <c r="BM185" s="187" t="s">
        <v>261</v>
      </c>
    </row>
    <row r="186" spans="1:65" s="2" customFormat="1" ht="19.5">
      <c r="A186" s="37"/>
      <c r="B186" s="38"/>
      <c r="C186" s="39"/>
      <c r="D186" s="189" t="s">
        <v>140</v>
      </c>
      <c r="E186" s="39"/>
      <c r="F186" s="190" t="s">
        <v>262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140</v>
      </c>
      <c r="AU186" s="20" t="s">
        <v>86</v>
      </c>
    </row>
    <row r="187" spans="1:65" s="2" customFormat="1" ht="11.25">
      <c r="A187" s="37"/>
      <c r="B187" s="38"/>
      <c r="C187" s="39"/>
      <c r="D187" s="194" t="s">
        <v>142</v>
      </c>
      <c r="E187" s="39"/>
      <c r="F187" s="195" t="s">
        <v>263</v>
      </c>
      <c r="G187" s="39"/>
      <c r="H187" s="39"/>
      <c r="I187" s="191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142</v>
      </c>
      <c r="AU187" s="20" t="s">
        <v>86</v>
      </c>
    </row>
    <row r="188" spans="1:65" s="14" customFormat="1" ht="11.25">
      <c r="B188" s="206"/>
      <c r="C188" s="207"/>
      <c r="D188" s="189" t="s">
        <v>144</v>
      </c>
      <c r="E188" s="208" t="s">
        <v>20</v>
      </c>
      <c r="F188" s="209" t="s">
        <v>264</v>
      </c>
      <c r="G188" s="207"/>
      <c r="H188" s="210">
        <v>36.573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144</v>
      </c>
      <c r="AU188" s="216" t="s">
        <v>86</v>
      </c>
      <c r="AV188" s="14" t="s">
        <v>86</v>
      </c>
      <c r="AW188" s="14" t="s">
        <v>37</v>
      </c>
      <c r="AX188" s="14" t="s">
        <v>76</v>
      </c>
      <c r="AY188" s="216" t="s">
        <v>131</v>
      </c>
    </row>
    <row r="189" spans="1:65" s="14" customFormat="1" ht="11.25">
      <c r="B189" s="206"/>
      <c r="C189" s="207"/>
      <c r="D189" s="189" t="s">
        <v>144</v>
      </c>
      <c r="E189" s="208" t="s">
        <v>20</v>
      </c>
      <c r="F189" s="209" t="s">
        <v>265</v>
      </c>
      <c r="G189" s="207"/>
      <c r="H189" s="210">
        <v>-22.821000000000002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144</v>
      </c>
      <c r="AU189" s="216" t="s">
        <v>86</v>
      </c>
      <c r="AV189" s="14" t="s">
        <v>86</v>
      </c>
      <c r="AW189" s="14" t="s">
        <v>37</v>
      </c>
      <c r="AX189" s="14" t="s">
        <v>76</v>
      </c>
      <c r="AY189" s="216" t="s">
        <v>131</v>
      </c>
    </row>
    <row r="190" spans="1:65" s="15" customFormat="1" ht="11.25">
      <c r="B190" s="217"/>
      <c r="C190" s="218"/>
      <c r="D190" s="189" t="s">
        <v>144</v>
      </c>
      <c r="E190" s="219" t="s">
        <v>20</v>
      </c>
      <c r="F190" s="220" t="s">
        <v>163</v>
      </c>
      <c r="G190" s="218"/>
      <c r="H190" s="221">
        <v>13.752000000000001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144</v>
      </c>
      <c r="AU190" s="227" t="s">
        <v>86</v>
      </c>
      <c r="AV190" s="15" t="s">
        <v>138</v>
      </c>
      <c r="AW190" s="15" t="s">
        <v>37</v>
      </c>
      <c r="AX190" s="15" t="s">
        <v>22</v>
      </c>
      <c r="AY190" s="227" t="s">
        <v>131</v>
      </c>
    </row>
    <row r="191" spans="1:65" s="2" customFormat="1" ht="16.5" customHeight="1">
      <c r="A191" s="37"/>
      <c r="B191" s="38"/>
      <c r="C191" s="176" t="s">
        <v>266</v>
      </c>
      <c r="D191" s="176" t="s">
        <v>133</v>
      </c>
      <c r="E191" s="177" t="s">
        <v>267</v>
      </c>
      <c r="F191" s="178" t="s">
        <v>268</v>
      </c>
      <c r="G191" s="179" t="s">
        <v>269</v>
      </c>
      <c r="H191" s="180">
        <v>24.754000000000001</v>
      </c>
      <c r="I191" s="181"/>
      <c r="J191" s="182">
        <f>ROUND(I191*H191,2)</f>
        <v>0</v>
      </c>
      <c r="K191" s="178" t="s">
        <v>137</v>
      </c>
      <c r="L191" s="42"/>
      <c r="M191" s="183" t="s">
        <v>20</v>
      </c>
      <c r="N191" s="184" t="s">
        <v>47</v>
      </c>
      <c r="O191" s="67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138</v>
      </c>
      <c r="AT191" s="187" t="s">
        <v>133</v>
      </c>
      <c r="AU191" s="187" t="s">
        <v>86</v>
      </c>
      <c r="AY191" s="20" t="s">
        <v>131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22</v>
      </c>
      <c r="BK191" s="188">
        <f>ROUND(I191*H191,2)</f>
        <v>0</v>
      </c>
      <c r="BL191" s="20" t="s">
        <v>138</v>
      </c>
      <c r="BM191" s="187" t="s">
        <v>270</v>
      </c>
    </row>
    <row r="192" spans="1:65" s="2" customFormat="1" ht="19.5">
      <c r="A192" s="37"/>
      <c r="B192" s="38"/>
      <c r="C192" s="39"/>
      <c r="D192" s="189" t="s">
        <v>140</v>
      </c>
      <c r="E192" s="39"/>
      <c r="F192" s="190" t="s">
        <v>271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140</v>
      </c>
      <c r="AU192" s="20" t="s">
        <v>86</v>
      </c>
    </row>
    <row r="193" spans="1:65" s="2" customFormat="1" ht="11.25">
      <c r="A193" s="37"/>
      <c r="B193" s="38"/>
      <c r="C193" s="39"/>
      <c r="D193" s="194" t="s">
        <v>142</v>
      </c>
      <c r="E193" s="39"/>
      <c r="F193" s="195" t="s">
        <v>272</v>
      </c>
      <c r="G193" s="39"/>
      <c r="H193" s="39"/>
      <c r="I193" s="191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142</v>
      </c>
      <c r="AU193" s="20" t="s">
        <v>86</v>
      </c>
    </row>
    <row r="194" spans="1:65" s="14" customFormat="1" ht="11.25">
      <c r="B194" s="206"/>
      <c r="C194" s="207"/>
      <c r="D194" s="189" t="s">
        <v>144</v>
      </c>
      <c r="E194" s="208" t="s">
        <v>20</v>
      </c>
      <c r="F194" s="209" t="s">
        <v>273</v>
      </c>
      <c r="G194" s="207"/>
      <c r="H194" s="210">
        <v>24.754000000000001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144</v>
      </c>
      <c r="AU194" s="216" t="s">
        <v>86</v>
      </c>
      <c r="AV194" s="14" t="s">
        <v>86</v>
      </c>
      <c r="AW194" s="14" t="s">
        <v>37</v>
      </c>
      <c r="AX194" s="14" t="s">
        <v>22</v>
      </c>
      <c r="AY194" s="216" t="s">
        <v>131</v>
      </c>
    </row>
    <row r="195" spans="1:65" s="2" customFormat="1" ht="16.5" customHeight="1">
      <c r="A195" s="37"/>
      <c r="B195" s="38"/>
      <c r="C195" s="176" t="s">
        <v>274</v>
      </c>
      <c r="D195" s="176" t="s">
        <v>133</v>
      </c>
      <c r="E195" s="177" t="s">
        <v>275</v>
      </c>
      <c r="F195" s="178" t="s">
        <v>276</v>
      </c>
      <c r="G195" s="179" t="s">
        <v>157</v>
      </c>
      <c r="H195" s="180">
        <v>22.821000000000002</v>
      </c>
      <c r="I195" s="181"/>
      <c r="J195" s="182">
        <f>ROUND(I195*H195,2)</f>
        <v>0</v>
      </c>
      <c r="K195" s="178" t="s">
        <v>137</v>
      </c>
      <c r="L195" s="42"/>
      <c r="M195" s="183" t="s">
        <v>20</v>
      </c>
      <c r="N195" s="184" t="s">
        <v>47</v>
      </c>
      <c r="O195" s="67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138</v>
      </c>
      <c r="AT195" s="187" t="s">
        <v>133</v>
      </c>
      <c r="AU195" s="187" t="s">
        <v>86</v>
      </c>
      <c r="AY195" s="20" t="s">
        <v>131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20" t="s">
        <v>22</v>
      </c>
      <c r="BK195" s="188">
        <f>ROUND(I195*H195,2)</f>
        <v>0</v>
      </c>
      <c r="BL195" s="20" t="s">
        <v>138</v>
      </c>
      <c r="BM195" s="187" t="s">
        <v>277</v>
      </c>
    </row>
    <row r="196" spans="1:65" s="2" customFormat="1" ht="19.5">
      <c r="A196" s="37"/>
      <c r="B196" s="38"/>
      <c r="C196" s="39"/>
      <c r="D196" s="189" t="s">
        <v>140</v>
      </c>
      <c r="E196" s="39"/>
      <c r="F196" s="190" t="s">
        <v>278</v>
      </c>
      <c r="G196" s="39"/>
      <c r="H196" s="39"/>
      <c r="I196" s="191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140</v>
      </c>
      <c r="AU196" s="20" t="s">
        <v>86</v>
      </c>
    </row>
    <row r="197" spans="1:65" s="2" customFormat="1" ht="11.25">
      <c r="A197" s="37"/>
      <c r="B197" s="38"/>
      <c r="C197" s="39"/>
      <c r="D197" s="194" t="s">
        <v>142</v>
      </c>
      <c r="E197" s="39"/>
      <c r="F197" s="195" t="s">
        <v>279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142</v>
      </c>
      <c r="AU197" s="20" t="s">
        <v>86</v>
      </c>
    </row>
    <row r="198" spans="1:65" s="13" customFormat="1" ht="11.25">
      <c r="B198" s="196"/>
      <c r="C198" s="197"/>
      <c r="D198" s="189" t="s">
        <v>144</v>
      </c>
      <c r="E198" s="198" t="s">
        <v>20</v>
      </c>
      <c r="F198" s="199" t="s">
        <v>280</v>
      </c>
      <c r="G198" s="197"/>
      <c r="H198" s="198" t="s">
        <v>20</v>
      </c>
      <c r="I198" s="200"/>
      <c r="J198" s="197"/>
      <c r="K198" s="197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144</v>
      </c>
      <c r="AU198" s="205" t="s">
        <v>86</v>
      </c>
      <c r="AV198" s="13" t="s">
        <v>22</v>
      </c>
      <c r="AW198" s="13" t="s">
        <v>37</v>
      </c>
      <c r="AX198" s="13" t="s">
        <v>76</v>
      </c>
      <c r="AY198" s="205" t="s">
        <v>131</v>
      </c>
    </row>
    <row r="199" spans="1:65" s="14" customFormat="1" ht="11.25">
      <c r="B199" s="206"/>
      <c r="C199" s="207"/>
      <c r="D199" s="189" t="s">
        <v>144</v>
      </c>
      <c r="E199" s="208" t="s">
        <v>20</v>
      </c>
      <c r="F199" s="209" t="s">
        <v>281</v>
      </c>
      <c r="G199" s="207"/>
      <c r="H199" s="210">
        <v>36.573</v>
      </c>
      <c r="I199" s="211"/>
      <c r="J199" s="207"/>
      <c r="K199" s="207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144</v>
      </c>
      <c r="AU199" s="216" t="s">
        <v>86</v>
      </c>
      <c r="AV199" s="14" t="s">
        <v>86</v>
      </c>
      <c r="AW199" s="14" t="s">
        <v>37</v>
      </c>
      <c r="AX199" s="14" t="s">
        <v>76</v>
      </c>
      <c r="AY199" s="216" t="s">
        <v>131</v>
      </c>
    </row>
    <row r="200" spans="1:65" s="14" customFormat="1" ht="11.25">
      <c r="B200" s="206"/>
      <c r="C200" s="207"/>
      <c r="D200" s="189" t="s">
        <v>144</v>
      </c>
      <c r="E200" s="208" t="s">
        <v>20</v>
      </c>
      <c r="F200" s="209" t="s">
        <v>282</v>
      </c>
      <c r="G200" s="207"/>
      <c r="H200" s="210">
        <v>-0.56200000000000006</v>
      </c>
      <c r="I200" s="211"/>
      <c r="J200" s="207"/>
      <c r="K200" s="207"/>
      <c r="L200" s="212"/>
      <c r="M200" s="213"/>
      <c r="N200" s="214"/>
      <c r="O200" s="214"/>
      <c r="P200" s="214"/>
      <c r="Q200" s="214"/>
      <c r="R200" s="214"/>
      <c r="S200" s="214"/>
      <c r="T200" s="215"/>
      <c r="AT200" s="216" t="s">
        <v>144</v>
      </c>
      <c r="AU200" s="216" t="s">
        <v>86</v>
      </c>
      <c r="AV200" s="14" t="s">
        <v>86</v>
      </c>
      <c r="AW200" s="14" t="s">
        <v>37</v>
      </c>
      <c r="AX200" s="14" t="s">
        <v>76</v>
      </c>
      <c r="AY200" s="216" t="s">
        <v>131</v>
      </c>
    </row>
    <row r="201" spans="1:65" s="14" customFormat="1" ht="11.25">
      <c r="B201" s="206"/>
      <c r="C201" s="207"/>
      <c r="D201" s="189" t="s">
        <v>144</v>
      </c>
      <c r="E201" s="208" t="s">
        <v>20</v>
      </c>
      <c r="F201" s="209" t="s">
        <v>283</v>
      </c>
      <c r="G201" s="207"/>
      <c r="H201" s="210">
        <v>-2.19</v>
      </c>
      <c r="I201" s="211"/>
      <c r="J201" s="207"/>
      <c r="K201" s="207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144</v>
      </c>
      <c r="AU201" s="216" t="s">
        <v>86</v>
      </c>
      <c r="AV201" s="14" t="s">
        <v>86</v>
      </c>
      <c r="AW201" s="14" t="s">
        <v>37</v>
      </c>
      <c r="AX201" s="14" t="s">
        <v>76</v>
      </c>
      <c r="AY201" s="216" t="s">
        <v>131</v>
      </c>
    </row>
    <row r="202" spans="1:65" s="14" customFormat="1" ht="11.25">
      <c r="B202" s="206"/>
      <c r="C202" s="207"/>
      <c r="D202" s="189" t="s">
        <v>144</v>
      </c>
      <c r="E202" s="208" t="s">
        <v>20</v>
      </c>
      <c r="F202" s="209" t="s">
        <v>284</v>
      </c>
      <c r="G202" s="207"/>
      <c r="H202" s="210">
        <v>-11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144</v>
      </c>
      <c r="AU202" s="216" t="s">
        <v>86</v>
      </c>
      <c r="AV202" s="14" t="s">
        <v>86</v>
      </c>
      <c r="AW202" s="14" t="s">
        <v>37</v>
      </c>
      <c r="AX202" s="14" t="s">
        <v>76</v>
      </c>
      <c r="AY202" s="216" t="s">
        <v>131</v>
      </c>
    </row>
    <row r="203" spans="1:65" s="16" customFormat="1" ht="11.25">
      <c r="B203" s="228"/>
      <c r="C203" s="229"/>
      <c r="D203" s="189" t="s">
        <v>144</v>
      </c>
      <c r="E203" s="230" t="s">
        <v>20</v>
      </c>
      <c r="F203" s="231" t="s">
        <v>173</v>
      </c>
      <c r="G203" s="229"/>
      <c r="H203" s="232">
        <v>22.821000000000002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144</v>
      </c>
      <c r="AU203" s="238" t="s">
        <v>86</v>
      </c>
      <c r="AV203" s="16" t="s">
        <v>154</v>
      </c>
      <c r="AW203" s="16" t="s">
        <v>37</v>
      </c>
      <c r="AX203" s="16" t="s">
        <v>76</v>
      </c>
      <c r="AY203" s="238" t="s">
        <v>131</v>
      </c>
    </row>
    <row r="204" spans="1:65" s="15" customFormat="1" ht="11.25">
      <c r="B204" s="217"/>
      <c r="C204" s="218"/>
      <c r="D204" s="189" t="s">
        <v>144</v>
      </c>
      <c r="E204" s="219" t="s">
        <v>20</v>
      </c>
      <c r="F204" s="220" t="s">
        <v>163</v>
      </c>
      <c r="G204" s="218"/>
      <c r="H204" s="221">
        <v>22.821000000000002</v>
      </c>
      <c r="I204" s="222"/>
      <c r="J204" s="218"/>
      <c r="K204" s="218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144</v>
      </c>
      <c r="AU204" s="227" t="s">
        <v>86</v>
      </c>
      <c r="AV204" s="15" t="s">
        <v>138</v>
      </c>
      <c r="AW204" s="15" t="s">
        <v>37</v>
      </c>
      <c r="AX204" s="15" t="s">
        <v>22</v>
      </c>
      <c r="AY204" s="227" t="s">
        <v>131</v>
      </c>
    </row>
    <row r="205" spans="1:65" s="2" customFormat="1" ht="16.5" customHeight="1">
      <c r="A205" s="37"/>
      <c r="B205" s="38"/>
      <c r="C205" s="176" t="s">
        <v>7</v>
      </c>
      <c r="D205" s="176" t="s">
        <v>133</v>
      </c>
      <c r="E205" s="177" t="s">
        <v>285</v>
      </c>
      <c r="F205" s="178" t="s">
        <v>286</v>
      </c>
      <c r="G205" s="179" t="s">
        <v>157</v>
      </c>
      <c r="H205" s="180">
        <v>2.19</v>
      </c>
      <c r="I205" s="181"/>
      <c r="J205" s="182">
        <f>ROUND(I205*H205,2)</f>
        <v>0</v>
      </c>
      <c r="K205" s="178" t="s">
        <v>137</v>
      </c>
      <c r="L205" s="42"/>
      <c r="M205" s="183" t="s">
        <v>20</v>
      </c>
      <c r="N205" s="184" t="s">
        <v>47</v>
      </c>
      <c r="O205" s="67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138</v>
      </c>
      <c r="AT205" s="187" t="s">
        <v>133</v>
      </c>
      <c r="AU205" s="187" t="s">
        <v>86</v>
      </c>
      <c r="AY205" s="20" t="s">
        <v>131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20" t="s">
        <v>22</v>
      </c>
      <c r="BK205" s="188">
        <f>ROUND(I205*H205,2)</f>
        <v>0</v>
      </c>
      <c r="BL205" s="20" t="s">
        <v>138</v>
      </c>
      <c r="BM205" s="187" t="s">
        <v>287</v>
      </c>
    </row>
    <row r="206" spans="1:65" s="2" customFormat="1" ht="19.5">
      <c r="A206" s="37"/>
      <c r="B206" s="38"/>
      <c r="C206" s="39"/>
      <c r="D206" s="189" t="s">
        <v>140</v>
      </c>
      <c r="E206" s="39"/>
      <c r="F206" s="190" t="s">
        <v>288</v>
      </c>
      <c r="G206" s="39"/>
      <c r="H206" s="39"/>
      <c r="I206" s="191"/>
      <c r="J206" s="39"/>
      <c r="K206" s="39"/>
      <c r="L206" s="42"/>
      <c r="M206" s="192"/>
      <c r="N206" s="193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140</v>
      </c>
      <c r="AU206" s="20" t="s">
        <v>86</v>
      </c>
    </row>
    <row r="207" spans="1:65" s="2" customFormat="1" ht="11.25">
      <c r="A207" s="37"/>
      <c r="B207" s="38"/>
      <c r="C207" s="39"/>
      <c r="D207" s="194" t="s">
        <v>142</v>
      </c>
      <c r="E207" s="39"/>
      <c r="F207" s="195" t="s">
        <v>289</v>
      </c>
      <c r="G207" s="39"/>
      <c r="H207" s="39"/>
      <c r="I207" s="191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142</v>
      </c>
      <c r="AU207" s="20" t="s">
        <v>86</v>
      </c>
    </row>
    <row r="208" spans="1:65" s="13" customFormat="1" ht="11.25">
      <c r="B208" s="196"/>
      <c r="C208" s="197"/>
      <c r="D208" s="189" t="s">
        <v>144</v>
      </c>
      <c r="E208" s="198" t="s">
        <v>20</v>
      </c>
      <c r="F208" s="199" t="s">
        <v>170</v>
      </c>
      <c r="G208" s="197"/>
      <c r="H208" s="198" t="s">
        <v>20</v>
      </c>
      <c r="I208" s="200"/>
      <c r="J208" s="197"/>
      <c r="K208" s="197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144</v>
      </c>
      <c r="AU208" s="205" t="s">
        <v>86</v>
      </c>
      <c r="AV208" s="13" t="s">
        <v>22</v>
      </c>
      <c r="AW208" s="13" t="s">
        <v>37</v>
      </c>
      <c r="AX208" s="13" t="s">
        <v>76</v>
      </c>
      <c r="AY208" s="205" t="s">
        <v>131</v>
      </c>
    </row>
    <row r="209" spans="1:65" s="14" customFormat="1" ht="11.25">
      <c r="B209" s="206"/>
      <c r="C209" s="207"/>
      <c r="D209" s="189" t="s">
        <v>144</v>
      </c>
      <c r="E209" s="208" t="s">
        <v>20</v>
      </c>
      <c r="F209" s="209" t="s">
        <v>290</v>
      </c>
      <c r="G209" s="207"/>
      <c r="H209" s="210">
        <v>1.46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144</v>
      </c>
      <c r="AU209" s="216" t="s">
        <v>86</v>
      </c>
      <c r="AV209" s="14" t="s">
        <v>86</v>
      </c>
      <c r="AW209" s="14" t="s">
        <v>37</v>
      </c>
      <c r="AX209" s="14" t="s">
        <v>76</v>
      </c>
      <c r="AY209" s="216" t="s">
        <v>131</v>
      </c>
    </row>
    <row r="210" spans="1:65" s="14" customFormat="1" ht="11.25">
      <c r="B210" s="206"/>
      <c r="C210" s="207"/>
      <c r="D210" s="189" t="s">
        <v>144</v>
      </c>
      <c r="E210" s="208" t="s">
        <v>20</v>
      </c>
      <c r="F210" s="209" t="s">
        <v>291</v>
      </c>
      <c r="G210" s="207"/>
      <c r="H210" s="210">
        <v>0.73</v>
      </c>
      <c r="I210" s="211"/>
      <c r="J210" s="207"/>
      <c r="K210" s="207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144</v>
      </c>
      <c r="AU210" s="216" t="s">
        <v>86</v>
      </c>
      <c r="AV210" s="14" t="s">
        <v>86</v>
      </c>
      <c r="AW210" s="14" t="s">
        <v>37</v>
      </c>
      <c r="AX210" s="14" t="s">
        <v>76</v>
      </c>
      <c r="AY210" s="216" t="s">
        <v>131</v>
      </c>
    </row>
    <row r="211" spans="1:65" s="15" customFormat="1" ht="11.25">
      <c r="B211" s="217"/>
      <c r="C211" s="218"/>
      <c r="D211" s="189" t="s">
        <v>144</v>
      </c>
      <c r="E211" s="219" t="s">
        <v>20</v>
      </c>
      <c r="F211" s="220" t="s">
        <v>163</v>
      </c>
      <c r="G211" s="218"/>
      <c r="H211" s="221">
        <v>2.19</v>
      </c>
      <c r="I211" s="222"/>
      <c r="J211" s="218"/>
      <c r="K211" s="218"/>
      <c r="L211" s="223"/>
      <c r="M211" s="224"/>
      <c r="N211" s="225"/>
      <c r="O211" s="225"/>
      <c r="P211" s="225"/>
      <c r="Q211" s="225"/>
      <c r="R211" s="225"/>
      <c r="S211" s="225"/>
      <c r="T211" s="226"/>
      <c r="AT211" s="227" t="s">
        <v>144</v>
      </c>
      <c r="AU211" s="227" t="s">
        <v>86</v>
      </c>
      <c r="AV211" s="15" t="s">
        <v>138</v>
      </c>
      <c r="AW211" s="15" t="s">
        <v>37</v>
      </c>
      <c r="AX211" s="15" t="s">
        <v>22</v>
      </c>
      <c r="AY211" s="227" t="s">
        <v>131</v>
      </c>
    </row>
    <row r="212" spans="1:65" s="2" customFormat="1" ht="16.5" customHeight="1">
      <c r="A212" s="37"/>
      <c r="B212" s="38"/>
      <c r="C212" s="239" t="s">
        <v>292</v>
      </c>
      <c r="D212" s="239" t="s">
        <v>293</v>
      </c>
      <c r="E212" s="240" t="s">
        <v>294</v>
      </c>
      <c r="F212" s="241" t="s">
        <v>295</v>
      </c>
      <c r="G212" s="242" t="s">
        <v>269</v>
      </c>
      <c r="H212" s="243">
        <v>4.1609999999999996</v>
      </c>
      <c r="I212" s="244"/>
      <c r="J212" s="245">
        <f>ROUND(I212*H212,2)</f>
        <v>0</v>
      </c>
      <c r="K212" s="241" t="s">
        <v>20</v>
      </c>
      <c r="L212" s="246"/>
      <c r="M212" s="247" t="s">
        <v>20</v>
      </c>
      <c r="N212" s="248" t="s">
        <v>47</v>
      </c>
      <c r="O212" s="67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199</v>
      </c>
      <c r="AT212" s="187" t="s">
        <v>293</v>
      </c>
      <c r="AU212" s="187" t="s">
        <v>86</v>
      </c>
      <c r="AY212" s="20" t="s">
        <v>131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20" t="s">
        <v>22</v>
      </c>
      <c r="BK212" s="188">
        <f>ROUND(I212*H212,2)</f>
        <v>0</v>
      </c>
      <c r="BL212" s="20" t="s">
        <v>138</v>
      </c>
      <c r="BM212" s="187" t="s">
        <v>296</v>
      </c>
    </row>
    <row r="213" spans="1:65" s="2" customFormat="1" ht="11.25">
      <c r="A213" s="37"/>
      <c r="B213" s="38"/>
      <c r="C213" s="39"/>
      <c r="D213" s="189" t="s">
        <v>140</v>
      </c>
      <c r="E213" s="39"/>
      <c r="F213" s="190" t="s">
        <v>295</v>
      </c>
      <c r="G213" s="39"/>
      <c r="H213" s="39"/>
      <c r="I213" s="191"/>
      <c r="J213" s="39"/>
      <c r="K213" s="39"/>
      <c r="L213" s="42"/>
      <c r="M213" s="192"/>
      <c r="N213" s="193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140</v>
      </c>
      <c r="AU213" s="20" t="s">
        <v>86</v>
      </c>
    </row>
    <row r="214" spans="1:65" s="14" customFormat="1" ht="11.25">
      <c r="B214" s="206"/>
      <c r="C214" s="207"/>
      <c r="D214" s="189" t="s">
        <v>144</v>
      </c>
      <c r="E214" s="208" t="s">
        <v>20</v>
      </c>
      <c r="F214" s="209" t="s">
        <v>297</v>
      </c>
      <c r="G214" s="207"/>
      <c r="H214" s="210">
        <v>4.1609999999999996</v>
      </c>
      <c r="I214" s="211"/>
      <c r="J214" s="207"/>
      <c r="K214" s="207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144</v>
      </c>
      <c r="AU214" s="216" t="s">
        <v>86</v>
      </c>
      <c r="AV214" s="14" t="s">
        <v>86</v>
      </c>
      <c r="AW214" s="14" t="s">
        <v>37</v>
      </c>
      <c r="AX214" s="14" t="s">
        <v>22</v>
      </c>
      <c r="AY214" s="216" t="s">
        <v>131</v>
      </c>
    </row>
    <row r="215" spans="1:65" s="12" customFormat="1" ht="22.9" customHeight="1">
      <c r="B215" s="160"/>
      <c r="C215" s="161"/>
      <c r="D215" s="162" t="s">
        <v>75</v>
      </c>
      <c r="E215" s="174" t="s">
        <v>154</v>
      </c>
      <c r="F215" s="174" t="s">
        <v>298</v>
      </c>
      <c r="G215" s="161"/>
      <c r="H215" s="161"/>
      <c r="I215" s="164"/>
      <c r="J215" s="175">
        <f>BK215</f>
        <v>0</v>
      </c>
      <c r="K215" s="161"/>
      <c r="L215" s="166"/>
      <c r="M215" s="167"/>
      <c r="N215" s="168"/>
      <c r="O215" s="168"/>
      <c r="P215" s="169">
        <f>SUM(P216:P230)</f>
        <v>0</v>
      </c>
      <c r="Q215" s="168"/>
      <c r="R215" s="169">
        <f>SUM(R216:R230)</f>
        <v>9.1340000000000003</v>
      </c>
      <c r="S215" s="168"/>
      <c r="T215" s="170">
        <f>SUM(T216:T230)</f>
        <v>0</v>
      </c>
      <c r="AR215" s="171" t="s">
        <v>22</v>
      </c>
      <c r="AT215" s="172" t="s">
        <v>75</v>
      </c>
      <c r="AU215" s="172" t="s">
        <v>22</v>
      </c>
      <c r="AY215" s="171" t="s">
        <v>131</v>
      </c>
      <c r="BK215" s="173">
        <f>SUM(BK216:BK230)</f>
        <v>0</v>
      </c>
    </row>
    <row r="216" spans="1:65" s="2" customFormat="1" ht="16.5" customHeight="1">
      <c r="A216" s="37"/>
      <c r="B216" s="38"/>
      <c r="C216" s="176" t="s">
        <v>299</v>
      </c>
      <c r="D216" s="176" t="s">
        <v>133</v>
      </c>
      <c r="E216" s="177" t="s">
        <v>300</v>
      </c>
      <c r="F216" s="178" t="s">
        <v>301</v>
      </c>
      <c r="G216" s="179" t="s">
        <v>302</v>
      </c>
      <c r="H216" s="180">
        <v>1</v>
      </c>
      <c r="I216" s="181"/>
      <c r="J216" s="182">
        <f>ROUND(I216*H216,2)</f>
        <v>0</v>
      </c>
      <c r="K216" s="178" t="s">
        <v>137</v>
      </c>
      <c r="L216" s="42"/>
      <c r="M216" s="183" t="s">
        <v>20</v>
      </c>
      <c r="N216" s="184" t="s">
        <v>47</v>
      </c>
      <c r="O216" s="67"/>
      <c r="P216" s="185">
        <f>O216*H216</f>
        <v>0</v>
      </c>
      <c r="Q216" s="185">
        <v>2E-3</v>
      </c>
      <c r="R216" s="185">
        <f>Q216*H216</f>
        <v>2E-3</v>
      </c>
      <c r="S216" s="185">
        <v>0</v>
      </c>
      <c r="T216" s="18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7" t="s">
        <v>138</v>
      </c>
      <c r="AT216" s="187" t="s">
        <v>133</v>
      </c>
      <c r="AU216" s="187" t="s">
        <v>86</v>
      </c>
      <c r="AY216" s="20" t="s">
        <v>131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20" t="s">
        <v>22</v>
      </c>
      <c r="BK216" s="188">
        <f>ROUND(I216*H216,2)</f>
        <v>0</v>
      </c>
      <c r="BL216" s="20" t="s">
        <v>138</v>
      </c>
      <c r="BM216" s="187" t="s">
        <v>303</v>
      </c>
    </row>
    <row r="217" spans="1:65" s="2" customFormat="1" ht="11.25">
      <c r="A217" s="37"/>
      <c r="B217" s="38"/>
      <c r="C217" s="39"/>
      <c r="D217" s="189" t="s">
        <v>140</v>
      </c>
      <c r="E217" s="39"/>
      <c r="F217" s="190" t="s">
        <v>304</v>
      </c>
      <c r="G217" s="39"/>
      <c r="H217" s="39"/>
      <c r="I217" s="191"/>
      <c r="J217" s="39"/>
      <c r="K217" s="39"/>
      <c r="L217" s="42"/>
      <c r="M217" s="192"/>
      <c r="N217" s="193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140</v>
      </c>
      <c r="AU217" s="20" t="s">
        <v>86</v>
      </c>
    </row>
    <row r="218" spans="1:65" s="2" customFormat="1" ht="11.25">
      <c r="A218" s="37"/>
      <c r="B218" s="38"/>
      <c r="C218" s="39"/>
      <c r="D218" s="194" t="s">
        <v>142</v>
      </c>
      <c r="E218" s="39"/>
      <c r="F218" s="195" t="s">
        <v>305</v>
      </c>
      <c r="G218" s="39"/>
      <c r="H218" s="39"/>
      <c r="I218" s="191"/>
      <c r="J218" s="39"/>
      <c r="K218" s="39"/>
      <c r="L218" s="42"/>
      <c r="M218" s="192"/>
      <c r="N218" s="193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142</v>
      </c>
      <c r="AU218" s="20" t="s">
        <v>86</v>
      </c>
    </row>
    <row r="219" spans="1:65" s="2" customFormat="1" ht="16.5" customHeight="1">
      <c r="A219" s="37"/>
      <c r="B219" s="38"/>
      <c r="C219" s="239" t="s">
        <v>306</v>
      </c>
      <c r="D219" s="239" t="s">
        <v>293</v>
      </c>
      <c r="E219" s="240" t="s">
        <v>307</v>
      </c>
      <c r="F219" s="241" t="s">
        <v>308</v>
      </c>
      <c r="G219" s="242" t="s">
        <v>302</v>
      </c>
      <c r="H219" s="243">
        <v>1</v>
      </c>
      <c r="I219" s="244"/>
      <c r="J219" s="245">
        <f>ROUND(I219*H219,2)</f>
        <v>0</v>
      </c>
      <c r="K219" s="241" t="s">
        <v>137</v>
      </c>
      <c r="L219" s="246"/>
      <c r="M219" s="247" t="s">
        <v>20</v>
      </c>
      <c r="N219" s="248" t="s">
        <v>47</v>
      </c>
      <c r="O219" s="67"/>
      <c r="P219" s="185">
        <f>O219*H219</f>
        <v>0</v>
      </c>
      <c r="Q219" s="185">
        <v>7.06</v>
      </c>
      <c r="R219" s="185">
        <f>Q219*H219</f>
        <v>7.06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199</v>
      </c>
      <c r="AT219" s="187" t="s">
        <v>293</v>
      </c>
      <c r="AU219" s="187" t="s">
        <v>86</v>
      </c>
      <c r="AY219" s="20" t="s">
        <v>131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22</v>
      </c>
      <c r="BK219" s="188">
        <f>ROUND(I219*H219,2)</f>
        <v>0</v>
      </c>
      <c r="BL219" s="20" t="s">
        <v>138</v>
      </c>
      <c r="BM219" s="187" t="s">
        <v>309</v>
      </c>
    </row>
    <row r="220" spans="1:65" s="2" customFormat="1" ht="11.25">
      <c r="A220" s="37"/>
      <c r="B220" s="38"/>
      <c r="C220" s="39"/>
      <c r="D220" s="189" t="s">
        <v>140</v>
      </c>
      <c r="E220" s="39"/>
      <c r="F220" s="190" t="s">
        <v>308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140</v>
      </c>
      <c r="AU220" s="20" t="s">
        <v>86</v>
      </c>
    </row>
    <row r="221" spans="1:65" s="14" customFormat="1" ht="11.25">
      <c r="B221" s="206"/>
      <c r="C221" s="207"/>
      <c r="D221" s="189" t="s">
        <v>144</v>
      </c>
      <c r="E221" s="208" t="s">
        <v>20</v>
      </c>
      <c r="F221" s="209" t="s">
        <v>310</v>
      </c>
      <c r="G221" s="207"/>
      <c r="H221" s="210">
        <v>1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144</v>
      </c>
      <c r="AU221" s="216" t="s">
        <v>86</v>
      </c>
      <c r="AV221" s="14" t="s">
        <v>86</v>
      </c>
      <c r="AW221" s="14" t="s">
        <v>37</v>
      </c>
      <c r="AX221" s="14" t="s">
        <v>22</v>
      </c>
      <c r="AY221" s="216" t="s">
        <v>131</v>
      </c>
    </row>
    <row r="222" spans="1:65" s="2" customFormat="1" ht="16.5" customHeight="1">
      <c r="A222" s="37"/>
      <c r="B222" s="38"/>
      <c r="C222" s="176" t="s">
        <v>311</v>
      </c>
      <c r="D222" s="176" t="s">
        <v>133</v>
      </c>
      <c r="E222" s="177" t="s">
        <v>312</v>
      </c>
      <c r="F222" s="178" t="s">
        <v>313</v>
      </c>
      <c r="G222" s="179" t="s">
        <v>302</v>
      </c>
      <c r="H222" s="180">
        <v>1</v>
      </c>
      <c r="I222" s="181"/>
      <c r="J222" s="182">
        <f>ROUND(I222*H222,2)</f>
        <v>0</v>
      </c>
      <c r="K222" s="178" t="s">
        <v>137</v>
      </c>
      <c r="L222" s="42"/>
      <c r="M222" s="183" t="s">
        <v>20</v>
      </c>
      <c r="N222" s="184" t="s">
        <v>47</v>
      </c>
      <c r="O222" s="67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138</v>
      </c>
      <c r="AT222" s="187" t="s">
        <v>133</v>
      </c>
      <c r="AU222" s="187" t="s">
        <v>86</v>
      </c>
      <c r="AY222" s="20" t="s">
        <v>131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22</v>
      </c>
      <c r="BK222" s="188">
        <f>ROUND(I222*H222,2)</f>
        <v>0</v>
      </c>
      <c r="BL222" s="20" t="s">
        <v>138</v>
      </c>
      <c r="BM222" s="187" t="s">
        <v>314</v>
      </c>
    </row>
    <row r="223" spans="1:65" s="2" customFormat="1" ht="11.25">
      <c r="A223" s="37"/>
      <c r="B223" s="38"/>
      <c r="C223" s="39"/>
      <c r="D223" s="189" t="s">
        <v>140</v>
      </c>
      <c r="E223" s="39"/>
      <c r="F223" s="190" t="s">
        <v>315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140</v>
      </c>
      <c r="AU223" s="20" t="s">
        <v>86</v>
      </c>
    </row>
    <row r="224" spans="1:65" s="2" customFormat="1" ht="11.25">
      <c r="A224" s="37"/>
      <c r="B224" s="38"/>
      <c r="C224" s="39"/>
      <c r="D224" s="194" t="s">
        <v>142</v>
      </c>
      <c r="E224" s="39"/>
      <c r="F224" s="195" t="s">
        <v>316</v>
      </c>
      <c r="G224" s="39"/>
      <c r="H224" s="39"/>
      <c r="I224" s="191"/>
      <c r="J224" s="39"/>
      <c r="K224" s="39"/>
      <c r="L224" s="42"/>
      <c r="M224" s="192"/>
      <c r="N224" s="193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142</v>
      </c>
      <c r="AU224" s="20" t="s">
        <v>86</v>
      </c>
    </row>
    <row r="225" spans="1:65" s="2" customFormat="1" ht="21.75" customHeight="1">
      <c r="A225" s="37"/>
      <c r="B225" s="38"/>
      <c r="C225" s="239" t="s">
        <v>317</v>
      </c>
      <c r="D225" s="239" t="s">
        <v>293</v>
      </c>
      <c r="E225" s="240" t="s">
        <v>318</v>
      </c>
      <c r="F225" s="241" t="s">
        <v>319</v>
      </c>
      <c r="G225" s="242" t="s">
        <v>302</v>
      </c>
      <c r="H225" s="243">
        <v>1</v>
      </c>
      <c r="I225" s="244"/>
      <c r="J225" s="245">
        <f>ROUND(I225*H225,2)</f>
        <v>0</v>
      </c>
      <c r="K225" s="241" t="s">
        <v>137</v>
      </c>
      <c r="L225" s="246"/>
      <c r="M225" s="247" t="s">
        <v>20</v>
      </c>
      <c r="N225" s="248" t="s">
        <v>47</v>
      </c>
      <c r="O225" s="67"/>
      <c r="P225" s="185">
        <f>O225*H225</f>
        <v>0</v>
      </c>
      <c r="Q225" s="185">
        <v>2.0699999999999998</v>
      </c>
      <c r="R225" s="185">
        <f>Q225*H225</f>
        <v>2.0699999999999998</v>
      </c>
      <c r="S225" s="185">
        <v>0</v>
      </c>
      <c r="T225" s="18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7" t="s">
        <v>199</v>
      </c>
      <c r="AT225" s="187" t="s">
        <v>293</v>
      </c>
      <c r="AU225" s="187" t="s">
        <v>86</v>
      </c>
      <c r="AY225" s="20" t="s">
        <v>131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20" t="s">
        <v>22</v>
      </c>
      <c r="BK225" s="188">
        <f>ROUND(I225*H225,2)</f>
        <v>0</v>
      </c>
      <c r="BL225" s="20" t="s">
        <v>138</v>
      </c>
      <c r="BM225" s="187" t="s">
        <v>320</v>
      </c>
    </row>
    <row r="226" spans="1:65" s="2" customFormat="1" ht="11.25">
      <c r="A226" s="37"/>
      <c r="B226" s="38"/>
      <c r="C226" s="39"/>
      <c r="D226" s="189" t="s">
        <v>140</v>
      </c>
      <c r="E226" s="39"/>
      <c r="F226" s="190" t="s">
        <v>319</v>
      </c>
      <c r="G226" s="39"/>
      <c r="H226" s="39"/>
      <c r="I226" s="191"/>
      <c r="J226" s="39"/>
      <c r="K226" s="39"/>
      <c r="L226" s="42"/>
      <c r="M226" s="192"/>
      <c r="N226" s="193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140</v>
      </c>
      <c r="AU226" s="20" t="s">
        <v>86</v>
      </c>
    </row>
    <row r="227" spans="1:65" s="14" customFormat="1" ht="11.25">
      <c r="B227" s="206"/>
      <c r="C227" s="207"/>
      <c r="D227" s="189" t="s">
        <v>144</v>
      </c>
      <c r="E227" s="208" t="s">
        <v>20</v>
      </c>
      <c r="F227" s="209" t="s">
        <v>310</v>
      </c>
      <c r="G227" s="207"/>
      <c r="H227" s="210">
        <v>1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144</v>
      </c>
      <c r="AU227" s="216" t="s">
        <v>86</v>
      </c>
      <c r="AV227" s="14" t="s">
        <v>86</v>
      </c>
      <c r="AW227" s="14" t="s">
        <v>37</v>
      </c>
      <c r="AX227" s="14" t="s">
        <v>22</v>
      </c>
      <c r="AY227" s="216" t="s">
        <v>131</v>
      </c>
    </row>
    <row r="228" spans="1:65" s="2" customFormat="1" ht="16.5" customHeight="1">
      <c r="A228" s="37"/>
      <c r="B228" s="38"/>
      <c r="C228" s="239" t="s">
        <v>321</v>
      </c>
      <c r="D228" s="239" t="s">
        <v>293</v>
      </c>
      <c r="E228" s="240" t="s">
        <v>322</v>
      </c>
      <c r="F228" s="241" t="s">
        <v>323</v>
      </c>
      <c r="G228" s="242" t="s">
        <v>302</v>
      </c>
      <c r="H228" s="243">
        <v>1</v>
      </c>
      <c r="I228" s="244"/>
      <c r="J228" s="245">
        <f>ROUND(I228*H228,2)</f>
        <v>0</v>
      </c>
      <c r="K228" s="241" t="s">
        <v>137</v>
      </c>
      <c r="L228" s="246"/>
      <c r="M228" s="247" t="s">
        <v>20</v>
      </c>
      <c r="N228" s="248" t="s">
        <v>47</v>
      </c>
      <c r="O228" s="67"/>
      <c r="P228" s="185">
        <f>O228*H228</f>
        <v>0</v>
      </c>
      <c r="Q228" s="185">
        <v>2E-3</v>
      </c>
      <c r="R228" s="185">
        <f>Q228*H228</f>
        <v>2E-3</v>
      </c>
      <c r="S228" s="185">
        <v>0</v>
      </c>
      <c r="T228" s="18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199</v>
      </c>
      <c r="AT228" s="187" t="s">
        <v>293</v>
      </c>
      <c r="AU228" s="187" t="s">
        <v>86</v>
      </c>
      <c r="AY228" s="20" t="s">
        <v>131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22</v>
      </c>
      <c r="BK228" s="188">
        <f>ROUND(I228*H228,2)</f>
        <v>0</v>
      </c>
      <c r="BL228" s="20" t="s">
        <v>138</v>
      </c>
      <c r="BM228" s="187" t="s">
        <v>324</v>
      </c>
    </row>
    <row r="229" spans="1:65" s="2" customFormat="1" ht="11.25">
      <c r="A229" s="37"/>
      <c r="B229" s="38"/>
      <c r="C229" s="39"/>
      <c r="D229" s="189" t="s">
        <v>140</v>
      </c>
      <c r="E229" s="39"/>
      <c r="F229" s="190" t="s">
        <v>323</v>
      </c>
      <c r="G229" s="39"/>
      <c r="H229" s="39"/>
      <c r="I229" s="191"/>
      <c r="J229" s="39"/>
      <c r="K229" s="39"/>
      <c r="L229" s="42"/>
      <c r="M229" s="192"/>
      <c r="N229" s="193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140</v>
      </c>
      <c r="AU229" s="20" t="s">
        <v>86</v>
      </c>
    </row>
    <row r="230" spans="1:65" s="14" customFormat="1" ht="11.25">
      <c r="B230" s="206"/>
      <c r="C230" s="207"/>
      <c r="D230" s="189" t="s">
        <v>144</v>
      </c>
      <c r="E230" s="208" t="s">
        <v>20</v>
      </c>
      <c r="F230" s="209" t="s">
        <v>310</v>
      </c>
      <c r="G230" s="207"/>
      <c r="H230" s="210">
        <v>1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144</v>
      </c>
      <c r="AU230" s="216" t="s">
        <v>86</v>
      </c>
      <c r="AV230" s="14" t="s">
        <v>86</v>
      </c>
      <c r="AW230" s="14" t="s">
        <v>37</v>
      </c>
      <c r="AX230" s="14" t="s">
        <v>22</v>
      </c>
      <c r="AY230" s="216" t="s">
        <v>131</v>
      </c>
    </row>
    <row r="231" spans="1:65" s="12" customFormat="1" ht="22.9" customHeight="1">
      <c r="B231" s="160"/>
      <c r="C231" s="161"/>
      <c r="D231" s="162" t="s">
        <v>75</v>
      </c>
      <c r="E231" s="174" t="s">
        <v>138</v>
      </c>
      <c r="F231" s="174" t="s">
        <v>325</v>
      </c>
      <c r="G231" s="161"/>
      <c r="H231" s="161"/>
      <c r="I231" s="164"/>
      <c r="J231" s="175">
        <f>BK231</f>
        <v>0</v>
      </c>
      <c r="K231" s="161"/>
      <c r="L231" s="166"/>
      <c r="M231" s="167"/>
      <c r="N231" s="168"/>
      <c r="O231" s="168"/>
      <c r="P231" s="169">
        <f>SUM(P232:P241)</f>
        <v>0</v>
      </c>
      <c r="Q231" s="168"/>
      <c r="R231" s="169">
        <f>SUM(R232:R241)</f>
        <v>0</v>
      </c>
      <c r="S231" s="168"/>
      <c r="T231" s="170">
        <f>SUM(T232:T241)</f>
        <v>0</v>
      </c>
      <c r="AR231" s="171" t="s">
        <v>22</v>
      </c>
      <c r="AT231" s="172" t="s">
        <v>75</v>
      </c>
      <c r="AU231" s="172" t="s">
        <v>22</v>
      </c>
      <c r="AY231" s="171" t="s">
        <v>131</v>
      </c>
      <c r="BK231" s="173">
        <f>SUM(BK232:BK241)</f>
        <v>0</v>
      </c>
    </row>
    <row r="232" spans="1:65" s="2" customFormat="1" ht="16.5" customHeight="1">
      <c r="A232" s="37"/>
      <c r="B232" s="38"/>
      <c r="C232" s="176" t="s">
        <v>326</v>
      </c>
      <c r="D232" s="176" t="s">
        <v>133</v>
      </c>
      <c r="E232" s="177" t="s">
        <v>327</v>
      </c>
      <c r="F232" s="178" t="s">
        <v>328</v>
      </c>
      <c r="G232" s="179" t="s">
        <v>157</v>
      </c>
      <c r="H232" s="180">
        <v>0.56200000000000006</v>
      </c>
      <c r="I232" s="181"/>
      <c r="J232" s="182">
        <f>ROUND(I232*H232,2)</f>
        <v>0</v>
      </c>
      <c r="K232" s="178" t="s">
        <v>137</v>
      </c>
      <c r="L232" s="42"/>
      <c r="M232" s="183" t="s">
        <v>20</v>
      </c>
      <c r="N232" s="184" t="s">
        <v>47</v>
      </c>
      <c r="O232" s="67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7" t="s">
        <v>138</v>
      </c>
      <c r="AT232" s="187" t="s">
        <v>133</v>
      </c>
      <c r="AU232" s="187" t="s">
        <v>86</v>
      </c>
      <c r="AY232" s="20" t="s">
        <v>131</v>
      </c>
      <c r="BE232" s="188">
        <f>IF(N232="základní",J232,0)</f>
        <v>0</v>
      </c>
      <c r="BF232" s="188">
        <f>IF(N232="snížená",J232,0)</f>
        <v>0</v>
      </c>
      <c r="BG232" s="188">
        <f>IF(N232="zákl. přenesená",J232,0)</f>
        <v>0</v>
      </c>
      <c r="BH232" s="188">
        <f>IF(N232="sníž. přenesená",J232,0)</f>
        <v>0</v>
      </c>
      <c r="BI232" s="188">
        <f>IF(N232="nulová",J232,0)</f>
        <v>0</v>
      </c>
      <c r="BJ232" s="20" t="s">
        <v>22</v>
      </c>
      <c r="BK232" s="188">
        <f>ROUND(I232*H232,2)</f>
        <v>0</v>
      </c>
      <c r="BL232" s="20" t="s">
        <v>138</v>
      </c>
      <c r="BM232" s="187" t="s">
        <v>329</v>
      </c>
    </row>
    <row r="233" spans="1:65" s="2" customFormat="1" ht="11.25">
      <c r="A233" s="37"/>
      <c r="B233" s="38"/>
      <c r="C233" s="39"/>
      <c r="D233" s="189" t="s">
        <v>140</v>
      </c>
      <c r="E233" s="39"/>
      <c r="F233" s="190" t="s">
        <v>330</v>
      </c>
      <c r="G233" s="39"/>
      <c r="H233" s="39"/>
      <c r="I233" s="191"/>
      <c r="J233" s="39"/>
      <c r="K233" s="39"/>
      <c r="L233" s="42"/>
      <c r="M233" s="192"/>
      <c r="N233" s="193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140</v>
      </c>
      <c r="AU233" s="20" t="s">
        <v>86</v>
      </c>
    </row>
    <row r="234" spans="1:65" s="2" customFormat="1" ht="11.25">
      <c r="A234" s="37"/>
      <c r="B234" s="38"/>
      <c r="C234" s="39"/>
      <c r="D234" s="194" t="s">
        <v>142</v>
      </c>
      <c r="E234" s="39"/>
      <c r="F234" s="195" t="s">
        <v>331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142</v>
      </c>
      <c r="AU234" s="20" t="s">
        <v>86</v>
      </c>
    </row>
    <row r="235" spans="1:65" s="13" customFormat="1" ht="11.25">
      <c r="B235" s="196"/>
      <c r="C235" s="197"/>
      <c r="D235" s="189" t="s">
        <v>144</v>
      </c>
      <c r="E235" s="198" t="s">
        <v>20</v>
      </c>
      <c r="F235" s="199" t="s">
        <v>170</v>
      </c>
      <c r="G235" s="197"/>
      <c r="H235" s="198" t="s">
        <v>20</v>
      </c>
      <c r="I235" s="200"/>
      <c r="J235" s="197"/>
      <c r="K235" s="197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144</v>
      </c>
      <c r="AU235" s="205" t="s">
        <v>86</v>
      </c>
      <c r="AV235" s="13" t="s">
        <v>22</v>
      </c>
      <c r="AW235" s="13" t="s">
        <v>37</v>
      </c>
      <c r="AX235" s="13" t="s">
        <v>76</v>
      </c>
      <c r="AY235" s="205" t="s">
        <v>131</v>
      </c>
    </row>
    <row r="236" spans="1:65" s="14" customFormat="1" ht="11.25">
      <c r="B236" s="206"/>
      <c r="C236" s="207"/>
      <c r="D236" s="189" t="s">
        <v>144</v>
      </c>
      <c r="E236" s="208" t="s">
        <v>20</v>
      </c>
      <c r="F236" s="209" t="s">
        <v>332</v>
      </c>
      <c r="G236" s="207"/>
      <c r="H236" s="210">
        <v>0.56200000000000006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144</v>
      </c>
      <c r="AU236" s="216" t="s">
        <v>86</v>
      </c>
      <c r="AV236" s="14" t="s">
        <v>86</v>
      </c>
      <c r="AW236" s="14" t="s">
        <v>37</v>
      </c>
      <c r="AX236" s="14" t="s">
        <v>76</v>
      </c>
      <c r="AY236" s="216" t="s">
        <v>131</v>
      </c>
    </row>
    <row r="237" spans="1:65" s="15" customFormat="1" ht="11.25">
      <c r="B237" s="217"/>
      <c r="C237" s="218"/>
      <c r="D237" s="189" t="s">
        <v>144</v>
      </c>
      <c r="E237" s="219" t="s">
        <v>20</v>
      </c>
      <c r="F237" s="220" t="s">
        <v>163</v>
      </c>
      <c r="G237" s="218"/>
      <c r="H237" s="221">
        <v>0.56200000000000006</v>
      </c>
      <c r="I237" s="222"/>
      <c r="J237" s="218"/>
      <c r="K237" s="218"/>
      <c r="L237" s="223"/>
      <c r="M237" s="224"/>
      <c r="N237" s="225"/>
      <c r="O237" s="225"/>
      <c r="P237" s="225"/>
      <c r="Q237" s="225"/>
      <c r="R237" s="225"/>
      <c r="S237" s="225"/>
      <c r="T237" s="226"/>
      <c r="AT237" s="227" t="s">
        <v>144</v>
      </c>
      <c r="AU237" s="227" t="s">
        <v>86</v>
      </c>
      <c r="AV237" s="15" t="s">
        <v>138</v>
      </c>
      <c r="AW237" s="15" t="s">
        <v>37</v>
      </c>
      <c r="AX237" s="15" t="s">
        <v>22</v>
      </c>
      <c r="AY237" s="227" t="s">
        <v>131</v>
      </c>
    </row>
    <row r="238" spans="1:65" s="2" customFormat="1" ht="21.75" customHeight="1">
      <c r="A238" s="37"/>
      <c r="B238" s="38"/>
      <c r="C238" s="176" t="s">
        <v>333</v>
      </c>
      <c r="D238" s="176" t="s">
        <v>133</v>
      </c>
      <c r="E238" s="177" t="s">
        <v>334</v>
      </c>
      <c r="F238" s="178" t="s">
        <v>335</v>
      </c>
      <c r="G238" s="179" t="s">
        <v>157</v>
      </c>
      <c r="H238" s="180">
        <v>0.39200000000000002</v>
      </c>
      <c r="I238" s="181"/>
      <c r="J238" s="182">
        <f>ROUND(I238*H238,2)</f>
        <v>0</v>
      </c>
      <c r="K238" s="178" t="s">
        <v>137</v>
      </c>
      <c r="L238" s="42"/>
      <c r="M238" s="183" t="s">
        <v>20</v>
      </c>
      <c r="N238" s="184" t="s">
        <v>47</v>
      </c>
      <c r="O238" s="67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138</v>
      </c>
      <c r="AT238" s="187" t="s">
        <v>133</v>
      </c>
      <c r="AU238" s="187" t="s">
        <v>86</v>
      </c>
      <c r="AY238" s="20" t="s">
        <v>131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0" t="s">
        <v>22</v>
      </c>
      <c r="BK238" s="188">
        <f>ROUND(I238*H238,2)</f>
        <v>0</v>
      </c>
      <c r="BL238" s="20" t="s">
        <v>138</v>
      </c>
      <c r="BM238" s="187" t="s">
        <v>336</v>
      </c>
    </row>
    <row r="239" spans="1:65" s="2" customFormat="1" ht="19.5">
      <c r="A239" s="37"/>
      <c r="B239" s="38"/>
      <c r="C239" s="39"/>
      <c r="D239" s="189" t="s">
        <v>140</v>
      </c>
      <c r="E239" s="39"/>
      <c r="F239" s="190" t="s">
        <v>337</v>
      </c>
      <c r="G239" s="39"/>
      <c r="H239" s="39"/>
      <c r="I239" s="191"/>
      <c r="J239" s="39"/>
      <c r="K239" s="39"/>
      <c r="L239" s="42"/>
      <c r="M239" s="192"/>
      <c r="N239" s="193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140</v>
      </c>
      <c r="AU239" s="20" t="s">
        <v>86</v>
      </c>
    </row>
    <row r="240" spans="1:65" s="2" customFormat="1" ht="11.25">
      <c r="A240" s="37"/>
      <c r="B240" s="38"/>
      <c r="C240" s="39"/>
      <c r="D240" s="194" t="s">
        <v>142</v>
      </c>
      <c r="E240" s="39"/>
      <c r="F240" s="195" t="s">
        <v>338</v>
      </c>
      <c r="G240" s="39"/>
      <c r="H240" s="39"/>
      <c r="I240" s="191"/>
      <c r="J240" s="39"/>
      <c r="K240" s="39"/>
      <c r="L240" s="42"/>
      <c r="M240" s="192"/>
      <c r="N240" s="193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142</v>
      </c>
      <c r="AU240" s="20" t="s">
        <v>86</v>
      </c>
    </row>
    <row r="241" spans="1:65" s="14" customFormat="1" ht="11.25">
      <c r="B241" s="206"/>
      <c r="C241" s="207"/>
      <c r="D241" s="189" t="s">
        <v>144</v>
      </c>
      <c r="E241" s="208" t="s">
        <v>20</v>
      </c>
      <c r="F241" s="209" t="s">
        <v>339</v>
      </c>
      <c r="G241" s="207"/>
      <c r="H241" s="210">
        <v>0.39200000000000002</v>
      </c>
      <c r="I241" s="211"/>
      <c r="J241" s="207"/>
      <c r="K241" s="207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144</v>
      </c>
      <c r="AU241" s="216" t="s">
        <v>86</v>
      </c>
      <c r="AV241" s="14" t="s">
        <v>86</v>
      </c>
      <c r="AW241" s="14" t="s">
        <v>37</v>
      </c>
      <c r="AX241" s="14" t="s">
        <v>22</v>
      </c>
      <c r="AY241" s="216" t="s">
        <v>131</v>
      </c>
    </row>
    <row r="242" spans="1:65" s="12" customFormat="1" ht="22.9" customHeight="1">
      <c r="B242" s="160"/>
      <c r="C242" s="161"/>
      <c r="D242" s="162" t="s">
        <v>75</v>
      </c>
      <c r="E242" s="174" t="s">
        <v>199</v>
      </c>
      <c r="F242" s="174" t="s">
        <v>340</v>
      </c>
      <c r="G242" s="161"/>
      <c r="H242" s="161"/>
      <c r="I242" s="164"/>
      <c r="J242" s="175">
        <f>BK242</f>
        <v>0</v>
      </c>
      <c r="K242" s="161"/>
      <c r="L242" s="166"/>
      <c r="M242" s="167"/>
      <c r="N242" s="168"/>
      <c r="O242" s="168"/>
      <c r="P242" s="169">
        <f>SUM(P243:P317)</f>
        <v>0</v>
      </c>
      <c r="Q242" s="168"/>
      <c r="R242" s="169">
        <f>SUM(R243:R317)</f>
        <v>0.51015465999999998</v>
      </c>
      <c r="S242" s="168"/>
      <c r="T242" s="170">
        <f>SUM(T243:T317)</f>
        <v>8.0000000000000002E-3</v>
      </c>
      <c r="AR242" s="171" t="s">
        <v>22</v>
      </c>
      <c r="AT242" s="172" t="s">
        <v>75</v>
      </c>
      <c r="AU242" s="172" t="s">
        <v>22</v>
      </c>
      <c r="AY242" s="171" t="s">
        <v>131</v>
      </c>
      <c r="BK242" s="173">
        <f>SUM(BK243:BK317)</f>
        <v>0</v>
      </c>
    </row>
    <row r="243" spans="1:65" s="2" customFormat="1" ht="21.75" customHeight="1">
      <c r="A243" s="37"/>
      <c r="B243" s="38"/>
      <c r="C243" s="176" t="s">
        <v>341</v>
      </c>
      <c r="D243" s="176" t="s">
        <v>133</v>
      </c>
      <c r="E243" s="177" t="s">
        <v>342</v>
      </c>
      <c r="F243" s="178" t="s">
        <v>343</v>
      </c>
      <c r="G243" s="179" t="s">
        <v>344</v>
      </c>
      <c r="H243" s="180">
        <v>14.7</v>
      </c>
      <c r="I243" s="181"/>
      <c r="J243" s="182">
        <f>ROUND(I243*H243,2)</f>
        <v>0</v>
      </c>
      <c r="K243" s="178" t="s">
        <v>137</v>
      </c>
      <c r="L243" s="42"/>
      <c r="M243" s="183" t="s">
        <v>20</v>
      </c>
      <c r="N243" s="184" t="s">
        <v>47</v>
      </c>
      <c r="O243" s="67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7" t="s">
        <v>138</v>
      </c>
      <c r="AT243" s="187" t="s">
        <v>133</v>
      </c>
      <c r="AU243" s="187" t="s">
        <v>86</v>
      </c>
      <c r="AY243" s="20" t="s">
        <v>131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20" t="s">
        <v>22</v>
      </c>
      <c r="BK243" s="188">
        <f>ROUND(I243*H243,2)</f>
        <v>0</v>
      </c>
      <c r="BL243" s="20" t="s">
        <v>138</v>
      </c>
      <c r="BM243" s="187" t="s">
        <v>345</v>
      </c>
    </row>
    <row r="244" spans="1:65" s="2" customFormat="1" ht="11.25">
      <c r="A244" s="37"/>
      <c r="B244" s="38"/>
      <c r="C244" s="39"/>
      <c r="D244" s="189" t="s">
        <v>140</v>
      </c>
      <c r="E244" s="39"/>
      <c r="F244" s="190" t="s">
        <v>346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140</v>
      </c>
      <c r="AU244" s="20" t="s">
        <v>86</v>
      </c>
    </row>
    <row r="245" spans="1:65" s="2" customFormat="1" ht="11.25">
      <c r="A245" s="37"/>
      <c r="B245" s="38"/>
      <c r="C245" s="39"/>
      <c r="D245" s="194" t="s">
        <v>142</v>
      </c>
      <c r="E245" s="39"/>
      <c r="F245" s="195" t="s">
        <v>347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142</v>
      </c>
      <c r="AU245" s="20" t="s">
        <v>86</v>
      </c>
    </row>
    <row r="246" spans="1:65" s="14" customFormat="1" ht="11.25">
      <c r="B246" s="206"/>
      <c r="C246" s="207"/>
      <c r="D246" s="189" t="s">
        <v>144</v>
      </c>
      <c r="E246" s="208" t="s">
        <v>20</v>
      </c>
      <c r="F246" s="209" t="s">
        <v>348</v>
      </c>
      <c r="G246" s="207"/>
      <c r="H246" s="210">
        <v>14.7</v>
      </c>
      <c r="I246" s="211"/>
      <c r="J246" s="207"/>
      <c r="K246" s="207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144</v>
      </c>
      <c r="AU246" s="216" t="s">
        <v>86</v>
      </c>
      <c r="AV246" s="14" t="s">
        <v>86</v>
      </c>
      <c r="AW246" s="14" t="s">
        <v>37</v>
      </c>
      <c r="AX246" s="14" t="s">
        <v>22</v>
      </c>
      <c r="AY246" s="216" t="s">
        <v>131</v>
      </c>
    </row>
    <row r="247" spans="1:65" s="2" customFormat="1" ht="16.5" customHeight="1">
      <c r="A247" s="37"/>
      <c r="B247" s="38"/>
      <c r="C247" s="239" t="s">
        <v>349</v>
      </c>
      <c r="D247" s="239" t="s">
        <v>293</v>
      </c>
      <c r="E247" s="240" t="s">
        <v>350</v>
      </c>
      <c r="F247" s="241" t="s">
        <v>351</v>
      </c>
      <c r="G247" s="242" t="s">
        <v>344</v>
      </c>
      <c r="H247" s="243">
        <v>14.920999999999999</v>
      </c>
      <c r="I247" s="244"/>
      <c r="J247" s="245">
        <f>ROUND(I247*H247,2)</f>
        <v>0</v>
      </c>
      <c r="K247" s="241" t="s">
        <v>137</v>
      </c>
      <c r="L247" s="246"/>
      <c r="M247" s="247" t="s">
        <v>20</v>
      </c>
      <c r="N247" s="248" t="s">
        <v>47</v>
      </c>
      <c r="O247" s="67"/>
      <c r="P247" s="185">
        <f>O247*H247</f>
        <v>0</v>
      </c>
      <c r="Q247" s="185">
        <v>1.4599999999999999E-3</v>
      </c>
      <c r="R247" s="185">
        <f>Q247*H247</f>
        <v>2.1784659999999997E-2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199</v>
      </c>
      <c r="AT247" s="187" t="s">
        <v>293</v>
      </c>
      <c r="AU247" s="187" t="s">
        <v>86</v>
      </c>
      <c r="AY247" s="20" t="s">
        <v>131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20" t="s">
        <v>22</v>
      </c>
      <c r="BK247" s="188">
        <f>ROUND(I247*H247,2)</f>
        <v>0</v>
      </c>
      <c r="BL247" s="20" t="s">
        <v>138</v>
      </c>
      <c r="BM247" s="187" t="s">
        <v>352</v>
      </c>
    </row>
    <row r="248" spans="1:65" s="2" customFormat="1" ht="11.25">
      <c r="A248" s="37"/>
      <c r="B248" s="38"/>
      <c r="C248" s="39"/>
      <c r="D248" s="189" t="s">
        <v>140</v>
      </c>
      <c r="E248" s="39"/>
      <c r="F248" s="190" t="s">
        <v>351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140</v>
      </c>
      <c r="AU248" s="20" t="s">
        <v>86</v>
      </c>
    </row>
    <row r="249" spans="1:65" s="14" customFormat="1" ht="11.25">
      <c r="B249" s="206"/>
      <c r="C249" s="207"/>
      <c r="D249" s="189" t="s">
        <v>144</v>
      </c>
      <c r="E249" s="208" t="s">
        <v>20</v>
      </c>
      <c r="F249" s="209" t="s">
        <v>353</v>
      </c>
      <c r="G249" s="207"/>
      <c r="H249" s="210">
        <v>14.920999999999999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144</v>
      </c>
      <c r="AU249" s="216" t="s">
        <v>86</v>
      </c>
      <c r="AV249" s="14" t="s">
        <v>86</v>
      </c>
      <c r="AW249" s="14" t="s">
        <v>37</v>
      </c>
      <c r="AX249" s="14" t="s">
        <v>22</v>
      </c>
      <c r="AY249" s="216" t="s">
        <v>131</v>
      </c>
    </row>
    <row r="250" spans="1:65" s="2" customFormat="1" ht="16.5" customHeight="1">
      <c r="A250" s="37"/>
      <c r="B250" s="38"/>
      <c r="C250" s="176" t="s">
        <v>354</v>
      </c>
      <c r="D250" s="176" t="s">
        <v>133</v>
      </c>
      <c r="E250" s="177" t="s">
        <v>355</v>
      </c>
      <c r="F250" s="178" t="s">
        <v>356</v>
      </c>
      <c r="G250" s="179" t="s">
        <v>344</v>
      </c>
      <c r="H250" s="180">
        <v>14.7</v>
      </c>
      <c r="I250" s="181"/>
      <c r="J250" s="182">
        <f>ROUND(I250*H250,2)</f>
        <v>0</v>
      </c>
      <c r="K250" s="178" t="s">
        <v>137</v>
      </c>
      <c r="L250" s="42"/>
      <c r="M250" s="183" t="s">
        <v>20</v>
      </c>
      <c r="N250" s="184" t="s">
        <v>47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138</v>
      </c>
      <c r="AT250" s="187" t="s">
        <v>133</v>
      </c>
      <c r="AU250" s="187" t="s">
        <v>86</v>
      </c>
      <c r="AY250" s="20" t="s">
        <v>131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22</v>
      </c>
      <c r="BK250" s="188">
        <f>ROUND(I250*H250,2)</f>
        <v>0</v>
      </c>
      <c r="BL250" s="20" t="s">
        <v>138</v>
      </c>
      <c r="BM250" s="187" t="s">
        <v>357</v>
      </c>
    </row>
    <row r="251" spans="1:65" s="2" customFormat="1" ht="11.25">
      <c r="A251" s="37"/>
      <c r="B251" s="38"/>
      <c r="C251" s="39"/>
      <c r="D251" s="189" t="s">
        <v>140</v>
      </c>
      <c r="E251" s="39"/>
      <c r="F251" s="190" t="s">
        <v>358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140</v>
      </c>
      <c r="AU251" s="20" t="s">
        <v>86</v>
      </c>
    </row>
    <row r="252" spans="1:65" s="2" customFormat="1" ht="11.25">
      <c r="A252" s="37"/>
      <c r="B252" s="38"/>
      <c r="C252" s="39"/>
      <c r="D252" s="194" t="s">
        <v>142</v>
      </c>
      <c r="E252" s="39"/>
      <c r="F252" s="195" t="s">
        <v>359</v>
      </c>
      <c r="G252" s="39"/>
      <c r="H252" s="39"/>
      <c r="I252" s="191"/>
      <c r="J252" s="39"/>
      <c r="K252" s="39"/>
      <c r="L252" s="42"/>
      <c r="M252" s="192"/>
      <c r="N252" s="193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142</v>
      </c>
      <c r="AU252" s="20" t="s">
        <v>86</v>
      </c>
    </row>
    <row r="253" spans="1:65" s="2" customFormat="1" ht="16.5" customHeight="1">
      <c r="A253" s="37"/>
      <c r="B253" s="38"/>
      <c r="C253" s="176" t="s">
        <v>360</v>
      </c>
      <c r="D253" s="176" t="s">
        <v>133</v>
      </c>
      <c r="E253" s="177" t="s">
        <v>361</v>
      </c>
      <c r="F253" s="178" t="s">
        <v>362</v>
      </c>
      <c r="G253" s="179" t="s">
        <v>344</v>
      </c>
      <c r="H253" s="180">
        <v>7</v>
      </c>
      <c r="I253" s="181"/>
      <c r="J253" s="182">
        <f>ROUND(I253*H253,2)</f>
        <v>0</v>
      </c>
      <c r="K253" s="178" t="s">
        <v>137</v>
      </c>
      <c r="L253" s="42"/>
      <c r="M253" s="183" t="s">
        <v>20</v>
      </c>
      <c r="N253" s="184" t="s">
        <v>47</v>
      </c>
      <c r="O253" s="67"/>
      <c r="P253" s="185">
        <f>O253*H253</f>
        <v>0</v>
      </c>
      <c r="Q253" s="185">
        <v>1.9000000000000001E-4</v>
      </c>
      <c r="R253" s="185">
        <f>Q253*H253</f>
        <v>1.33E-3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138</v>
      </c>
      <c r="AT253" s="187" t="s">
        <v>133</v>
      </c>
      <c r="AU253" s="187" t="s">
        <v>86</v>
      </c>
      <c r="AY253" s="20" t="s">
        <v>131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22</v>
      </c>
      <c r="BK253" s="188">
        <f>ROUND(I253*H253,2)</f>
        <v>0</v>
      </c>
      <c r="BL253" s="20" t="s">
        <v>138</v>
      </c>
      <c r="BM253" s="187" t="s">
        <v>363</v>
      </c>
    </row>
    <row r="254" spans="1:65" s="2" customFormat="1" ht="11.25">
      <c r="A254" s="37"/>
      <c r="B254" s="38"/>
      <c r="C254" s="39"/>
      <c r="D254" s="189" t="s">
        <v>140</v>
      </c>
      <c r="E254" s="39"/>
      <c r="F254" s="190" t="s">
        <v>364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140</v>
      </c>
      <c r="AU254" s="20" t="s">
        <v>86</v>
      </c>
    </row>
    <row r="255" spans="1:65" s="2" customFormat="1" ht="11.25">
      <c r="A255" s="37"/>
      <c r="B255" s="38"/>
      <c r="C255" s="39"/>
      <c r="D255" s="194" t="s">
        <v>142</v>
      </c>
      <c r="E255" s="39"/>
      <c r="F255" s="195" t="s">
        <v>365</v>
      </c>
      <c r="G255" s="39"/>
      <c r="H255" s="39"/>
      <c r="I255" s="191"/>
      <c r="J255" s="39"/>
      <c r="K255" s="39"/>
      <c r="L255" s="42"/>
      <c r="M255" s="192"/>
      <c r="N255" s="193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142</v>
      </c>
      <c r="AU255" s="20" t="s">
        <v>86</v>
      </c>
    </row>
    <row r="256" spans="1:65" s="2" customFormat="1" ht="16.5" customHeight="1">
      <c r="A256" s="37"/>
      <c r="B256" s="38"/>
      <c r="C256" s="176" t="s">
        <v>366</v>
      </c>
      <c r="D256" s="176" t="s">
        <v>133</v>
      </c>
      <c r="E256" s="177" t="s">
        <v>367</v>
      </c>
      <c r="F256" s="178" t="s">
        <v>368</v>
      </c>
      <c r="G256" s="179" t="s">
        <v>344</v>
      </c>
      <c r="H256" s="180">
        <v>7</v>
      </c>
      <c r="I256" s="181"/>
      <c r="J256" s="182">
        <f>ROUND(I256*H256,2)</f>
        <v>0</v>
      </c>
      <c r="K256" s="178" t="s">
        <v>137</v>
      </c>
      <c r="L256" s="42"/>
      <c r="M256" s="183" t="s">
        <v>20</v>
      </c>
      <c r="N256" s="184" t="s">
        <v>47</v>
      </c>
      <c r="O256" s="67"/>
      <c r="P256" s="185">
        <f>O256*H256</f>
        <v>0</v>
      </c>
      <c r="Q256" s="185">
        <v>9.0000000000000006E-5</v>
      </c>
      <c r="R256" s="185">
        <f>Q256*H256</f>
        <v>6.3000000000000003E-4</v>
      </c>
      <c r="S256" s="185">
        <v>0</v>
      </c>
      <c r="T256" s="18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7" t="s">
        <v>138</v>
      </c>
      <c r="AT256" s="187" t="s">
        <v>133</v>
      </c>
      <c r="AU256" s="187" t="s">
        <v>86</v>
      </c>
      <c r="AY256" s="20" t="s">
        <v>131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20" t="s">
        <v>22</v>
      </c>
      <c r="BK256" s="188">
        <f>ROUND(I256*H256,2)</f>
        <v>0</v>
      </c>
      <c r="BL256" s="20" t="s">
        <v>138</v>
      </c>
      <c r="BM256" s="187" t="s">
        <v>369</v>
      </c>
    </row>
    <row r="257" spans="1:65" s="2" customFormat="1" ht="11.25">
      <c r="A257" s="37"/>
      <c r="B257" s="38"/>
      <c r="C257" s="39"/>
      <c r="D257" s="189" t="s">
        <v>140</v>
      </c>
      <c r="E257" s="39"/>
      <c r="F257" s="190" t="s">
        <v>370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140</v>
      </c>
      <c r="AU257" s="20" t="s">
        <v>86</v>
      </c>
    </row>
    <row r="258" spans="1:65" s="2" customFormat="1" ht="11.25">
      <c r="A258" s="37"/>
      <c r="B258" s="38"/>
      <c r="C258" s="39"/>
      <c r="D258" s="194" t="s">
        <v>142</v>
      </c>
      <c r="E258" s="39"/>
      <c r="F258" s="195" t="s">
        <v>371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142</v>
      </c>
      <c r="AU258" s="20" t="s">
        <v>86</v>
      </c>
    </row>
    <row r="259" spans="1:65" s="2" customFormat="1" ht="16.5" customHeight="1">
      <c r="A259" s="37"/>
      <c r="B259" s="38"/>
      <c r="C259" s="176" t="s">
        <v>372</v>
      </c>
      <c r="D259" s="176" t="s">
        <v>133</v>
      </c>
      <c r="E259" s="177" t="s">
        <v>373</v>
      </c>
      <c r="F259" s="178" t="s">
        <v>374</v>
      </c>
      <c r="G259" s="179" t="s">
        <v>302</v>
      </c>
      <c r="H259" s="180">
        <v>6</v>
      </c>
      <c r="I259" s="181"/>
      <c r="J259" s="182">
        <f>ROUND(I259*H259,2)</f>
        <v>0</v>
      </c>
      <c r="K259" s="178" t="s">
        <v>137</v>
      </c>
      <c r="L259" s="42"/>
      <c r="M259" s="183" t="s">
        <v>20</v>
      </c>
      <c r="N259" s="184" t="s">
        <v>47</v>
      </c>
      <c r="O259" s="67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7" t="s">
        <v>138</v>
      </c>
      <c r="AT259" s="187" t="s">
        <v>133</v>
      </c>
      <c r="AU259" s="187" t="s">
        <v>86</v>
      </c>
      <c r="AY259" s="20" t="s">
        <v>131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0" t="s">
        <v>22</v>
      </c>
      <c r="BK259" s="188">
        <f>ROUND(I259*H259,2)</f>
        <v>0</v>
      </c>
      <c r="BL259" s="20" t="s">
        <v>138</v>
      </c>
      <c r="BM259" s="187" t="s">
        <v>375</v>
      </c>
    </row>
    <row r="260" spans="1:65" s="2" customFormat="1" ht="19.5">
      <c r="A260" s="37"/>
      <c r="B260" s="38"/>
      <c r="C260" s="39"/>
      <c r="D260" s="189" t="s">
        <v>140</v>
      </c>
      <c r="E260" s="39"/>
      <c r="F260" s="190" t="s">
        <v>376</v>
      </c>
      <c r="G260" s="39"/>
      <c r="H260" s="39"/>
      <c r="I260" s="191"/>
      <c r="J260" s="39"/>
      <c r="K260" s="39"/>
      <c r="L260" s="42"/>
      <c r="M260" s="192"/>
      <c r="N260" s="193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140</v>
      </c>
      <c r="AU260" s="20" t="s">
        <v>86</v>
      </c>
    </row>
    <row r="261" spans="1:65" s="2" customFormat="1" ht="11.25">
      <c r="A261" s="37"/>
      <c r="B261" s="38"/>
      <c r="C261" s="39"/>
      <c r="D261" s="194" t="s">
        <v>142</v>
      </c>
      <c r="E261" s="39"/>
      <c r="F261" s="195" t="s">
        <v>377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142</v>
      </c>
      <c r="AU261" s="20" t="s">
        <v>86</v>
      </c>
    </row>
    <row r="262" spans="1:65" s="2" customFormat="1" ht="16.5" customHeight="1">
      <c r="A262" s="37"/>
      <c r="B262" s="38"/>
      <c r="C262" s="239" t="s">
        <v>378</v>
      </c>
      <c r="D262" s="239" t="s">
        <v>293</v>
      </c>
      <c r="E262" s="240" t="s">
        <v>379</v>
      </c>
      <c r="F262" s="241" t="s">
        <v>380</v>
      </c>
      <c r="G262" s="242" t="s">
        <v>302</v>
      </c>
      <c r="H262" s="243">
        <v>4</v>
      </c>
      <c r="I262" s="244"/>
      <c r="J262" s="245">
        <f>ROUND(I262*H262,2)</f>
        <v>0</v>
      </c>
      <c r="K262" s="241" t="s">
        <v>137</v>
      </c>
      <c r="L262" s="246"/>
      <c r="M262" s="247" t="s">
        <v>20</v>
      </c>
      <c r="N262" s="248" t="s">
        <v>47</v>
      </c>
      <c r="O262" s="67"/>
      <c r="P262" s="185">
        <f>O262*H262</f>
        <v>0</v>
      </c>
      <c r="Q262" s="185">
        <v>3.8999999999999999E-4</v>
      </c>
      <c r="R262" s="185">
        <f>Q262*H262</f>
        <v>1.56E-3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199</v>
      </c>
      <c r="AT262" s="187" t="s">
        <v>293</v>
      </c>
      <c r="AU262" s="187" t="s">
        <v>86</v>
      </c>
      <c r="AY262" s="20" t="s">
        <v>131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22</v>
      </c>
      <c r="BK262" s="188">
        <f>ROUND(I262*H262,2)</f>
        <v>0</v>
      </c>
      <c r="BL262" s="20" t="s">
        <v>138</v>
      </c>
      <c r="BM262" s="187" t="s">
        <v>381</v>
      </c>
    </row>
    <row r="263" spans="1:65" s="2" customFormat="1" ht="11.25">
      <c r="A263" s="37"/>
      <c r="B263" s="38"/>
      <c r="C263" s="39"/>
      <c r="D263" s="189" t="s">
        <v>140</v>
      </c>
      <c r="E263" s="39"/>
      <c r="F263" s="190" t="s">
        <v>380</v>
      </c>
      <c r="G263" s="39"/>
      <c r="H263" s="39"/>
      <c r="I263" s="191"/>
      <c r="J263" s="39"/>
      <c r="K263" s="39"/>
      <c r="L263" s="42"/>
      <c r="M263" s="192"/>
      <c r="N263" s="193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140</v>
      </c>
      <c r="AU263" s="20" t="s">
        <v>86</v>
      </c>
    </row>
    <row r="264" spans="1:65" s="2" customFormat="1" ht="16.5" customHeight="1">
      <c r="A264" s="37"/>
      <c r="B264" s="38"/>
      <c r="C264" s="239" t="s">
        <v>382</v>
      </c>
      <c r="D264" s="239" t="s">
        <v>293</v>
      </c>
      <c r="E264" s="240" t="s">
        <v>383</v>
      </c>
      <c r="F264" s="241" t="s">
        <v>384</v>
      </c>
      <c r="G264" s="242" t="s">
        <v>302</v>
      </c>
      <c r="H264" s="243">
        <v>2</v>
      </c>
      <c r="I264" s="244"/>
      <c r="J264" s="245">
        <f>ROUND(I264*H264,2)</f>
        <v>0</v>
      </c>
      <c r="K264" s="241" t="s">
        <v>20</v>
      </c>
      <c r="L264" s="246"/>
      <c r="M264" s="247" t="s">
        <v>20</v>
      </c>
      <c r="N264" s="248" t="s">
        <v>47</v>
      </c>
      <c r="O264" s="67"/>
      <c r="P264" s="185">
        <f>O264*H264</f>
        <v>0</v>
      </c>
      <c r="Q264" s="185">
        <v>2.5400000000000002E-3</v>
      </c>
      <c r="R264" s="185">
        <f>Q264*H264</f>
        <v>5.0800000000000003E-3</v>
      </c>
      <c r="S264" s="185">
        <v>0</v>
      </c>
      <c r="T264" s="18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199</v>
      </c>
      <c r="AT264" s="187" t="s">
        <v>293</v>
      </c>
      <c r="AU264" s="187" t="s">
        <v>86</v>
      </c>
      <c r="AY264" s="20" t="s">
        <v>131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22</v>
      </c>
      <c r="BK264" s="188">
        <f>ROUND(I264*H264,2)</f>
        <v>0</v>
      </c>
      <c r="BL264" s="20" t="s">
        <v>138</v>
      </c>
      <c r="BM264" s="187" t="s">
        <v>385</v>
      </c>
    </row>
    <row r="265" spans="1:65" s="2" customFormat="1" ht="11.25">
      <c r="A265" s="37"/>
      <c r="B265" s="38"/>
      <c r="C265" s="39"/>
      <c r="D265" s="189" t="s">
        <v>140</v>
      </c>
      <c r="E265" s="39"/>
      <c r="F265" s="190" t="s">
        <v>384</v>
      </c>
      <c r="G265" s="39"/>
      <c r="H265" s="39"/>
      <c r="I265" s="191"/>
      <c r="J265" s="39"/>
      <c r="K265" s="39"/>
      <c r="L265" s="42"/>
      <c r="M265" s="192"/>
      <c r="N265" s="193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140</v>
      </c>
      <c r="AU265" s="20" t="s">
        <v>86</v>
      </c>
    </row>
    <row r="266" spans="1:65" s="2" customFormat="1" ht="16.5" customHeight="1">
      <c r="A266" s="37"/>
      <c r="B266" s="38"/>
      <c r="C266" s="176" t="s">
        <v>386</v>
      </c>
      <c r="D266" s="176" t="s">
        <v>133</v>
      </c>
      <c r="E266" s="177" t="s">
        <v>387</v>
      </c>
      <c r="F266" s="178" t="s">
        <v>388</v>
      </c>
      <c r="G266" s="179" t="s">
        <v>302</v>
      </c>
      <c r="H266" s="180">
        <v>1</v>
      </c>
      <c r="I266" s="181"/>
      <c r="J266" s="182">
        <f>ROUND(I266*H266,2)</f>
        <v>0</v>
      </c>
      <c r="K266" s="178" t="s">
        <v>137</v>
      </c>
      <c r="L266" s="42"/>
      <c r="M266" s="183" t="s">
        <v>20</v>
      </c>
      <c r="N266" s="184" t="s">
        <v>47</v>
      </c>
      <c r="O266" s="67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138</v>
      </c>
      <c r="AT266" s="187" t="s">
        <v>133</v>
      </c>
      <c r="AU266" s="187" t="s">
        <v>86</v>
      </c>
      <c r="AY266" s="20" t="s">
        <v>131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22</v>
      </c>
      <c r="BK266" s="188">
        <f>ROUND(I266*H266,2)</f>
        <v>0</v>
      </c>
      <c r="BL266" s="20" t="s">
        <v>138</v>
      </c>
      <c r="BM266" s="187" t="s">
        <v>389</v>
      </c>
    </row>
    <row r="267" spans="1:65" s="2" customFormat="1" ht="11.25">
      <c r="A267" s="37"/>
      <c r="B267" s="38"/>
      <c r="C267" s="39"/>
      <c r="D267" s="189" t="s">
        <v>140</v>
      </c>
      <c r="E267" s="39"/>
      <c r="F267" s="190" t="s">
        <v>390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140</v>
      </c>
      <c r="AU267" s="20" t="s">
        <v>86</v>
      </c>
    </row>
    <row r="268" spans="1:65" s="2" customFormat="1" ht="11.25">
      <c r="A268" s="37"/>
      <c r="B268" s="38"/>
      <c r="C268" s="39"/>
      <c r="D268" s="194" t="s">
        <v>142</v>
      </c>
      <c r="E268" s="39"/>
      <c r="F268" s="195" t="s">
        <v>391</v>
      </c>
      <c r="G268" s="39"/>
      <c r="H268" s="39"/>
      <c r="I268" s="191"/>
      <c r="J268" s="39"/>
      <c r="K268" s="39"/>
      <c r="L268" s="42"/>
      <c r="M268" s="192"/>
      <c r="N268" s="193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142</v>
      </c>
      <c r="AU268" s="20" t="s">
        <v>86</v>
      </c>
    </row>
    <row r="269" spans="1:65" s="2" customFormat="1" ht="16.5" customHeight="1">
      <c r="A269" s="37"/>
      <c r="B269" s="38"/>
      <c r="C269" s="239" t="s">
        <v>392</v>
      </c>
      <c r="D269" s="239" t="s">
        <v>293</v>
      </c>
      <c r="E269" s="240" t="s">
        <v>393</v>
      </c>
      <c r="F269" s="241" t="s">
        <v>394</v>
      </c>
      <c r="G269" s="242" t="s">
        <v>302</v>
      </c>
      <c r="H269" s="243">
        <v>1</v>
      </c>
      <c r="I269" s="244"/>
      <c r="J269" s="245">
        <f>ROUND(I269*H269,2)</f>
        <v>0</v>
      </c>
      <c r="K269" s="241" t="s">
        <v>20</v>
      </c>
      <c r="L269" s="246"/>
      <c r="M269" s="247" t="s">
        <v>20</v>
      </c>
      <c r="N269" s="248" t="s">
        <v>47</v>
      </c>
      <c r="O269" s="67"/>
      <c r="P269" s="185">
        <f>O269*H269</f>
        <v>0</v>
      </c>
      <c r="Q269" s="185">
        <v>7.7999999999999999E-4</v>
      </c>
      <c r="R269" s="185">
        <f>Q269*H269</f>
        <v>7.7999999999999999E-4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199</v>
      </c>
      <c r="AT269" s="187" t="s">
        <v>293</v>
      </c>
      <c r="AU269" s="187" t="s">
        <v>86</v>
      </c>
      <c r="AY269" s="20" t="s">
        <v>131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22</v>
      </c>
      <c r="BK269" s="188">
        <f>ROUND(I269*H269,2)</f>
        <v>0</v>
      </c>
      <c r="BL269" s="20" t="s">
        <v>138</v>
      </c>
      <c r="BM269" s="187" t="s">
        <v>395</v>
      </c>
    </row>
    <row r="270" spans="1:65" s="2" customFormat="1" ht="11.25">
      <c r="A270" s="37"/>
      <c r="B270" s="38"/>
      <c r="C270" s="39"/>
      <c r="D270" s="189" t="s">
        <v>140</v>
      </c>
      <c r="E270" s="39"/>
      <c r="F270" s="190" t="s">
        <v>394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140</v>
      </c>
      <c r="AU270" s="20" t="s">
        <v>86</v>
      </c>
    </row>
    <row r="271" spans="1:65" s="2" customFormat="1" ht="16.5" customHeight="1">
      <c r="A271" s="37"/>
      <c r="B271" s="38"/>
      <c r="C271" s="176" t="s">
        <v>396</v>
      </c>
      <c r="D271" s="176" t="s">
        <v>133</v>
      </c>
      <c r="E271" s="177" t="s">
        <v>397</v>
      </c>
      <c r="F271" s="178" t="s">
        <v>398</v>
      </c>
      <c r="G271" s="179" t="s">
        <v>302</v>
      </c>
      <c r="H271" s="180">
        <v>2</v>
      </c>
      <c r="I271" s="181"/>
      <c r="J271" s="182">
        <f>ROUND(I271*H271,2)</f>
        <v>0</v>
      </c>
      <c r="K271" s="178" t="s">
        <v>137</v>
      </c>
      <c r="L271" s="42"/>
      <c r="M271" s="183" t="s">
        <v>20</v>
      </c>
      <c r="N271" s="184" t="s">
        <v>47</v>
      </c>
      <c r="O271" s="67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7" t="s">
        <v>138</v>
      </c>
      <c r="AT271" s="187" t="s">
        <v>133</v>
      </c>
      <c r="AU271" s="187" t="s">
        <v>86</v>
      </c>
      <c r="AY271" s="20" t="s">
        <v>131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20" t="s">
        <v>22</v>
      </c>
      <c r="BK271" s="188">
        <f>ROUND(I271*H271,2)</f>
        <v>0</v>
      </c>
      <c r="BL271" s="20" t="s">
        <v>138</v>
      </c>
      <c r="BM271" s="187" t="s">
        <v>399</v>
      </c>
    </row>
    <row r="272" spans="1:65" s="2" customFormat="1" ht="11.25">
      <c r="A272" s="37"/>
      <c r="B272" s="38"/>
      <c r="C272" s="39"/>
      <c r="D272" s="189" t="s">
        <v>140</v>
      </c>
      <c r="E272" s="39"/>
      <c r="F272" s="190" t="s">
        <v>400</v>
      </c>
      <c r="G272" s="39"/>
      <c r="H272" s="39"/>
      <c r="I272" s="191"/>
      <c r="J272" s="39"/>
      <c r="K272" s="39"/>
      <c r="L272" s="42"/>
      <c r="M272" s="192"/>
      <c r="N272" s="193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140</v>
      </c>
      <c r="AU272" s="20" t="s">
        <v>86</v>
      </c>
    </row>
    <row r="273" spans="1:65" s="2" customFormat="1" ht="11.25">
      <c r="A273" s="37"/>
      <c r="B273" s="38"/>
      <c r="C273" s="39"/>
      <c r="D273" s="194" t="s">
        <v>142</v>
      </c>
      <c r="E273" s="39"/>
      <c r="F273" s="195" t="s">
        <v>401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142</v>
      </c>
      <c r="AU273" s="20" t="s">
        <v>86</v>
      </c>
    </row>
    <row r="274" spans="1:65" s="2" customFormat="1" ht="16.5" customHeight="1">
      <c r="A274" s="37"/>
      <c r="B274" s="38"/>
      <c r="C274" s="239" t="s">
        <v>402</v>
      </c>
      <c r="D274" s="239" t="s">
        <v>293</v>
      </c>
      <c r="E274" s="240" t="s">
        <v>403</v>
      </c>
      <c r="F274" s="241" t="s">
        <v>404</v>
      </c>
      <c r="G274" s="242" t="s">
        <v>302</v>
      </c>
      <c r="H274" s="243">
        <v>2</v>
      </c>
      <c r="I274" s="244"/>
      <c r="J274" s="245">
        <f>ROUND(I274*H274,2)</f>
        <v>0</v>
      </c>
      <c r="K274" s="241" t="s">
        <v>137</v>
      </c>
      <c r="L274" s="246"/>
      <c r="M274" s="247" t="s">
        <v>20</v>
      </c>
      <c r="N274" s="248" t="s">
        <v>47</v>
      </c>
      <c r="O274" s="67"/>
      <c r="P274" s="185">
        <f>O274*H274</f>
        <v>0</v>
      </c>
      <c r="Q274" s="185">
        <v>8.4000000000000003E-4</v>
      </c>
      <c r="R274" s="185">
        <f>Q274*H274</f>
        <v>1.6800000000000001E-3</v>
      </c>
      <c r="S274" s="185">
        <v>0</v>
      </c>
      <c r="T274" s="186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199</v>
      </c>
      <c r="AT274" s="187" t="s">
        <v>293</v>
      </c>
      <c r="AU274" s="187" t="s">
        <v>86</v>
      </c>
      <c r="AY274" s="20" t="s">
        <v>131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0" t="s">
        <v>22</v>
      </c>
      <c r="BK274" s="188">
        <f>ROUND(I274*H274,2)</f>
        <v>0</v>
      </c>
      <c r="BL274" s="20" t="s">
        <v>138</v>
      </c>
      <c r="BM274" s="187" t="s">
        <v>405</v>
      </c>
    </row>
    <row r="275" spans="1:65" s="2" customFormat="1" ht="11.25">
      <c r="A275" s="37"/>
      <c r="B275" s="38"/>
      <c r="C275" s="39"/>
      <c r="D275" s="189" t="s">
        <v>140</v>
      </c>
      <c r="E275" s="39"/>
      <c r="F275" s="190" t="s">
        <v>404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140</v>
      </c>
      <c r="AU275" s="20" t="s">
        <v>86</v>
      </c>
    </row>
    <row r="276" spans="1:65" s="2" customFormat="1" ht="16.5" customHeight="1">
      <c r="A276" s="37"/>
      <c r="B276" s="38"/>
      <c r="C276" s="176" t="s">
        <v>406</v>
      </c>
      <c r="D276" s="176" t="s">
        <v>133</v>
      </c>
      <c r="E276" s="177" t="s">
        <v>407</v>
      </c>
      <c r="F276" s="178" t="s">
        <v>408</v>
      </c>
      <c r="G276" s="179" t="s">
        <v>302</v>
      </c>
      <c r="H276" s="180">
        <v>1</v>
      </c>
      <c r="I276" s="181"/>
      <c r="J276" s="182">
        <f>ROUND(I276*H276,2)</f>
        <v>0</v>
      </c>
      <c r="K276" s="178" t="s">
        <v>137</v>
      </c>
      <c r="L276" s="42"/>
      <c r="M276" s="183" t="s">
        <v>20</v>
      </c>
      <c r="N276" s="184" t="s">
        <v>47</v>
      </c>
      <c r="O276" s="67"/>
      <c r="P276" s="185">
        <f>O276*H276</f>
        <v>0</v>
      </c>
      <c r="Q276" s="185">
        <v>0</v>
      </c>
      <c r="R276" s="185">
        <f>Q276*H276</f>
        <v>0</v>
      </c>
      <c r="S276" s="185">
        <v>8.0000000000000002E-3</v>
      </c>
      <c r="T276" s="186">
        <f>S276*H276</f>
        <v>8.0000000000000002E-3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138</v>
      </c>
      <c r="AT276" s="187" t="s">
        <v>133</v>
      </c>
      <c r="AU276" s="187" t="s">
        <v>86</v>
      </c>
      <c r="AY276" s="20" t="s">
        <v>131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20" t="s">
        <v>22</v>
      </c>
      <c r="BK276" s="188">
        <f>ROUND(I276*H276,2)</f>
        <v>0</v>
      </c>
      <c r="BL276" s="20" t="s">
        <v>138</v>
      </c>
      <c r="BM276" s="187" t="s">
        <v>409</v>
      </c>
    </row>
    <row r="277" spans="1:65" s="2" customFormat="1" ht="19.5">
      <c r="A277" s="37"/>
      <c r="B277" s="38"/>
      <c r="C277" s="39"/>
      <c r="D277" s="189" t="s">
        <v>140</v>
      </c>
      <c r="E277" s="39"/>
      <c r="F277" s="190" t="s">
        <v>410</v>
      </c>
      <c r="G277" s="39"/>
      <c r="H277" s="39"/>
      <c r="I277" s="191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140</v>
      </c>
      <c r="AU277" s="20" t="s">
        <v>86</v>
      </c>
    </row>
    <row r="278" spans="1:65" s="2" customFormat="1" ht="11.25">
      <c r="A278" s="37"/>
      <c r="B278" s="38"/>
      <c r="C278" s="39"/>
      <c r="D278" s="194" t="s">
        <v>142</v>
      </c>
      <c r="E278" s="39"/>
      <c r="F278" s="195" t="s">
        <v>411</v>
      </c>
      <c r="G278" s="39"/>
      <c r="H278" s="39"/>
      <c r="I278" s="191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142</v>
      </c>
      <c r="AU278" s="20" t="s">
        <v>86</v>
      </c>
    </row>
    <row r="279" spans="1:65" s="14" customFormat="1" ht="11.25">
      <c r="B279" s="206"/>
      <c r="C279" s="207"/>
      <c r="D279" s="189" t="s">
        <v>144</v>
      </c>
      <c r="E279" s="208" t="s">
        <v>20</v>
      </c>
      <c r="F279" s="209" t="s">
        <v>412</v>
      </c>
      <c r="G279" s="207"/>
      <c r="H279" s="210">
        <v>1</v>
      </c>
      <c r="I279" s="211"/>
      <c r="J279" s="207"/>
      <c r="K279" s="207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144</v>
      </c>
      <c r="AU279" s="216" t="s">
        <v>86</v>
      </c>
      <c r="AV279" s="14" t="s">
        <v>86</v>
      </c>
      <c r="AW279" s="14" t="s">
        <v>37</v>
      </c>
      <c r="AX279" s="14" t="s">
        <v>22</v>
      </c>
      <c r="AY279" s="216" t="s">
        <v>131</v>
      </c>
    </row>
    <row r="280" spans="1:65" s="2" customFormat="1" ht="16.5" customHeight="1">
      <c r="A280" s="37"/>
      <c r="B280" s="38"/>
      <c r="C280" s="176" t="s">
        <v>413</v>
      </c>
      <c r="D280" s="176" t="s">
        <v>133</v>
      </c>
      <c r="E280" s="177" t="s">
        <v>414</v>
      </c>
      <c r="F280" s="178" t="s">
        <v>415</v>
      </c>
      <c r="G280" s="179" t="s">
        <v>302</v>
      </c>
      <c r="H280" s="180">
        <v>1</v>
      </c>
      <c r="I280" s="181"/>
      <c r="J280" s="182">
        <f>ROUND(I280*H280,2)</f>
        <v>0</v>
      </c>
      <c r="K280" s="178" t="s">
        <v>137</v>
      </c>
      <c r="L280" s="42"/>
      <c r="M280" s="183" t="s">
        <v>20</v>
      </c>
      <c r="N280" s="184" t="s">
        <v>47</v>
      </c>
      <c r="O280" s="67"/>
      <c r="P280" s="185">
        <f>O280*H280</f>
        <v>0</v>
      </c>
      <c r="Q280" s="185">
        <v>2.8700000000000002E-3</v>
      </c>
      <c r="R280" s="185">
        <f>Q280*H280</f>
        <v>2.8700000000000002E-3</v>
      </c>
      <c r="S280" s="185">
        <v>0</v>
      </c>
      <c r="T280" s="186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7" t="s">
        <v>138</v>
      </c>
      <c r="AT280" s="187" t="s">
        <v>133</v>
      </c>
      <c r="AU280" s="187" t="s">
        <v>86</v>
      </c>
      <c r="AY280" s="20" t="s">
        <v>131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20" t="s">
        <v>22</v>
      </c>
      <c r="BK280" s="188">
        <f>ROUND(I280*H280,2)</f>
        <v>0</v>
      </c>
      <c r="BL280" s="20" t="s">
        <v>138</v>
      </c>
      <c r="BM280" s="187" t="s">
        <v>416</v>
      </c>
    </row>
    <row r="281" spans="1:65" s="2" customFormat="1" ht="19.5">
      <c r="A281" s="37"/>
      <c r="B281" s="38"/>
      <c r="C281" s="39"/>
      <c r="D281" s="189" t="s">
        <v>140</v>
      </c>
      <c r="E281" s="39"/>
      <c r="F281" s="190" t="s">
        <v>417</v>
      </c>
      <c r="G281" s="39"/>
      <c r="H281" s="39"/>
      <c r="I281" s="191"/>
      <c r="J281" s="39"/>
      <c r="K281" s="39"/>
      <c r="L281" s="42"/>
      <c r="M281" s="192"/>
      <c r="N281" s="193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140</v>
      </c>
      <c r="AU281" s="20" t="s">
        <v>86</v>
      </c>
    </row>
    <row r="282" spans="1:65" s="2" customFormat="1" ht="11.25">
      <c r="A282" s="37"/>
      <c r="B282" s="38"/>
      <c r="C282" s="39"/>
      <c r="D282" s="194" t="s">
        <v>142</v>
      </c>
      <c r="E282" s="39"/>
      <c r="F282" s="195" t="s">
        <v>418</v>
      </c>
      <c r="G282" s="39"/>
      <c r="H282" s="39"/>
      <c r="I282" s="191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142</v>
      </c>
      <c r="AU282" s="20" t="s">
        <v>86</v>
      </c>
    </row>
    <row r="283" spans="1:65" s="2" customFormat="1" ht="16.5" customHeight="1">
      <c r="A283" s="37"/>
      <c r="B283" s="38"/>
      <c r="C283" s="176" t="s">
        <v>419</v>
      </c>
      <c r="D283" s="176" t="s">
        <v>133</v>
      </c>
      <c r="E283" s="177" t="s">
        <v>420</v>
      </c>
      <c r="F283" s="178" t="s">
        <v>421</v>
      </c>
      <c r="G283" s="179" t="s">
        <v>302</v>
      </c>
      <c r="H283" s="180">
        <v>2</v>
      </c>
      <c r="I283" s="181"/>
      <c r="J283" s="182">
        <f>ROUND(I283*H283,2)</f>
        <v>0</v>
      </c>
      <c r="K283" s="178" t="s">
        <v>137</v>
      </c>
      <c r="L283" s="42"/>
      <c r="M283" s="183" t="s">
        <v>20</v>
      </c>
      <c r="N283" s="184" t="s">
        <v>47</v>
      </c>
      <c r="O283" s="67"/>
      <c r="P283" s="185">
        <f>O283*H283</f>
        <v>0</v>
      </c>
      <c r="Q283" s="185">
        <v>0</v>
      </c>
      <c r="R283" s="185">
        <f>Q283*H283</f>
        <v>0</v>
      </c>
      <c r="S283" s="185">
        <v>0</v>
      </c>
      <c r="T283" s="186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7" t="s">
        <v>138</v>
      </c>
      <c r="AT283" s="187" t="s">
        <v>133</v>
      </c>
      <c r="AU283" s="187" t="s">
        <v>86</v>
      </c>
      <c r="AY283" s="20" t="s">
        <v>131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20" t="s">
        <v>22</v>
      </c>
      <c r="BK283" s="188">
        <f>ROUND(I283*H283,2)</f>
        <v>0</v>
      </c>
      <c r="BL283" s="20" t="s">
        <v>138</v>
      </c>
      <c r="BM283" s="187" t="s">
        <v>422</v>
      </c>
    </row>
    <row r="284" spans="1:65" s="2" customFormat="1" ht="19.5">
      <c r="A284" s="37"/>
      <c r="B284" s="38"/>
      <c r="C284" s="39"/>
      <c r="D284" s="189" t="s">
        <v>140</v>
      </c>
      <c r="E284" s="39"/>
      <c r="F284" s="190" t="s">
        <v>423</v>
      </c>
      <c r="G284" s="39"/>
      <c r="H284" s="39"/>
      <c r="I284" s="191"/>
      <c r="J284" s="39"/>
      <c r="K284" s="39"/>
      <c r="L284" s="42"/>
      <c r="M284" s="192"/>
      <c r="N284" s="193"/>
      <c r="O284" s="67"/>
      <c r="P284" s="67"/>
      <c r="Q284" s="67"/>
      <c r="R284" s="67"/>
      <c r="S284" s="67"/>
      <c r="T284" s="68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20" t="s">
        <v>140</v>
      </c>
      <c r="AU284" s="20" t="s">
        <v>86</v>
      </c>
    </row>
    <row r="285" spans="1:65" s="2" customFormat="1" ht="11.25">
      <c r="A285" s="37"/>
      <c r="B285" s="38"/>
      <c r="C285" s="39"/>
      <c r="D285" s="194" t="s">
        <v>142</v>
      </c>
      <c r="E285" s="39"/>
      <c r="F285" s="195" t="s">
        <v>424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142</v>
      </c>
      <c r="AU285" s="20" t="s">
        <v>86</v>
      </c>
    </row>
    <row r="286" spans="1:65" s="2" customFormat="1" ht="16.5" customHeight="1">
      <c r="A286" s="37"/>
      <c r="B286" s="38"/>
      <c r="C286" s="239" t="s">
        <v>425</v>
      </c>
      <c r="D286" s="239" t="s">
        <v>293</v>
      </c>
      <c r="E286" s="240" t="s">
        <v>426</v>
      </c>
      <c r="F286" s="241" t="s">
        <v>427</v>
      </c>
      <c r="G286" s="242" t="s">
        <v>302</v>
      </c>
      <c r="H286" s="243">
        <v>1</v>
      </c>
      <c r="I286" s="244"/>
      <c r="J286" s="245">
        <f>ROUND(I286*H286,2)</f>
        <v>0</v>
      </c>
      <c r="K286" s="241" t="s">
        <v>137</v>
      </c>
      <c r="L286" s="246"/>
      <c r="M286" s="247" t="s">
        <v>20</v>
      </c>
      <c r="N286" s="248" t="s">
        <v>47</v>
      </c>
      <c r="O286" s="67"/>
      <c r="P286" s="185">
        <f>O286*H286</f>
        <v>0</v>
      </c>
      <c r="Q286" s="185">
        <v>1.8499999999999999E-2</v>
      </c>
      <c r="R286" s="185">
        <f>Q286*H286</f>
        <v>1.8499999999999999E-2</v>
      </c>
      <c r="S286" s="185">
        <v>0</v>
      </c>
      <c r="T286" s="186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7" t="s">
        <v>199</v>
      </c>
      <c r="AT286" s="187" t="s">
        <v>293</v>
      </c>
      <c r="AU286" s="187" t="s">
        <v>86</v>
      </c>
      <c r="AY286" s="20" t="s">
        <v>131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20" t="s">
        <v>22</v>
      </c>
      <c r="BK286" s="188">
        <f>ROUND(I286*H286,2)</f>
        <v>0</v>
      </c>
      <c r="BL286" s="20" t="s">
        <v>138</v>
      </c>
      <c r="BM286" s="187" t="s">
        <v>428</v>
      </c>
    </row>
    <row r="287" spans="1:65" s="2" customFormat="1" ht="11.25">
      <c r="A287" s="37"/>
      <c r="B287" s="38"/>
      <c r="C287" s="39"/>
      <c r="D287" s="189" t="s">
        <v>140</v>
      </c>
      <c r="E287" s="39"/>
      <c r="F287" s="190" t="s">
        <v>427</v>
      </c>
      <c r="G287" s="39"/>
      <c r="H287" s="39"/>
      <c r="I287" s="191"/>
      <c r="J287" s="39"/>
      <c r="K287" s="39"/>
      <c r="L287" s="42"/>
      <c r="M287" s="192"/>
      <c r="N287" s="193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140</v>
      </c>
      <c r="AU287" s="20" t="s">
        <v>86</v>
      </c>
    </row>
    <row r="288" spans="1:65" s="2" customFormat="1" ht="16.5" customHeight="1">
      <c r="A288" s="37"/>
      <c r="B288" s="38"/>
      <c r="C288" s="176" t="s">
        <v>429</v>
      </c>
      <c r="D288" s="176" t="s">
        <v>133</v>
      </c>
      <c r="E288" s="177" t="s">
        <v>430</v>
      </c>
      <c r="F288" s="178" t="s">
        <v>431</v>
      </c>
      <c r="G288" s="179" t="s">
        <v>302</v>
      </c>
      <c r="H288" s="180">
        <v>1</v>
      </c>
      <c r="I288" s="181"/>
      <c r="J288" s="182">
        <f>ROUND(I288*H288,2)</f>
        <v>0</v>
      </c>
      <c r="K288" s="178" t="s">
        <v>137</v>
      </c>
      <c r="L288" s="42"/>
      <c r="M288" s="183" t="s">
        <v>20</v>
      </c>
      <c r="N288" s="184" t="s">
        <v>47</v>
      </c>
      <c r="O288" s="67"/>
      <c r="P288" s="185">
        <f>O288*H288</f>
        <v>0</v>
      </c>
      <c r="Q288" s="185">
        <v>4.2900000000000004E-3</v>
      </c>
      <c r="R288" s="185">
        <f>Q288*H288</f>
        <v>4.2900000000000004E-3</v>
      </c>
      <c r="S288" s="185">
        <v>0</v>
      </c>
      <c r="T288" s="186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7" t="s">
        <v>138</v>
      </c>
      <c r="AT288" s="187" t="s">
        <v>133</v>
      </c>
      <c r="AU288" s="187" t="s">
        <v>86</v>
      </c>
      <c r="AY288" s="20" t="s">
        <v>131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20" t="s">
        <v>22</v>
      </c>
      <c r="BK288" s="188">
        <f>ROUND(I288*H288,2)</f>
        <v>0</v>
      </c>
      <c r="BL288" s="20" t="s">
        <v>138</v>
      </c>
      <c r="BM288" s="187" t="s">
        <v>432</v>
      </c>
    </row>
    <row r="289" spans="1:65" s="2" customFormat="1" ht="19.5">
      <c r="A289" s="37"/>
      <c r="B289" s="38"/>
      <c r="C289" s="39"/>
      <c r="D289" s="189" t="s">
        <v>140</v>
      </c>
      <c r="E289" s="39"/>
      <c r="F289" s="190" t="s">
        <v>433</v>
      </c>
      <c r="G289" s="39"/>
      <c r="H289" s="39"/>
      <c r="I289" s="191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140</v>
      </c>
      <c r="AU289" s="20" t="s">
        <v>86</v>
      </c>
    </row>
    <row r="290" spans="1:65" s="2" customFormat="1" ht="11.25">
      <c r="A290" s="37"/>
      <c r="B290" s="38"/>
      <c r="C290" s="39"/>
      <c r="D290" s="194" t="s">
        <v>142</v>
      </c>
      <c r="E290" s="39"/>
      <c r="F290" s="195" t="s">
        <v>434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142</v>
      </c>
      <c r="AU290" s="20" t="s">
        <v>86</v>
      </c>
    </row>
    <row r="291" spans="1:65" s="2" customFormat="1" ht="16.5" customHeight="1">
      <c r="A291" s="37"/>
      <c r="B291" s="38"/>
      <c r="C291" s="176" t="s">
        <v>435</v>
      </c>
      <c r="D291" s="176" t="s">
        <v>133</v>
      </c>
      <c r="E291" s="177" t="s">
        <v>436</v>
      </c>
      <c r="F291" s="178" t="s">
        <v>437</v>
      </c>
      <c r="G291" s="179" t="s">
        <v>302</v>
      </c>
      <c r="H291" s="180">
        <v>1</v>
      </c>
      <c r="I291" s="181"/>
      <c r="J291" s="182">
        <f>ROUND(I291*H291,2)</f>
        <v>0</v>
      </c>
      <c r="K291" s="178" t="s">
        <v>137</v>
      </c>
      <c r="L291" s="42"/>
      <c r="M291" s="183" t="s">
        <v>20</v>
      </c>
      <c r="N291" s="184" t="s">
        <v>47</v>
      </c>
      <c r="O291" s="67"/>
      <c r="P291" s="185">
        <f>O291*H291</f>
        <v>0</v>
      </c>
      <c r="Q291" s="185">
        <v>0</v>
      </c>
      <c r="R291" s="185">
        <f>Q291*H291</f>
        <v>0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138</v>
      </c>
      <c r="AT291" s="187" t="s">
        <v>133</v>
      </c>
      <c r="AU291" s="187" t="s">
        <v>86</v>
      </c>
      <c r="AY291" s="20" t="s">
        <v>131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22</v>
      </c>
      <c r="BK291" s="188">
        <f>ROUND(I291*H291,2)</f>
        <v>0</v>
      </c>
      <c r="BL291" s="20" t="s">
        <v>138</v>
      </c>
      <c r="BM291" s="187" t="s">
        <v>438</v>
      </c>
    </row>
    <row r="292" spans="1:65" s="2" customFormat="1" ht="19.5">
      <c r="A292" s="37"/>
      <c r="B292" s="38"/>
      <c r="C292" s="39"/>
      <c r="D292" s="189" t="s">
        <v>140</v>
      </c>
      <c r="E292" s="39"/>
      <c r="F292" s="190" t="s">
        <v>439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140</v>
      </c>
      <c r="AU292" s="20" t="s">
        <v>86</v>
      </c>
    </row>
    <row r="293" spans="1:65" s="2" customFormat="1" ht="11.25">
      <c r="A293" s="37"/>
      <c r="B293" s="38"/>
      <c r="C293" s="39"/>
      <c r="D293" s="194" t="s">
        <v>142</v>
      </c>
      <c r="E293" s="39"/>
      <c r="F293" s="195" t="s">
        <v>440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142</v>
      </c>
      <c r="AU293" s="20" t="s">
        <v>86</v>
      </c>
    </row>
    <row r="294" spans="1:65" s="2" customFormat="1" ht="16.5" customHeight="1">
      <c r="A294" s="37"/>
      <c r="B294" s="38"/>
      <c r="C294" s="239" t="s">
        <v>441</v>
      </c>
      <c r="D294" s="239" t="s">
        <v>293</v>
      </c>
      <c r="E294" s="240" t="s">
        <v>442</v>
      </c>
      <c r="F294" s="241" t="s">
        <v>443</v>
      </c>
      <c r="G294" s="242" t="s">
        <v>302</v>
      </c>
      <c r="H294" s="243">
        <v>1</v>
      </c>
      <c r="I294" s="244"/>
      <c r="J294" s="245">
        <f>ROUND(I294*H294,2)</f>
        <v>0</v>
      </c>
      <c r="K294" s="241" t="s">
        <v>137</v>
      </c>
      <c r="L294" s="246"/>
      <c r="M294" s="247" t="s">
        <v>20</v>
      </c>
      <c r="N294" s="248" t="s">
        <v>47</v>
      </c>
      <c r="O294" s="67"/>
      <c r="P294" s="185">
        <f>O294*H294</f>
        <v>0</v>
      </c>
      <c r="Q294" s="185">
        <v>4.2000000000000003E-2</v>
      </c>
      <c r="R294" s="185">
        <f>Q294*H294</f>
        <v>4.2000000000000003E-2</v>
      </c>
      <c r="S294" s="185">
        <v>0</v>
      </c>
      <c r="T294" s="186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7" t="s">
        <v>199</v>
      </c>
      <c r="AT294" s="187" t="s">
        <v>293</v>
      </c>
      <c r="AU294" s="187" t="s">
        <v>86</v>
      </c>
      <c r="AY294" s="20" t="s">
        <v>131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20" t="s">
        <v>22</v>
      </c>
      <c r="BK294" s="188">
        <f>ROUND(I294*H294,2)</f>
        <v>0</v>
      </c>
      <c r="BL294" s="20" t="s">
        <v>138</v>
      </c>
      <c r="BM294" s="187" t="s">
        <v>444</v>
      </c>
    </row>
    <row r="295" spans="1:65" s="2" customFormat="1" ht="11.25">
      <c r="A295" s="37"/>
      <c r="B295" s="38"/>
      <c r="C295" s="39"/>
      <c r="D295" s="189" t="s">
        <v>140</v>
      </c>
      <c r="E295" s="39"/>
      <c r="F295" s="190" t="s">
        <v>443</v>
      </c>
      <c r="G295" s="39"/>
      <c r="H295" s="39"/>
      <c r="I295" s="191"/>
      <c r="J295" s="39"/>
      <c r="K295" s="39"/>
      <c r="L295" s="42"/>
      <c r="M295" s="192"/>
      <c r="N295" s="193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140</v>
      </c>
      <c r="AU295" s="20" t="s">
        <v>86</v>
      </c>
    </row>
    <row r="296" spans="1:65" s="2" customFormat="1" ht="16.5" customHeight="1">
      <c r="A296" s="37"/>
      <c r="B296" s="38"/>
      <c r="C296" s="176" t="s">
        <v>445</v>
      </c>
      <c r="D296" s="176" t="s">
        <v>133</v>
      </c>
      <c r="E296" s="177" t="s">
        <v>446</v>
      </c>
      <c r="F296" s="178" t="s">
        <v>447</v>
      </c>
      <c r="G296" s="179" t="s">
        <v>302</v>
      </c>
      <c r="H296" s="180">
        <v>1</v>
      </c>
      <c r="I296" s="181"/>
      <c r="J296" s="182">
        <f>ROUND(I296*H296,2)</f>
        <v>0</v>
      </c>
      <c r="K296" s="178" t="s">
        <v>137</v>
      </c>
      <c r="L296" s="42"/>
      <c r="M296" s="183" t="s">
        <v>20</v>
      </c>
      <c r="N296" s="184" t="s">
        <v>47</v>
      </c>
      <c r="O296" s="67"/>
      <c r="P296" s="185">
        <f>O296*H296</f>
        <v>0</v>
      </c>
      <c r="Q296" s="185">
        <v>1.6199999999999999E-3</v>
      </c>
      <c r="R296" s="185">
        <f>Q296*H296</f>
        <v>1.6199999999999999E-3</v>
      </c>
      <c r="S296" s="185">
        <v>0</v>
      </c>
      <c r="T296" s="186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7" t="s">
        <v>22</v>
      </c>
      <c r="AT296" s="187" t="s">
        <v>133</v>
      </c>
      <c r="AU296" s="187" t="s">
        <v>86</v>
      </c>
      <c r="AY296" s="20" t="s">
        <v>131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20" t="s">
        <v>22</v>
      </c>
      <c r="BK296" s="188">
        <f>ROUND(I296*H296,2)</f>
        <v>0</v>
      </c>
      <c r="BL296" s="20" t="s">
        <v>22</v>
      </c>
      <c r="BM296" s="187" t="s">
        <v>448</v>
      </c>
    </row>
    <row r="297" spans="1:65" s="2" customFormat="1" ht="11.25">
      <c r="A297" s="37"/>
      <c r="B297" s="38"/>
      <c r="C297" s="39"/>
      <c r="D297" s="189" t="s">
        <v>140</v>
      </c>
      <c r="E297" s="39"/>
      <c r="F297" s="190" t="s">
        <v>449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140</v>
      </c>
      <c r="AU297" s="20" t="s">
        <v>86</v>
      </c>
    </row>
    <row r="298" spans="1:65" s="2" customFormat="1" ht="11.25">
      <c r="A298" s="37"/>
      <c r="B298" s="38"/>
      <c r="C298" s="39"/>
      <c r="D298" s="194" t="s">
        <v>142</v>
      </c>
      <c r="E298" s="39"/>
      <c r="F298" s="195" t="s">
        <v>450</v>
      </c>
      <c r="G298" s="39"/>
      <c r="H298" s="39"/>
      <c r="I298" s="191"/>
      <c r="J298" s="39"/>
      <c r="K298" s="39"/>
      <c r="L298" s="42"/>
      <c r="M298" s="192"/>
      <c r="N298" s="193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142</v>
      </c>
      <c r="AU298" s="20" t="s">
        <v>86</v>
      </c>
    </row>
    <row r="299" spans="1:65" s="2" customFormat="1" ht="16.5" customHeight="1">
      <c r="A299" s="37"/>
      <c r="B299" s="38"/>
      <c r="C299" s="239" t="s">
        <v>451</v>
      </c>
      <c r="D299" s="239" t="s">
        <v>293</v>
      </c>
      <c r="E299" s="240" t="s">
        <v>452</v>
      </c>
      <c r="F299" s="241" t="s">
        <v>453</v>
      </c>
      <c r="G299" s="242" t="s">
        <v>302</v>
      </c>
      <c r="H299" s="243">
        <v>1</v>
      </c>
      <c r="I299" s="244"/>
      <c r="J299" s="245">
        <f>ROUND(I299*H299,2)</f>
        <v>0</v>
      </c>
      <c r="K299" s="241" t="s">
        <v>137</v>
      </c>
      <c r="L299" s="246"/>
      <c r="M299" s="247" t="s">
        <v>20</v>
      </c>
      <c r="N299" s="248" t="s">
        <v>47</v>
      </c>
      <c r="O299" s="67"/>
      <c r="P299" s="185">
        <f>O299*H299</f>
        <v>0</v>
      </c>
      <c r="Q299" s="185">
        <v>1.847E-2</v>
      </c>
      <c r="R299" s="185">
        <f>Q299*H299</f>
        <v>1.847E-2</v>
      </c>
      <c r="S299" s="185">
        <v>0</v>
      </c>
      <c r="T299" s="186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7" t="s">
        <v>86</v>
      </c>
      <c r="AT299" s="187" t="s">
        <v>293</v>
      </c>
      <c r="AU299" s="187" t="s">
        <v>86</v>
      </c>
      <c r="AY299" s="20" t="s">
        <v>131</v>
      </c>
      <c r="BE299" s="188">
        <f>IF(N299="základní",J299,0)</f>
        <v>0</v>
      </c>
      <c r="BF299" s="188">
        <f>IF(N299="snížená",J299,0)</f>
        <v>0</v>
      </c>
      <c r="BG299" s="188">
        <f>IF(N299="zákl. přenesená",J299,0)</f>
        <v>0</v>
      </c>
      <c r="BH299" s="188">
        <f>IF(N299="sníž. přenesená",J299,0)</f>
        <v>0</v>
      </c>
      <c r="BI299" s="188">
        <f>IF(N299="nulová",J299,0)</f>
        <v>0</v>
      </c>
      <c r="BJ299" s="20" t="s">
        <v>22</v>
      </c>
      <c r="BK299" s="188">
        <f>ROUND(I299*H299,2)</f>
        <v>0</v>
      </c>
      <c r="BL299" s="20" t="s">
        <v>22</v>
      </c>
      <c r="BM299" s="187" t="s">
        <v>454</v>
      </c>
    </row>
    <row r="300" spans="1:65" s="2" customFormat="1" ht="11.25">
      <c r="A300" s="37"/>
      <c r="B300" s="38"/>
      <c r="C300" s="39"/>
      <c r="D300" s="189" t="s">
        <v>140</v>
      </c>
      <c r="E300" s="39"/>
      <c r="F300" s="190" t="s">
        <v>453</v>
      </c>
      <c r="G300" s="39"/>
      <c r="H300" s="39"/>
      <c r="I300" s="191"/>
      <c r="J300" s="39"/>
      <c r="K300" s="39"/>
      <c r="L300" s="42"/>
      <c r="M300" s="192"/>
      <c r="N300" s="193"/>
      <c r="O300" s="67"/>
      <c r="P300" s="67"/>
      <c r="Q300" s="67"/>
      <c r="R300" s="67"/>
      <c r="S300" s="67"/>
      <c r="T300" s="68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20" t="s">
        <v>140</v>
      </c>
      <c r="AU300" s="20" t="s">
        <v>86</v>
      </c>
    </row>
    <row r="301" spans="1:65" s="2" customFormat="1" ht="16.5" customHeight="1">
      <c r="A301" s="37"/>
      <c r="B301" s="38"/>
      <c r="C301" s="239" t="s">
        <v>455</v>
      </c>
      <c r="D301" s="239" t="s">
        <v>293</v>
      </c>
      <c r="E301" s="240" t="s">
        <v>456</v>
      </c>
      <c r="F301" s="241" t="s">
        <v>457</v>
      </c>
      <c r="G301" s="242" t="s">
        <v>302</v>
      </c>
      <c r="H301" s="243">
        <v>1</v>
      </c>
      <c r="I301" s="244"/>
      <c r="J301" s="245">
        <f>ROUND(I301*H301,2)</f>
        <v>0</v>
      </c>
      <c r="K301" s="241" t="s">
        <v>137</v>
      </c>
      <c r="L301" s="246"/>
      <c r="M301" s="247" t="s">
        <v>20</v>
      </c>
      <c r="N301" s="248" t="s">
        <v>47</v>
      </c>
      <c r="O301" s="67"/>
      <c r="P301" s="185">
        <f>O301*H301</f>
        <v>0</v>
      </c>
      <c r="Q301" s="185">
        <v>1.5E-3</v>
      </c>
      <c r="R301" s="185">
        <f>Q301*H301</f>
        <v>1.5E-3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354</v>
      </c>
      <c r="AT301" s="187" t="s">
        <v>293</v>
      </c>
      <c r="AU301" s="187" t="s">
        <v>86</v>
      </c>
      <c r="AY301" s="20" t="s">
        <v>131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22</v>
      </c>
      <c r="BK301" s="188">
        <f>ROUND(I301*H301,2)</f>
        <v>0</v>
      </c>
      <c r="BL301" s="20" t="s">
        <v>251</v>
      </c>
      <c r="BM301" s="187" t="s">
        <v>458</v>
      </c>
    </row>
    <row r="302" spans="1:65" s="2" customFormat="1" ht="11.25">
      <c r="A302" s="37"/>
      <c r="B302" s="38"/>
      <c r="C302" s="39"/>
      <c r="D302" s="189" t="s">
        <v>140</v>
      </c>
      <c r="E302" s="39"/>
      <c r="F302" s="190" t="s">
        <v>457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140</v>
      </c>
      <c r="AU302" s="20" t="s">
        <v>86</v>
      </c>
    </row>
    <row r="303" spans="1:65" s="2" customFormat="1" ht="16.5" customHeight="1">
      <c r="A303" s="37"/>
      <c r="B303" s="38"/>
      <c r="C303" s="176" t="s">
        <v>459</v>
      </c>
      <c r="D303" s="176" t="s">
        <v>133</v>
      </c>
      <c r="E303" s="177" t="s">
        <v>460</v>
      </c>
      <c r="F303" s="178" t="s">
        <v>461</v>
      </c>
      <c r="G303" s="179" t="s">
        <v>302</v>
      </c>
      <c r="H303" s="180">
        <v>1</v>
      </c>
      <c r="I303" s="181"/>
      <c r="J303" s="182">
        <f>ROUND(I303*H303,2)</f>
        <v>0</v>
      </c>
      <c r="K303" s="178" t="s">
        <v>137</v>
      </c>
      <c r="L303" s="42"/>
      <c r="M303" s="183" t="s">
        <v>20</v>
      </c>
      <c r="N303" s="184" t="s">
        <v>47</v>
      </c>
      <c r="O303" s="67"/>
      <c r="P303" s="185">
        <f>O303*H303</f>
        <v>0</v>
      </c>
      <c r="Q303" s="185">
        <v>2.8600000000000001E-3</v>
      </c>
      <c r="R303" s="185">
        <f>Q303*H303</f>
        <v>2.8600000000000001E-3</v>
      </c>
      <c r="S303" s="185">
        <v>0</v>
      </c>
      <c r="T303" s="186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7" t="s">
        <v>22</v>
      </c>
      <c r="AT303" s="187" t="s">
        <v>133</v>
      </c>
      <c r="AU303" s="187" t="s">
        <v>86</v>
      </c>
      <c r="AY303" s="20" t="s">
        <v>131</v>
      </c>
      <c r="BE303" s="188">
        <f>IF(N303="základní",J303,0)</f>
        <v>0</v>
      </c>
      <c r="BF303" s="188">
        <f>IF(N303="snížená",J303,0)</f>
        <v>0</v>
      </c>
      <c r="BG303" s="188">
        <f>IF(N303="zákl. přenesená",J303,0)</f>
        <v>0</v>
      </c>
      <c r="BH303" s="188">
        <f>IF(N303="sníž. přenesená",J303,0)</f>
        <v>0</v>
      </c>
      <c r="BI303" s="188">
        <f>IF(N303="nulová",J303,0)</f>
        <v>0</v>
      </c>
      <c r="BJ303" s="20" t="s">
        <v>22</v>
      </c>
      <c r="BK303" s="188">
        <f>ROUND(I303*H303,2)</f>
        <v>0</v>
      </c>
      <c r="BL303" s="20" t="s">
        <v>22</v>
      </c>
      <c r="BM303" s="187" t="s">
        <v>462</v>
      </c>
    </row>
    <row r="304" spans="1:65" s="2" customFormat="1" ht="11.25">
      <c r="A304" s="37"/>
      <c r="B304" s="38"/>
      <c r="C304" s="39"/>
      <c r="D304" s="189" t="s">
        <v>140</v>
      </c>
      <c r="E304" s="39"/>
      <c r="F304" s="190" t="s">
        <v>463</v>
      </c>
      <c r="G304" s="39"/>
      <c r="H304" s="39"/>
      <c r="I304" s="191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140</v>
      </c>
      <c r="AU304" s="20" t="s">
        <v>86</v>
      </c>
    </row>
    <row r="305" spans="1:65" s="2" customFormat="1" ht="11.25">
      <c r="A305" s="37"/>
      <c r="B305" s="38"/>
      <c r="C305" s="39"/>
      <c r="D305" s="194" t="s">
        <v>142</v>
      </c>
      <c r="E305" s="39"/>
      <c r="F305" s="195" t="s">
        <v>464</v>
      </c>
      <c r="G305" s="39"/>
      <c r="H305" s="39"/>
      <c r="I305" s="191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142</v>
      </c>
      <c r="AU305" s="20" t="s">
        <v>86</v>
      </c>
    </row>
    <row r="306" spans="1:65" s="2" customFormat="1" ht="16.5" customHeight="1">
      <c r="A306" s="37"/>
      <c r="B306" s="38"/>
      <c r="C306" s="239" t="s">
        <v>465</v>
      </c>
      <c r="D306" s="239" t="s">
        <v>293</v>
      </c>
      <c r="E306" s="240" t="s">
        <v>466</v>
      </c>
      <c r="F306" s="241" t="s">
        <v>467</v>
      </c>
      <c r="G306" s="242" t="s">
        <v>302</v>
      </c>
      <c r="H306" s="243">
        <v>1</v>
      </c>
      <c r="I306" s="244"/>
      <c r="J306" s="245">
        <f>ROUND(I306*H306,2)</f>
        <v>0</v>
      </c>
      <c r="K306" s="241" t="s">
        <v>137</v>
      </c>
      <c r="L306" s="246"/>
      <c r="M306" s="247" t="s">
        <v>20</v>
      </c>
      <c r="N306" s="248" t="s">
        <v>47</v>
      </c>
      <c r="O306" s="67"/>
      <c r="P306" s="185">
        <f>O306*H306</f>
        <v>0</v>
      </c>
      <c r="Q306" s="185">
        <v>6.4000000000000001E-2</v>
      </c>
      <c r="R306" s="185">
        <f>Q306*H306</f>
        <v>6.4000000000000001E-2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86</v>
      </c>
      <c r="AT306" s="187" t="s">
        <v>293</v>
      </c>
      <c r="AU306" s="187" t="s">
        <v>86</v>
      </c>
      <c r="AY306" s="20" t="s">
        <v>131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22</v>
      </c>
      <c r="BK306" s="188">
        <f>ROUND(I306*H306,2)</f>
        <v>0</v>
      </c>
      <c r="BL306" s="20" t="s">
        <v>22</v>
      </c>
      <c r="BM306" s="187" t="s">
        <v>468</v>
      </c>
    </row>
    <row r="307" spans="1:65" s="2" customFormat="1" ht="11.25">
      <c r="A307" s="37"/>
      <c r="B307" s="38"/>
      <c r="C307" s="39"/>
      <c r="D307" s="189" t="s">
        <v>140</v>
      </c>
      <c r="E307" s="39"/>
      <c r="F307" s="190" t="s">
        <v>467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140</v>
      </c>
      <c r="AU307" s="20" t="s">
        <v>86</v>
      </c>
    </row>
    <row r="308" spans="1:65" s="2" customFormat="1" ht="16.5" customHeight="1">
      <c r="A308" s="37"/>
      <c r="B308" s="38"/>
      <c r="C308" s="239" t="s">
        <v>469</v>
      </c>
      <c r="D308" s="239" t="s">
        <v>293</v>
      </c>
      <c r="E308" s="240" t="s">
        <v>470</v>
      </c>
      <c r="F308" s="241" t="s">
        <v>471</v>
      </c>
      <c r="G308" s="242" t="s">
        <v>302</v>
      </c>
      <c r="H308" s="243">
        <v>1</v>
      </c>
      <c r="I308" s="244"/>
      <c r="J308" s="245">
        <f>ROUND(I308*H308,2)</f>
        <v>0</v>
      </c>
      <c r="K308" s="241" t="s">
        <v>137</v>
      </c>
      <c r="L308" s="246"/>
      <c r="M308" s="247" t="s">
        <v>20</v>
      </c>
      <c r="N308" s="248" t="s">
        <v>47</v>
      </c>
      <c r="O308" s="67"/>
      <c r="P308" s="185">
        <f>O308*H308</f>
        <v>0</v>
      </c>
      <c r="Q308" s="185">
        <v>8.6E-3</v>
      </c>
      <c r="R308" s="185">
        <f>Q308*H308</f>
        <v>8.6E-3</v>
      </c>
      <c r="S308" s="185">
        <v>0</v>
      </c>
      <c r="T308" s="186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7" t="s">
        <v>354</v>
      </c>
      <c r="AT308" s="187" t="s">
        <v>293</v>
      </c>
      <c r="AU308" s="187" t="s">
        <v>86</v>
      </c>
      <c r="AY308" s="20" t="s">
        <v>131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20" t="s">
        <v>22</v>
      </c>
      <c r="BK308" s="188">
        <f>ROUND(I308*H308,2)</f>
        <v>0</v>
      </c>
      <c r="BL308" s="20" t="s">
        <v>251</v>
      </c>
      <c r="BM308" s="187" t="s">
        <v>472</v>
      </c>
    </row>
    <row r="309" spans="1:65" s="2" customFormat="1" ht="11.25">
      <c r="A309" s="37"/>
      <c r="B309" s="38"/>
      <c r="C309" s="39"/>
      <c r="D309" s="189" t="s">
        <v>140</v>
      </c>
      <c r="E309" s="39"/>
      <c r="F309" s="190" t="s">
        <v>471</v>
      </c>
      <c r="G309" s="39"/>
      <c r="H309" s="39"/>
      <c r="I309" s="191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140</v>
      </c>
      <c r="AU309" s="20" t="s">
        <v>86</v>
      </c>
    </row>
    <row r="310" spans="1:65" s="2" customFormat="1" ht="21.75" customHeight="1">
      <c r="A310" s="37"/>
      <c r="B310" s="38"/>
      <c r="C310" s="176" t="s">
        <v>473</v>
      </c>
      <c r="D310" s="176" t="s">
        <v>133</v>
      </c>
      <c r="E310" s="177" t="s">
        <v>474</v>
      </c>
      <c r="F310" s="178" t="s">
        <v>475</v>
      </c>
      <c r="G310" s="179" t="s">
        <v>302</v>
      </c>
      <c r="H310" s="180">
        <v>2</v>
      </c>
      <c r="I310" s="181"/>
      <c r="J310" s="182">
        <f>ROUND(I310*H310,2)</f>
        <v>0</v>
      </c>
      <c r="K310" s="178" t="s">
        <v>137</v>
      </c>
      <c r="L310" s="42"/>
      <c r="M310" s="183" t="s">
        <v>20</v>
      </c>
      <c r="N310" s="184" t="s">
        <v>47</v>
      </c>
      <c r="O310" s="67"/>
      <c r="P310" s="185">
        <f>O310*H310</f>
        <v>0</v>
      </c>
      <c r="Q310" s="185">
        <v>0.09</v>
      </c>
      <c r="R310" s="185">
        <f>Q310*H310</f>
        <v>0.18</v>
      </c>
      <c r="S310" s="185">
        <v>0</v>
      </c>
      <c r="T310" s="186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7" t="s">
        <v>138</v>
      </c>
      <c r="AT310" s="187" t="s">
        <v>133</v>
      </c>
      <c r="AU310" s="187" t="s">
        <v>86</v>
      </c>
      <c r="AY310" s="20" t="s">
        <v>131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20" t="s">
        <v>22</v>
      </c>
      <c r="BK310" s="188">
        <f>ROUND(I310*H310,2)</f>
        <v>0</v>
      </c>
      <c r="BL310" s="20" t="s">
        <v>138</v>
      </c>
      <c r="BM310" s="187" t="s">
        <v>476</v>
      </c>
    </row>
    <row r="311" spans="1:65" s="2" customFormat="1" ht="11.25">
      <c r="A311" s="37"/>
      <c r="B311" s="38"/>
      <c r="C311" s="39"/>
      <c r="D311" s="189" t="s">
        <v>140</v>
      </c>
      <c r="E311" s="39"/>
      <c r="F311" s="190" t="s">
        <v>477</v>
      </c>
      <c r="G311" s="39"/>
      <c r="H311" s="39"/>
      <c r="I311" s="191"/>
      <c r="J311" s="39"/>
      <c r="K311" s="39"/>
      <c r="L311" s="42"/>
      <c r="M311" s="192"/>
      <c r="N311" s="193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140</v>
      </c>
      <c r="AU311" s="20" t="s">
        <v>86</v>
      </c>
    </row>
    <row r="312" spans="1:65" s="2" customFormat="1" ht="11.25">
      <c r="A312" s="37"/>
      <c r="B312" s="38"/>
      <c r="C312" s="39"/>
      <c r="D312" s="194" t="s">
        <v>142</v>
      </c>
      <c r="E312" s="39"/>
      <c r="F312" s="195" t="s">
        <v>478</v>
      </c>
      <c r="G312" s="39"/>
      <c r="H312" s="39"/>
      <c r="I312" s="191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142</v>
      </c>
      <c r="AU312" s="20" t="s">
        <v>86</v>
      </c>
    </row>
    <row r="313" spans="1:65" s="2" customFormat="1" ht="16.5" customHeight="1">
      <c r="A313" s="37"/>
      <c r="B313" s="38"/>
      <c r="C313" s="239" t="s">
        <v>479</v>
      </c>
      <c r="D313" s="239" t="s">
        <v>293</v>
      </c>
      <c r="E313" s="240" t="s">
        <v>480</v>
      </c>
      <c r="F313" s="241" t="s">
        <v>481</v>
      </c>
      <c r="G313" s="242" t="s">
        <v>302</v>
      </c>
      <c r="H313" s="243">
        <v>2</v>
      </c>
      <c r="I313" s="244"/>
      <c r="J313" s="245">
        <f>ROUND(I313*H313,2)</f>
        <v>0</v>
      </c>
      <c r="K313" s="241" t="s">
        <v>137</v>
      </c>
      <c r="L313" s="246"/>
      <c r="M313" s="247" t="s">
        <v>20</v>
      </c>
      <c r="N313" s="248" t="s">
        <v>47</v>
      </c>
      <c r="O313" s="67"/>
      <c r="P313" s="185">
        <f>O313*H313</f>
        <v>0</v>
      </c>
      <c r="Q313" s="185">
        <v>5.6300000000000003E-2</v>
      </c>
      <c r="R313" s="185">
        <f>Q313*H313</f>
        <v>0.11260000000000001</v>
      </c>
      <c r="S313" s="185">
        <v>0</v>
      </c>
      <c r="T313" s="18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199</v>
      </c>
      <c r="AT313" s="187" t="s">
        <v>293</v>
      </c>
      <c r="AU313" s="187" t="s">
        <v>86</v>
      </c>
      <c r="AY313" s="20" t="s">
        <v>131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22</v>
      </c>
      <c r="BK313" s="188">
        <f>ROUND(I313*H313,2)</f>
        <v>0</v>
      </c>
      <c r="BL313" s="20" t="s">
        <v>138</v>
      </c>
      <c r="BM313" s="187" t="s">
        <v>482</v>
      </c>
    </row>
    <row r="314" spans="1:65" s="2" customFormat="1" ht="11.25">
      <c r="A314" s="37"/>
      <c r="B314" s="38"/>
      <c r="C314" s="39"/>
      <c r="D314" s="189" t="s">
        <v>140</v>
      </c>
      <c r="E314" s="39"/>
      <c r="F314" s="190" t="s">
        <v>481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140</v>
      </c>
      <c r="AU314" s="20" t="s">
        <v>86</v>
      </c>
    </row>
    <row r="315" spans="1:65" s="14" customFormat="1" ht="11.25">
      <c r="B315" s="206"/>
      <c r="C315" s="207"/>
      <c r="D315" s="189" t="s">
        <v>144</v>
      </c>
      <c r="E315" s="208" t="s">
        <v>20</v>
      </c>
      <c r="F315" s="209" t="s">
        <v>483</v>
      </c>
      <c r="G315" s="207"/>
      <c r="H315" s="210">
        <v>2</v>
      </c>
      <c r="I315" s="211"/>
      <c r="J315" s="207"/>
      <c r="K315" s="207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144</v>
      </c>
      <c r="AU315" s="216" t="s">
        <v>86</v>
      </c>
      <c r="AV315" s="14" t="s">
        <v>86</v>
      </c>
      <c r="AW315" s="14" t="s">
        <v>37</v>
      </c>
      <c r="AX315" s="14" t="s">
        <v>22</v>
      </c>
      <c r="AY315" s="216" t="s">
        <v>131</v>
      </c>
    </row>
    <row r="316" spans="1:65" s="2" customFormat="1" ht="24.2" customHeight="1">
      <c r="A316" s="37"/>
      <c r="B316" s="38"/>
      <c r="C316" s="176" t="s">
        <v>484</v>
      </c>
      <c r="D316" s="176" t="s">
        <v>133</v>
      </c>
      <c r="E316" s="177" t="s">
        <v>485</v>
      </c>
      <c r="F316" s="178" t="s">
        <v>486</v>
      </c>
      <c r="G316" s="179" t="s">
        <v>487</v>
      </c>
      <c r="H316" s="180">
        <v>4</v>
      </c>
      <c r="I316" s="181"/>
      <c r="J316" s="182">
        <f>ROUND(I316*H316,2)</f>
        <v>0</v>
      </c>
      <c r="K316" s="178" t="s">
        <v>20</v>
      </c>
      <c r="L316" s="42"/>
      <c r="M316" s="183" t="s">
        <v>20</v>
      </c>
      <c r="N316" s="184" t="s">
        <v>47</v>
      </c>
      <c r="O316" s="67"/>
      <c r="P316" s="185">
        <f>O316*H316</f>
        <v>0</v>
      </c>
      <c r="Q316" s="185">
        <v>5.0000000000000001E-3</v>
      </c>
      <c r="R316" s="185">
        <f>Q316*H316</f>
        <v>0.02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138</v>
      </c>
      <c r="AT316" s="187" t="s">
        <v>133</v>
      </c>
      <c r="AU316" s="187" t="s">
        <v>86</v>
      </c>
      <c r="AY316" s="20" t="s">
        <v>131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20" t="s">
        <v>22</v>
      </c>
      <c r="BK316" s="188">
        <f>ROUND(I316*H316,2)</f>
        <v>0</v>
      </c>
      <c r="BL316" s="20" t="s">
        <v>138</v>
      </c>
      <c r="BM316" s="187" t="s">
        <v>488</v>
      </c>
    </row>
    <row r="317" spans="1:65" s="2" customFormat="1" ht="11.25">
      <c r="A317" s="37"/>
      <c r="B317" s="38"/>
      <c r="C317" s="39"/>
      <c r="D317" s="189" t="s">
        <v>140</v>
      </c>
      <c r="E317" s="39"/>
      <c r="F317" s="190" t="s">
        <v>486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140</v>
      </c>
      <c r="AU317" s="20" t="s">
        <v>86</v>
      </c>
    </row>
    <row r="318" spans="1:65" s="12" customFormat="1" ht="22.9" customHeight="1">
      <c r="B318" s="160"/>
      <c r="C318" s="161"/>
      <c r="D318" s="162" t="s">
        <v>75</v>
      </c>
      <c r="E318" s="174" t="s">
        <v>489</v>
      </c>
      <c r="F318" s="174" t="s">
        <v>490</v>
      </c>
      <c r="G318" s="161"/>
      <c r="H318" s="161"/>
      <c r="I318" s="164"/>
      <c r="J318" s="175">
        <f>BK318</f>
        <v>0</v>
      </c>
      <c r="K318" s="161"/>
      <c r="L318" s="166"/>
      <c r="M318" s="167"/>
      <c r="N318" s="168"/>
      <c r="O318" s="168"/>
      <c r="P318" s="169">
        <f>SUM(P319:P338)</f>
        <v>0</v>
      </c>
      <c r="Q318" s="168"/>
      <c r="R318" s="169">
        <f>SUM(R319:R338)</f>
        <v>2.3519999999999999E-3</v>
      </c>
      <c r="S318" s="168"/>
      <c r="T318" s="170">
        <f>SUM(T319:T338)</f>
        <v>6.9900000000000004E-2</v>
      </c>
      <c r="AR318" s="171" t="s">
        <v>22</v>
      </c>
      <c r="AT318" s="172" t="s">
        <v>75</v>
      </c>
      <c r="AU318" s="172" t="s">
        <v>22</v>
      </c>
      <c r="AY318" s="171" t="s">
        <v>131</v>
      </c>
      <c r="BK318" s="173">
        <f>SUM(BK319:BK338)</f>
        <v>0</v>
      </c>
    </row>
    <row r="319" spans="1:65" s="2" customFormat="1" ht="16.5" customHeight="1">
      <c r="A319" s="37"/>
      <c r="B319" s="38"/>
      <c r="C319" s="176" t="s">
        <v>491</v>
      </c>
      <c r="D319" s="176" t="s">
        <v>133</v>
      </c>
      <c r="E319" s="177" t="s">
        <v>492</v>
      </c>
      <c r="F319" s="178" t="s">
        <v>493</v>
      </c>
      <c r="G319" s="179" t="s">
        <v>344</v>
      </c>
      <c r="H319" s="180">
        <v>3</v>
      </c>
      <c r="I319" s="181"/>
      <c r="J319" s="182">
        <f>ROUND(I319*H319,2)</f>
        <v>0</v>
      </c>
      <c r="K319" s="178" t="s">
        <v>137</v>
      </c>
      <c r="L319" s="42"/>
      <c r="M319" s="183" t="s">
        <v>20</v>
      </c>
      <c r="N319" s="184" t="s">
        <v>47</v>
      </c>
      <c r="O319" s="67"/>
      <c r="P319" s="185">
        <f>O319*H319</f>
        <v>0</v>
      </c>
      <c r="Q319" s="185">
        <v>0</v>
      </c>
      <c r="R319" s="185">
        <f>Q319*H319</f>
        <v>0</v>
      </c>
      <c r="S319" s="185">
        <v>2.5000000000000001E-3</v>
      </c>
      <c r="T319" s="186">
        <f>S319*H319</f>
        <v>7.4999999999999997E-3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7" t="s">
        <v>138</v>
      </c>
      <c r="AT319" s="187" t="s">
        <v>133</v>
      </c>
      <c r="AU319" s="187" t="s">
        <v>86</v>
      </c>
      <c r="AY319" s="20" t="s">
        <v>131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20" t="s">
        <v>22</v>
      </c>
      <c r="BK319" s="188">
        <f>ROUND(I319*H319,2)</f>
        <v>0</v>
      </c>
      <c r="BL319" s="20" t="s">
        <v>138</v>
      </c>
      <c r="BM319" s="187" t="s">
        <v>494</v>
      </c>
    </row>
    <row r="320" spans="1:65" s="2" customFormat="1" ht="11.25">
      <c r="A320" s="37"/>
      <c r="B320" s="38"/>
      <c r="C320" s="39"/>
      <c r="D320" s="189" t="s">
        <v>140</v>
      </c>
      <c r="E320" s="39"/>
      <c r="F320" s="190" t="s">
        <v>495</v>
      </c>
      <c r="G320" s="39"/>
      <c r="H320" s="39"/>
      <c r="I320" s="191"/>
      <c r="J320" s="39"/>
      <c r="K320" s="39"/>
      <c r="L320" s="42"/>
      <c r="M320" s="192"/>
      <c r="N320" s="193"/>
      <c r="O320" s="67"/>
      <c r="P320" s="67"/>
      <c r="Q320" s="67"/>
      <c r="R320" s="67"/>
      <c r="S320" s="67"/>
      <c r="T320" s="68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20" t="s">
        <v>140</v>
      </c>
      <c r="AU320" s="20" t="s">
        <v>86</v>
      </c>
    </row>
    <row r="321" spans="1:65" s="2" customFormat="1" ht="11.25">
      <c r="A321" s="37"/>
      <c r="B321" s="38"/>
      <c r="C321" s="39"/>
      <c r="D321" s="194" t="s">
        <v>142</v>
      </c>
      <c r="E321" s="39"/>
      <c r="F321" s="195" t="s">
        <v>496</v>
      </c>
      <c r="G321" s="39"/>
      <c r="H321" s="39"/>
      <c r="I321" s="191"/>
      <c r="J321" s="39"/>
      <c r="K321" s="39"/>
      <c r="L321" s="42"/>
      <c r="M321" s="192"/>
      <c r="N321" s="193"/>
      <c r="O321" s="67"/>
      <c r="P321" s="67"/>
      <c r="Q321" s="67"/>
      <c r="R321" s="67"/>
      <c r="S321" s="67"/>
      <c r="T321" s="68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20" t="s">
        <v>142</v>
      </c>
      <c r="AU321" s="20" t="s">
        <v>86</v>
      </c>
    </row>
    <row r="322" spans="1:65" s="2" customFormat="1" ht="16.5" customHeight="1">
      <c r="A322" s="37"/>
      <c r="B322" s="38"/>
      <c r="C322" s="176" t="s">
        <v>497</v>
      </c>
      <c r="D322" s="176" t="s">
        <v>133</v>
      </c>
      <c r="E322" s="177" t="s">
        <v>498</v>
      </c>
      <c r="F322" s="178" t="s">
        <v>499</v>
      </c>
      <c r="G322" s="179" t="s">
        <v>344</v>
      </c>
      <c r="H322" s="180">
        <v>1.6</v>
      </c>
      <c r="I322" s="181"/>
      <c r="J322" s="182">
        <f>ROUND(I322*H322,2)</f>
        <v>0</v>
      </c>
      <c r="K322" s="178" t="s">
        <v>137</v>
      </c>
      <c r="L322" s="42"/>
      <c r="M322" s="183" t="s">
        <v>20</v>
      </c>
      <c r="N322" s="184" t="s">
        <v>47</v>
      </c>
      <c r="O322" s="67"/>
      <c r="P322" s="185">
        <f>O322*H322</f>
        <v>0</v>
      </c>
      <c r="Q322" s="185">
        <v>1.47E-3</v>
      </c>
      <c r="R322" s="185">
        <f>Q322*H322</f>
        <v>2.3519999999999999E-3</v>
      </c>
      <c r="S322" s="185">
        <v>3.9E-2</v>
      </c>
      <c r="T322" s="186">
        <f>S322*H322</f>
        <v>6.2400000000000004E-2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138</v>
      </c>
      <c r="AT322" s="187" t="s">
        <v>133</v>
      </c>
      <c r="AU322" s="187" t="s">
        <v>86</v>
      </c>
      <c r="AY322" s="20" t="s">
        <v>131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20" t="s">
        <v>22</v>
      </c>
      <c r="BK322" s="188">
        <f>ROUND(I322*H322,2)</f>
        <v>0</v>
      </c>
      <c r="BL322" s="20" t="s">
        <v>138</v>
      </c>
      <c r="BM322" s="187" t="s">
        <v>500</v>
      </c>
    </row>
    <row r="323" spans="1:65" s="2" customFormat="1" ht="19.5">
      <c r="A323" s="37"/>
      <c r="B323" s="38"/>
      <c r="C323" s="39"/>
      <c r="D323" s="189" t="s">
        <v>140</v>
      </c>
      <c r="E323" s="39"/>
      <c r="F323" s="190" t="s">
        <v>501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140</v>
      </c>
      <c r="AU323" s="20" t="s">
        <v>86</v>
      </c>
    </row>
    <row r="324" spans="1:65" s="2" customFormat="1" ht="11.25">
      <c r="A324" s="37"/>
      <c r="B324" s="38"/>
      <c r="C324" s="39"/>
      <c r="D324" s="194" t="s">
        <v>142</v>
      </c>
      <c r="E324" s="39"/>
      <c r="F324" s="195" t="s">
        <v>502</v>
      </c>
      <c r="G324" s="39"/>
      <c r="H324" s="39"/>
      <c r="I324" s="191"/>
      <c r="J324" s="39"/>
      <c r="K324" s="39"/>
      <c r="L324" s="42"/>
      <c r="M324" s="192"/>
      <c r="N324" s="193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142</v>
      </c>
      <c r="AU324" s="20" t="s">
        <v>86</v>
      </c>
    </row>
    <row r="325" spans="1:65" s="14" customFormat="1" ht="11.25">
      <c r="B325" s="206"/>
      <c r="C325" s="207"/>
      <c r="D325" s="189" t="s">
        <v>144</v>
      </c>
      <c r="E325" s="208" t="s">
        <v>20</v>
      </c>
      <c r="F325" s="209" t="s">
        <v>503</v>
      </c>
      <c r="G325" s="207"/>
      <c r="H325" s="210">
        <v>1.6</v>
      </c>
      <c r="I325" s="211"/>
      <c r="J325" s="207"/>
      <c r="K325" s="207"/>
      <c r="L325" s="212"/>
      <c r="M325" s="213"/>
      <c r="N325" s="214"/>
      <c r="O325" s="214"/>
      <c r="P325" s="214"/>
      <c r="Q325" s="214"/>
      <c r="R325" s="214"/>
      <c r="S325" s="214"/>
      <c r="T325" s="215"/>
      <c r="AT325" s="216" t="s">
        <v>144</v>
      </c>
      <c r="AU325" s="216" t="s">
        <v>86</v>
      </c>
      <c r="AV325" s="14" t="s">
        <v>86</v>
      </c>
      <c r="AW325" s="14" t="s">
        <v>37</v>
      </c>
      <c r="AX325" s="14" t="s">
        <v>22</v>
      </c>
      <c r="AY325" s="216" t="s">
        <v>131</v>
      </c>
    </row>
    <row r="326" spans="1:65" s="2" customFormat="1" ht="16.5" customHeight="1">
      <c r="A326" s="37"/>
      <c r="B326" s="38"/>
      <c r="C326" s="176" t="s">
        <v>504</v>
      </c>
      <c r="D326" s="176" t="s">
        <v>133</v>
      </c>
      <c r="E326" s="177" t="s">
        <v>505</v>
      </c>
      <c r="F326" s="178" t="s">
        <v>506</v>
      </c>
      <c r="G326" s="179" t="s">
        <v>269</v>
      </c>
      <c r="H326" s="180">
        <v>7.0000000000000007E-2</v>
      </c>
      <c r="I326" s="181"/>
      <c r="J326" s="182">
        <f>ROUND(I326*H326,2)</f>
        <v>0</v>
      </c>
      <c r="K326" s="178" t="s">
        <v>137</v>
      </c>
      <c r="L326" s="42"/>
      <c r="M326" s="183" t="s">
        <v>20</v>
      </c>
      <c r="N326" s="184" t="s">
        <v>47</v>
      </c>
      <c r="O326" s="67"/>
      <c r="P326" s="185">
        <f>O326*H326</f>
        <v>0</v>
      </c>
      <c r="Q326" s="185">
        <v>0</v>
      </c>
      <c r="R326" s="185">
        <f>Q326*H326</f>
        <v>0</v>
      </c>
      <c r="S326" s="185">
        <v>0</v>
      </c>
      <c r="T326" s="186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7" t="s">
        <v>138</v>
      </c>
      <c r="AT326" s="187" t="s">
        <v>133</v>
      </c>
      <c r="AU326" s="187" t="s">
        <v>86</v>
      </c>
      <c r="AY326" s="20" t="s">
        <v>131</v>
      </c>
      <c r="BE326" s="188">
        <f>IF(N326="základní",J326,0)</f>
        <v>0</v>
      </c>
      <c r="BF326" s="188">
        <f>IF(N326="snížená",J326,0)</f>
        <v>0</v>
      </c>
      <c r="BG326" s="188">
        <f>IF(N326="zákl. přenesená",J326,0)</f>
        <v>0</v>
      </c>
      <c r="BH326" s="188">
        <f>IF(N326="sníž. přenesená",J326,0)</f>
        <v>0</v>
      </c>
      <c r="BI326" s="188">
        <f>IF(N326="nulová",J326,0)</f>
        <v>0</v>
      </c>
      <c r="BJ326" s="20" t="s">
        <v>22</v>
      </c>
      <c r="BK326" s="188">
        <f>ROUND(I326*H326,2)</f>
        <v>0</v>
      </c>
      <c r="BL326" s="20" t="s">
        <v>138</v>
      </c>
      <c r="BM326" s="187" t="s">
        <v>507</v>
      </c>
    </row>
    <row r="327" spans="1:65" s="2" customFormat="1" ht="11.25">
      <c r="A327" s="37"/>
      <c r="B327" s="38"/>
      <c r="C327" s="39"/>
      <c r="D327" s="189" t="s">
        <v>140</v>
      </c>
      <c r="E327" s="39"/>
      <c r="F327" s="190" t="s">
        <v>508</v>
      </c>
      <c r="G327" s="39"/>
      <c r="H327" s="39"/>
      <c r="I327" s="191"/>
      <c r="J327" s="39"/>
      <c r="K327" s="39"/>
      <c r="L327" s="42"/>
      <c r="M327" s="192"/>
      <c r="N327" s="193"/>
      <c r="O327" s="67"/>
      <c r="P327" s="67"/>
      <c r="Q327" s="67"/>
      <c r="R327" s="67"/>
      <c r="S327" s="67"/>
      <c r="T327" s="68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20" t="s">
        <v>140</v>
      </c>
      <c r="AU327" s="20" t="s">
        <v>86</v>
      </c>
    </row>
    <row r="328" spans="1:65" s="2" customFormat="1" ht="11.25">
      <c r="A328" s="37"/>
      <c r="B328" s="38"/>
      <c r="C328" s="39"/>
      <c r="D328" s="194" t="s">
        <v>142</v>
      </c>
      <c r="E328" s="39"/>
      <c r="F328" s="195" t="s">
        <v>509</v>
      </c>
      <c r="G328" s="39"/>
      <c r="H328" s="39"/>
      <c r="I328" s="191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142</v>
      </c>
      <c r="AU328" s="20" t="s">
        <v>86</v>
      </c>
    </row>
    <row r="329" spans="1:65" s="2" customFormat="1" ht="16.5" customHeight="1">
      <c r="A329" s="37"/>
      <c r="B329" s="38"/>
      <c r="C329" s="176" t="s">
        <v>510</v>
      </c>
      <c r="D329" s="176" t="s">
        <v>133</v>
      </c>
      <c r="E329" s="177" t="s">
        <v>511</v>
      </c>
      <c r="F329" s="178" t="s">
        <v>512</v>
      </c>
      <c r="G329" s="179" t="s">
        <v>269</v>
      </c>
      <c r="H329" s="180">
        <v>0.42</v>
      </c>
      <c r="I329" s="181"/>
      <c r="J329" s="182">
        <f>ROUND(I329*H329,2)</f>
        <v>0</v>
      </c>
      <c r="K329" s="178" t="s">
        <v>137</v>
      </c>
      <c r="L329" s="42"/>
      <c r="M329" s="183" t="s">
        <v>20</v>
      </c>
      <c r="N329" s="184" t="s">
        <v>47</v>
      </c>
      <c r="O329" s="67"/>
      <c r="P329" s="185">
        <f>O329*H329</f>
        <v>0</v>
      </c>
      <c r="Q329" s="185">
        <v>0</v>
      </c>
      <c r="R329" s="185">
        <f>Q329*H329</f>
        <v>0</v>
      </c>
      <c r="S329" s="185">
        <v>0</v>
      </c>
      <c r="T329" s="186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7" t="s">
        <v>138</v>
      </c>
      <c r="AT329" s="187" t="s">
        <v>133</v>
      </c>
      <c r="AU329" s="187" t="s">
        <v>86</v>
      </c>
      <c r="AY329" s="20" t="s">
        <v>131</v>
      </c>
      <c r="BE329" s="188">
        <f>IF(N329="základní",J329,0)</f>
        <v>0</v>
      </c>
      <c r="BF329" s="188">
        <f>IF(N329="snížená",J329,0)</f>
        <v>0</v>
      </c>
      <c r="BG329" s="188">
        <f>IF(N329="zákl. přenesená",J329,0)</f>
        <v>0</v>
      </c>
      <c r="BH329" s="188">
        <f>IF(N329="sníž. přenesená",J329,0)</f>
        <v>0</v>
      </c>
      <c r="BI329" s="188">
        <f>IF(N329="nulová",J329,0)</f>
        <v>0</v>
      </c>
      <c r="BJ329" s="20" t="s">
        <v>22</v>
      </c>
      <c r="BK329" s="188">
        <f>ROUND(I329*H329,2)</f>
        <v>0</v>
      </c>
      <c r="BL329" s="20" t="s">
        <v>138</v>
      </c>
      <c r="BM329" s="187" t="s">
        <v>513</v>
      </c>
    </row>
    <row r="330" spans="1:65" s="2" customFormat="1" ht="19.5">
      <c r="A330" s="37"/>
      <c r="B330" s="38"/>
      <c r="C330" s="39"/>
      <c r="D330" s="189" t="s">
        <v>140</v>
      </c>
      <c r="E330" s="39"/>
      <c r="F330" s="190" t="s">
        <v>514</v>
      </c>
      <c r="G330" s="39"/>
      <c r="H330" s="39"/>
      <c r="I330" s="191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20" t="s">
        <v>140</v>
      </c>
      <c r="AU330" s="20" t="s">
        <v>86</v>
      </c>
    </row>
    <row r="331" spans="1:65" s="2" customFormat="1" ht="11.25">
      <c r="A331" s="37"/>
      <c r="B331" s="38"/>
      <c r="C331" s="39"/>
      <c r="D331" s="194" t="s">
        <v>142</v>
      </c>
      <c r="E331" s="39"/>
      <c r="F331" s="195" t="s">
        <v>515</v>
      </c>
      <c r="G331" s="39"/>
      <c r="H331" s="39"/>
      <c r="I331" s="191"/>
      <c r="J331" s="39"/>
      <c r="K331" s="39"/>
      <c r="L331" s="42"/>
      <c r="M331" s="192"/>
      <c r="N331" s="193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142</v>
      </c>
      <c r="AU331" s="20" t="s">
        <v>86</v>
      </c>
    </row>
    <row r="332" spans="1:65" s="14" customFormat="1" ht="11.25">
      <c r="B332" s="206"/>
      <c r="C332" s="207"/>
      <c r="D332" s="189" t="s">
        <v>144</v>
      </c>
      <c r="E332" s="208" t="s">
        <v>20</v>
      </c>
      <c r="F332" s="209" t="s">
        <v>516</v>
      </c>
      <c r="G332" s="207"/>
      <c r="H332" s="210">
        <v>0.42</v>
      </c>
      <c r="I332" s="211"/>
      <c r="J332" s="207"/>
      <c r="K332" s="207"/>
      <c r="L332" s="212"/>
      <c r="M332" s="213"/>
      <c r="N332" s="214"/>
      <c r="O332" s="214"/>
      <c r="P332" s="214"/>
      <c r="Q332" s="214"/>
      <c r="R332" s="214"/>
      <c r="S332" s="214"/>
      <c r="T332" s="215"/>
      <c r="AT332" s="216" t="s">
        <v>144</v>
      </c>
      <c r="AU332" s="216" t="s">
        <v>86</v>
      </c>
      <c r="AV332" s="14" t="s">
        <v>86</v>
      </c>
      <c r="AW332" s="14" t="s">
        <v>37</v>
      </c>
      <c r="AX332" s="14" t="s">
        <v>22</v>
      </c>
      <c r="AY332" s="216" t="s">
        <v>131</v>
      </c>
    </row>
    <row r="333" spans="1:65" s="2" customFormat="1" ht="24.2" customHeight="1">
      <c r="A333" s="37"/>
      <c r="B333" s="38"/>
      <c r="C333" s="176" t="s">
        <v>517</v>
      </c>
      <c r="D333" s="176" t="s">
        <v>133</v>
      </c>
      <c r="E333" s="177" t="s">
        <v>518</v>
      </c>
      <c r="F333" s="178" t="s">
        <v>519</v>
      </c>
      <c r="G333" s="179" t="s">
        <v>269</v>
      </c>
      <c r="H333" s="180">
        <v>6.2E-2</v>
      </c>
      <c r="I333" s="181"/>
      <c r="J333" s="182">
        <f>ROUND(I333*H333,2)</f>
        <v>0</v>
      </c>
      <c r="K333" s="178" t="s">
        <v>137</v>
      </c>
      <c r="L333" s="42"/>
      <c r="M333" s="183" t="s">
        <v>20</v>
      </c>
      <c r="N333" s="184" t="s">
        <v>47</v>
      </c>
      <c r="O333" s="67"/>
      <c r="P333" s="185">
        <f>O333*H333</f>
        <v>0</v>
      </c>
      <c r="Q333" s="185">
        <v>0</v>
      </c>
      <c r="R333" s="185">
        <f>Q333*H333</f>
        <v>0</v>
      </c>
      <c r="S333" s="185">
        <v>0</v>
      </c>
      <c r="T333" s="186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7" t="s">
        <v>138</v>
      </c>
      <c r="AT333" s="187" t="s">
        <v>133</v>
      </c>
      <c r="AU333" s="187" t="s">
        <v>86</v>
      </c>
      <c r="AY333" s="20" t="s">
        <v>131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20" t="s">
        <v>22</v>
      </c>
      <c r="BK333" s="188">
        <f>ROUND(I333*H333,2)</f>
        <v>0</v>
      </c>
      <c r="BL333" s="20" t="s">
        <v>138</v>
      </c>
      <c r="BM333" s="187" t="s">
        <v>520</v>
      </c>
    </row>
    <row r="334" spans="1:65" s="2" customFormat="1" ht="19.5">
      <c r="A334" s="37"/>
      <c r="B334" s="38"/>
      <c r="C334" s="39"/>
      <c r="D334" s="189" t="s">
        <v>140</v>
      </c>
      <c r="E334" s="39"/>
      <c r="F334" s="190" t="s">
        <v>521</v>
      </c>
      <c r="G334" s="39"/>
      <c r="H334" s="39"/>
      <c r="I334" s="191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140</v>
      </c>
      <c r="AU334" s="20" t="s">
        <v>86</v>
      </c>
    </row>
    <row r="335" spans="1:65" s="2" customFormat="1" ht="11.25">
      <c r="A335" s="37"/>
      <c r="B335" s="38"/>
      <c r="C335" s="39"/>
      <c r="D335" s="194" t="s">
        <v>142</v>
      </c>
      <c r="E335" s="39"/>
      <c r="F335" s="195" t="s">
        <v>522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142</v>
      </c>
      <c r="AU335" s="20" t="s">
        <v>86</v>
      </c>
    </row>
    <row r="336" spans="1:65" s="2" customFormat="1" ht="21.75" customHeight="1">
      <c r="A336" s="37"/>
      <c r="B336" s="38"/>
      <c r="C336" s="176" t="s">
        <v>523</v>
      </c>
      <c r="D336" s="176" t="s">
        <v>133</v>
      </c>
      <c r="E336" s="177" t="s">
        <v>524</v>
      </c>
      <c r="F336" s="178" t="s">
        <v>525</v>
      </c>
      <c r="G336" s="179" t="s">
        <v>269</v>
      </c>
      <c r="H336" s="180">
        <v>8.0000000000000002E-3</v>
      </c>
      <c r="I336" s="181"/>
      <c r="J336" s="182">
        <f>ROUND(I336*H336,2)</f>
        <v>0</v>
      </c>
      <c r="K336" s="178" t="s">
        <v>137</v>
      </c>
      <c r="L336" s="42"/>
      <c r="M336" s="183" t="s">
        <v>20</v>
      </c>
      <c r="N336" s="184" t="s">
        <v>47</v>
      </c>
      <c r="O336" s="67"/>
      <c r="P336" s="185">
        <f>O336*H336</f>
        <v>0</v>
      </c>
      <c r="Q336" s="185">
        <v>0</v>
      </c>
      <c r="R336" s="185">
        <f>Q336*H336</f>
        <v>0</v>
      </c>
      <c r="S336" s="185">
        <v>0</v>
      </c>
      <c r="T336" s="186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7" t="s">
        <v>138</v>
      </c>
      <c r="AT336" s="187" t="s">
        <v>133</v>
      </c>
      <c r="AU336" s="187" t="s">
        <v>86</v>
      </c>
      <c r="AY336" s="20" t="s">
        <v>131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20" t="s">
        <v>22</v>
      </c>
      <c r="BK336" s="188">
        <f>ROUND(I336*H336,2)</f>
        <v>0</v>
      </c>
      <c r="BL336" s="20" t="s">
        <v>138</v>
      </c>
      <c r="BM336" s="187" t="s">
        <v>526</v>
      </c>
    </row>
    <row r="337" spans="1:65" s="2" customFormat="1" ht="11.25">
      <c r="A337" s="37"/>
      <c r="B337" s="38"/>
      <c r="C337" s="39"/>
      <c r="D337" s="189" t="s">
        <v>140</v>
      </c>
      <c r="E337" s="39"/>
      <c r="F337" s="190" t="s">
        <v>527</v>
      </c>
      <c r="G337" s="39"/>
      <c r="H337" s="39"/>
      <c r="I337" s="191"/>
      <c r="J337" s="39"/>
      <c r="K337" s="39"/>
      <c r="L337" s="42"/>
      <c r="M337" s="192"/>
      <c r="N337" s="193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140</v>
      </c>
      <c r="AU337" s="20" t="s">
        <v>86</v>
      </c>
    </row>
    <row r="338" spans="1:65" s="2" customFormat="1" ht="11.25">
      <c r="A338" s="37"/>
      <c r="B338" s="38"/>
      <c r="C338" s="39"/>
      <c r="D338" s="194" t="s">
        <v>142</v>
      </c>
      <c r="E338" s="39"/>
      <c r="F338" s="195" t="s">
        <v>528</v>
      </c>
      <c r="G338" s="39"/>
      <c r="H338" s="39"/>
      <c r="I338" s="191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142</v>
      </c>
      <c r="AU338" s="20" t="s">
        <v>86</v>
      </c>
    </row>
    <row r="339" spans="1:65" s="12" customFormat="1" ht="22.9" customHeight="1">
      <c r="B339" s="160"/>
      <c r="C339" s="161"/>
      <c r="D339" s="162" t="s">
        <v>75</v>
      </c>
      <c r="E339" s="174" t="s">
        <v>529</v>
      </c>
      <c r="F339" s="174" t="s">
        <v>530</v>
      </c>
      <c r="G339" s="161"/>
      <c r="H339" s="161"/>
      <c r="I339" s="164"/>
      <c r="J339" s="175">
        <f>BK339</f>
        <v>0</v>
      </c>
      <c r="K339" s="161"/>
      <c r="L339" s="166"/>
      <c r="M339" s="167"/>
      <c r="N339" s="168"/>
      <c r="O339" s="168"/>
      <c r="P339" s="169">
        <f>SUM(P340:P342)</f>
        <v>0</v>
      </c>
      <c r="Q339" s="168"/>
      <c r="R339" s="169">
        <f>SUM(R340:R342)</f>
        <v>0</v>
      </c>
      <c r="S339" s="168"/>
      <c r="T339" s="170">
        <f>SUM(T340:T342)</f>
        <v>0</v>
      </c>
      <c r="AR339" s="171" t="s">
        <v>22</v>
      </c>
      <c r="AT339" s="172" t="s">
        <v>75</v>
      </c>
      <c r="AU339" s="172" t="s">
        <v>22</v>
      </c>
      <c r="AY339" s="171" t="s">
        <v>131</v>
      </c>
      <c r="BK339" s="173">
        <f>SUM(BK340:BK342)</f>
        <v>0</v>
      </c>
    </row>
    <row r="340" spans="1:65" s="2" customFormat="1" ht="16.5" customHeight="1">
      <c r="A340" s="37"/>
      <c r="B340" s="38"/>
      <c r="C340" s="176" t="s">
        <v>531</v>
      </c>
      <c r="D340" s="176" t="s">
        <v>133</v>
      </c>
      <c r="E340" s="177" t="s">
        <v>532</v>
      </c>
      <c r="F340" s="178" t="s">
        <v>533</v>
      </c>
      <c r="G340" s="179" t="s">
        <v>269</v>
      </c>
      <c r="H340" s="180">
        <v>9.6010000000000009</v>
      </c>
      <c r="I340" s="181"/>
      <c r="J340" s="182">
        <f>ROUND(I340*H340,2)</f>
        <v>0</v>
      </c>
      <c r="K340" s="178" t="s">
        <v>137</v>
      </c>
      <c r="L340" s="42"/>
      <c r="M340" s="183" t="s">
        <v>20</v>
      </c>
      <c r="N340" s="184" t="s">
        <v>47</v>
      </c>
      <c r="O340" s="67"/>
      <c r="P340" s="185">
        <f>O340*H340</f>
        <v>0</v>
      </c>
      <c r="Q340" s="185">
        <v>0</v>
      </c>
      <c r="R340" s="185">
        <f>Q340*H340</f>
        <v>0</v>
      </c>
      <c r="S340" s="185">
        <v>0</v>
      </c>
      <c r="T340" s="186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7" t="s">
        <v>138</v>
      </c>
      <c r="AT340" s="187" t="s">
        <v>133</v>
      </c>
      <c r="AU340" s="187" t="s">
        <v>86</v>
      </c>
      <c r="AY340" s="20" t="s">
        <v>131</v>
      </c>
      <c r="BE340" s="188">
        <f>IF(N340="základní",J340,0)</f>
        <v>0</v>
      </c>
      <c r="BF340" s="188">
        <f>IF(N340="snížená",J340,0)</f>
        <v>0</v>
      </c>
      <c r="BG340" s="188">
        <f>IF(N340="zákl. přenesená",J340,0)</f>
        <v>0</v>
      </c>
      <c r="BH340" s="188">
        <f>IF(N340="sníž. přenesená",J340,0)</f>
        <v>0</v>
      </c>
      <c r="BI340" s="188">
        <f>IF(N340="nulová",J340,0)</f>
        <v>0</v>
      </c>
      <c r="BJ340" s="20" t="s">
        <v>22</v>
      </c>
      <c r="BK340" s="188">
        <f>ROUND(I340*H340,2)</f>
        <v>0</v>
      </c>
      <c r="BL340" s="20" t="s">
        <v>138</v>
      </c>
      <c r="BM340" s="187" t="s">
        <v>534</v>
      </c>
    </row>
    <row r="341" spans="1:65" s="2" customFormat="1" ht="19.5">
      <c r="A341" s="37"/>
      <c r="B341" s="38"/>
      <c r="C341" s="39"/>
      <c r="D341" s="189" t="s">
        <v>140</v>
      </c>
      <c r="E341" s="39"/>
      <c r="F341" s="190" t="s">
        <v>535</v>
      </c>
      <c r="G341" s="39"/>
      <c r="H341" s="39"/>
      <c r="I341" s="191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140</v>
      </c>
      <c r="AU341" s="20" t="s">
        <v>86</v>
      </c>
    </row>
    <row r="342" spans="1:65" s="2" customFormat="1" ht="11.25">
      <c r="A342" s="37"/>
      <c r="B342" s="38"/>
      <c r="C342" s="39"/>
      <c r="D342" s="194" t="s">
        <v>142</v>
      </c>
      <c r="E342" s="39"/>
      <c r="F342" s="195" t="s">
        <v>536</v>
      </c>
      <c r="G342" s="39"/>
      <c r="H342" s="39"/>
      <c r="I342" s="191"/>
      <c r="J342" s="39"/>
      <c r="K342" s="39"/>
      <c r="L342" s="42"/>
      <c r="M342" s="192"/>
      <c r="N342" s="193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20" t="s">
        <v>142</v>
      </c>
      <c r="AU342" s="20" t="s">
        <v>86</v>
      </c>
    </row>
    <row r="343" spans="1:65" s="12" customFormat="1" ht="22.9" customHeight="1">
      <c r="B343" s="160"/>
      <c r="C343" s="161"/>
      <c r="D343" s="162" t="s">
        <v>75</v>
      </c>
      <c r="E343" s="174" t="s">
        <v>133</v>
      </c>
      <c r="F343" s="174" t="s">
        <v>537</v>
      </c>
      <c r="G343" s="161"/>
      <c r="H343" s="161"/>
      <c r="I343" s="164"/>
      <c r="J343" s="175">
        <f>BK343</f>
        <v>0</v>
      </c>
      <c r="K343" s="161"/>
      <c r="L343" s="166"/>
      <c r="M343" s="167"/>
      <c r="N343" s="168"/>
      <c r="O343" s="168"/>
      <c r="P343" s="169">
        <f>SUM(P344:P354)</f>
        <v>0</v>
      </c>
      <c r="Q343" s="168"/>
      <c r="R343" s="169">
        <f>SUM(R344:R354)</f>
        <v>8.0877200000000009</v>
      </c>
      <c r="S343" s="168"/>
      <c r="T343" s="170">
        <f>SUM(T344:T354)</f>
        <v>0</v>
      </c>
      <c r="AR343" s="171" t="s">
        <v>22</v>
      </c>
      <c r="AT343" s="172" t="s">
        <v>75</v>
      </c>
      <c r="AU343" s="172" t="s">
        <v>22</v>
      </c>
      <c r="AY343" s="171" t="s">
        <v>131</v>
      </c>
      <c r="BK343" s="173">
        <f>SUM(BK344:BK354)</f>
        <v>0</v>
      </c>
    </row>
    <row r="344" spans="1:65" s="2" customFormat="1" ht="16.5" customHeight="1">
      <c r="A344" s="37"/>
      <c r="B344" s="38"/>
      <c r="C344" s="176" t="s">
        <v>538</v>
      </c>
      <c r="D344" s="176" t="s">
        <v>133</v>
      </c>
      <c r="E344" s="177" t="s">
        <v>539</v>
      </c>
      <c r="F344" s="178" t="s">
        <v>540</v>
      </c>
      <c r="G344" s="179" t="s">
        <v>202</v>
      </c>
      <c r="H344" s="180">
        <v>17.582000000000001</v>
      </c>
      <c r="I344" s="181"/>
      <c r="J344" s="182">
        <f>ROUND(I344*H344,2)</f>
        <v>0</v>
      </c>
      <c r="K344" s="178" t="s">
        <v>137</v>
      </c>
      <c r="L344" s="42"/>
      <c r="M344" s="183" t="s">
        <v>20</v>
      </c>
      <c r="N344" s="184" t="s">
        <v>47</v>
      </c>
      <c r="O344" s="67"/>
      <c r="P344" s="185">
        <f>O344*H344</f>
        <v>0</v>
      </c>
      <c r="Q344" s="185">
        <v>0.46</v>
      </c>
      <c r="R344" s="185">
        <f>Q344*H344</f>
        <v>8.0877200000000009</v>
      </c>
      <c r="S344" s="185">
        <v>0</v>
      </c>
      <c r="T344" s="18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7" t="s">
        <v>138</v>
      </c>
      <c r="AT344" s="187" t="s">
        <v>133</v>
      </c>
      <c r="AU344" s="187" t="s">
        <v>86</v>
      </c>
      <c r="AY344" s="20" t="s">
        <v>131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20" t="s">
        <v>22</v>
      </c>
      <c r="BK344" s="188">
        <f>ROUND(I344*H344,2)</f>
        <v>0</v>
      </c>
      <c r="BL344" s="20" t="s">
        <v>138</v>
      </c>
      <c r="BM344" s="187" t="s">
        <v>541</v>
      </c>
    </row>
    <row r="345" spans="1:65" s="2" customFormat="1" ht="11.25">
      <c r="A345" s="37"/>
      <c r="B345" s="38"/>
      <c r="C345" s="39"/>
      <c r="D345" s="189" t="s">
        <v>140</v>
      </c>
      <c r="E345" s="39"/>
      <c r="F345" s="190" t="s">
        <v>542</v>
      </c>
      <c r="G345" s="39"/>
      <c r="H345" s="39"/>
      <c r="I345" s="191"/>
      <c r="J345" s="39"/>
      <c r="K345" s="39"/>
      <c r="L345" s="42"/>
      <c r="M345" s="192"/>
      <c r="N345" s="193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140</v>
      </c>
      <c r="AU345" s="20" t="s">
        <v>86</v>
      </c>
    </row>
    <row r="346" spans="1:65" s="2" customFormat="1" ht="11.25">
      <c r="A346" s="37"/>
      <c r="B346" s="38"/>
      <c r="C346" s="39"/>
      <c r="D346" s="194" t="s">
        <v>142</v>
      </c>
      <c r="E346" s="39"/>
      <c r="F346" s="195" t="s">
        <v>543</v>
      </c>
      <c r="G346" s="39"/>
      <c r="H346" s="39"/>
      <c r="I346" s="191"/>
      <c r="J346" s="39"/>
      <c r="K346" s="39"/>
      <c r="L346" s="42"/>
      <c r="M346" s="192"/>
      <c r="N346" s="193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142</v>
      </c>
      <c r="AU346" s="20" t="s">
        <v>86</v>
      </c>
    </row>
    <row r="347" spans="1:65" s="13" customFormat="1" ht="11.25">
      <c r="B347" s="196"/>
      <c r="C347" s="197"/>
      <c r="D347" s="189" t="s">
        <v>144</v>
      </c>
      <c r="E347" s="198" t="s">
        <v>20</v>
      </c>
      <c r="F347" s="199" t="s">
        <v>170</v>
      </c>
      <c r="G347" s="197"/>
      <c r="H347" s="198" t="s">
        <v>20</v>
      </c>
      <c r="I347" s="200"/>
      <c r="J347" s="197"/>
      <c r="K347" s="197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144</v>
      </c>
      <c r="AU347" s="205" t="s">
        <v>86</v>
      </c>
      <c r="AV347" s="13" t="s">
        <v>22</v>
      </c>
      <c r="AW347" s="13" t="s">
        <v>37</v>
      </c>
      <c r="AX347" s="13" t="s">
        <v>76</v>
      </c>
      <c r="AY347" s="205" t="s">
        <v>131</v>
      </c>
    </row>
    <row r="348" spans="1:65" s="14" customFormat="1" ht="11.25">
      <c r="B348" s="206"/>
      <c r="C348" s="207"/>
      <c r="D348" s="189" t="s">
        <v>144</v>
      </c>
      <c r="E348" s="208" t="s">
        <v>20</v>
      </c>
      <c r="F348" s="209" t="s">
        <v>544</v>
      </c>
      <c r="G348" s="207"/>
      <c r="H348" s="210">
        <v>3.7440000000000002</v>
      </c>
      <c r="I348" s="211"/>
      <c r="J348" s="207"/>
      <c r="K348" s="207"/>
      <c r="L348" s="212"/>
      <c r="M348" s="213"/>
      <c r="N348" s="214"/>
      <c r="O348" s="214"/>
      <c r="P348" s="214"/>
      <c r="Q348" s="214"/>
      <c r="R348" s="214"/>
      <c r="S348" s="214"/>
      <c r="T348" s="215"/>
      <c r="AT348" s="216" t="s">
        <v>144</v>
      </c>
      <c r="AU348" s="216" t="s">
        <v>86</v>
      </c>
      <c r="AV348" s="14" t="s">
        <v>86</v>
      </c>
      <c r="AW348" s="14" t="s">
        <v>37</v>
      </c>
      <c r="AX348" s="14" t="s">
        <v>76</v>
      </c>
      <c r="AY348" s="216" t="s">
        <v>131</v>
      </c>
    </row>
    <row r="349" spans="1:65" s="13" customFormat="1" ht="11.25">
      <c r="B349" s="196"/>
      <c r="C349" s="197"/>
      <c r="D349" s="189" t="s">
        <v>144</v>
      </c>
      <c r="E349" s="198" t="s">
        <v>20</v>
      </c>
      <c r="F349" s="199" t="s">
        <v>189</v>
      </c>
      <c r="G349" s="197"/>
      <c r="H349" s="198" t="s">
        <v>20</v>
      </c>
      <c r="I349" s="200"/>
      <c r="J349" s="197"/>
      <c r="K349" s="197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144</v>
      </c>
      <c r="AU349" s="205" t="s">
        <v>86</v>
      </c>
      <c r="AV349" s="13" t="s">
        <v>22</v>
      </c>
      <c r="AW349" s="13" t="s">
        <v>37</v>
      </c>
      <c r="AX349" s="13" t="s">
        <v>76</v>
      </c>
      <c r="AY349" s="205" t="s">
        <v>131</v>
      </c>
    </row>
    <row r="350" spans="1:65" s="14" customFormat="1" ht="11.25">
      <c r="B350" s="206"/>
      <c r="C350" s="207"/>
      <c r="D350" s="189" t="s">
        <v>144</v>
      </c>
      <c r="E350" s="208" t="s">
        <v>20</v>
      </c>
      <c r="F350" s="209" t="s">
        <v>545</v>
      </c>
      <c r="G350" s="207"/>
      <c r="H350" s="210">
        <v>13.837999999999999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144</v>
      </c>
      <c r="AU350" s="216" t="s">
        <v>86</v>
      </c>
      <c r="AV350" s="14" t="s">
        <v>86</v>
      </c>
      <c r="AW350" s="14" t="s">
        <v>37</v>
      </c>
      <c r="AX350" s="14" t="s">
        <v>76</v>
      </c>
      <c r="AY350" s="216" t="s">
        <v>131</v>
      </c>
    </row>
    <row r="351" spans="1:65" s="15" customFormat="1" ht="11.25">
      <c r="B351" s="217"/>
      <c r="C351" s="218"/>
      <c r="D351" s="189" t="s">
        <v>144</v>
      </c>
      <c r="E351" s="219" t="s">
        <v>20</v>
      </c>
      <c r="F351" s="220" t="s">
        <v>163</v>
      </c>
      <c r="G351" s="218"/>
      <c r="H351" s="221">
        <v>17.582000000000001</v>
      </c>
      <c r="I351" s="222"/>
      <c r="J351" s="218"/>
      <c r="K351" s="218"/>
      <c r="L351" s="223"/>
      <c r="M351" s="224"/>
      <c r="N351" s="225"/>
      <c r="O351" s="225"/>
      <c r="P351" s="225"/>
      <c r="Q351" s="225"/>
      <c r="R351" s="225"/>
      <c r="S351" s="225"/>
      <c r="T351" s="226"/>
      <c r="AT351" s="227" t="s">
        <v>144</v>
      </c>
      <c r="AU351" s="227" t="s">
        <v>86</v>
      </c>
      <c r="AV351" s="15" t="s">
        <v>138</v>
      </c>
      <c r="AW351" s="15" t="s">
        <v>37</v>
      </c>
      <c r="AX351" s="15" t="s">
        <v>22</v>
      </c>
      <c r="AY351" s="227" t="s">
        <v>131</v>
      </c>
    </row>
    <row r="352" spans="1:65" s="2" customFormat="1" ht="21.75" customHeight="1">
      <c r="A352" s="37"/>
      <c r="B352" s="38"/>
      <c r="C352" s="176" t="s">
        <v>546</v>
      </c>
      <c r="D352" s="176" t="s">
        <v>133</v>
      </c>
      <c r="E352" s="177" t="s">
        <v>547</v>
      </c>
      <c r="F352" s="178" t="s">
        <v>548</v>
      </c>
      <c r="G352" s="179" t="s">
        <v>269</v>
      </c>
      <c r="H352" s="180">
        <v>8.0879999999999992</v>
      </c>
      <c r="I352" s="181"/>
      <c r="J352" s="182">
        <f>ROUND(I352*H352,2)</f>
        <v>0</v>
      </c>
      <c r="K352" s="178" t="s">
        <v>137</v>
      </c>
      <c r="L352" s="42"/>
      <c r="M352" s="183" t="s">
        <v>20</v>
      </c>
      <c r="N352" s="184" t="s">
        <v>47</v>
      </c>
      <c r="O352" s="67"/>
      <c r="P352" s="185">
        <f>O352*H352</f>
        <v>0</v>
      </c>
      <c r="Q352" s="185">
        <v>0</v>
      </c>
      <c r="R352" s="185">
        <f>Q352*H352</f>
        <v>0</v>
      </c>
      <c r="S352" s="185">
        <v>0</v>
      </c>
      <c r="T352" s="186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7" t="s">
        <v>138</v>
      </c>
      <c r="AT352" s="187" t="s">
        <v>133</v>
      </c>
      <c r="AU352" s="187" t="s">
        <v>86</v>
      </c>
      <c r="AY352" s="20" t="s">
        <v>131</v>
      </c>
      <c r="BE352" s="188">
        <f>IF(N352="základní",J352,0)</f>
        <v>0</v>
      </c>
      <c r="BF352" s="188">
        <f>IF(N352="snížená",J352,0)</f>
        <v>0</v>
      </c>
      <c r="BG352" s="188">
        <f>IF(N352="zákl. přenesená",J352,0)</f>
        <v>0</v>
      </c>
      <c r="BH352" s="188">
        <f>IF(N352="sníž. přenesená",J352,0)</f>
        <v>0</v>
      </c>
      <c r="BI352" s="188">
        <f>IF(N352="nulová",J352,0)</f>
        <v>0</v>
      </c>
      <c r="BJ352" s="20" t="s">
        <v>22</v>
      </c>
      <c r="BK352" s="188">
        <f>ROUND(I352*H352,2)</f>
        <v>0</v>
      </c>
      <c r="BL352" s="20" t="s">
        <v>138</v>
      </c>
      <c r="BM352" s="187" t="s">
        <v>549</v>
      </c>
    </row>
    <row r="353" spans="1:65" s="2" customFormat="1" ht="19.5">
      <c r="A353" s="37"/>
      <c r="B353" s="38"/>
      <c r="C353" s="39"/>
      <c r="D353" s="189" t="s">
        <v>140</v>
      </c>
      <c r="E353" s="39"/>
      <c r="F353" s="190" t="s">
        <v>550</v>
      </c>
      <c r="G353" s="39"/>
      <c r="H353" s="39"/>
      <c r="I353" s="191"/>
      <c r="J353" s="39"/>
      <c r="K353" s="39"/>
      <c r="L353" s="42"/>
      <c r="M353" s="192"/>
      <c r="N353" s="193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140</v>
      </c>
      <c r="AU353" s="20" t="s">
        <v>86</v>
      </c>
    </row>
    <row r="354" spans="1:65" s="2" customFormat="1" ht="11.25">
      <c r="A354" s="37"/>
      <c r="B354" s="38"/>
      <c r="C354" s="39"/>
      <c r="D354" s="194" t="s">
        <v>142</v>
      </c>
      <c r="E354" s="39"/>
      <c r="F354" s="195" t="s">
        <v>551</v>
      </c>
      <c r="G354" s="39"/>
      <c r="H354" s="39"/>
      <c r="I354" s="191"/>
      <c r="J354" s="39"/>
      <c r="K354" s="39"/>
      <c r="L354" s="42"/>
      <c r="M354" s="192"/>
      <c r="N354" s="193"/>
      <c r="O354" s="67"/>
      <c r="P354" s="67"/>
      <c r="Q354" s="67"/>
      <c r="R354" s="67"/>
      <c r="S354" s="67"/>
      <c r="T354" s="68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20" t="s">
        <v>142</v>
      </c>
      <c r="AU354" s="20" t="s">
        <v>86</v>
      </c>
    </row>
    <row r="355" spans="1:65" s="12" customFormat="1" ht="22.9" customHeight="1">
      <c r="B355" s="160"/>
      <c r="C355" s="161"/>
      <c r="D355" s="162" t="s">
        <v>75</v>
      </c>
      <c r="E355" s="174" t="s">
        <v>552</v>
      </c>
      <c r="F355" s="174" t="s">
        <v>553</v>
      </c>
      <c r="G355" s="161"/>
      <c r="H355" s="161"/>
      <c r="I355" s="164"/>
      <c r="J355" s="175">
        <f>BK355</f>
        <v>0</v>
      </c>
      <c r="K355" s="161"/>
      <c r="L355" s="166"/>
      <c r="M355" s="167"/>
      <c r="N355" s="168"/>
      <c r="O355" s="168"/>
      <c r="P355" s="169">
        <f>SUM(P356:P374)</f>
        <v>0</v>
      </c>
      <c r="Q355" s="168"/>
      <c r="R355" s="169">
        <f>SUM(R356:R374)</f>
        <v>0</v>
      </c>
      <c r="S355" s="168"/>
      <c r="T355" s="170">
        <f>SUM(T356:T374)</f>
        <v>5.0987799999999996</v>
      </c>
      <c r="AR355" s="171" t="s">
        <v>22</v>
      </c>
      <c r="AT355" s="172" t="s">
        <v>75</v>
      </c>
      <c r="AU355" s="172" t="s">
        <v>22</v>
      </c>
      <c r="AY355" s="171" t="s">
        <v>131</v>
      </c>
      <c r="BK355" s="173">
        <f>SUM(BK356:BK374)</f>
        <v>0</v>
      </c>
    </row>
    <row r="356" spans="1:65" s="2" customFormat="1" ht="21.75" customHeight="1">
      <c r="A356" s="37"/>
      <c r="B356" s="38"/>
      <c r="C356" s="176" t="s">
        <v>554</v>
      </c>
      <c r="D356" s="176" t="s">
        <v>133</v>
      </c>
      <c r="E356" s="177" t="s">
        <v>555</v>
      </c>
      <c r="F356" s="178" t="s">
        <v>556</v>
      </c>
      <c r="G356" s="179" t="s">
        <v>202</v>
      </c>
      <c r="H356" s="180">
        <v>17.582000000000001</v>
      </c>
      <c r="I356" s="181"/>
      <c r="J356" s="182">
        <f>ROUND(I356*H356,2)</f>
        <v>0</v>
      </c>
      <c r="K356" s="178" t="s">
        <v>137</v>
      </c>
      <c r="L356" s="42"/>
      <c r="M356" s="183" t="s">
        <v>20</v>
      </c>
      <c r="N356" s="184" t="s">
        <v>47</v>
      </c>
      <c r="O356" s="67"/>
      <c r="P356" s="185">
        <f>O356*H356</f>
        <v>0</v>
      </c>
      <c r="Q356" s="185">
        <v>0</v>
      </c>
      <c r="R356" s="185">
        <f>Q356*H356</f>
        <v>0</v>
      </c>
      <c r="S356" s="185">
        <v>0.28999999999999998</v>
      </c>
      <c r="T356" s="186">
        <f>S356*H356</f>
        <v>5.0987799999999996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7" t="s">
        <v>138</v>
      </c>
      <c r="AT356" s="187" t="s">
        <v>133</v>
      </c>
      <c r="AU356" s="187" t="s">
        <v>86</v>
      </c>
      <c r="AY356" s="20" t="s">
        <v>131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20" t="s">
        <v>22</v>
      </c>
      <c r="BK356" s="188">
        <f>ROUND(I356*H356,2)</f>
        <v>0</v>
      </c>
      <c r="BL356" s="20" t="s">
        <v>138</v>
      </c>
      <c r="BM356" s="187" t="s">
        <v>557</v>
      </c>
    </row>
    <row r="357" spans="1:65" s="2" customFormat="1" ht="19.5">
      <c r="A357" s="37"/>
      <c r="B357" s="38"/>
      <c r="C357" s="39"/>
      <c r="D357" s="189" t="s">
        <v>140</v>
      </c>
      <c r="E357" s="39"/>
      <c r="F357" s="190" t="s">
        <v>558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140</v>
      </c>
      <c r="AU357" s="20" t="s">
        <v>86</v>
      </c>
    </row>
    <row r="358" spans="1:65" s="2" customFormat="1" ht="11.25">
      <c r="A358" s="37"/>
      <c r="B358" s="38"/>
      <c r="C358" s="39"/>
      <c r="D358" s="194" t="s">
        <v>142</v>
      </c>
      <c r="E358" s="39"/>
      <c r="F358" s="195" t="s">
        <v>559</v>
      </c>
      <c r="G358" s="39"/>
      <c r="H358" s="39"/>
      <c r="I358" s="191"/>
      <c r="J358" s="39"/>
      <c r="K358" s="39"/>
      <c r="L358" s="42"/>
      <c r="M358" s="192"/>
      <c r="N358" s="193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142</v>
      </c>
      <c r="AU358" s="20" t="s">
        <v>86</v>
      </c>
    </row>
    <row r="359" spans="1:65" s="13" customFormat="1" ht="11.25">
      <c r="B359" s="196"/>
      <c r="C359" s="197"/>
      <c r="D359" s="189" t="s">
        <v>144</v>
      </c>
      <c r="E359" s="198" t="s">
        <v>20</v>
      </c>
      <c r="F359" s="199" t="s">
        <v>170</v>
      </c>
      <c r="G359" s="197"/>
      <c r="H359" s="198" t="s">
        <v>20</v>
      </c>
      <c r="I359" s="200"/>
      <c r="J359" s="197"/>
      <c r="K359" s="197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144</v>
      </c>
      <c r="AU359" s="205" t="s">
        <v>86</v>
      </c>
      <c r="AV359" s="13" t="s">
        <v>22</v>
      </c>
      <c r="AW359" s="13" t="s">
        <v>37</v>
      </c>
      <c r="AX359" s="13" t="s">
        <v>76</v>
      </c>
      <c r="AY359" s="205" t="s">
        <v>131</v>
      </c>
    </row>
    <row r="360" spans="1:65" s="14" customFormat="1" ht="11.25">
      <c r="B360" s="206"/>
      <c r="C360" s="207"/>
      <c r="D360" s="189" t="s">
        <v>144</v>
      </c>
      <c r="E360" s="208" t="s">
        <v>20</v>
      </c>
      <c r="F360" s="209" t="s">
        <v>544</v>
      </c>
      <c r="G360" s="207"/>
      <c r="H360" s="210">
        <v>3.7440000000000002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144</v>
      </c>
      <c r="AU360" s="216" t="s">
        <v>86</v>
      </c>
      <c r="AV360" s="14" t="s">
        <v>86</v>
      </c>
      <c r="AW360" s="14" t="s">
        <v>37</v>
      </c>
      <c r="AX360" s="14" t="s">
        <v>76</v>
      </c>
      <c r="AY360" s="216" t="s">
        <v>131</v>
      </c>
    </row>
    <row r="361" spans="1:65" s="13" customFormat="1" ht="11.25">
      <c r="B361" s="196"/>
      <c r="C361" s="197"/>
      <c r="D361" s="189" t="s">
        <v>144</v>
      </c>
      <c r="E361" s="198" t="s">
        <v>20</v>
      </c>
      <c r="F361" s="199" t="s">
        <v>189</v>
      </c>
      <c r="G361" s="197"/>
      <c r="H361" s="198" t="s">
        <v>20</v>
      </c>
      <c r="I361" s="200"/>
      <c r="J361" s="197"/>
      <c r="K361" s="197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144</v>
      </c>
      <c r="AU361" s="205" t="s">
        <v>86</v>
      </c>
      <c r="AV361" s="13" t="s">
        <v>22</v>
      </c>
      <c r="AW361" s="13" t="s">
        <v>37</v>
      </c>
      <c r="AX361" s="13" t="s">
        <v>76</v>
      </c>
      <c r="AY361" s="205" t="s">
        <v>131</v>
      </c>
    </row>
    <row r="362" spans="1:65" s="14" customFormat="1" ht="11.25">
      <c r="B362" s="206"/>
      <c r="C362" s="207"/>
      <c r="D362" s="189" t="s">
        <v>144</v>
      </c>
      <c r="E362" s="208" t="s">
        <v>20</v>
      </c>
      <c r="F362" s="209" t="s">
        <v>545</v>
      </c>
      <c r="G362" s="207"/>
      <c r="H362" s="210">
        <v>13.837999999999999</v>
      </c>
      <c r="I362" s="211"/>
      <c r="J362" s="207"/>
      <c r="K362" s="207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144</v>
      </c>
      <c r="AU362" s="216" t="s">
        <v>86</v>
      </c>
      <c r="AV362" s="14" t="s">
        <v>86</v>
      </c>
      <c r="AW362" s="14" t="s">
        <v>37</v>
      </c>
      <c r="AX362" s="14" t="s">
        <v>76</v>
      </c>
      <c r="AY362" s="216" t="s">
        <v>131</v>
      </c>
    </row>
    <row r="363" spans="1:65" s="15" customFormat="1" ht="11.25">
      <c r="B363" s="217"/>
      <c r="C363" s="218"/>
      <c r="D363" s="189" t="s">
        <v>144</v>
      </c>
      <c r="E363" s="219" t="s">
        <v>20</v>
      </c>
      <c r="F363" s="220" t="s">
        <v>163</v>
      </c>
      <c r="G363" s="218"/>
      <c r="H363" s="221">
        <v>17.582000000000001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144</v>
      </c>
      <c r="AU363" s="227" t="s">
        <v>86</v>
      </c>
      <c r="AV363" s="15" t="s">
        <v>138</v>
      </c>
      <c r="AW363" s="15" t="s">
        <v>37</v>
      </c>
      <c r="AX363" s="15" t="s">
        <v>22</v>
      </c>
      <c r="AY363" s="227" t="s">
        <v>131</v>
      </c>
    </row>
    <row r="364" spans="1:65" s="2" customFormat="1" ht="16.5" customHeight="1">
      <c r="A364" s="37"/>
      <c r="B364" s="38"/>
      <c r="C364" s="176" t="s">
        <v>560</v>
      </c>
      <c r="D364" s="176" t="s">
        <v>133</v>
      </c>
      <c r="E364" s="177" t="s">
        <v>561</v>
      </c>
      <c r="F364" s="178" t="s">
        <v>562</v>
      </c>
      <c r="G364" s="179" t="s">
        <v>269</v>
      </c>
      <c r="H364" s="180">
        <v>5.0990000000000002</v>
      </c>
      <c r="I364" s="181"/>
      <c r="J364" s="182">
        <f>ROUND(I364*H364,2)</f>
        <v>0</v>
      </c>
      <c r="K364" s="178" t="s">
        <v>137</v>
      </c>
      <c r="L364" s="42"/>
      <c r="M364" s="183" t="s">
        <v>20</v>
      </c>
      <c r="N364" s="184" t="s">
        <v>47</v>
      </c>
      <c r="O364" s="67"/>
      <c r="P364" s="185">
        <f>O364*H364</f>
        <v>0</v>
      </c>
      <c r="Q364" s="185">
        <v>0</v>
      </c>
      <c r="R364" s="185">
        <f>Q364*H364</f>
        <v>0</v>
      </c>
      <c r="S364" s="185">
        <v>0</v>
      </c>
      <c r="T364" s="186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7" t="s">
        <v>138</v>
      </c>
      <c r="AT364" s="187" t="s">
        <v>133</v>
      </c>
      <c r="AU364" s="187" t="s">
        <v>86</v>
      </c>
      <c r="AY364" s="20" t="s">
        <v>131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20" t="s">
        <v>22</v>
      </c>
      <c r="BK364" s="188">
        <f>ROUND(I364*H364,2)</f>
        <v>0</v>
      </c>
      <c r="BL364" s="20" t="s">
        <v>138</v>
      </c>
      <c r="BM364" s="187" t="s">
        <v>563</v>
      </c>
    </row>
    <row r="365" spans="1:65" s="2" customFormat="1" ht="11.25">
      <c r="A365" s="37"/>
      <c r="B365" s="38"/>
      <c r="C365" s="39"/>
      <c r="D365" s="189" t="s">
        <v>140</v>
      </c>
      <c r="E365" s="39"/>
      <c r="F365" s="190" t="s">
        <v>564</v>
      </c>
      <c r="G365" s="39"/>
      <c r="H365" s="39"/>
      <c r="I365" s="191"/>
      <c r="J365" s="39"/>
      <c r="K365" s="39"/>
      <c r="L365" s="42"/>
      <c r="M365" s="192"/>
      <c r="N365" s="193"/>
      <c r="O365" s="67"/>
      <c r="P365" s="67"/>
      <c r="Q365" s="67"/>
      <c r="R365" s="67"/>
      <c r="S365" s="67"/>
      <c r="T365" s="68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20" t="s">
        <v>140</v>
      </c>
      <c r="AU365" s="20" t="s">
        <v>86</v>
      </c>
    </row>
    <row r="366" spans="1:65" s="2" customFormat="1" ht="11.25">
      <c r="A366" s="37"/>
      <c r="B366" s="38"/>
      <c r="C366" s="39"/>
      <c r="D366" s="194" t="s">
        <v>142</v>
      </c>
      <c r="E366" s="39"/>
      <c r="F366" s="195" t="s">
        <v>565</v>
      </c>
      <c r="G366" s="39"/>
      <c r="H366" s="39"/>
      <c r="I366" s="191"/>
      <c r="J366" s="39"/>
      <c r="K366" s="39"/>
      <c r="L366" s="42"/>
      <c r="M366" s="192"/>
      <c r="N366" s="193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20" t="s">
        <v>142</v>
      </c>
      <c r="AU366" s="20" t="s">
        <v>86</v>
      </c>
    </row>
    <row r="367" spans="1:65" s="14" customFormat="1" ht="11.25">
      <c r="B367" s="206"/>
      <c r="C367" s="207"/>
      <c r="D367" s="189" t="s">
        <v>144</v>
      </c>
      <c r="E367" s="208" t="s">
        <v>20</v>
      </c>
      <c r="F367" s="209" t="s">
        <v>566</v>
      </c>
      <c r="G367" s="207"/>
      <c r="H367" s="210">
        <v>5.0990000000000002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144</v>
      </c>
      <c r="AU367" s="216" t="s">
        <v>86</v>
      </c>
      <c r="AV367" s="14" t="s">
        <v>86</v>
      </c>
      <c r="AW367" s="14" t="s">
        <v>37</v>
      </c>
      <c r="AX367" s="14" t="s">
        <v>22</v>
      </c>
      <c r="AY367" s="216" t="s">
        <v>131</v>
      </c>
    </row>
    <row r="368" spans="1:65" s="2" customFormat="1" ht="16.5" customHeight="1">
      <c r="A368" s="37"/>
      <c r="B368" s="38"/>
      <c r="C368" s="176" t="s">
        <v>567</v>
      </c>
      <c r="D368" s="176" t="s">
        <v>133</v>
      </c>
      <c r="E368" s="177" t="s">
        <v>568</v>
      </c>
      <c r="F368" s="178" t="s">
        <v>569</v>
      </c>
      <c r="G368" s="179" t="s">
        <v>269</v>
      </c>
      <c r="H368" s="180">
        <v>30.594000000000001</v>
      </c>
      <c r="I368" s="181"/>
      <c r="J368" s="182">
        <f>ROUND(I368*H368,2)</f>
        <v>0</v>
      </c>
      <c r="K368" s="178" t="s">
        <v>137</v>
      </c>
      <c r="L368" s="42"/>
      <c r="M368" s="183" t="s">
        <v>20</v>
      </c>
      <c r="N368" s="184" t="s">
        <v>47</v>
      </c>
      <c r="O368" s="67"/>
      <c r="P368" s="185">
        <f>O368*H368</f>
        <v>0</v>
      </c>
      <c r="Q368" s="185">
        <v>0</v>
      </c>
      <c r="R368" s="185">
        <f>Q368*H368</f>
        <v>0</v>
      </c>
      <c r="S368" s="185">
        <v>0</v>
      </c>
      <c r="T368" s="186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7" t="s">
        <v>138</v>
      </c>
      <c r="AT368" s="187" t="s">
        <v>133</v>
      </c>
      <c r="AU368" s="187" t="s">
        <v>86</v>
      </c>
      <c r="AY368" s="20" t="s">
        <v>131</v>
      </c>
      <c r="BE368" s="188">
        <f>IF(N368="základní",J368,0)</f>
        <v>0</v>
      </c>
      <c r="BF368" s="188">
        <f>IF(N368="snížená",J368,0)</f>
        <v>0</v>
      </c>
      <c r="BG368" s="188">
        <f>IF(N368="zákl. přenesená",J368,0)</f>
        <v>0</v>
      </c>
      <c r="BH368" s="188">
        <f>IF(N368="sníž. přenesená",J368,0)</f>
        <v>0</v>
      </c>
      <c r="BI368" s="188">
        <f>IF(N368="nulová",J368,0)</f>
        <v>0</v>
      </c>
      <c r="BJ368" s="20" t="s">
        <v>22</v>
      </c>
      <c r="BK368" s="188">
        <f>ROUND(I368*H368,2)</f>
        <v>0</v>
      </c>
      <c r="BL368" s="20" t="s">
        <v>138</v>
      </c>
      <c r="BM368" s="187" t="s">
        <v>570</v>
      </c>
    </row>
    <row r="369" spans="1:65" s="2" customFormat="1" ht="19.5">
      <c r="A369" s="37"/>
      <c r="B369" s="38"/>
      <c r="C369" s="39"/>
      <c r="D369" s="189" t="s">
        <v>140</v>
      </c>
      <c r="E369" s="39"/>
      <c r="F369" s="190" t="s">
        <v>571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140</v>
      </c>
      <c r="AU369" s="20" t="s">
        <v>86</v>
      </c>
    </row>
    <row r="370" spans="1:65" s="2" customFormat="1" ht="11.25">
      <c r="A370" s="37"/>
      <c r="B370" s="38"/>
      <c r="C370" s="39"/>
      <c r="D370" s="194" t="s">
        <v>142</v>
      </c>
      <c r="E370" s="39"/>
      <c r="F370" s="195" t="s">
        <v>572</v>
      </c>
      <c r="G370" s="39"/>
      <c r="H370" s="39"/>
      <c r="I370" s="191"/>
      <c r="J370" s="39"/>
      <c r="K370" s="39"/>
      <c r="L370" s="42"/>
      <c r="M370" s="192"/>
      <c r="N370" s="193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20" t="s">
        <v>142</v>
      </c>
      <c r="AU370" s="20" t="s">
        <v>86</v>
      </c>
    </row>
    <row r="371" spans="1:65" s="14" customFormat="1" ht="11.25">
      <c r="B371" s="206"/>
      <c r="C371" s="207"/>
      <c r="D371" s="189" t="s">
        <v>144</v>
      </c>
      <c r="E371" s="208" t="s">
        <v>20</v>
      </c>
      <c r="F371" s="209" t="s">
        <v>573</v>
      </c>
      <c r="G371" s="207"/>
      <c r="H371" s="210">
        <v>30.594000000000001</v>
      </c>
      <c r="I371" s="211"/>
      <c r="J371" s="207"/>
      <c r="K371" s="207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144</v>
      </c>
      <c r="AU371" s="216" t="s">
        <v>86</v>
      </c>
      <c r="AV371" s="14" t="s">
        <v>86</v>
      </c>
      <c r="AW371" s="14" t="s">
        <v>37</v>
      </c>
      <c r="AX371" s="14" t="s">
        <v>22</v>
      </c>
      <c r="AY371" s="216" t="s">
        <v>131</v>
      </c>
    </row>
    <row r="372" spans="1:65" s="2" customFormat="1" ht="24.2" customHeight="1">
      <c r="A372" s="37"/>
      <c r="B372" s="38"/>
      <c r="C372" s="176" t="s">
        <v>574</v>
      </c>
      <c r="D372" s="176" t="s">
        <v>133</v>
      </c>
      <c r="E372" s="177" t="s">
        <v>575</v>
      </c>
      <c r="F372" s="178" t="s">
        <v>576</v>
      </c>
      <c r="G372" s="179" t="s">
        <v>269</v>
      </c>
      <c r="H372" s="180">
        <v>5.0990000000000002</v>
      </c>
      <c r="I372" s="181"/>
      <c r="J372" s="182">
        <f>ROUND(I372*H372,2)</f>
        <v>0</v>
      </c>
      <c r="K372" s="178" t="s">
        <v>137</v>
      </c>
      <c r="L372" s="42"/>
      <c r="M372" s="183" t="s">
        <v>20</v>
      </c>
      <c r="N372" s="184" t="s">
        <v>47</v>
      </c>
      <c r="O372" s="67"/>
      <c r="P372" s="185">
        <f>O372*H372</f>
        <v>0</v>
      </c>
      <c r="Q372" s="185">
        <v>0</v>
      </c>
      <c r="R372" s="185">
        <f>Q372*H372</f>
        <v>0</v>
      </c>
      <c r="S372" s="185">
        <v>0</v>
      </c>
      <c r="T372" s="186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7" t="s">
        <v>138</v>
      </c>
      <c r="AT372" s="187" t="s">
        <v>133</v>
      </c>
      <c r="AU372" s="187" t="s">
        <v>86</v>
      </c>
      <c r="AY372" s="20" t="s">
        <v>131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20" t="s">
        <v>22</v>
      </c>
      <c r="BK372" s="188">
        <f>ROUND(I372*H372,2)</f>
        <v>0</v>
      </c>
      <c r="BL372" s="20" t="s">
        <v>138</v>
      </c>
      <c r="BM372" s="187" t="s">
        <v>577</v>
      </c>
    </row>
    <row r="373" spans="1:65" s="2" customFormat="1" ht="19.5">
      <c r="A373" s="37"/>
      <c r="B373" s="38"/>
      <c r="C373" s="39"/>
      <c r="D373" s="189" t="s">
        <v>140</v>
      </c>
      <c r="E373" s="39"/>
      <c r="F373" s="190" t="s">
        <v>271</v>
      </c>
      <c r="G373" s="39"/>
      <c r="H373" s="39"/>
      <c r="I373" s="191"/>
      <c r="J373" s="39"/>
      <c r="K373" s="39"/>
      <c r="L373" s="42"/>
      <c r="M373" s="192"/>
      <c r="N373" s="193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140</v>
      </c>
      <c r="AU373" s="20" t="s">
        <v>86</v>
      </c>
    </row>
    <row r="374" spans="1:65" s="2" customFormat="1" ht="11.25">
      <c r="A374" s="37"/>
      <c r="B374" s="38"/>
      <c r="C374" s="39"/>
      <c r="D374" s="194" t="s">
        <v>142</v>
      </c>
      <c r="E374" s="39"/>
      <c r="F374" s="195" t="s">
        <v>578</v>
      </c>
      <c r="G374" s="39"/>
      <c r="H374" s="39"/>
      <c r="I374" s="191"/>
      <c r="J374" s="39"/>
      <c r="K374" s="39"/>
      <c r="L374" s="42"/>
      <c r="M374" s="249"/>
      <c r="N374" s="250"/>
      <c r="O374" s="251"/>
      <c r="P374" s="251"/>
      <c r="Q374" s="251"/>
      <c r="R374" s="251"/>
      <c r="S374" s="251"/>
      <c r="T374" s="252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20" t="s">
        <v>142</v>
      </c>
      <c r="AU374" s="20" t="s">
        <v>86</v>
      </c>
    </row>
    <row r="375" spans="1:65" s="2" customFormat="1" ht="6.95" customHeight="1">
      <c r="A375" s="37"/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42"/>
      <c r="M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</row>
  </sheetData>
  <sheetProtection password="CC35" sheet="1" objects="1" scenarios="1" formatColumns="0" formatRows="0" autoFilter="0"/>
  <autoFilter ref="C87:K374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/>
    <hyperlink ref="F98" r:id="rId2"/>
    <hyperlink ref="F103" r:id="rId3"/>
    <hyperlink ref="F109" r:id="rId4"/>
    <hyperlink ref="F119" r:id="rId5"/>
    <hyperlink ref="F124" r:id="rId6"/>
    <hyperlink ref="F134" r:id="rId7"/>
    <hyperlink ref="F139" r:id="rId8"/>
    <hyperlink ref="F144" r:id="rId9"/>
    <hyperlink ref="F147" r:id="rId10"/>
    <hyperlink ref="F152" r:id="rId11"/>
    <hyperlink ref="F155" r:id="rId12"/>
    <hyperlink ref="F160" r:id="rId13"/>
    <hyperlink ref="F163" r:id="rId14"/>
    <hyperlink ref="F170" r:id="rId15"/>
    <hyperlink ref="F177" r:id="rId16"/>
    <hyperlink ref="F182" r:id="rId17"/>
    <hyperlink ref="F187" r:id="rId18"/>
    <hyperlink ref="F193" r:id="rId19"/>
    <hyperlink ref="F197" r:id="rId20"/>
    <hyperlink ref="F207" r:id="rId21"/>
    <hyperlink ref="F218" r:id="rId22"/>
    <hyperlink ref="F224" r:id="rId23"/>
    <hyperlink ref="F234" r:id="rId24"/>
    <hyperlink ref="F240" r:id="rId25"/>
    <hyperlink ref="F245" r:id="rId26"/>
    <hyperlink ref="F252" r:id="rId27"/>
    <hyperlink ref="F255" r:id="rId28"/>
    <hyperlink ref="F258" r:id="rId29"/>
    <hyperlink ref="F261" r:id="rId30"/>
    <hyperlink ref="F268" r:id="rId31"/>
    <hyperlink ref="F273" r:id="rId32"/>
    <hyperlink ref="F278" r:id="rId33"/>
    <hyperlink ref="F282" r:id="rId34"/>
    <hyperlink ref="F285" r:id="rId35"/>
    <hyperlink ref="F290" r:id="rId36"/>
    <hyperlink ref="F293" r:id="rId37"/>
    <hyperlink ref="F298" r:id="rId38"/>
    <hyperlink ref="F305" r:id="rId39"/>
    <hyperlink ref="F312" r:id="rId40"/>
    <hyperlink ref="F321" r:id="rId41"/>
    <hyperlink ref="F324" r:id="rId42"/>
    <hyperlink ref="F328" r:id="rId43"/>
    <hyperlink ref="F331" r:id="rId44"/>
    <hyperlink ref="F335" r:id="rId45"/>
    <hyperlink ref="F338" r:id="rId46"/>
    <hyperlink ref="F342" r:id="rId47"/>
    <hyperlink ref="F346" r:id="rId48"/>
    <hyperlink ref="F354" r:id="rId49"/>
    <hyperlink ref="F358" r:id="rId50"/>
    <hyperlink ref="F366" r:id="rId51"/>
    <hyperlink ref="F370" r:id="rId52"/>
    <hyperlink ref="F374" r:id="rId5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86</v>
      </c>
    </row>
    <row r="4" spans="1:46" s="1" customFormat="1" ht="24.95" customHeight="1">
      <c r="B4" s="23"/>
      <c r="D4" s="106" t="s">
        <v>99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Městské lázně Ústí nad Labem - likvidace stávajícího vrtu a nový vrt - studna na p.p.č. 123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100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579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19</v>
      </c>
      <c r="E11" s="37"/>
      <c r="F11" s="110" t="s">
        <v>20</v>
      </c>
      <c r="G11" s="37"/>
      <c r="H11" s="37"/>
      <c r="I11" s="108" t="s">
        <v>21</v>
      </c>
      <c r="J11" s="110" t="s">
        <v>20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23</v>
      </c>
      <c r="E12" s="37"/>
      <c r="F12" s="110" t="s">
        <v>24</v>
      </c>
      <c r="G12" s="37"/>
      <c r="H12" s="37"/>
      <c r="I12" s="108" t="s">
        <v>25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29</v>
      </c>
      <c r="E14" s="37"/>
      <c r="F14" s="37"/>
      <c r="G14" s="37"/>
      <c r="H14" s="37"/>
      <c r="I14" s="108" t="s">
        <v>30</v>
      </c>
      <c r="J14" s="110" t="s">
        <v>20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31</v>
      </c>
      <c r="F15" s="37"/>
      <c r="G15" s="37"/>
      <c r="H15" s="37"/>
      <c r="I15" s="108" t="s">
        <v>32</v>
      </c>
      <c r="J15" s="110" t="s">
        <v>20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33</v>
      </c>
      <c r="E17" s="37"/>
      <c r="F17" s="37"/>
      <c r="G17" s="37"/>
      <c r="H17" s="37"/>
      <c r="I17" s="108" t="s">
        <v>30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32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35</v>
      </c>
      <c r="E20" s="37"/>
      <c r="F20" s="37"/>
      <c r="G20" s="37"/>
      <c r="H20" s="37"/>
      <c r="I20" s="108" t="s">
        <v>30</v>
      </c>
      <c r="J20" s="110" t="s">
        <v>20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32</v>
      </c>
      <c r="J21" s="110" t="s">
        <v>20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30</v>
      </c>
      <c r="J23" s="110" t="s">
        <v>20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39</v>
      </c>
      <c r="F24" s="37"/>
      <c r="G24" s="37"/>
      <c r="H24" s="37"/>
      <c r="I24" s="108" t="s">
        <v>32</v>
      </c>
      <c r="J24" s="110" t="s">
        <v>20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40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47.25" customHeight="1">
      <c r="A27" s="112"/>
      <c r="B27" s="113"/>
      <c r="C27" s="112"/>
      <c r="D27" s="112"/>
      <c r="E27" s="390" t="s">
        <v>41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42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44</v>
      </c>
      <c r="G32" s="37"/>
      <c r="H32" s="37"/>
      <c r="I32" s="118" t="s">
        <v>43</v>
      </c>
      <c r="J32" s="118" t="s">
        <v>45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46</v>
      </c>
      <c r="E33" s="108" t="s">
        <v>47</v>
      </c>
      <c r="F33" s="120">
        <f>ROUND((SUM(BE80:BE107)),  2)</f>
        <v>0</v>
      </c>
      <c r="G33" s="37"/>
      <c r="H33" s="37"/>
      <c r="I33" s="121">
        <v>0.21</v>
      </c>
      <c r="J33" s="120">
        <f>ROUND(((SUM(BE80:BE107))*I33),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48</v>
      </c>
      <c r="F34" s="120">
        <f>ROUND((SUM(BF80:BF107)),  2)</f>
        <v>0</v>
      </c>
      <c r="G34" s="37"/>
      <c r="H34" s="37"/>
      <c r="I34" s="121">
        <v>0.12</v>
      </c>
      <c r="J34" s="120">
        <f>ROUND(((SUM(BF80:BF107))*I34),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49</v>
      </c>
      <c r="F35" s="120">
        <f>ROUND((SUM(BG80:BG107)),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50</v>
      </c>
      <c r="F36" s="120">
        <f>ROUND((SUM(BH80:BH107)),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51</v>
      </c>
      <c r="F37" s="120">
        <f>ROUND((SUM(BI80:BI107)),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52</v>
      </c>
      <c r="E39" s="124"/>
      <c r="F39" s="124"/>
      <c r="G39" s="125" t="s">
        <v>53</v>
      </c>
      <c r="H39" s="126" t="s">
        <v>54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Městské lázně Ústí nad Labem - likvidace stávajícího vrtu a nový vrt - studna na p.p.č. 123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4" t="str">
        <f>E9</f>
        <v>02a - Vrt ML-3 nový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23</v>
      </c>
      <c r="D52" s="39"/>
      <c r="E52" s="39"/>
      <c r="F52" s="30" t="str">
        <f>F12</f>
        <v>Ústí nad Labem</v>
      </c>
      <c r="G52" s="39"/>
      <c r="H52" s="39"/>
      <c r="I52" s="32" t="s">
        <v>25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40.15" customHeight="1">
      <c r="A54" s="37"/>
      <c r="B54" s="38"/>
      <c r="C54" s="32" t="s">
        <v>29</v>
      </c>
      <c r="D54" s="39"/>
      <c r="E54" s="39"/>
      <c r="F54" s="30" t="str">
        <f>E15</f>
        <v>Statutární město Ústí nad Labem</v>
      </c>
      <c r="G54" s="39"/>
      <c r="H54" s="39"/>
      <c r="I54" s="32" t="s">
        <v>35</v>
      </c>
      <c r="J54" s="35" t="str">
        <f>E21</f>
        <v>Vodohospodářské projekty a služby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33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Martin Růžička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104</v>
      </c>
      <c r="D57" s="134"/>
      <c r="E57" s="134"/>
      <c r="F57" s="134"/>
      <c r="G57" s="134"/>
      <c r="H57" s="134"/>
      <c r="I57" s="134"/>
      <c r="J57" s="135" t="s">
        <v>105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74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37"/>
      <c r="C60" s="138"/>
      <c r="D60" s="139" t="s">
        <v>580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116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1" t="str">
        <f>E7</f>
        <v>Městské lázně Ústí nad Labem - likvidace stávajícího vrtu a nový vrt - studna na p.p.č. 123</v>
      </c>
      <c r="F70" s="392"/>
      <c r="G70" s="392"/>
      <c r="H70" s="392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100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4" t="str">
        <f>E9</f>
        <v>02a - Vrt ML-3 nový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23</v>
      </c>
      <c r="D74" s="39"/>
      <c r="E74" s="39"/>
      <c r="F74" s="30" t="str">
        <f>F12</f>
        <v>Ústí nad Labem</v>
      </c>
      <c r="G74" s="39"/>
      <c r="H74" s="39"/>
      <c r="I74" s="32" t="s">
        <v>25</v>
      </c>
      <c r="J74" s="62" t="str">
        <f>IF(J12="","",J12)</f>
        <v>11. 9. 2025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40.15" customHeight="1">
      <c r="A76" s="37"/>
      <c r="B76" s="38"/>
      <c r="C76" s="32" t="s">
        <v>29</v>
      </c>
      <c r="D76" s="39"/>
      <c r="E76" s="39"/>
      <c r="F76" s="30" t="str">
        <f>E15</f>
        <v>Statutární město Ústí nad Labem</v>
      </c>
      <c r="G76" s="39"/>
      <c r="H76" s="39"/>
      <c r="I76" s="32" t="s">
        <v>35</v>
      </c>
      <c r="J76" s="35" t="str">
        <f>E21</f>
        <v>Vodohospodářské projekty a služby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33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Martin Růžička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117</v>
      </c>
      <c r="D79" s="152" t="s">
        <v>61</v>
      </c>
      <c r="E79" s="152" t="s">
        <v>57</v>
      </c>
      <c r="F79" s="152" t="s">
        <v>58</v>
      </c>
      <c r="G79" s="152" t="s">
        <v>118</v>
      </c>
      <c r="H79" s="152" t="s">
        <v>119</v>
      </c>
      <c r="I79" s="152" t="s">
        <v>120</v>
      </c>
      <c r="J79" s="152" t="s">
        <v>105</v>
      </c>
      <c r="K79" s="153" t="s">
        <v>121</v>
      </c>
      <c r="L79" s="154"/>
      <c r="M79" s="71" t="s">
        <v>20</v>
      </c>
      <c r="N79" s="72" t="s">
        <v>46</v>
      </c>
      <c r="O79" s="72" t="s">
        <v>122</v>
      </c>
      <c r="P79" s="72" t="s">
        <v>123</v>
      </c>
      <c r="Q79" s="72" t="s">
        <v>124</v>
      </c>
      <c r="R79" s="72" t="s">
        <v>125</v>
      </c>
      <c r="S79" s="72" t="s">
        <v>126</v>
      </c>
      <c r="T79" s="73" t="s">
        <v>127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128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75</v>
      </c>
      <c r="AU80" s="20" t="s">
        <v>106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75</v>
      </c>
      <c r="E81" s="163" t="s">
        <v>22</v>
      </c>
      <c r="F81" s="163" t="s">
        <v>88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SUM(P82:P107)</f>
        <v>0</v>
      </c>
      <c r="Q81" s="168"/>
      <c r="R81" s="169">
        <f>SUM(R82:R107)</f>
        <v>0</v>
      </c>
      <c r="S81" s="168"/>
      <c r="T81" s="170">
        <f>SUM(T82:T107)</f>
        <v>0</v>
      </c>
      <c r="AR81" s="171" t="s">
        <v>22</v>
      </c>
      <c r="AT81" s="172" t="s">
        <v>75</v>
      </c>
      <c r="AU81" s="172" t="s">
        <v>76</v>
      </c>
      <c r="AY81" s="171" t="s">
        <v>131</v>
      </c>
      <c r="BK81" s="173">
        <f>SUM(BK82:BK107)</f>
        <v>0</v>
      </c>
    </row>
    <row r="82" spans="1:65" s="2" customFormat="1" ht="16.5" customHeight="1">
      <c r="A82" s="37"/>
      <c r="B82" s="38"/>
      <c r="C82" s="176" t="s">
        <v>22</v>
      </c>
      <c r="D82" s="176" t="s">
        <v>133</v>
      </c>
      <c r="E82" s="177" t="s">
        <v>581</v>
      </c>
      <c r="F82" s="178" t="s">
        <v>582</v>
      </c>
      <c r="G82" s="179" t="s">
        <v>487</v>
      </c>
      <c r="H82" s="180">
        <v>1</v>
      </c>
      <c r="I82" s="181"/>
      <c r="J82" s="182">
        <f t="shared" ref="J82:J107" si="0">ROUND(I82*H82,2)</f>
        <v>0</v>
      </c>
      <c r="K82" s="178" t="s">
        <v>20</v>
      </c>
      <c r="L82" s="42"/>
      <c r="M82" s="183" t="s">
        <v>20</v>
      </c>
      <c r="N82" s="184" t="s">
        <v>47</v>
      </c>
      <c r="O82" s="67"/>
      <c r="P82" s="185">
        <f t="shared" ref="P82:P107" si="1">O82*H82</f>
        <v>0</v>
      </c>
      <c r="Q82" s="185">
        <v>0</v>
      </c>
      <c r="R82" s="185">
        <f t="shared" ref="R82:R107" si="2">Q82*H82</f>
        <v>0</v>
      </c>
      <c r="S82" s="185">
        <v>0</v>
      </c>
      <c r="T82" s="186">
        <f t="shared" ref="T82:T107" si="3"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138</v>
      </c>
      <c r="AT82" s="187" t="s">
        <v>133</v>
      </c>
      <c r="AU82" s="187" t="s">
        <v>22</v>
      </c>
      <c r="AY82" s="20" t="s">
        <v>131</v>
      </c>
      <c r="BE82" s="188">
        <f t="shared" ref="BE82:BE107" si="4">IF(N82="základní",J82,0)</f>
        <v>0</v>
      </c>
      <c r="BF82" s="188">
        <f t="shared" ref="BF82:BF107" si="5">IF(N82="snížená",J82,0)</f>
        <v>0</v>
      </c>
      <c r="BG82" s="188">
        <f t="shared" ref="BG82:BG107" si="6">IF(N82="zákl. přenesená",J82,0)</f>
        <v>0</v>
      </c>
      <c r="BH82" s="188">
        <f t="shared" ref="BH82:BH107" si="7">IF(N82="sníž. přenesená",J82,0)</f>
        <v>0</v>
      </c>
      <c r="BI82" s="188">
        <f t="shared" ref="BI82:BI107" si="8">IF(N82="nulová",J82,0)</f>
        <v>0</v>
      </c>
      <c r="BJ82" s="20" t="s">
        <v>22</v>
      </c>
      <c r="BK82" s="188">
        <f t="shared" ref="BK82:BK107" si="9">ROUND(I82*H82,2)</f>
        <v>0</v>
      </c>
      <c r="BL82" s="20" t="s">
        <v>138</v>
      </c>
      <c r="BM82" s="187" t="s">
        <v>138</v>
      </c>
    </row>
    <row r="83" spans="1:65" s="2" customFormat="1" ht="21.75" customHeight="1">
      <c r="A83" s="37"/>
      <c r="B83" s="38"/>
      <c r="C83" s="176" t="s">
        <v>86</v>
      </c>
      <c r="D83" s="176" t="s">
        <v>133</v>
      </c>
      <c r="E83" s="177" t="s">
        <v>583</v>
      </c>
      <c r="F83" s="178" t="s">
        <v>584</v>
      </c>
      <c r="G83" s="179" t="s">
        <v>585</v>
      </c>
      <c r="H83" s="180">
        <v>1</v>
      </c>
      <c r="I83" s="181"/>
      <c r="J83" s="182">
        <f t="shared" si="0"/>
        <v>0</v>
      </c>
      <c r="K83" s="178" t="s">
        <v>20</v>
      </c>
      <c r="L83" s="42"/>
      <c r="M83" s="183" t="s">
        <v>20</v>
      </c>
      <c r="N83" s="184" t="s">
        <v>47</v>
      </c>
      <c r="O83" s="67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87" t="s">
        <v>138</v>
      </c>
      <c r="AT83" s="187" t="s">
        <v>133</v>
      </c>
      <c r="AU83" s="187" t="s">
        <v>22</v>
      </c>
      <c r="AY83" s="20" t="s">
        <v>131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20" t="s">
        <v>22</v>
      </c>
      <c r="BK83" s="188">
        <f t="shared" si="9"/>
        <v>0</v>
      </c>
      <c r="BL83" s="20" t="s">
        <v>138</v>
      </c>
      <c r="BM83" s="187" t="s">
        <v>183</v>
      </c>
    </row>
    <row r="84" spans="1:65" s="2" customFormat="1" ht="16.5" customHeight="1">
      <c r="A84" s="37"/>
      <c r="B84" s="38"/>
      <c r="C84" s="176" t="s">
        <v>154</v>
      </c>
      <c r="D84" s="176" t="s">
        <v>133</v>
      </c>
      <c r="E84" s="177" t="s">
        <v>586</v>
      </c>
      <c r="F84" s="178" t="s">
        <v>587</v>
      </c>
      <c r="G84" s="179" t="s">
        <v>585</v>
      </c>
      <c r="H84" s="180">
        <v>1</v>
      </c>
      <c r="I84" s="181"/>
      <c r="J84" s="182">
        <f t="shared" si="0"/>
        <v>0</v>
      </c>
      <c r="K84" s="178" t="s">
        <v>20</v>
      </c>
      <c r="L84" s="42"/>
      <c r="M84" s="183" t="s">
        <v>20</v>
      </c>
      <c r="N84" s="184" t="s">
        <v>47</v>
      </c>
      <c r="O84" s="67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138</v>
      </c>
      <c r="AT84" s="187" t="s">
        <v>133</v>
      </c>
      <c r="AU84" s="187" t="s">
        <v>22</v>
      </c>
      <c r="AY84" s="20" t="s">
        <v>131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20" t="s">
        <v>22</v>
      </c>
      <c r="BK84" s="188">
        <f t="shared" si="9"/>
        <v>0</v>
      </c>
      <c r="BL84" s="20" t="s">
        <v>138</v>
      </c>
      <c r="BM84" s="187" t="s">
        <v>199</v>
      </c>
    </row>
    <row r="85" spans="1:65" s="2" customFormat="1" ht="16.5" customHeight="1">
      <c r="A85" s="37"/>
      <c r="B85" s="38"/>
      <c r="C85" s="176" t="s">
        <v>138</v>
      </c>
      <c r="D85" s="176" t="s">
        <v>133</v>
      </c>
      <c r="E85" s="177" t="s">
        <v>588</v>
      </c>
      <c r="F85" s="178" t="s">
        <v>589</v>
      </c>
      <c r="G85" s="179" t="s">
        <v>585</v>
      </c>
      <c r="H85" s="180">
        <v>1</v>
      </c>
      <c r="I85" s="181"/>
      <c r="J85" s="182">
        <f t="shared" si="0"/>
        <v>0</v>
      </c>
      <c r="K85" s="178" t="s">
        <v>20</v>
      </c>
      <c r="L85" s="42"/>
      <c r="M85" s="183" t="s">
        <v>20</v>
      </c>
      <c r="N85" s="184" t="s">
        <v>47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138</v>
      </c>
      <c r="AT85" s="187" t="s">
        <v>133</v>
      </c>
      <c r="AU85" s="187" t="s">
        <v>22</v>
      </c>
      <c r="AY85" s="20" t="s">
        <v>131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22</v>
      </c>
      <c r="BK85" s="188">
        <f t="shared" si="9"/>
        <v>0</v>
      </c>
      <c r="BL85" s="20" t="s">
        <v>138</v>
      </c>
      <c r="BM85" s="187" t="s">
        <v>27</v>
      </c>
    </row>
    <row r="86" spans="1:65" s="2" customFormat="1" ht="16.5" customHeight="1">
      <c r="A86" s="37"/>
      <c r="B86" s="38"/>
      <c r="C86" s="176" t="s">
        <v>175</v>
      </c>
      <c r="D86" s="176" t="s">
        <v>133</v>
      </c>
      <c r="E86" s="177" t="s">
        <v>590</v>
      </c>
      <c r="F86" s="178" t="s">
        <v>591</v>
      </c>
      <c r="G86" s="179" t="s">
        <v>585</v>
      </c>
      <c r="H86" s="180">
        <v>1</v>
      </c>
      <c r="I86" s="181"/>
      <c r="J86" s="182">
        <f t="shared" si="0"/>
        <v>0</v>
      </c>
      <c r="K86" s="178" t="s">
        <v>20</v>
      </c>
      <c r="L86" s="42"/>
      <c r="M86" s="183" t="s">
        <v>20</v>
      </c>
      <c r="N86" s="184" t="s">
        <v>47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138</v>
      </c>
      <c r="AT86" s="187" t="s">
        <v>133</v>
      </c>
      <c r="AU86" s="187" t="s">
        <v>22</v>
      </c>
      <c r="AY86" s="20" t="s">
        <v>131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22</v>
      </c>
      <c r="BK86" s="188">
        <f t="shared" si="9"/>
        <v>0</v>
      </c>
      <c r="BL86" s="20" t="s">
        <v>138</v>
      </c>
      <c r="BM86" s="187" t="s">
        <v>8</v>
      </c>
    </row>
    <row r="87" spans="1:65" s="2" customFormat="1" ht="16.5" customHeight="1">
      <c r="A87" s="37"/>
      <c r="B87" s="38"/>
      <c r="C87" s="176" t="s">
        <v>183</v>
      </c>
      <c r="D87" s="176" t="s">
        <v>133</v>
      </c>
      <c r="E87" s="177" t="s">
        <v>592</v>
      </c>
      <c r="F87" s="178" t="s">
        <v>593</v>
      </c>
      <c r="G87" s="179" t="s">
        <v>487</v>
      </c>
      <c r="H87" s="180">
        <v>1</v>
      </c>
      <c r="I87" s="181"/>
      <c r="J87" s="182">
        <f t="shared" si="0"/>
        <v>0</v>
      </c>
      <c r="K87" s="178" t="s">
        <v>20</v>
      </c>
      <c r="L87" s="42"/>
      <c r="M87" s="183" t="s">
        <v>20</v>
      </c>
      <c r="N87" s="184" t="s">
        <v>47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138</v>
      </c>
      <c r="AT87" s="187" t="s">
        <v>133</v>
      </c>
      <c r="AU87" s="187" t="s">
        <v>22</v>
      </c>
      <c r="AY87" s="20" t="s">
        <v>131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22</v>
      </c>
      <c r="BK87" s="188">
        <f t="shared" si="9"/>
        <v>0</v>
      </c>
      <c r="BL87" s="20" t="s">
        <v>138</v>
      </c>
      <c r="BM87" s="187" t="s">
        <v>236</v>
      </c>
    </row>
    <row r="88" spans="1:65" s="2" customFormat="1" ht="16.5" customHeight="1">
      <c r="A88" s="37"/>
      <c r="B88" s="38"/>
      <c r="C88" s="176" t="s">
        <v>153</v>
      </c>
      <c r="D88" s="176" t="s">
        <v>133</v>
      </c>
      <c r="E88" s="177" t="s">
        <v>594</v>
      </c>
      <c r="F88" s="178" t="s">
        <v>595</v>
      </c>
      <c r="G88" s="179" t="s">
        <v>344</v>
      </c>
      <c r="H88" s="180">
        <v>18</v>
      </c>
      <c r="I88" s="181"/>
      <c r="J88" s="182">
        <f t="shared" si="0"/>
        <v>0</v>
      </c>
      <c r="K88" s="178" t="s">
        <v>20</v>
      </c>
      <c r="L88" s="42"/>
      <c r="M88" s="183" t="s">
        <v>20</v>
      </c>
      <c r="N88" s="184" t="s">
        <v>47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138</v>
      </c>
      <c r="AT88" s="187" t="s">
        <v>133</v>
      </c>
      <c r="AU88" s="187" t="s">
        <v>22</v>
      </c>
      <c r="AY88" s="20" t="s">
        <v>131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22</v>
      </c>
      <c r="BK88" s="188">
        <f t="shared" si="9"/>
        <v>0</v>
      </c>
      <c r="BL88" s="20" t="s">
        <v>138</v>
      </c>
      <c r="BM88" s="187" t="s">
        <v>251</v>
      </c>
    </row>
    <row r="89" spans="1:65" s="2" customFormat="1" ht="16.5" customHeight="1">
      <c r="A89" s="37"/>
      <c r="B89" s="38"/>
      <c r="C89" s="176" t="s">
        <v>199</v>
      </c>
      <c r="D89" s="176" t="s">
        <v>133</v>
      </c>
      <c r="E89" s="177" t="s">
        <v>596</v>
      </c>
      <c r="F89" s="178" t="s">
        <v>597</v>
      </c>
      <c r="G89" s="179" t="s">
        <v>344</v>
      </c>
      <c r="H89" s="180">
        <v>182</v>
      </c>
      <c r="I89" s="181"/>
      <c r="J89" s="182">
        <f t="shared" si="0"/>
        <v>0</v>
      </c>
      <c r="K89" s="178" t="s">
        <v>20</v>
      </c>
      <c r="L89" s="42"/>
      <c r="M89" s="183" t="s">
        <v>20</v>
      </c>
      <c r="N89" s="184" t="s">
        <v>47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138</v>
      </c>
      <c r="AT89" s="187" t="s">
        <v>133</v>
      </c>
      <c r="AU89" s="187" t="s">
        <v>22</v>
      </c>
      <c r="AY89" s="20" t="s">
        <v>131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22</v>
      </c>
      <c r="BK89" s="188">
        <f t="shared" si="9"/>
        <v>0</v>
      </c>
      <c r="BL89" s="20" t="s">
        <v>138</v>
      </c>
      <c r="BM89" s="187" t="s">
        <v>258</v>
      </c>
    </row>
    <row r="90" spans="1:65" s="2" customFormat="1" ht="16.5" customHeight="1">
      <c r="A90" s="37"/>
      <c r="B90" s="38"/>
      <c r="C90" s="176" t="s">
        <v>207</v>
      </c>
      <c r="D90" s="176" t="s">
        <v>133</v>
      </c>
      <c r="E90" s="177" t="s">
        <v>598</v>
      </c>
      <c r="F90" s="178" t="s">
        <v>599</v>
      </c>
      <c r="G90" s="179" t="s">
        <v>344</v>
      </c>
      <c r="H90" s="180">
        <v>200</v>
      </c>
      <c r="I90" s="181"/>
      <c r="J90" s="182">
        <f t="shared" si="0"/>
        <v>0</v>
      </c>
      <c r="K90" s="178" t="s">
        <v>20</v>
      </c>
      <c r="L90" s="42"/>
      <c r="M90" s="183" t="s">
        <v>20</v>
      </c>
      <c r="N90" s="184" t="s">
        <v>47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138</v>
      </c>
      <c r="AT90" s="187" t="s">
        <v>133</v>
      </c>
      <c r="AU90" s="187" t="s">
        <v>22</v>
      </c>
      <c r="AY90" s="20" t="s">
        <v>131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22</v>
      </c>
      <c r="BK90" s="188">
        <f t="shared" si="9"/>
        <v>0</v>
      </c>
      <c r="BL90" s="20" t="s">
        <v>138</v>
      </c>
      <c r="BM90" s="187" t="s">
        <v>274</v>
      </c>
    </row>
    <row r="91" spans="1:65" s="2" customFormat="1" ht="16.5" customHeight="1">
      <c r="A91" s="37"/>
      <c r="B91" s="38"/>
      <c r="C91" s="176" t="s">
        <v>27</v>
      </c>
      <c r="D91" s="176" t="s">
        <v>133</v>
      </c>
      <c r="E91" s="177" t="s">
        <v>600</v>
      </c>
      <c r="F91" s="178" t="s">
        <v>601</v>
      </c>
      <c r="G91" s="179" t="s">
        <v>344</v>
      </c>
      <c r="H91" s="180">
        <v>200</v>
      </c>
      <c r="I91" s="181"/>
      <c r="J91" s="182">
        <f t="shared" si="0"/>
        <v>0</v>
      </c>
      <c r="K91" s="178" t="s">
        <v>20</v>
      </c>
      <c r="L91" s="42"/>
      <c r="M91" s="183" t="s">
        <v>20</v>
      </c>
      <c r="N91" s="184" t="s">
        <v>47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138</v>
      </c>
      <c r="AT91" s="187" t="s">
        <v>133</v>
      </c>
      <c r="AU91" s="187" t="s">
        <v>22</v>
      </c>
      <c r="AY91" s="20" t="s">
        <v>131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22</v>
      </c>
      <c r="BK91" s="188">
        <f t="shared" si="9"/>
        <v>0</v>
      </c>
      <c r="BL91" s="20" t="s">
        <v>138</v>
      </c>
      <c r="BM91" s="187" t="s">
        <v>292</v>
      </c>
    </row>
    <row r="92" spans="1:65" s="2" customFormat="1" ht="16.5" customHeight="1">
      <c r="A92" s="37"/>
      <c r="B92" s="38"/>
      <c r="C92" s="176" t="s">
        <v>219</v>
      </c>
      <c r="D92" s="176" t="s">
        <v>133</v>
      </c>
      <c r="E92" s="177" t="s">
        <v>602</v>
      </c>
      <c r="F92" s="178" t="s">
        <v>603</v>
      </c>
      <c r="G92" s="179" t="s">
        <v>604</v>
      </c>
      <c r="H92" s="180">
        <v>12</v>
      </c>
      <c r="I92" s="181"/>
      <c r="J92" s="182">
        <f t="shared" si="0"/>
        <v>0</v>
      </c>
      <c r="K92" s="178" t="s">
        <v>20</v>
      </c>
      <c r="L92" s="42"/>
      <c r="M92" s="183" t="s">
        <v>20</v>
      </c>
      <c r="N92" s="184" t="s">
        <v>47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138</v>
      </c>
      <c r="AT92" s="187" t="s">
        <v>133</v>
      </c>
      <c r="AU92" s="187" t="s">
        <v>22</v>
      </c>
      <c r="AY92" s="20" t="s">
        <v>131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22</v>
      </c>
      <c r="BK92" s="188">
        <f t="shared" si="9"/>
        <v>0</v>
      </c>
      <c r="BL92" s="20" t="s">
        <v>138</v>
      </c>
      <c r="BM92" s="187" t="s">
        <v>306</v>
      </c>
    </row>
    <row r="93" spans="1:65" s="2" customFormat="1" ht="16.5" customHeight="1">
      <c r="A93" s="37"/>
      <c r="B93" s="38"/>
      <c r="C93" s="176" t="s">
        <v>8</v>
      </c>
      <c r="D93" s="176" t="s">
        <v>133</v>
      </c>
      <c r="E93" s="177" t="s">
        <v>605</v>
      </c>
      <c r="F93" s="178" t="s">
        <v>606</v>
      </c>
      <c r="G93" s="179" t="s">
        <v>607</v>
      </c>
      <c r="H93" s="180">
        <v>6000</v>
      </c>
      <c r="I93" s="181"/>
      <c r="J93" s="182">
        <f t="shared" si="0"/>
        <v>0</v>
      </c>
      <c r="K93" s="178" t="s">
        <v>20</v>
      </c>
      <c r="L93" s="42"/>
      <c r="M93" s="183" t="s">
        <v>20</v>
      </c>
      <c r="N93" s="184" t="s">
        <v>47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138</v>
      </c>
      <c r="AT93" s="187" t="s">
        <v>133</v>
      </c>
      <c r="AU93" s="187" t="s">
        <v>22</v>
      </c>
      <c r="AY93" s="20" t="s">
        <v>131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22</v>
      </c>
      <c r="BK93" s="188">
        <f t="shared" si="9"/>
        <v>0</v>
      </c>
      <c r="BL93" s="20" t="s">
        <v>138</v>
      </c>
      <c r="BM93" s="187" t="s">
        <v>317</v>
      </c>
    </row>
    <row r="94" spans="1:65" s="2" customFormat="1" ht="16.5" customHeight="1">
      <c r="A94" s="37"/>
      <c r="B94" s="38"/>
      <c r="C94" s="176" t="s">
        <v>230</v>
      </c>
      <c r="D94" s="176" t="s">
        <v>133</v>
      </c>
      <c r="E94" s="177" t="s">
        <v>608</v>
      </c>
      <c r="F94" s="178" t="s">
        <v>609</v>
      </c>
      <c r="G94" s="179" t="s">
        <v>344</v>
      </c>
      <c r="H94" s="180">
        <v>18</v>
      </c>
      <c r="I94" s="181"/>
      <c r="J94" s="182">
        <f t="shared" si="0"/>
        <v>0</v>
      </c>
      <c r="K94" s="178" t="s">
        <v>20</v>
      </c>
      <c r="L94" s="42"/>
      <c r="M94" s="183" t="s">
        <v>20</v>
      </c>
      <c r="N94" s="184" t="s">
        <v>47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138</v>
      </c>
      <c r="AT94" s="187" t="s">
        <v>133</v>
      </c>
      <c r="AU94" s="187" t="s">
        <v>22</v>
      </c>
      <c r="AY94" s="20" t="s">
        <v>131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22</v>
      </c>
      <c r="BK94" s="188">
        <f t="shared" si="9"/>
        <v>0</v>
      </c>
      <c r="BL94" s="20" t="s">
        <v>138</v>
      </c>
      <c r="BM94" s="187" t="s">
        <v>326</v>
      </c>
    </row>
    <row r="95" spans="1:65" s="2" customFormat="1" ht="16.5" customHeight="1">
      <c r="A95" s="37"/>
      <c r="B95" s="38"/>
      <c r="C95" s="176" t="s">
        <v>236</v>
      </c>
      <c r="D95" s="176" t="s">
        <v>133</v>
      </c>
      <c r="E95" s="177" t="s">
        <v>610</v>
      </c>
      <c r="F95" s="178" t="s">
        <v>611</v>
      </c>
      <c r="G95" s="179" t="s">
        <v>604</v>
      </c>
      <c r="H95" s="180">
        <v>24</v>
      </c>
      <c r="I95" s="181"/>
      <c r="J95" s="182">
        <f t="shared" si="0"/>
        <v>0</v>
      </c>
      <c r="K95" s="178" t="s">
        <v>20</v>
      </c>
      <c r="L95" s="42"/>
      <c r="M95" s="183" t="s">
        <v>20</v>
      </c>
      <c r="N95" s="184" t="s">
        <v>47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138</v>
      </c>
      <c r="AT95" s="187" t="s">
        <v>133</v>
      </c>
      <c r="AU95" s="187" t="s">
        <v>22</v>
      </c>
      <c r="AY95" s="20" t="s">
        <v>131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22</v>
      </c>
      <c r="BK95" s="188">
        <f t="shared" si="9"/>
        <v>0</v>
      </c>
      <c r="BL95" s="20" t="s">
        <v>138</v>
      </c>
      <c r="BM95" s="187" t="s">
        <v>341</v>
      </c>
    </row>
    <row r="96" spans="1:65" s="2" customFormat="1" ht="16.5" customHeight="1">
      <c r="A96" s="37"/>
      <c r="B96" s="38"/>
      <c r="C96" s="176" t="s">
        <v>245</v>
      </c>
      <c r="D96" s="176" t="s">
        <v>133</v>
      </c>
      <c r="E96" s="177" t="s">
        <v>612</v>
      </c>
      <c r="F96" s="178" t="s">
        <v>613</v>
      </c>
      <c r="G96" s="179" t="s">
        <v>487</v>
      </c>
      <c r="H96" s="180">
        <v>1</v>
      </c>
      <c r="I96" s="181"/>
      <c r="J96" s="182">
        <f t="shared" si="0"/>
        <v>0</v>
      </c>
      <c r="K96" s="178" t="s">
        <v>20</v>
      </c>
      <c r="L96" s="42"/>
      <c r="M96" s="183" t="s">
        <v>20</v>
      </c>
      <c r="N96" s="184" t="s">
        <v>47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138</v>
      </c>
      <c r="AT96" s="187" t="s">
        <v>133</v>
      </c>
      <c r="AU96" s="187" t="s">
        <v>22</v>
      </c>
      <c r="AY96" s="20" t="s">
        <v>131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22</v>
      </c>
      <c r="BK96" s="188">
        <f t="shared" si="9"/>
        <v>0</v>
      </c>
      <c r="BL96" s="20" t="s">
        <v>138</v>
      </c>
      <c r="BM96" s="187" t="s">
        <v>354</v>
      </c>
    </row>
    <row r="97" spans="1:65" s="2" customFormat="1" ht="16.5" customHeight="1">
      <c r="A97" s="37"/>
      <c r="B97" s="38"/>
      <c r="C97" s="176" t="s">
        <v>251</v>
      </c>
      <c r="D97" s="176" t="s">
        <v>133</v>
      </c>
      <c r="E97" s="177" t="s">
        <v>614</v>
      </c>
      <c r="F97" s="178" t="s">
        <v>615</v>
      </c>
      <c r="G97" s="179" t="s">
        <v>344</v>
      </c>
      <c r="H97" s="180">
        <v>200</v>
      </c>
      <c r="I97" s="181"/>
      <c r="J97" s="182">
        <f t="shared" si="0"/>
        <v>0</v>
      </c>
      <c r="K97" s="178" t="s">
        <v>20</v>
      </c>
      <c r="L97" s="42"/>
      <c r="M97" s="183" t="s">
        <v>20</v>
      </c>
      <c r="N97" s="184" t="s">
        <v>47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138</v>
      </c>
      <c r="AT97" s="187" t="s">
        <v>133</v>
      </c>
      <c r="AU97" s="187" t="s">
        <v>22</v>
      </c>
      <c r="AY97" s="20" t="s">
        <v>131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22</v>
      </c>
      <c r="BK97" s="188">
        <f t="shared" si="9"/>
        <v>0</v>
      </c>
      <c r="BL97" s="20" t="s">
        <v>138</v>
      </c>
      <c r="BM97" s="187" t="s">
        <v>366</v>
      </c>
    </row>
    <row r="98" spans="1:65" s="2" customFormat="1" ht="16.5" customHeight="1">
      <c r="A98" s="37"/>
      <c r="B98" s="38"/>
      <c r="C98" s="176" t="s">
        <v>255</v>
      </c>
      <c r="D98" s="176" t="s">
        <v>133</v>
      </c>
      <c r="E98" s="177" t="s">
        <v>616</v>
      </c>
      <c r="F98" s="178" t="s">
        <v>617</v>
      </c>
      <c r="G98" s="179" t="s">
        <v>157</v>
      </c>
      <c r="H98" s="180">
        <v>8</v>
      </c>
      <c r="I98" s="181"/>
      <c r="J98" s="182">
        <f t="shared" si="0"/>
        <v>0</v>
      </c>
      <c r="K98" s="178" t="s">
        <v>20</v>
      </c>
      <c r="L98" s="42"/>
      <c r="M98" s="183" t="s">
        <v>20</v>
      </c>
      <c r="N98" s="184" t="s">
        <v>47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138</v>
      </c>
      <c r="AT98" s="187" t="s">
        <v>133</v>
      </c>
      <c r="AU98" s="187" t="s">
        <v>22</v>
      </c>
      <c r="AY98" s="20" t="s">
        <v>131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22</v>
      </c>
      <c r="BK98" s="188">
        <f t="shared" si="9"/>
        <v>0</v>
      </c>
      <c r="BL98" s="20" t="s">
        <v>138</v>
      </c>
      <c r="BM98" s="187" t="s">
        <v>378</v>
      </c>
    </row>
    <row r="99" spans="1:65" s="2" customFormat="1" ht="16.5" customHeight="1">
      <c r="A99" s="37"/>
      <c r="B99" s="38"/>
      <c r="C99" s="176" t="s">
        <v>258</v>
      </c>
      <c r="D99" s="176" t="s">
        <v>133</v>
      </c>
      <c r="E99" s="177" t="s">
        <v>618</v>
      </c>
      <c r="F99" s="178" t="s">
        <v>619</v>
      </c>
      <c r="G99" s="179" t="s">
        <v>604</v>
      </c>
      <c r="H99" s="180">
        <v>16</v>
      </c>
      <c r="I99" s="181"/>
      <c r="J99" s="182">
        <f t="shared" si="0"/>
        <v>0</v>
      </c>
      <c r="K99" s="178" t="s">
        <v>20</v>
      </c>
      <c r="L99" s="42"/>
      <c r="M99" s="183" t="s">
        <v>20</v>
      </c>
      <c r="N99" s="184" t="s">
        <v>47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138</v>
      </c>
      <c r="AT99" s="187" t="s">
        <v>133</v>
      </c>
      <c r="AU99" s="187" t="s">
        <v>22</v>
      </c>
      <c r="AY99" s="20" t="s">
        <v>131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22</v>
      </c>
      <c r="BK99" s="188">
        <f t="shared" si="9"/>
        <v>0</v>
      </c>
      <c r="BL99" s="20" t="s">
        <v>138</v>
      </c>
      <c r="BM99" s="187" t="s">
        <v>419</v>
      </c>
    </row>
    <row r="100" spans="1:65" s="2" customFormat="1" ht="16.5" customHeight="1">
      <c r="A100" s="37"/>
      <c r="B100" s="38"/>
      <c r="C100" s="176" t="s">
        <v>266</v>
      </c>
      <c r="D100" s="176" t="s">
        <v>133</v>
      </c>
      <c r="E100" s="177" t="s">
        <v>620</v>
      </c>
      <c r="F100" s="178" t="s">
        <v>621</v>
      </c>
      <c r="G100" s="179" t="s">
        <v>344</v>
      </c>
      <c r="H100" s="180">
        <v>210</v>
      </c>
      <c r="I100" s="181"/>
      <c r="J100" s="182">
        <f t="shared" si="0"/>
        <v>0</v>
      </c>
      <c r="K100" s="178" t="s">
        <v>20</v>
      </c>
      <c r="L100" s="42"/>
      <c r="M100" s="183" t="s">
        <v>20</v>
      </c>
      <c r="N100" s="184" t="s">
        <v>47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138</v>
      </c>
      <c r="AT100" s="187" t="s">
        <v>133</v>
      </c>
      <c r="AU100" s="187" t="s">
        <v>22</v>
      </c>
      <c r="AY100" s="20" t="s">
        <v>131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22</v>
      </c>
      <c r="BK100" s="188">
        <f t="shared" si="9"/>
        <v>0</v>
      </c>
      <c r="BL100" s="20" t="s">
        <v>138</v>
      </c>
      <c r="BM100" s="187" t="s">
        <v>429</v>
      </c>
    </row>
    <row r="101" spans="1:65" s="2" customFormat="1" ht="16.5" customHeight="1">
      <c r="A101" s="37"/>
      <c r="B101" s="38"/>
      <c r="C101" s="176" t="s">
        <v>274</v>
      </c>
      <c r="D101" s="176" t="s">
        <v>133</v>
      </c>
      <c r="E101" s="177" t="s">
        <v>622</v>
      </c>
      <c r="F101" s="178" t="s">
        <v>623</v>
      </c>
      <c r="G101" s="179" t="s">
        <v>344</v>
      </c>
      <c r="H101" s="180">
        <v>24</v>
      </c>
      <c r="I101" s="181"/>
      <c r="J101" s="182">
        <f t="shared" si="0"/>
        <v>0</v>
      </c>
      <c r="K101" s="178" t="s">
        <v>20</v>
      </c>
      <c r="L101" s="42"/>
      <c r="M101" s="183" t="s">
        <v>20</v>
      </c>
      <c r="N101" s="184" t="s">
        <v>47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138</v>
      </c>
      <c r="AT101" s="187" t="s">
        <v>133</v>
      </c>
      <c r="AU101" s="187" t="s">
        <v>22</v>
      </c>
      <c r="AY101" s="20" t="s">
        <v>131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22</v>
      </c>
      <c r="BK101" s="188">
        <f t="shared" si="9"/>
        <v>0</v>
      </c>
      <c r="BL101" s="20" t="s">
        <v>138</v>
      </c>
      <c r="BM101" s="187" t="s">
        <v>441</v>
      </c>
    </row>
    <row r="102" spans="1:65" s="2" customFormat="1" ht="16.5" customHeight="1">
      <c r="A102" s="37"/>
      <c r="B102" s="38"/>
      <c r="C102" s="176" t="s">
        <v>7</v>
      </c>
      <c r="D102" s="176" t="s">
        <v>133</v>
      </c>
      <c r="E102" s="177" t="s">
        <v>624</v>
      </c>
      <c r="F102" s="178" t="s">
        <v>625</v>
      </c>
      <c r="G102" s="179" t="s">
        <v>604</v>
      </c>
      <c r="H102" s="180">
        <v>5</v>
      </c>
      <c r="I102" s="181"/>
      <c r="J102" s="182">
        <f t="shared" si="0"/>
        <v>0</v>
      </c>
      <c r="K102" s="178" t="s">
        <v>20</v>
      </c>
      <c r="L102" s="42"/>
      <c r="M102" s="183" t="s">
        <v>20</v>
      </c>
      <c r="N102" s="184" t="s">
        <v>47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138</v>
      </c>
      <c r="AT102" s="187" t="s">
        <v>133</v>
      </c>
      <c r="AU102" s="187" t="s">
        <v>22</v>
      </c>
      <c r="AY102" s="20" t="s">
        <v>131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22</v>
      </c>
      <c r="BK102" s="188">
        <f t="shared" si="9"/>
        <v>0</v>
      </c>
      <c r="BL102" s="20" t="s">
        <v>138</v>
      </c>
      <c r="BM102" s="187" t="s">
        <v>451</v>
      </c>
    </row>
    <row r="103" spans="1:65" s="2" customFormat="1" ht="16.5" customHeight="1">
      <c r="A103" s="37"/>
      <c r="B103" s="38"/>
      <c r="C103" s="176" t="s">
        <v>292</v>
      </c>
      <c r="D103" s="176" t="s">
        <v>133</v>
      </c>
      <c r="E103" s="177" t="s">
        <v>626</v>
      </c>
      <c r="F103" s="178" t="s">
        <v>627</v>
      </c>
      <c r="G103" s="179" t="s">
        <v>157</v>
      </c>
      <c r="H103" s="180">
        <v>120</v>
      </c>
      <c r="I103" s="181"/>
      <c r="J103" s="182">
        <f t="shared" si="0"/>
        <v>0</v>
      </c>
      <c r="K103" s="178" t="s">
        <v>20</v>
      </c>
      <c r="L103" s="42"/>
      <c r="M103" s="183" t="s">
        <v>20</v>
      </c>
      <c r="N103" s="184" t="s">
        <v>47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138</v>
      </c>
      <c r="AT103" s="187" t="s">
        <v>133</v>
      </c>
      <c r="AU103" s="187" t="s">
        <v>22</v>
      </c>
      <c r="AY103" s="20" t="s">
        <v>131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22</v>
      </c>
      <c r="BK103" s="188">
        <f t="shared" si="9"/>
        <v>0</v>
      </c>
      <c r="BL103" s="20" t="s">
        <v>138</v>
      </c>
      <c r="BM103" s="187" t="s">
        <v>459</v>
      </c>
    </row>
    <row r="104" spans="1:65" s="2" customFormat="1" ht="16.5" customHeight="1">
      <c r="A104" s="37"/>
      <c r="B104" s="38"/>
      <c r="C104" s="176" t="s">
        <v>299</v>
      </c>
      <c r="D104" s="176" t="s">
        <v>133</v>
      </c>
      <c r="E104" s="177" t="s">
        <v>628</v>
      </c>
      <c r="F104" s="178" t="s">
        <v>629</v>
      </c>
      <c r="G104" s="179" t="s">
        <v>585</v>
      </c>
      <c r="H104" s="180">
        <v>1</v>
      </c>
      <c r="I104" s="181"/>
      <c r="J104" s="182">
        <f t="shared" si="0"/>
        <v>0</v>
      </c>
      <c r="K104" s="178" t="s">
        <v>20</v>
      </c>
      <c r="L104" s="42"/>
      <c r="M104" s="183" t="s">
        <v>20</v>
      </c>
      <c r="N104" s="184" t="s">
        <v>47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138</v>
      </c>
      <c r="AT104" s="187" t="s">
        <v>133</v>
      </c>
      <c r="AU104" s="187" t="s">
        <v>22</v>
      </c>
      <c r="AY104" s="20" t="s">
        <v>131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22</v>
      </c>
      <c r="BK104" s="188">
        <f t="shared" si="9"/>
        <v>0</v>
      </c>
      <c r="BL104" s="20" t="s">
        <v>138</v>
      </c>
      <c r="BM104" s="187" t="s">
        <v>469</v>
      </c>
    </row>
    <row r="105" spans="1:65" s="2" customFormat="1" ht="16.5" customHeight="1">
      <c r="A105" s="37"/>
      <c r="B105" s="38"/>
      <c r="C105" s="176" t="s">
        <v>306</v>
      </c>
      <c r="D105" s="176" t="s">
        <v>133</v>
      </c>
      <c r="E105" s="177" t="s">
        <v>630</v>
      </c>
      <c r="F105" s="178" t="s">
        <v>631</v>
      </c>
      <c r="G105" s="179" t="s">
        <v>585</v>
      </c>
      <c r="H105" s="180">
        <v>1</v>
      </c>
      <c r="I105" s="181"/>
      <c r="J105" s="182">
        <f t="shared" si="0"/>
        <v>0</v>
      </c>
      <c r="K105" s="178" t="s">
        <v>20</v>
      </c>
      <c r="L105" s="42"/>
      <c r="M105" s="183" t="s">
        <v>20</v>
      </c>
      <c r="N105" s="184" t="s">
        <v>47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138</v>
      </c>
      <c r="AT105" s="187" t="s">
        <v>133</v>
      </c>
      <c r="AU105" s="187" t="s">
        <v>22</v>
      </c>
      <c r="AY105" s="20" t="s">
        <v>131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22</v>
      </c>
      <c r="BK105" s="188">
        <f t="shared" si="9"/>
        <v>0</v>
      </c>
      <c r="BL105" s="20" t="s">
        <v>138</v>
      </c>
      <c r="BM105" s="187" t="s">
        <v>479</v>
      </c>
    </row>
    <row r="106" spans="1:65" s="2" customFormat="1" ht="16.5" customHeight="1">
      <c r="A106" s="37"/>
      <c r="B106" s="38"/>
      <c r="C106" s="176" t="s">
        <v>311</v>
      </c>
      <c r="D106" s="176" t="s">
        <v>133</v>
      </c>
      <c r="E106" s="177" t="s">
        <v>632</v>
      </c>
      <c r="F106" s="178" t="s">
        <v>633</v>
      </c>
      <c r="G106" s="179" t="s">
        <v>585</v>
      </c>
      <c r="H106" s="180">
        <v>1</v>
      </c>
      <c r="I106" s="181"/>
      <c r="J106" s="182">
        <f t="shared" si="0"/>
        <v>0</v>
      </c>
      <c r="K106" s="178" t="s">
        <v>20</v>
      </c>
      <c r="L106" s="42"/>
      <c r="M106" s="183" t="s">
        <v>20</v>
      </c>
      <c r="N106" s="184" t="s">
        <v>47</v>
      </c>
      <c r="O106" s="67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138</v>
      </c>
      <c r="AT106" s="187" t="s">
        <v>133</v>
      </c>
      <c r="AU106" s="187" t="s">
        <v>22</v>
      </c>
      <c r="AY106" s="20" t="s">
        <v>131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20" t="s">
        <v>22</v>
      </c>
      <c r="BK106" s="188">
        <f t="shared" si="9"/>
        <v>0</v>
      </c>
      <c r="BL106" s="20" t="s">
        <v>138</v>
      </c>
      <c r="BM106" s="187" t="s">
        <v>491</v>
      </c>
    </row>
    <row r="107" spans="1:65" s="2" customFormat="1" ht="16.5" customHeight="1">
      <c r="A107" s="37"/>
      <c r="B107" s="38"/>
      <c r="C107" s="176" t="s">
        <v>317</v>
      </c>
      <c r="D107" s="176" t="s">
        <v>133</v>
      </c>
      <c r="E107" s="177" t="s">
        <v>634</v>
      </c>
      <c r="F107" s="178" t="s">
        <v>635</v>
      </c>
      <c r="G107" s="179" t="s">
        <v>636</v>
      </c>
      <c r="H107" s="180">
        <v>80</v>
      </c>
      <c r="I107" s="181"/>
      <c r="J107" s="182">
        <f t="shared" si="0"/>
        <v>0</v>
      </c>
      <c r="K107" s="178" t="s">
        <v>20</v>
      </c>
      <c r="L107" s="42"/>
      <c r="M107" s="253" t="s">
        <v>20</v>
      </c>
      <c r="N107" s="254" t="s">
        <v>47</v>
      </c>
      <c r="O107" s="251"/>
      <c r="P107" s="255">
        <f t="shared" si="1"/>
        <v>0</v>
      </c>
      <c r="Q107" s="255">
        <v>0</v>
      </c>
      <c r="R107" s="255">
        <f t="shared" si="2"/>
        <v>0</v>
      </c>
      <c r="S107" s="255">
        <v>0</v>
      </c>
      <c r="T107" s="25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138</v>
      </c>
      <c r="AT107" s="187" t="s">
        <v>133</v>
      </c>
      <c r="AU107" s="187" t="s">
        <v>22</v>
      </c>
      <c r="AY107" s="20" t="s">
        <v>131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22</v>
      </c>
      <c r="BK107" s="188">
        <f t="shared" si="9"/>
        <v>0</v>
      </c>
      <c r="BL107" s="20" t="s">
        <v>138</v>
      </c>
      <c r="BM107" s="187" t="s">
        <v>504</v>
      </c>
    </row>
    <row r="108" spans="1:65" s="2" customFormat="1" ht="6.95" customHeight="1">
      <c r="A108" s="37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2"/>
      <c r="M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</sheetData>
  <sheetProtection password="CC35" sheet="1" objects="1" scenarios="1" formatColumns="0" formatRows="0" autoFilter="0"/>
  <autoFilter ref="C79:K107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9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92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86</v>
      </c>
    </row>
    <row r="4" spans="1:46" s="1" customFormat="1" ht="24.95" customHeight="1">
      <c r="B4" s="23"/>
      <c r="D4" s="106" t="s">
        <v>99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Městské lázně Ústí nad Labem - likvidace stávajícího vrtu a nový vrt - studna na p.p.č. 123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100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30" customHeight="1">
      <c r="A9" s="37"/>
      <c r="B9" s="42"/>
      <c r="C9" s="37"/>
      <c r="D9" s="37"/>
      <c r="E9" s="386" t="s">
        <v>637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19</v>
      </c>
      <c r="E11" s="37"/>
      <c r="F11" s="110" t="s">
        <v>20</v>
      </c>
      <c r="G11" s="37"/>
      <c r="H11" s="37"/>
      <c r="I11" s="108" t="s">
        <v>21</v>
      </c>
      <c r="J11" s="110" t="s">
        <v>20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23</v>
      </c>
      <c r="E12" s="37"/>
      <c r="F12" s="110" t="s">
        <v>24</v>
      </c>
      <c r="G12" s="37"/>
      <c r="H12" s="37"/>
      <c r="I12" s="108" t="s">
        <v>25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29</v>
      </c>
      <c r="E14" s="37"/>
      <c r="F14" s="37"/>
      <c r="G14" s="37"/>
      <c r="H14" s="37"/>
      <c r="I14" s="108" t="s">
        <v>30</v>
      </c>
      <c r="J14" s="110" t="s">
        <v>20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31</v>
      </c>
      <c r="F15" s="37"/>
      <c r="G15" s="37"/>
      <c r="H15" s="37"/>
      <c r="I15" s="108" t="s">
        <v>32</v>
      </c>
      <c r="J15" s="110" t="s">
        <v>20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33</v>
      </c>
      <c r="E17" s="37"/>
      <c r="F17" s="37"/>
      <c r="G17" s="37"/>
      <c r="H17" s="37"/>
      <c r="I17" s="108" t="s">
        <v>30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32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35</v>
      </c>
      <c r="E20" s="37"/>
      <c r="F20" s="37"/>
      <c r="G20" s="37"/>
      <c r="H20" s="37"/>
      <c r="I20" s="108" t="s">
        <v>30</v>
      </c>
      <c r="J20" s="110" t="s">
        <v>20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32</v>
      </c>
      <c r="J21" s="110" t="s">
        <v>20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30</v>
      </c>
      <c r="J23" s="110" t="s">
        <v>20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39</v>
      </c>
      <c r="F24" s="37"/>
      <c r="G24" s="37"/>
      <c r="H24" s="37"/>
      <c r="I24" s="108" t="s">
        <v>32</v>
      </c>
      <c r="J24" s="110" t="s">
        <v>20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40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47.25" customHeight="1">
      <c r="A27" s="112"/>
      <c r="B27" s="113"/>
      <c r="C27" s="112"/>
      <c r="D27" s="112"/>
      <c r="E27" s="390" t="s">
        <v>41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42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44</v>
      </c>
      <c r="G32" s="37"/>
      <c r="H32" s="37"/>
      <c r="I32" s="118" t="s">
        <v>43</v>
      </c>
      <c r="J32" s="118" t="s">
        <v>45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46</v>
      </c>
      <c r="E33" s="108" t="s">
        <v>47</v>
      </c>
      <c r="F33" s="120">
        <f>ROUND((SUM(BE80:BE89)),  2)</f>
        <v>0</v>
      </c>
      <c r="G33" s="37"/>
      <c r="H33" s="37"/>
      <c r="I33" s="121">
        <v>0.21</v>
      </c>
      <c r="J33" s="120">
        <f>ROUND(((SUM(BE80:BE89))*I33),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48</v>
      </c>
      <c r="F34" s="120">
        <f>ROUND((SUM(BF80:BF89)),  2)</f>
        <v>0</v>
      </c>
      <c r="G34" s="37"/>
      <c r="H34" s="37"/>
      <c r="I34" s="121">
        <v>0.12</v>
      </c>
      <c r="J34" s="120">
        <f>ROUND(((SUM(BF80:BF89))*I34),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49</v>
      </c>
      <c r="F35" s="120">
        <f>ROUND((SUM(BG80:BG89)),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50</v>
      </c>
      <c r="F36" s="120">
        <f>ROUND((SUM(BH80:BH89)),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51</v>
      </c>
      <c r="F37" s="120">
        <f>ROUND((SUM(BI80:BI89)),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52</v>
      </c>
      <c r="E39" s="124"/>
      <c r="F39" s="124"/>
      <c r="G39" s="125" t="s">
        <v>53</v>
      </c>
      <c r="H39" s="126" t="s">
        <v>54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Městské lázně Ústí nad Labem - likvidace stávajícího vrtu a nový vrt - studna na p.p.č. 123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30" customHeight="1">
      <c r="A50" s="37"/>
      <c r="B50" s="38"/>
      <c r="C50" s="39"/>
      <c r="D50" s="39"/>
      <c r="E50" s="344" t="str">
        <f>E9</f>
        <v>02b - Vrt ML-3-Cementace s převrtáním (nepůjde-li možná ztráta výpl.v et.200-342 m zlikvidovat Modisorbem)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23</v>
      </c>
      <c r="D52" s="39"/>
      <c r="E52" s="39"/>
      <c r="F52" s="30" t="str">
        <f>F12</f>
        <v>Ústí nad Labem</v>
      </c>
      <c r="G52" s="39"/>
      <c r="H52" s="39"/>
      <c r="I52" s="32" t="s">
        <v>25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40.15" customHeight="1">
      <c r="A54" s="37"/>
      <c r="B54" s="38"/>
      <c r="C54" s="32" t="s">
        <v>29</v>
      </c>
      <c r="D54" s="39"/>
      <c r="E54" s="39"/>
      <c r="F54" s="30" t="str">
        <f>E15</f>
        <v>Statutární město Ústí nad Labem</v>
      </c>
      <c r="G54" s="39"/>
      <c r="H54" s="39"/>
      <c r="I54" s="32" t="s">
        <v>35</v>
      </c>
      <c r="J54" s="35" t="str">
        <f>E21</f>
        <v>Vodohospodářské projekty a služby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33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Martin Růžička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104</v>
      </c>
      <c r="D57" s="134"/>
      <c r="E57" s="134"/>
      <c r="F57" s="134"/>
      <c r="G57" s="134"/>
      <c r="H57" s="134"/>
      <c r="I57" s="134"/>
      <c r="J57" s="135" t="s">
        <v>105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74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37"/>
      <c r="C60" s="138"/>
      <c r="D60" s="139" t="s">
        <v>638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116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1" t="str">
        <f>E7</f>
        <v>Městské lázně Ústí nad Labem - likvidace stávajícího vrtu a nový vrt - studna na p.p.č. 123</v>
      </c>
      <c r="F70" s="392"/>
      <c r="G70" s="392"/>
      <c r="H70" s="392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100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30" customHeight="1">
      <c r="A72" s="37"/>
      <c r="B72" s="38"/>
      <c r="C72" s="39"/>
      <c r="D72" s="39"/>
      <c r="E72" s="344" t="str">
        <f>E9</f>
        <v>02b - Vrt ML-3-Cementace s převrtáním (nepůjde-li možná ztráta výpl.v et.200-342 m zlikvidovat Modisorbem)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23</v>
      </c>
      <c r="D74" s="39"/>
      <c r="E74" s="39"/>
      <c r="F74" s="30" t="str">
        <f>F12</f>
        <v>Ústí nad Labem</v>
      </c>
      <c r="G74" s="39"/>
      <c r="H74" s="39"/>
      <c r="I74" s="32" t="s">
        <v>25</v>
      </c>
      <c r="J74" s="62" t="str">
        <f>IF(J12="","",J12)</f>
        <v>11. 9. 2025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40.15" customHeight="1">
      <c r="A76" s="37"/>
      <c r="B76" s="38"/>
      <c r="C76" s="32" t="s">
        <v>29</v>
      </c>
      <c r="D76" s="39"/>
      <c r="E76" s="39"/>
      <c r="F76" s="30" t="str">
        <f>E15</f>
        <v>Statutární město Ústí nad Labem</v>
      </c>
      <c r="G76" s="39"/>
      <c r="H76" s="39"/>
      <c r="I76" s="32" t="s">
        <v>35</v>
      </c>
      <c r="J76" s="35" t="str">
        <f>E21</f>
        <v>Vodohospodářské projekty a služby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33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Martin Růžička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117</v>
      </c>
      <c r="D79" s="152" t="s">
        <v>61</v>
      </c>
      <c r="E79" s="152" t="s">
        <v>57</v>
      </c>
      <c r="F79" s="152" t="s">
        <v>58</v>
      </c>
      <c r="G79" s="152" t="s">
        <v>118</v>
      </c>
      <c r="H79" s="152" t="s">
        <v>119</v>
      </c>
      <c r="I79" s="152" t="s">
        <v>120</v>
      </c>
      <c r="J79" s="152" t="s">
        <v>105</v>
      </c>
      <c r="K79" s="153" t="s">
        <v>121</v>
      </c>
      <c r="L79" s="154"/>
      <c r="M79" s="71" t="s">
        <v>20</v>
      </c>
      <c r="N79" s="72" t="s">
        <v>46</v>
      </c>
      <c r="O79" s="72" t="s">
        <v>122</v>
      </c>
      <c r="P79" s="72" t="s">
        <v>123</v>
      </c>
      <c r="Q79" s="72" t="s">
        <v>124</v>
      </c>
      <c r="R79" s="72" t="s">
        <v>125</v>
      </c>
      <c r="S79" s="72" t="s">
        <v>126</v>
      </c>
      <c r="T79" s="73" t="s">
        <v>127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128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75</v>
      </c>
      <c r="AU80" s="20" t="s">
        <v>106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75</v>
      </c>
      <c r="E81" s="163" t="s">
        <v>86</v>
      </c>
      <c r="F81" s="163" t="s">
        <v>639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SUM(P82:P89)</f>
        <v>0</v>
      </c>
      <c r="Q81" s="168"/>
      <c r="R81" s="169">
        <f>SUM(R82:R89)</f>
        <v>0</v>
      </c>
      <c r="S81" s="168"/>
      <c r="T81" s="170">
        <f>SUM(T82:T89)</f>
        <v>0</v>
      </c>
      <c r="AR81" s="171" t="s">
        <v>22</v>
      </c>
      <c r="AT81" s="172" t="s">
        <v>75</v>
      </c>
      <c r="AU81" s="172" t="s">
        <v>76</v>
      </c>
      <c r="AY81" s="171" t="s">
        <v>131</v>
      </c>
      <c r="BK81" s="173">
        <f>SUM(BK82:BK89)</f>
        <v>0</v>
      </c>
    </row>
    <row r="82" spans="1:65" s="2" customFormat="1" ht="16.5" customHeight="1">
      <c r="A82" s="37"/>
      <c r="B82" s="38"/>
      <c r="C82" s="176" t="s">
        <v>22</v>
      </c>
      <c r="D82" s="176" t="s">
        <v>133</v>
      </c>
      <c r="E82" s="177" t="s">
        <v>640</v>
      </c>
      <c r="F82" s="178" t="s">
        <v>641</v>
      </c>
      <c r="G82" s="179" t="s">
        <v>607</v>
      </c>
      <c r="H82" s="180">
        <v>5000</v>
      </c>
      <c r="I82" s="181"/>
      <c r="J82" s="182">
        <f>ROUND(I82*H82,2)</f>
        <v>0</v>
      </c>
      <c r="K82" s="178" t="s">
        <v>20</v>
      </c>
      <c r="L82" s="42"/>
      <c r="M82" s="183" t="s">
        <v>20</v>
      </c>
      <c r="N82" s="184" t="s">
        <v>47</v>
      </c>
      <c r="O82" s="67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138</v>
      </c>
      <c r="AT82" s="187" t="s">
        <v>133</v>
      </c>
      <c r="AU82" s="187" t="s">
        <v>22</v>
      </c>
      <c r="AY82" s="20" t="s">
        <v>131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20" t="s">
        <v>22</v>
      </c>
      <c r="BK82" s="188">
        <f>ROUND(I82*H82,2)</f>
        <v>0</v>
      </c>
      <c r="BL82" s="20" t="s">
        <v>138</v>
      </c>
      <c r="BM82" s="187" t="s">
        <v>386</v>
      </c>
    </row>
    <row r="83" spans="1:65" s="2" customFormat="1" ht="19.5">
      <c r="A83" s="37"/>
      <c r="B83" s="38"/>
      <c r="C83" s="39"/>
      <c r="D83" s="189" t="s">
        <v>140</v>
      </c>
      <c r="E83" s="39"/>
      <c r="F83" s="190" t="s">
        <v>642</v>
      </c>
      <c r="G83" s="39"/>
      <c r="H83" s="39"/>
      <c r="I83" s="191"/>
      <c r="J83" s="39"/>
      <c r="K83" s="39"/>
      <c r="L83" s="42"/>
      <c r="M83" s="192"/>
      <c r="N83" s="193"/>
      <c r="O83" s="67"/>
      <c r="P83" s="67"/>
      <c r="Q83" s="67"/>
      <c r="R83" s="67"/>
      <c r="S83" s="67"/>
      <c r="T83" s="68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140</v>
      </c>
      <c r="AU83" s="20" t="s">
        <v>22</v>
      </c>
    </row>
    <row r="84" spans="1:65" s="2" customFormat="1" ht="16.5" customHeight="1">
      <c r="A84" s="37"/>
      <c r="B84" s="38"/>
      <c r="C84" s="176" t="s">
        <v>86</v>
      </c>
      <c r="D84" s="176" t="s">
        <v>133</v>
      </c>
      <c r="E84" s="177" t="s">
        <v>643</v>
      </c>
      <c r="F84" s="178" t="s">
        <v>644</v>
      </c>
      <c r="G84" s="179" t="s">
        <v>604</v>
      </c>
      <c r="H84" s="180">
        <v>12</v>
      </c>
      <c r="I84" s="181"/>
      <c r="J84" s="182">
        <f>ROUND(I84*H84,2)</f>
        <v>0</v>
      </c>
      <c r="K84" s="178" t="s">
        <v>20</v>
      </c>
      <c r="L84" s="42"/>
      <c r="M84" s="183" t="s">
        <v>20</v>
      </c>
      <c r="N84" s="184" t="s">
        <v>47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138</v>
      </c>
      <c r="AT84" s="187" t="s">
        <v>133</v>
      </c>
      <c r="AU84" s="187" t="s">
        <v>22</v>
      </c>
      <c r="AY84" s="20" t="s">
        <v>131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22</v>
      </c>
      <c r="BK84" s="188">
        <f>ROUND(I84*H84,2)</f>
        <v>0</v>
      </c>
      <c r="BL84" s="20" t="s">
        <v>138</v>
      </c>
      <c r="BM84" s="187" t="s">
        <v>396</v>
      </c>
    </row>
    <row r="85" spans="1:65" s="2" customFormat="1" ht="19.5">
      <c r="A85" s="37"/>
      <c r="B85" s="38"/>
      <c r="C85" s="39"/>
      <c r="D85" s="189" t="s">
        <v>140</v>
      </c>
      <c r="E85" s="39"/>
      <c r="F85" s="190" t="s">
        <v>642</v>
      </c>
      <c r="G85" s="39"/>
      <c r="H85" s="39"/>
      <c r="I85" s="191"/>
      <c r="J85" s="39"/>
      <c r="K85" s="39"/>
      <c r="L85" s="42"/>
      <c r="M85" s="192"/>
      <c r="N85" s="193"/>
      <c r="O85" s="67"/>
      <c r="P85" s="67"/>
      <c r="Q85" s="67"/>
      <c r="R85" s="67"/>
      <c r="S85" s="67"/>
      <c r="T85" s="68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140</v>
      </c>
      <c r="AU85" s="20" t="s">
        <v>22</v>
      </c>
    </row>
    <row r="86" spans="1:65" s="2" customFormat="1" ht="16.5" customHeight="1">
      <c r="A86" s="37"/>
      <c r="B86" s="38"/>
      <c r="C86" s="176" t="s">
        <v>154</v>
      </c>
      <c r="D86" s="176" t="s">
        <v>133</v>
      </c>
      <c r="E86" s="177" t="s">
        <v>645</v>
      </c>
      <c r="F86" s="178" t="s">
        <v>646</v>
      </c>
      <c r="G86" s="179" t="s">
        <v>344</v>
      </c>
      <c r="H86" s="180">
        <v>140</v>
      </c>
      <c r="I86" s="181"/>
      <c r="J86" s="182">
        <f>ROUND(I86*H86,2)</f>
        <v>0</v>
      </c>
      <c r="K86" s="178" t="s">
        <v>20</v>
      </c>
      <c r="L86" s="42"/>
      <c r="M86" s="183" t="s">
        <v>20</v>
      </c>
      <c r="N86" s="184" t="s">
        <v>47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138</v>
      </c>
      <c r="AT86" s="187" t="s">
        <v>133</v>
      </c>
      <c r="AU86" s="187" t="s">
        <v>22</v>
      </c>
      <c r="AY86" s="20" t="s">
        <v>131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22</v>
      </c>
      <c r="BK86" s="188">
        <f>ROUND(I86*H86,2)</f>
        <v>0</v>
      </c>
      <c r="BL86" s="20" t="s">
        <v>138</v>
      </c>
      <c r="BM86" s="187" t="s">
        <v>406</v>
      </c>
    </row>
    <row r="87" spans="1:65" s="2" customFormat="1" ht="19.5">
      <c r="A87" s="37"/>
      <c r="B87" s="38"/>
      <c r="C87" s="39"/>
      <c r="D87" s="189" t="s">
        <v>140</v>
      </c>
      <c r="E87" s="39"/>
      <c r="F87" s="190" t="s">
        <v>642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140</v>
      </c>
      <c r="AU87" s="20" t="s">
        <v>22</v>
      </c>
    </row>
    <row r="88" spans="1:65" s="2" customFormat="1" ht="16.5" customHeight="1">
      <c r="A88" s="37"/>
      <c r="B88" s="38"/>
      <c r="C88" s="176" t="s">
        <v>138</v>
      </c>
      <c r="D88" s="176" t="s">
        <v>133</v>
      </c>
      <c r="E88" s="177" t="s">
        <v>647</v>
      </c>
      <c r="F88" s="178" t="s">
        <v>40</v>
      </c>
      <c r="G88" s="179" t="s">
        <v>20</v>
      </c>
      <c r="H88" s="180">
        <v>0</v>
      </c>
      <c r="I88" s="181"/>
      <c r="J88" s="182">
        <f>ROUND(I88*H88,2)</f>
        <v>0</v>
      </c>
      <c r="K88" s="178" t="s">
        <v>20</v>
      </c>
      <c r="L88" s="42"/>
      <c r="M88" s="183" t="s">
        <v>20</v>
      </c>
      <c r="N88" s="184" t="s">
        <v>47</v>
      </c>
      <c r="O88" s="67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138</v>
      </c>
      <c r="AT88" s="187" t="s">
        <v>133</v>
      </c>
      <c r="AU88" s="187" t="s">
        <v>22</v>
      </c>
      <c r="AY88" s="20" t="s">
        <v>131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20" t="s">
        <v>22</v>
      </c>
      <c r="BK88" s="188">
        <f>ROUND(I88*H88,2)</f>
        <v>0</v>
      </c>
      <c r="BL88" s="20" t="s">
        <v>138</v>
      </c>
      <c r="BM88" s="187" t="s">
        <v>648</v>
      </c>
    </row>
    <row r="89" spans="1:65" s="2" customFormat="1" ht="29.25">
      <c r="A89" s="37"/>
      <c r="B89" s="38"/>
      <c r="C89" s="39"/>
      <c r="D89" s="189" t="s">
        <v>140</v>
      </c>
      <c r="E89" s="39"/>
      <c r="F89" s="190" t="s">
        <v>649</v>
      </c>
      <c r="G89" s="39"/>
      <c r="H89" s="39"/>
      <c r="I89" s="191"/>
      <c r="J89" s="39"/>
      <c r="K89" s="39"/>
      <c r="L89" s="42"/>
      <c r="M89" s="249"/>
      <c r="N89" s="250"/>
      <c r="O89" s="251"/>
      <c r="P89" s="251"/>
      <c r="Q89" s="251"/>
      <c r="R89" s="251"/>
      <c r="S89" s="251"/>
      <c r="T89" s="252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140</v>
      </c>
      <c r="AU89" s="20" t="s">
        <v>22</v>
      </c>
    </row>
    <row r="90" spans="1:65" s="2" customFormat="1" ht="6.95" customHeight="1">
      <c r="A90" s="37"/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42"/>
      <c r="M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</sheetData>
  <sheetProtection password="CC35" sheet="1" objects="1" scenarios="1" formatColumns="0" formatRows="0" autoFilter="0"/>
  <autoFilter ref="C79:K89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95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86</v>
      </c>
    </row>
    <row r="4" spans="1:46" s="1" customFormat="1" ht="24.95" customHeight="1">
      <c r="B4" s="23"/>
      <c r="D4" s="106" t="s">
        <v>99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Městské lázně Ústí nad Labem - likvidace stávajícího vrtu a nový vrt - studna na p.p.č. 123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100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650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19</v>
      </c>
      <c r="E11" s="37"/>
      <c r="F11" s="110" t="s">
        <v>20</v>
      </c>
      <c r="G11" s="37"/>
      <c r="H11" s="37"/>
      <c r="I11" s="108" t="s">
        <v>21</v>
      </c>
      <c r="J11" s="110" t="s">
        <v>20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23</v>
      </c>
      <c r="E12" s="37"/>
      <c r="F12" s="110" t="s">
        <v>24</v>
      </c>
      <c r="G12" s="37"/>
      <c r="H12" s="37"/>
      <c r="I12" s="108" t="s">
        <v>25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29</v>
      </c>
      <c r="E14" s="37"/>
      <c r="F14" s="37"/>
      <c r="G14" s="37"/>
      <c r="H14" s="37"/>
      <c r="I14" s="108" t="s">
        <v>30</v>
      </c>
      <c r="J14" s="110" t="s">
        <v>20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31</v>
      </c>
      <c r="F15" s="37"/>
      <c r="G15" s="37"/>
      <c r="H15" s="37"/>
      <c r="I15" s="108" t="s">
        <v>32</v>
      </c>
      <c r="J15" s="110" t="s">
        <v>20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33</v>
      </c>
      <c r="E17" s="37"/>
      <c r="F17" s="37"/>
      <c r="G17" s="37"/>
      <c r="H17" s="37"/>
      <c r="I17" s="108" t="s">
        <v>30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32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35</v>
      </c>
      <c r="E20" s="37"/>
      <c r="F20" s="37"/>
      <c r="G20" s="37"/>
      <c r="H20" s="37"/>
      <c r="I20" s="108" t="s">
        <v>30</v>
      </c>
      <c r="J20" s="110" t="s">
        <v>20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32</v>
      </c>
      <c r="J21" s="110" t="s">
        <v>20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30</v>
      </c>
      <c r="J23" s="110" t="s">
        <v>20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39</v>
      </c>
      <c r="F24" s="37"/>
      <c r="G24" s="37"/>
      <c r="H24" s="37"/>
      <c r="I24" s="108" t="s">
        <v>32</v>
      </c>
      <c r="J24" s="110" t="s">
        <v>20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40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47.25" customHeight="1">
      <c r="A27" s="112"/>
      <c r="B27" s="113"/>
      <c r="C27" s="112"/>
      <c r="D27" s="112"/>
      <c r="E27" s="390" t="s">
        <v>41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42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44</v>
      </c>
      <c r="G32" s="37"/>
      <c r="H32" s="37"/>
      <c r="I32" s="118" t="s">
        <v>43</v>
      </c>
      <c r="J32" s="118" t="s">
        <v>45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46</v>
      </c>
      <c r="E33" s="108" t="s">
        <v>47</v>
      </c>
      <c r="F33" s="120">
        <f>ROUND((SUM(BE80:BE99)),  2)</f>
        <v>0</v>
      </c>
      <c r="G33" s="37"/>
      <c r="H33" s="37"/>
      <c r="I33" s="121">
        <v>0.21</v>
      </c>
      <c r="J33" s="120">
        <f>ROUND(((SUM(BE80:BE99))*I33),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48</v>
      </c>
      <c r="F34" s="120">
        <f>ROUND((SUM(BF80:BF99)),  2)</f>
        <v>0</v>
      </c>
      <c r="G34" s="37"/>
      <c r="H34" s="37"/>
      <c r="I34" s="121">
        <v>0.12</v>
      </c>
      <c r="J34" s="120">
        <f>ROUND(((SUM(BF80:BF99))*I34),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49</v>
      </c>
      <c r="F35" s="120">
        <f>ROUND((SUM(BG80:BG99)),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50</v>
      </c>
      <c r="F36" s="120">
        <f>ROUND((SUM(BH80:BH99)),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51</v>
      </c>
      <c r="F37" s="120">
        <f>ROUND((SUM(BI80:BI99)),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52</v>
      </c>
      <c r="E39" s="124"/>
      <c r="F39" s="124"/>
      <c r="G39" s="125" t="s">
        <v>53</v>
      </c>
      <c r="H39" s="126" t="s">
        <v>54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Městské lázně Ústí nad Labem - likvidace stávajícího vrtu a nový vrt - studna na p.p.č. 123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4" t="str">
        <f>E9</f>
        <v>03 - Likvidace ML-2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23</v>
      </c>
      <c r="D52" s="39"/>
      <c r="E52" s="39"/>
      <c r="F52" s="30" t="str">
        <f>F12</f>
        <v>Ústí nad Labem</v>
      </c>
      <c r="G52" s="39"/>
      <c r="H52" s="39"/>
      <c r="I52" s="32" t="s">
        <v>25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40.15" customHeight="1">
      <c r="A54" s="37"/>
      <c r="B54" s="38"/>
      <c r="C54" s="32" t="s">
        <v>29</v>
      </c>
      <c r="D54" s="39"/>
      <c r="E54" s="39"/>
      <c r="F54" s="30" t="str">
        <f>E15</f>
        <v>Statutární město Ústí nad Labem</v>
      </c>
      <c r="G54" s="39"/>
      <c r="H54" s="39"/>
      <c r="I54" s="32" t="s">
        <v>35</v>
      </c>
      <c r="J54" s="35" t="str">
        <f>E21</f>
        <v>Vodohospodářské projekty a služby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33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Martin Růžička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104</v>
      </c>
      <c r="D57" s="134"/>
      <c r="E57" s="134"/>
      <c r="F57" s="134"/>
      <c r="G57" s="134"/>
      <c r="H57" s="134"/>
      <c r="I57" s="134"/>
      <c r="J57" s="135" t="s">
        <v>105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74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37"/>
      <c r="C60" s="138"/>
      <c r="D60" s="139" t="s">
        <v>651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116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1" t="str">
        <f>E7</f>
        <v>Městské lázně Ústí nad Labem - likvidace stávajícího vrtu a nový vrt - studna na p.p.č. 123</v>
      </c>
      <c r="F70" s="392"/>
      <c r="G70" s="392"/>
      <c r="H70" s="392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100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4" t="str">
        <f>E9</f>
        <v>03 - Likvidace ML-2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23</v>
      </c>
      <c r="D74" s="39"/>
      <c r="E74" s="39"/>
      <c r="F74" s="30" t="str">
        <f>F12</f>
        <v>Ústí nad Labem</v>
      </c>
      <c r="G74" s="39"/>
      <c r="H74" s="39"/>
      <c r="I74" s="32" t="s">
        <v>25</v>
      </c>
      <c r="J74" s="62" t="str">
        <f>IF(J12="","",J12)</f>
        <v>11. 9. 2025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40.15" customHeight="1">
      <c r="A76" s="37"/>
      <c r="B76" s="38"/>
      <c r="C76" s="32" t="s">
        <v>29</v>
      </c>
      <c r="D76" s="39"/>
      <c r="E76" s="39"/>
      <c r="F76" s="30" t="str">
        <f>E15</f>
        <v>Statutární město Ústí nad Labem</v>
      </c>
      <c r="G76" s="39"/>
      <c r="H76" s="39"/>
      <c r="I76" s="32" t="s">
        <v>35</v>
      </c>
      <c r="J76" s="35" t="str">
        <f>E21</f>
        <v>Vodohospodářské projekty a služby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33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Martin Růžička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117</v>
      </c>
      <c r="D79" s="152" t="s">
        <v>61</v>
      </c>
      <c r="E79" s="152" t="s">
        <v>57</v>
      </c>
      <c r="F79" s="152" t="s">
        <v>58</v>
      </c>
      <c r="G79" s="152" t="s">
        <v>118</v>
      </c>
      <c r="H79" s="152" t="s">
        <v>119</v>
      </c>
      <c r="I79" s="152" t="s">
        <v>120</v>
      </c>
      <c r="J79" s="152" t="s">
        <v>105</v>
      </c>
      <c r="K79" s="153" t="s">
        <v>121</v>
      </c>
      <c r="L79" s="154"/>
      <c r="M79" s="71" t="s">
        <v>20</v>
      </c>
      <c r="N79" s="72" t="s">
        <v>46</v>
      </c>
      <c r="O79" s="72" t="s">
        <v>122</v>
      </c>
      <c r="P79" s="72" t="s">
        <v>123</v>
      </c>
      <c r="Q79" s="72" t="s">
        <v>124</v>
      </c>
      <c r="R79" s="72" t="s">
        <v>125</v>
      </c>
      <c r="S79" s="72" t="s">
        <v>126</v>
      </c>
      <c r="T79" s="73" t="s">
        <v>127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128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75</v>
      </c>
      <c r="AU80" s="20" t="s">
        <v>106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75</v>
      </c>
      <c r="E81" s="163" t="s">
        <v>22</v>
      </c>
      <c r="F81" s="163" t="s">
        <v>652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SUM(P82:P99)</f>
        <v>0</v>
      </c>
      <c r="Q81" s="168"/>
      <c r="R81" s="169">
        <f>SUM(R82:R99)</f>
        <v>0</v>
      </c>
      <c r="S81" s="168"/>
      <c r="T81" s="170">
        <f>SUM(T82:T99)</f>
        <v>0</v>
      </c>
      <c r="AR81" s="171" t="s">
        <v>22</v>
      </c>
      <c r="AT81" s="172" t="s">
        <v>75</v>
      </c>
      <c r="AU81" s="172" t="s">
        <v>76</v>
      </c>
      <c r="AY81" s="171" t="s">
        <v>131</v>
      </c>
      <c r="BK81" s="173">
        <f>SUM(BK82:BK99)</f>
        <v>0</v>
      </c>
    </row>
    <row r="82" spans="1:65" s="2" customFormat="1" ht="16.5" customHeight="1">
      <c r="A82" s="37"/>
      <c r="B82" s="38"/>
      <c r="C82" s="176" t="s">
        <v>22</v>
      </c>
      <c r="D82" s="176" t="s">
        <v>133</v>
      </c>
      <c r="E82" s="177" t="s">
        <v>653</v>
      </c>
      <c r="F82" s="178" t="s">
        <v>654</v>
      </c>
      <c r="G82" s="179" t="s">
        <v>344</v>
      </c>
      <c r="H82" s="180">
        <v>390</v>
      </c>
      <c r="I82" s="181"/>
      <c r="J82" s="182">
        <f t="shared" ref="J82:J98" si="0">ROUND(I82*H82,2)</f>
        <v>0</v>
      </c>
      <c r="K82" s="178" t="s">
        <v>20</v>
      </c>
      <c r="L82" s="42"/>
      <c r="M82" s="183" t="s">
        <v>20</v>
      </c>
      <c r="N82" s="184" t="s">
        <v>47</v>
      </c>
      <c r="O82" s="67"/>
      <c r="P82" s="185">
        <f t="shared" ref="P82:P98" si="1">O82*H82</f>
        <v>0</v>
      </c>
      <c r="Q82" s="185">
        <v>0</v>
      </c>
      <c r="R82" s="185">
        <f t="shared" ref="R82:R98" si="2">Q82*H82</f>
        <v>0</v>
      </c>
      <c r="S82" s="185">
        <v>0</v>
      </c>
      <c r="T82" s="186">
        <f t="shared" ref="T82:T98" si="3"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138</v>
      </c>
      <c r="AT82" s="187" t="s">
        <v>133</v>
      </c>
      <c r="AU82" s="187" t="s">
        <v>22</v>
      </c>
      <c r="AY82" s="20" t="s">
        <v>131</v>
      </c>
      <c r="BE82" s="188">
        <f t="shared" ref="BE82:BE98" si="4">IF(N82="základní",J82,0)</f>
        <v>0</v>
      </c>
      <c r="BF82" s="188">
        <f t="shared" ref="BF82:BF98" si="5">IF(N82="snížená",J82,0)</f>
        <v>0</v>
      </c>
      <c r="BG82" s="188">
        <f t="shared" ref="BG82:BG98" si="6">IF(N82="zákl. přenesená",J82,0)</f>
        <v>0</v>
      </c>
      <c r="BH82" s="188">
        <f t="shared" ref="BH82:BH98" si="7">IF(N82="sníž. přenesená",J82,0)</f>
        <v>0</v>
      </c>
      <c r="BI82" s="188">
        <f t="shared" ref="BI82:BI98" si="8">IF(N82="nulová",J82,0)</f>
        <v>0</v>
      </c>
      <c r="BJ82" s="20" t="s">
        <v>22</v>
      </c>
      <c r="BK82" s="188">
        <f t="shared" ref="BK82:BK98" si="9">ROUND(I82*H82,2)</f>
        <v>0</v>
      </c>
      <c r="BL82" s="20" t="s">
        <v>138</v>
      </c>
      <c r="BM82" s="187" t="s">
        <v>138</v>
      </c>
    </row>
    <row r="83" spans="1:65" s="2" customFormat="1" ht="16.5" customHeight="1">
      <c r="A83" s="37"/>
      <c r="B83" s="38"/>
      <c r="C83" s="176" t="s">
        <v>86</v>
      </c>
      <c r="D83" s="176" t="s">
        <v>133</v>
      </c>
      <c r="E83" s="177" t="s">
        <v>655</v>
      </c>
      <c r="F83" s="178" t="s">
        <v>656</v>
      </c>
      <c r="G83" s="179" t="s">
        <v>585</v>
      </c>
      <c r="H83" s="180">
        <v>1</v>
      </c>
      <c r="I83" s="181"/>
      <c r="J83" s="182">
        <f t="shared" si="0"/>
        <v>0</v>
      </c>
      <c r="K83" s="178" t="s">
        <v>20</v>
      </c>
      <c r="L83" s="42"/>
      <c r="M83" s="183" t="s">
        <v>20</v>
      </c>
      <c r="N83" s="184" t="s">
        <v>47</v>
      </c>
      <c r="O83" s="67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87" t="s">
        <v>138</v>
      </c>
      <c r="AT83" s="187" t="s">
        <v>133</v>
      </c>
      <c r="AU83" s="187" t="s">
        <v>22</v>
      </c>
      <c r="AY83" s="20" t="s">
        <v>131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20" t="s">
        <v>22</v>
      </c>
      <c r="BK83" s="188">
        <f t="shared" si="9"/>
        <v>0</v>
      </c>
      <c r="BL83" s="20" t="s">
        <v>138</v>
      </c>
      <c r="BM83" s="187" t="s">
        <v>183</v>
      </c>
    </row>
    <row r="84" spans="1:65" s="2" customFormat="1" ht="21.75" customHeight="1">
      <c r="A84" s="37"/>
      <c r="B84" s="38"/>
      <c r="C84" s="176" t="s">
        <v>154</v>
      </c>
      <c r="D84" s="176" t="s">
        <v>133</v>
      </c>
      <c r="E84" s="177" t="s">
        <v>657</v>
      </c>
      <c r="F84" s="178" t="s">
        <v>658</v>
      </c>
      <c r="G84" s="179" t="s">
        <v>585</v>
      </c>
      <c r="H84" s="180">
        <v>1</v>
      </c>
      <c r="I84" s="181"/>
      <c r="J84" s="182">
        <f t="shared" si="0"/>
        <v>0</v>
      </c>
      <c r="K84" s="178" t="s">
        <v>20</v>
      </c>
      <c r="L84" s="42"/>
      <c r="M84" s="183" t="s">
        <v>20</v>
      </c>
      <c r="N84" s="184" t="s">
        <v>47</v>
      </c>
      <c r="O84" s="67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138</v>
      </c>
      <c r="AT84" s="187" t="s">
        <v>133</v>
      </c>
      <c r="AU84" s="187" t="s">
        <v>22</v>
      </c>
      <c r="AY84" s="20" t="s">
        <v>131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20" t="s">
        <v>22</v>
      </c>
      <c r="BK84" s="188">
        <f t="shared" si="9"/>
        <v>0</v>
      </c>
      <c r="BL84" s="20" t="s">
        <v>138</v>
      </c>
      <c r="BM84" s="187" t="s">
        <v>199</v>
      </c>
    </row>
    <row r="85" spans="1:65" s="2" customFormat="1" ht="16.5" customHeight="1">
      <c r="A85" s="37"/>
      <c r="B85" s="38"/>
      <c r="C85" s="176" t="s">
        <v>138</v>
      </c>
      <c r="D85" s="176" t="s">
        <v>133</v>
      </c>
      <c r="E85" s="177" t="s">
        <v>659</v>
      </c>
      <c r="F85" s="178" t="s">
        <v>660</v>
      </c>
      <c r="G85" s="179" t="s">
        <v>604</v>
      </c>
      <c r="H85" s="180">
        <v>20</v>
      </c>
      <c r="I85" s="181"/>
      <c r="J85" s="182">
        <f t="shared" si="0"/>
        <v>0</v>
      </c>
      <c r="K85" s="178" t="s">
        <v>20</v>
      </c>
      <c r="L85" s="42"/>
      <c r="M85" s="183" t="s">
        <v>20</v>
      </c>
      <c r="N85" s="184" t="s">
        <v>47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138</v>
      </c>
      <c r="AT85" s="187" t="s">
        <v>133</v>
      </c>
      <c r="AU85" s="187" t="s">
        <v>22</v>
      </c>
      <c r="AY85" s="20" t="s">
        <v>131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22</v>
      </c>
      <c r="BK85" s="188">
        <f t="shared" si="9"/>
        <v>0</v>
      </c>
      <c r="BL85" s="20" t="s">
        <v>138</v>
      </c>
      <c r="BM85" s="187" t="s">
        <v>27</v>
      </c>
    </row>
    <row r="86" spans="1:65" s="2" customFormat="1" ht="16.5" customHeight="1">
      <c r="A86" s="37"/>
      <c r="B86" s="38"/>
      <c r="C86" s="176" t="s">
        <v>175</v>
      </c>
      <c r="D86" s="176" t="s">
        <v>133</v>
      </c>
      <c r="E86" s="177" t="s">
        <v>661</v>
      </c>
      <c r="F86" s="178" t="s">
        <v>662</v>
      </c>
      <c r="G86" s="179" t="s">
        <v>344</v>
      </c>
      <c r="H86" s="180">
        <v>375</v>
      </c>
      <c r="I86" s="181"/>
      <c r="J86" s="182">
        <f t="shared" si="0"/>
        <v>0</v>
      </c>
      <c r="K86" s="178" t="s">
        <v>20</v>
      </c>
      <c r="L86" s="42"/>
      <c r="M86" s="183" t="s">
        <v>20</v>
      </c>
      <c r="N86" s="184" t="s">
        <v>47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138</v>
      </c>
      <c r="AT86" s="187" t="s">
        <v>133</v>
      </c>
      <c r="AU86" s="187" t="s">
        <v>22</v>
      </c>
      <c r="AY86" s="20" t="s">
        <v>131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22</v>
      </c>
      <c r="BK86" s="188">
        <f t="shared" si="9"/>
        <v>0</v>
      </c>
      <c r="BL86" s="20" t="s">
        <v>138</v>
      </c>
      <c r="BM86" s="187" t="s">
        <v>8</v>
      </c>
    </row>
    <row r="87" spans="1:65" s="2" customFormat="1" ht="16.5" customHeight="1">
      <c r="A87" s="37"/>
      <c r="B87" s="38"/>
      <c r="C87" s="176" t="s">
        <v>183</v>
      </c>
      <c r="D87" s="176" t="s">
        <v>133</v>
      </c>
      <c r="E87" s="177" t="s">
        <v>663</v>
      </c>
      <c r="F87" s="178" t="s">
        <v>664</v>
      </c>
      <c r="G87" s="179" t="s">
        <v>344</v>
      </c>
      <c r="H87" s="180">
        <v>140</v>
      </c>
      <c r="I87" s="181"/>
      <c r="J87" s="182">
        <f t="shared" si="0"/>
        <v>0</v>
      </c>
      <c r="K87" s="178" t="s">
        <v>20</v>
      </c>
      <c r="L87" s="42"/>
      <c r="M87" s="183" t="s">
        <v>20</v>
      </c>
      <c r="N87" s="184" t="s">
        <v>47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138</v>
      </c>
      <c r="AT87" s="187" t="s">
        <v>133</v>
      </c>
      <c r="AU87" s="187" t="s">
        <v>22</v>
      </c>
      <c r="AY87" s="20" t="s">
        <v>131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22</v>
      </c>
      <c r="BK87" s="188">
        <f t="shared" si="9"/>
        <v>0</v>
      </c>
      <c r="BL87" s="20" t="s">
        <v>138</v>
      </c>
      <c r="BM87" s="187" t="s">
        <v>236</v>
      </c>
    </row>
    <row r="88" spans="1:65" s="2" customFormat="1" ht="24.2" customHeight="1">
      <c r="A88" s="37"/>
      <c r="B88" s="38"/>
      <c r="C88" s="176" t="s">
        <v>153</v>
      </c>
      <c r="D88" s="176" t="s">
        <v>133</v>
      </c>
      <c r="E88" s="177" t="s">
        <v>665</v>
      </c>
      <c r="F88" s="178" t="s">
        <v>666</v>
      </c>
      <c r="G88" s="179" t="s">
        <v>344</v>
      </c>
      <c r="H88" s="180">
        <v>15</v>
      </c>
      <c r="I88" s="181"/>
      <c r="J88" s="182">
        <f t="shared" si="0"/>
        <v>0</v>
      </c>
      <c r="K88" s="178" t="s">
        <v>20</v>
      </c>
      <c r="L88" s="42"/>
      <c r="M88" s="183" t="s">
        <v>20</v>
      </c>
      <c r="N88" s="184" t="s">
        <v>47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138</v>
      </c>
      <c r="AT88" s="187" t="s">
        <v>133</v>
      </c>
      <c r="AU88" s="187" t="s">
        <v>22</v>
      </c>
      <c r="AY88" s="20" t="s">
        <v>131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22</v>
      </c>
      <c r="BK88" s="188">
        <f t="shared" si="9"/>
        <v>0</v>
      </c>
      <c r="BL88" s="20" t="s">
        <v>138</v>
      </c>
      <c r="BM88" s="187" t="s">
        <v>251</v>
      </c>
    </row>
    <row r="89" spans="1:65" s="2" customFormat="1" ht="16.5" customHeight="1">
      <c r="A89" s="37"/>
      <c r="B89" s="38"/>
      <c r="C89" s="176" t="s">
        <v>199</v>
      </c>
      <c r="D89" s="176" t="s">
        <v>133</v>
      </c>
      <c r="E89" s="177" t="s">
        <v>667</v>
      </c>
      <c r="F89" s="178" t="s">
        <v>603</v>
      </c>
      <c r="G89" s="179" t="s">
        <v>604</v>
      </c>
      <c r="H89" s="180">
        <v>4</v>
      </c>
      <c r="I89" s="181"/>
      <c r="J89" s="182">
        <f t="shared" si="0"/>
        <v>0</v>
      </c>
      <c r="K89" s="178" t="s">
        <v>20</v>
      </c>
      <c r="L89" s="42"/>
      <c r="M89" s="183" t="s">
        <v>20</v>
      </c>
      <c r="N89" s="184" t="s">
        <v>47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138</v>
      </c>
      <c r="AT89" s="187" t="s">
        <v>133</v>
      </c>
      <c r="AU89" s="187" t="s">
        <v>22</v>
      </c>
      <c r="AY89" s="20" t="s">
        <v>131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22</v>
      </c>
      <c r="BK89" s="188">
        <f t="shared" si="9"/>
        <v>0</v>
      </c>
      <c r="BL89" s="20" t="s">
        <v>138</v>
      </c>
      <c r="BM89" s="187" t="s">
        <v>258</v>
      </c>
    </row>
    <row r="90" spans="1:65" s="2" customFormat="1" ht="21.75" customHeight="1">
      <c r="A90" s="37"/>
      <c r="B90" s="38"/>
      <c r="C90" s="176" t="s">
        <v>207</v>
      </c>
      <c r="D90" s="176" t="s">
        <v>133</v>
      </c>
      <c r="E90" s="177" t="s">
        <v>668</v>
      </c>
      <c r="F90" s="178" t="s">
        <v>669</v>
      </c>
      <c r="G90" s="179" t="s">
        <v>604</v>
      </c>
      <c r="H90" s="180">
        <v>24</v>
      </c>
      <c r="I90" s="181"/>
      <c r="J90" s="182">
        <f t="shared" si="0"/>
        <v>0</v>
      </c>
      <c r="K90" s="178" t="s">
        <v>20</v>
      </c>
      <c r="L90" s="42"/>
      <c r="M90" s="183" t="s">
        <v>20</v>
      </c>
      <c r="N90" s="184" t="s">
        <v>47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138</v>
      </c>
      <c r="AT90" s="187" t="s">
        <v>133</v>
      </c>
      <c r="AU90" s="187" t="s">
        <v>22</v>
      </c>
      <c r="AY90" s="20" t="s">
        <v>131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22</v>
      </c>
      <c r="BK90" s="188">
        <f t="shared" si="9"/>
        <v>0</v>
      </c>
      <c r="BL90" s="20" t="s">
        <v>138</v>
      </c>
      <c r="BM90" s="187" t="s">
        <v>274</v>
      </c>
    </row>
    <row r="91" spans="1:65" s="2" customFormat="1" ht="16.5" customHeight="1">
      <c r="A91" s="37"/>
      <c r="B91" s="38"/>
      <c r="C91" s="176" t="s">
        <v>27</v>
      </c>
      <c r="D91" s="176" t="s">
        <v>133</v>
      </c>
      <c r="E91" s="177" t="s">
        <v>670</v>
      </c>
      <c r="F91" s="178" t="s">
        <v>671</v>
      </c>
      <c r="G91" s="179" t="s">
        <v>607</v>
      </c>
      <c r="H91" s="180">
        <v>5000</v>
      </c>
      <c r="I91" s="181"/>
      <c r="J91" s="182">
        <f t="shared" si="0"/>
        <v>0</v>
      </c>
      <c r="K91" s="178" t="s">
        <v>20</v>
      </c>
      <c r="L91" s="42"/>
      <c r="M91" s="183" t="s">
        <v>20</v>
      </c>
      <c r="N91" s="184" t="s">
        <v>47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138</v>
      </c>
      <c r="AT91" s="187" t="s">
        <v>133</v>
      </c>
      <c r="AU91" s="187" t="s">
        <v>22</v>
      </c>
      <c r="AY91" s="20" t="s">
        <v>131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22</v>
      </c>
      <c r="BK91" s="188">
        <f t="shared" si="9"/>
        <v>0</v>
      </c>
      <c r="BL91" s="20" t="s">
        <v>138</v>
      </c>
      <c r="BM91" s="187" t="s">
        <v>292</v>
      </c>
    </row>
    <row r="92" spans="1:65" s="2" customFormat="1" ht="16.5" customHeight="1">
      <c r="A92" s="37"/>
      <c r="B92" s="38"/>
      <c r="C92" s="176" t="s">
        <v>219</v>
      </c>
      <c r="D92" s="176" t="s">
        <v>133</v>
      </c>
      <c r="E92" s="177" t="s">
        <v>672</v>
      </c>
      <c r="F92" s="178" t="s">
        <v>611</v>
      </c>
      <c r="G92" s="179" t="s">
        <v>604</v>
      </c>
      <c r="H92" s="180">
        <v>24</v>
      </c>
      <c r="I92" s="181"/>
      <c r="J92" s="182">
        <f t="shared" si="0"/>
        <v>0</v>
      </c>
      <c r="K92" s="178" t="s">
        <v>20</v>
      </c>
      <c r="L92" s="42"/>
      <c r="M92" s="183" t="s">
        <v>20</v>
      </c>
      <c r="N92" s="184" t="s">
        <v>47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138</v>
      </c>
      <c r="AT92" s="187" t="s">
        <v>133</v>
      </c>
      <c r="AU92" s="187" t="s">
        <v>22</v>
      </c>
      <c r="AY92" s="20" t="s">
        <v>131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22</v>
      </c>
      <c r="BK92" s="188">
        <f t="shared" si="9"/>
        <v>0</v>
      </c>
      <c r="BL92" s="20" t="s">
        <v>138</v>
      </c>
      <c r="BM92" s="187" t="s">
        <v>306</v>
      </c>
    </row>
    <row r="93" spans="1:65" s="2" customFormat="1" ht="24.2" customHeight="1">
      <c r="A93" s="37"/>
      <c r="B93" s="38"/>
      <c r="C93" s="176" t="s">
        <v>8</v>
      </c>
      <c r="D93" s="176" t="s">
        <v>133</v>
      </c>
      <c r="E93" s="177" t="s">
        <v>673</v>
      </c>
      <c r="F93" s="178" t="s">
        <v>674</v>
      </c>
      <c r="G93" s="179" t="s">
        <v>604</v>
      </c>
      <c r="H93" s="180">
        <v>6</v>
      </c>
      <c r="I93" s="181"/>
      <c r="J93" s="182">
        <f t="shared" si="0"/>
        <v>0</v>
      </c>
      <c r="K93" s="178" t="s">
        <v>20</v>
      </c>
      <c r="L93" s="42"/>
      <c r="M93" s="183" t="s">
        <v>20</v>
      </c>
      <c r="N93" s="184" t="s">
        <v>47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138</v>
      </c>
      <c r="AT93" s="187" t="s">
        <v>133</v>
      </c>
      <c r="AU93" s="187" t="s">
        <v>22</v>
      </c>
      <c r="AY93" s="20" t="s">
        <v>131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22</v>
      </c>
      <c r="BK93" s="188">
        <f t="shared" si="9"/>
        <v>0</v>
      </c>
      <c r="BL93" s="20" t="s">
        <v>138</v>
      </c>
      <c r="BM93" s="187" t="s">
        <v>317</v>
      </c>
    </row>
    <row r="94" spans="1:65" s="2" customFormat="1" ht="16.5" customHeight="1">
      <c r="A94" s="37"/>
      <c r="B94" s="38"/>
      <c r="C94" s="176" t="s">
        <v>230</v>
      </c>
      <c r="D94" s="176" t="s">
        <v>133</v>
      </c>
      <c r="E94" s="177" t="s">
        <v>675</v>
      </c>
      <c r="F94" s="178" t="s">
        <v>676</v>
      </c>
      <c r="G94" s="179" t="s">
        <v>607</v>
      </c>
      <c r="H94" s="180">
        <v>4000</v>
      </c>
      <c r="I94" s="181"/>
      <c r="J94" s="182">
        <f t="shared" si="0"/>
        <v>0</v>
      </c>
      <c r="K94" s="178" t="s">
        <v>20</v>
      </c>
      <c r="L94" s="42"/>
      <c r="M94" s="183" t="s">
        <v>20</v>
      </c>
      <c r="N94" s="184" t="s">
        <v>47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138</v>
      </c>
      <c r="AT94" s="187" t="s">
        <v>133</v>
      </c>
      <c r="AU94" s="187" t="s">
        <v>22</v>
      </c>
      <c r="AY94" s="20" t="s">
        <v>131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22</v>
      </c>
      <c r="BK94" s="188">
        <f t="shared" si="9"/>
        <v>0</v>
      </c>
      <c r="BL94" s="20" t="s">
        <v>138</v>
      </c>
      <c r="BM94" s="187" t="s">
        <v>326</v>
      </c>
    </row>
    <row r="95" spans="1:65" s="2" customFormat="1" ht="16.5" customHeight="1">
      <c r="A95" s="37"/>
      <c r="B95" s="38"/>
      <c r="C95" s="176" t="s">
        <v>236</v>
      </c>
      <c r="D95" s="176" t="s">
        <v>133</v>
      </c>
      <c r="E95" s="177" t="s">
        <v>677</v>
      </c>
      <c r="F95" s="178" t="s">
        <v>678</v>
      </c>
      <c r="G95" s="179" t="s">
        <v>604</v>
      </c>
      <c r="H95" s="180">
        <v>30</v>
      </c>
      <c r="I95" s="181"/>
      <c r="J95" s="182">
        <f t="shared" si="0"/>
        <v>0</v>
      </c>
      <c r="K95" s="178" t="s">
        <v>20</v>
      </c>
      <c r="L95" s="42"/>
      <c r="M95" s="183" t="s">
        <v>20</v>
      </c>
      <c r="N95" s="184" t="s">
        <v>47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138</v>
      </c>
      <c r="AT95" s="187" t="s">
        <v>133</v>
      </c>
      <c r="AU95" s="187" t="s">
        <v>22</v>
      </c>
      <c r="AY95" s="20" t="s">
        <v>131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22</v>
      </c>
      <c r="BK95" s="188">
        <f t="shared" si="9"/>
        <v>0</v>
      </c>
      <c r="BL95" s="20" t="s">
        <v>138</v>
      </c>
      <c r="BM95" s="187" t="s">
        <v>341</v>
      </c>
    </row>
    <row r="96" spans="1:65" s="2" customFormat="1" ht="16.5" customHeight="1">
      <c r="A96" s="37"/>
      <c r="B96" s="38"/>
      <c r="C96" s="176" t="s">
        <v>245</v>
      </c>
      <c r="D96" s="176" t="s">
        <v>133</v>
      </c>
      <c r="E96" s="177" t="s">
        <v>679</v>
      </c>
      <c r="F96" s="178" t="s">
        <v>680</v>
      </c>
      <c r="G96" s="179" t="s">
        <v>487</v>
      </c>
      <c r="H96" s="180">
        <v>1</v>
      </c>
      <c r="I96" s="181"/>
      <c r="J96" s="182">
        <f t="shared" si="0"/>
        <v>0</v>
      </c>
      <c r="K96" s="178" t="s">
        <v>20</v>
      </c>
      <c r="L96" s="42"/>
      <c r="M96" s="183" t="s">
        <v>20</v>
      </c>
      <c r="N96" s="184" t="s">
        <v>47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138</v>
      </c>
      <c r="AT96" s="187" t="s">
        <v>133</v>
      </c>
      <c r="AU96" s="187" t="s">
        <v>22</v>
      </c>
      <c r="AY96" s="20" t="s">
        <v>131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22</v>
      </c>
      <c r="BK96" s="188">
        <f t="shared" si="9"/>
        <v>0</v>
      </c>
      <c r="BL96" s="20" t="s">
        <v>138</v>
      </c>
      <c r="BM96" s="187" t="s">
        <v>354</v>
      </c>
    </row>
    <row r="97" spans="1:65" s="2" customFormat="1" ht="16.5" customHeight="1">
      <c r="A97" s="37"/>
      <c r="B97" s="38"/>
      <c r="C97" s="176" t="s">
        <v>251</v>
      </c>
      <c r="D97" s="176" t="s">
        <v>133</v>
      </c>
      <c r="E97" s="177" t="s">
        <v>681</v>
      </c>
      <c r="F97" s="178" t="s">
        <v>635</v>
      </c>
      <c r="G97" s="179" t="s">
        <v>636</v>
      </c>
      <c r="H97" s="180">
        <v>80</v>
      </c>
      <c r="I97" s="181"/>
      <c r="J97" s="182">
        <f t="shared" si="0"/>
        <v>0</v>
      </c>
      <c r="K97" s="178" t="s">
        <v>20</v>
      </c>
      <c r="L97" s="42"/>
      <c r="M97" s="183" t="s">
        <v>20</v>
      </c>
      <c r="N97" s="184" t="s">
        <v>47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138</v>
      </c>
      <c r="AT97" s="187" t="s">
        <v>133</v>
      </c>
      <c r="AU97" s="187" t="s">
        <v>22</v>
      </c>
      <c r="AY97" s="20" t="s">
        <v>131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22</v>
      </c>
      <c r="BK97" s="188">
        <f t="shared" si="9"/>
        <v>0</v>
      </c>
      <c r="BL97" s="20" t="s">
        <v>138</v>
      </c>
      <c r="BM97" s="187" t="s">
        <v>366</v>
      </c>
    </row>
    <row r="98" spans="1:65" s="2" customFormat="1" ht="16.5" customHeight="1">
      <c r="A98" s="37"/>
      <c r="B98" s="38"/>
      <c r="C98" s="176" t="s">
        <v>255</v>
      </c>
      <c r="D98" s="176" t="s">
        <v>133</v>
      </c>
      <c r="E98" s="177" t="s">
        <v>682</v>
      </c>
      <c r="F98" s="178" t="s">
        <v>40</v>
      </c>
      <c r="G98" s="179" t="s">
        <v>20</v>
      </c>
      <c r="H98" s="180">
        <v>0</v>
      </c>
      <c r="I98" s="181"/>
      <c r="J98" s="182">
        <f t="shared" si="0"/>
        <v>0</v>
      </c>
      <c r="K98" s="178" t="s">
        <v>20</v>
      </c>
      <c r="L98" s="42"/>
      <c r="M98" s="183" t="s">
        <v>20</v>
      </c>
      <c r="N98" s="184" t="s">
        <v>47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138</v>
      </c>
      <c r="AT98" s="187" t="s">
        <v>133</v>
      </c>
      <c r="AU98" s="187" t="s">
        <v>22</v>
      </c>
      <c r="AY98" s="20" t="s">
        <v>131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22</v>
      </c>
      <c r="BK98" s="188">
        <f t="shared" si="9"/>
        <v>0</v>
      </c>
      <c r="BL98" s="20" t="s">
        <v>138</v>
      </c>
      <c r="BM98" s="187" t="s">
        <v>683</v>
      </c>
    </row>
    <row r="99" spans="1:65" s="2" customFormat="1" ht="68.25">
      <c r="A99" s="37"/>
      <c r="B99" s="38"/>
      <c r="C99" s="39"/>
      <c r="D99" s="189" t="s">
        <v>140</v>
      </c>
      <c r="E99" s="39"/>
      <c r="F99" s="190" t="s">
        <v>684</v>
      </c>
      <c r="G99" s="39"/>
      <c r="H99" s="39"/>
      <c r="I99" s="191"/>
      <c r="J99" s="39"/>
      <c r="K99" s="39"/>
      <c r="L99" s="42"/>
      <c r="M99" s="249"/>
      <c r="N99" s="250"/>
      <c r="O99" s="251"/>
      <c r="P99" s="251"/>
      <c r="Q99" s="251"/>
      <c r="R99" s="251"/>
      <c r="S99" s="251"/>
      <c r="T99" s="252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140</v>
      </c>
      <c r="AU99" s="20" t="s">
        <v>22</v>
      </c>
    </row>
    <row r="100" spans="1:65" s="2" customFormat="1" ht="6.95" customHeight="1">
      <c r="A100" s="37"/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42"/>
      <c r="M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</sheetData>
  <sheetProtection password="CC35" sheet="1" objects="1" scenarios="1" formatColumns="0" formatRows="0" autoFilter="0"/>
  <autoFilter ref="C79:K99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98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86</v>
      </c>
    </row>
    <row r="4" spans="1:46" s="1" customFormat="1" ht="24.95" customHeight="1">
      <c r="B4" s="23"/>
      <c r="D4" s="106" t="s">
        <v>99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Městské lázně Ústí nad Labem - likvidace stávajícího vrtu a nový vrt - studna na p.p.č. 123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100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685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19</v>
      </c>
      <c r="E11" s="37"/>
      <c r="F11" s="110" t="s">
        <v>20</v>
      </c>
      <c r="G11" s="37"/>
      <c r="H11" s="37"/>
      <c r="I11" s="108" t="s">
        <v>21</v>
      </c>
      <c r="J11" s="110" t="s">
        <v>20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23</v>
      </c>
      <c r="E12" s="37"/>
      <c r="F12" s="110" t="s">
        <v>24</v>
      </c>
      <c r="G12" s="37"/>
      <c r="H12" s="37"/>
      <c r="I12" s="108" t="s">
        <v>25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29</v>
      </c>
      <c r="E14" s="37"/>
      <c r="F14" s="37"/>
      <c r="G14" s="37"/>
      <c r="H14" s="37"/>
      <c r="I14" s="108" t="s">
        <v>30</v>
      </c>
      <c r="J14" s="110" t="s">
        <v>20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31</v>
      </c>
      <c r="F15" s="37"/>
      <c r="G15" s="37"/>
      <c r="H15" s="37"/>
      <c r="I15" s="108" t="s">
        <v>32</v>
      </c>
      <c r="J15" s="110" t="s">
        <v>20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33</v>
      </c>
      <c r="E17" s="37"/>
      <c r="F17" s="37"/>
      <c r="G17" s="37"/>
      <c r="H17" s="37"/>
      <c r="I17" s="108" t="s">
        <v>30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32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35</v>
      </c>
      <c r="E20" s="37"/>
      <c r="F20" s="37"/>
      <c r="G20" s="37"/>
      <c r="H20" s="37"/>
      <c r="I20" s="108" t="s">
        <v>30</v>
      </c>
      <c r="J20" s="110" t="s">
        <v>20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32</v>
      </c>
      <c r="J21" s="110" t="s">
        <v>20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30</v>
      </c>
      <c r="J23" s="110" t="s">
        <v>20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39</v>
      </c>
      <c r="F24" s="37"/>
      <c r="G24" s="37"/>
      <c r="H24" s="37"/>
      <c r="I24" s="108" t="s">
        <v>32</v>
      </c>
      <c r="J24" s="110" t="s">
        <v>20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40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47.25" customHeight="1">
      <c r="A27" s="112"/>
      <c r="B27" s="113"/>
      <c r="C27" s="112"/>
      <c r="D27" s="112"/>
      <c r="E27" s="390" t="s">
        <v>41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42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44</v>
      </c>
      <c r="G32" s="37"/>
      <c r="H32" s="37"/>
      <c r="I32" s="118" t="s">
        <v>43</v>
      </c>
      <c r="J32" s="118" t="s">
        <v>45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46</v>
      </c>
      <c r="E33" s="108" t="s">
        <v>47</v>
      </c>
      <c r="F33" s="120">
        <f>ROUND((SUM(BE80:BE103)),  2)</f>
        <v>0</v>
      </c>
      <c r="G33" s="37"/>
      <c r="H33" s="37"/>
      <c r="I33" s="121">
        <v>0.21</v>
      </c>
      <c r="J33" s="120">
        <f>ROUND(((SUM(BE80:BE103))*I33),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48</v>
      </c>
      <c r="F34" s="120">
        <f>ROUND((SUM(BF80:BF103)),  2)</f>
        <v>0</v>
      </c>
      <c r="G34" s="37"/>
      <c r="H34" s="37"/>
      <c r="I34" s="121">
        <v>0.12</v>
      </c>
      <c r="J34" s="120">
        <f>ROUND(((SUM(BF80:BF103))*I34),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49</v>
      </c>
      <c r="F35" s="120">
        <f>ROUND((SUM(BG80:BG103)),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50</v>
      </c>
      <c r="F36" s="120">
        <f>ROUND((SUM(BH80:BH103)),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51</v>
      </c>
      <c r="F37" s="120">
        <f>ROUND((SUM(BI80:BI103)),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52</v>
      </c>
      <c r="E39" s="124"/>
      <c r="F39" s="124"/>
      <c r="G39" s="125" t="s">
        <v>53</v>
      </c>
      <c r="H39" s="126" t="s">
        <v>54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103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Městské lázně Ústí nad Labem - likvidace stávajícího vrtu a nový vrt - studna na p.p.č. 123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4" t="str">
        <f>E9</f>
        <v>VON - Vedlejší a ostatní náklady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23</v>
      </c>
      <c r="D52" s="39"/>
      <c r="E52" s="39"/>
      <c r="F52" s="30" t="str">
        <f>F12</f>
        <v>Ústí nad Labem</v>
      </c>
      <c r="G52" s="39"/>
      <c r="H52" s="39"/>
      <c r="I52" s="32" t="s">
        <v>25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40.15" customHeight="1">
      <c r="A54" s="37"/>
      <c r="B54" s="38"/>
      <c r="C54" s="32" t="s">
        <v>29</v>
      </c>
      <c r="D54" s="39"/>
      <c r="E54" s="39"/>
      <c r="F54" s="30" t="str">
        <f>E15</f>
        <v>Statutární město Ústí nad Labem</v>
      </c>
      <c r="G54" s="39"/>
      <c r="H54" s="39"/>
      <c r="I54" s="32" t="s">
        <v>35</v>
      </c>
      <c r="J54" s="35" t="str">
        <f>E21</f>
        <v>Vodohospodářské projekty a služby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33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Martin Růžička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104</v>
      </c>
      <c r="D57" s="134"/>
      <c r="E57" s="134"/>
      <c r="F57" s="134"/>
      <c r="G57" s="134"/>
      <c r="H57" s="134"/>
      <c r="I57" s="134"/>
      <c r="J57" s="135" t="s">
        <v>105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74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106</v>
      </c>
    </row>
    <row r="60" spans="1:47" s="9" customFormat="1" ht="24.95" customHeight="1">
      <c r="B60" s="137"/>
      <c r="C60" s="138"/>
      <c r="D60" s="139" t="s">
        <v>686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116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1" t="str">
        <f>E7</f>
        <v>Městské lázně Ústí nad Labem - likvidace stávajícího vrtu a nový vrt - studna na p.p.č. 123</v>
      </c>
      <c r="F70" s="392"/>
      <c r="G70" s="392"/>
      <c r="H70" s="392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100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4" t="str">
        <f>E9</f>
        <v>VON - Vedlejší a ostatní náklady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23</v>
      </c>
      <c r="D74" s="39"/>
      <c r="E74" s="39"/>
      <c r="F74" s="30" t="str">
        <f>F12</f>
        <v>Ústí nad Labem</v>
      </c>
      <c r="G74" s="39"/>
      <c r="H74" s="39"/>
      <c r="I74" s="32" t="s">
        <v>25</v>
      </c>
      <c r="J74" s="62" t="str">
        <f>IF(J12="","",J12)</f>
        <v>11. 9. 2025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40.15" customHeight="1">
      <c r="A76" s="37"/>
      <c r="B76" s="38"/>
      <c r="C76" s="32" t="s">
        <v>29</v>
      </c>
      <c r="D76" s="39"/>
      <c r="E76" s="39"/>
      <c r="F76" s="30" t="str">
        <f>E15</f>
        <v>Statutární město Ústí nad Labem</v>
      </c>
      <c r="G76" s="39"/>
      <c r="H76" s="39"/>
      <c r="I76" s="32" t="s">
        <v>35</v>
      </c>
      <c r="J76" s="35" t="str">
        <f>E21</f>
        <v>Vodohospodářské projekty a služby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33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Martin Růžička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117</v>
      </c>
      <c r="D79" s="152" t="s">
        <v>61</v>
      </c>
      <c r="E79" s="152" t="s">
        <v>57</v>
      </c>
      <c r="F79" s="152" t="s">
        <v>58</v>
      </c>
      <c r="G79" s="152" t="s">
        <v>118</v>
      </c>
      <c r="H79" s="152" t="s">
        <v>119</v>
      </c>
      <c r="I79" s="152" t="s">
        <v>120</v>
      </c>
      <c r="J79" s="152" t="s">
        <v>105</v>
      </c>
      <c r="K79" s="153" t="s">
        <v>121</v>
      </c>
      <c r="L79" s="154"/>
      <c r="M79" s="71" t="s">
        <v>20</v>
      </c>
      <c r="N79" s="72" t="s">
        <v>46</v>
      </c>
      <c r="O79" s="72" t="s">
        <v>122</v>
      </c>
      <c r="P79" s="72" t="s">
        <v>123</v>
      </c>
      <c r="Q79" s="72" t="s">
        <v>124</v>
      </c>
      <c r="R79" s="72" t="s">
        <v>125</v>
      </c>
      <c r="S79" s="72" t="s">
        <v>126</v>
      </c>
      <c r="T79" s="73" t="s">
        <v>127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128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75</v>
      </c>
      <c r="AU80" s="20" t="s">
        <v>106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75</v>
      </c>
      <c r="E81" s="163" t="s">
        <v>687</v>
      </c>
      <c r="F81" s="163" t="s">
        <v>688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SUM(P82:P103)</f>
        <v>0</v>
      </c>
      <c r="Q81" s="168"/>
      <c r="R81" s="169">
        <f>SUM(R82:R103)</f>
        <v>0</v>
      </c>
      <c r="S81" s="168"/>
      <c r="T81" s="170">
        <f>SUM(T82:T103)</f>
        <v>0</v>
      </c>
      <c r="AR81" s="171" t="s">
        <v>175</v>
      </c>
      <c r="AT81" s="172" t="s">
        <v>75</v>
      </c>
      <c r="AU81" s="172" t="s">
        <v>76</v>
      </c>
      <c r="AY81" s="171" t="s">
        <v>131</v>
      </c>
      <c r="BK81" s="173">
        <f>SUM(BK82:BK103)</f>
        <v>0</v>
      </c>
    </row>
    <row r="82" spans="1:65" s="2" customFormat="1" ht="16.5" customHeight="1">
      <c r="A82" s="37"/>
      <c r="B82" s="38"/>
      <c r="C82" s="176" t="s">
        <v>22</v>
      </c>
      <c r="D82" s="176" t="s">
        <v>133</v>
      </c>
      <c r="E82" s="177" t="s">
        <v>689</v>
      </c>
      <c r="F82" s="178" t="s">
        <v>690</v>
      </c>
      <c r="G82" s="179" t="s">
        <v>691</v>
      </c>
      <c r="H82" s="180">
        <v>1</v>
      </c>
      <c r="I82" s="181"/>
      <c r="J82" s="182">
        <f t="shared" ref="J82:J93" si="0">ROUND(I82*H82,2)</f>
        <v>0</v>
      </c>
      <c r="K82" s="178" t="s">
        <v>20</v>
      </c>
      <c r="L82" s="42"/>
      <c r="M82" s="183" t="s">
        <v>20</v>
      </c>
      <c r="N82" s="184" t="s">
        <v>47</v>
      </c>
      <c r="O82" s="67"/>
      <c r="P82" s="185">
        <f t="shared" ref="P82:P93" si="1">O82*H82</f>
        <v>0</v>
      </c>
      <c r="Q82" s="185">
        <v>0</v>
      </c>
      <c r="R82" s="185">
        <f t="shared" ref="R82:R93" si="2">Q82*H82</f>
        <v>0</v>
      </c>
      <c r="S82" s="185">
        <v>0</v>
      </c>
      <c r="T82" s="186">
        <f t="shared" ref="T82:T93" si="3"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692</v>
      </c>
      <c r="AT82" s="187" t="s">
        <v>133</v>
      </c>
      <c r="AU82" s="187" t="s">
        <v>22</v>
      </c>
      <c r="AY82" s="20" t="s">
        <v>131</v>
      </c>
      <c r="BE82" s="188">
        <f t="shared" ref="BE82:BE93" si="4">IF(N82="základní",J82,0)</f>
        <v>0</v>
      </c>
      <c r="BF82" s="188">
        <f t="shared" ref="BF82:BF93" si="5">IF(N82="snížená",J82,0)</f>
        <v>0</v>
      </c>
      <c r="BG82" s="188">
        <f t="shared" ref="BG82:BG93" si="6">IF(N82="zákl. přenesená",J82,0)</f>
        <v>0</v>
      </c>
      <c r="BH82" s="188">
        <f t="shared" ref="BH82:BH93" si="7">IF(N82="sníž. přenesená",J82,0)</f>
        <v>0</v>
      </c>
      <c r="BI82" s="188">
        <f t="shared" ref="BI82:BI93" si="8">IF(N82="nulová",J82,0)</f>
        <v>0</v>
      </c>
      <c r="BJ82" s="20" t="s">
        <v>22</v>
      </c>
      <c r="BK82" s="188">
        <f t="shared" ref="BK82:BK93" si="9">ROUND(I82*H82,2)</f>
        <v>0</v>
      </c>
      <c r="BL82" s="20" t="s">
        <v>692</v>
      </c>
      <c r="BM82" s="187" t="s">
        <v>693</v>
      </c>
    </row>
    <row r="83" spans="1:65" s="2" customFormat="1" ht="16.5" customHeight="1">
      <c r="A83" s="37"/>
      <c r="B83" s="38"/>
      <c r="C83" s="176" t="s">
        <v>86</v>
      </c>
      <c r="D83" s="176" t="s">
        <v>133</v>
      </c>
      <c r="E83" s="177" t="s">
        <v>694</v>
      </c>
      <c r="F83" s="178" t="s">
        <v>695</v>
      </c>
      <c r="G83" s="179" t="s">
        <v>691</v>
      </c>
      <c r="H83" s="180">
        <v>1</v>
      </c>
      <c r="I83" s="181"/>
      <c r="J83" s="182">
        <f t="shared" si="0"/>
        <v>0</v>
      </c>
      <c r="K83" s="178" t="s">
        <v>20</v>
      </c>
      <c r="L83" s="42"/>
      <c r="M83" s="183" t="s">
        <v>20</v>
      </c>
      <c r="N83" s="184" t="s">
        <v>47</v>
      </c>
      <c r="O83" s="67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87" t="s">
        <v>692</v>
      </c>
      <c r="AT83" s="187" t="s">
        <v>133</v>
      </c>
      <c r="AU83" s="187" t="s">
        <v>22</v>
      </c>
      <c r="AY83" s="20" t="s">
        <v>131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20" t="s">
        <v>22</v>
      </c>
      <c r="BK83" s="188">
        <f t="shared" si="9"/>
        <v>0</v>
      </c>
      <c r="BL83" s="20" t="s">
        <v>692</v>
      </c>
      <c r="BM83" s="187" t="s">
        <v>696</v>
      </c>
    </row>
    <row r="84" spans="1:65" s="2" customFormat="1" ht="16.5" customHeight="1">
      <c r="A84" s="37"/>
      <c r="B84" s="38"/>
      <c r="C84" s="176" t="s">
        <v>154</v>
      </c>
      <c r="D84" s="176" t="s">
        <v>133</v>
      </c>
      <c r="E84" s="177" t="s">
        <v>697</v>
      </c>
      <c r="F84" s="178" t="s">
        <v>698</v>
      </c>
      <c r="G84" s="179" t="s">
        <v>691</v>
      </c>
      <c r="H84" s="180">
        <v>1</v>
      </c>
      <c r="I84" s="181"/>
      <c r="J84" s="182">
        <f t="shared" si="0"/>
        <v>0</v>
      </c>
      <c r="K84" s="178" t="s">
        <v>20</v>
      </c>
      <c r="L84" s="42"/>
      <c r="M84" s="183" t="s">
        <v>20</v>
      </c>
      <c r="N84" s="184" t="s">
        <v>47</v>
      </c>
      <c r="O84" s="67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692</v>
      </c>
      <c r="AT84" s="187" t="s">
        <v>133</v>
      </c>
      <c r="AU84" s="187" t="s">
        <v>22</v>
      </c>
      <c r="AY84" s="20" t="s">
        <v>131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20" t="s">
        <v>22</v>
      </c>
      <c r="BK84" s="188">
        <f t="shared" si="9"/>
        <v>0</v>
      </c>
      <c r="BL84" s="20" t="s">
        <v>692</v>
      </c>
      <c r="BM84" s="187" t="s">
        <v>699</v>
      </c>
    </row>
    <row r="85" spans="1:65" s="2" customFormat="1" ht="16.5" customHeight="1">
      <c r="A85" s="37"/>
      <c r="B85" s="38"/>
      <c r="C85" s="176" t="s">
        <v>138</v>
      </c>
      <c r="D85" s="176" t="s">
        <v>133</v>
      </c>
      <c r="E85" s="177" t="s">
        <v>700</v>
      </c>
      <c r="F85" s="178" t="s">
        <v>701</v>
      </c>
      <c r="G85" s="179" t="s">
        <v>691</v>
      </c>
      <c r="H85" s="180">
        <v>1</v>
      </c>
      <c r="I85" s="181"/>
      <c r="J85" s="182">
        <f t="shared" si="0"/>
        <v>0</v>
      </c>
      <c r="K85" s="178" t="s">
        <v>20</v>
      </c>
      <c r="L85" s="42"/>
      <c r="M85" s="183" t="s">
        <v>20</v>
      </c>
      <c r="N85" s="184" t="s">
        <v>47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692</v>
      </c>
      <c r="AT85" s="187" t="s">
        <v>133</v>
      </c>
      <c r="AU85" s="187" t="s">
        <v>22</v>
      </c>
      <c r="AY85" s="20" t="s">
        <v>131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22</v>
      </c>
      <c r="BK85" s="188">
        <f t="shared" si="9"/>
        <v>0</v>
      </c>
      <c r="BL85" s="20" t="s">
        <v>692</v>
      </c>
      <c r="BM85" s="187" t="s">
        <v>702</v>
      </c>
    </row>
    <row r="86" spans="1:65" s="2" customFormat="1" ht="16.5" customHeight="1">
      <c r="A86" s="37"/>
      <c r="B86" s="38"/>
      <c r="C86" s="176" t="s">
        <v>175</v>
      </c>
      <c r="D86" s="176" t="s">
        <v>133</v>
      </c>
      <c r="E86" s="177" t="s">
        <v>703</v>
      </c>
      <c r="F86" s="178" t="s">
        <v>704</v>
      </c>
      <c r="G86" s="179" t="s">
        <v>691</v>
      </c>
      <c r="H86" s="180">
        <v>1</v>
      </c>
      <c r="I86" s="181"/>
      <c r="J86" s="182">
        <f t="shared" si="0"/>
        <v>0</v>
      </c>
      <c r="K86" s="178" t="s">
        <v>20</v>
      </c>
      <c r="L86" s="42"/>
      <c r="M86" s="183" t="s">
        <v>20</v>
      </c>
      <c r="N86" s="184" t="s">
        <v>47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692</v>
      </c>
      <c r="AT86" s="187" t="s">
        <v>133</v>
      </c>
      <c r="AU86" s="187" t="s">
        <v>22</v>
      </c>
      <c r="AY86" s="20" t="s">
        <v>131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22</v>
      </c>
      <c r="BK86" s="188">
        <f t="shared" si="9"/>
        <v>0</v>
      </c>
      <c r="BL86" s="20" t="s">
        <v>692</v>
      </c>
      <c r="BM86" s="187" t="s">
        <v>705</v>
      </c>
    </row>
    <row r="87" spans="1:65" s="2" customFormat="1" ht="16.5" customHeight="1">
      <c r="A87" s="37"/>
      <c r="B87" s="38"/>
      <c r="C87" s="176" t="s">
        <v>183</v>
      </c>
      <c r="D87" s="176" t="s">
        <v>133</v>
      </c>
      <c r="E87" s="177" t="s">
        <v>706</v>
      </c>
      <c r="F87" s="178" t="s">
        <v>707</v>
      </c>
      <c r="G87" s="179" t="s">
        <v>691</v>
      </c>
      <c r="H87" s="180">
        <v>1</v>
      </c>
      <c r="I87" s="181"/>
      <c r="J87" s="182">
        <f t="shared" si="0"/>
        <v>0</v>
      </c>
      <c r="K87" s="178" t="s">
        <v>20</v>
      </c>
      <c r="L87" s="42"/>
      <c r="M87" s="183" t="s">
        <v>20</v>
      </c>
      <c r="N87" s="184" t="s">
        <v>47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692</v>
      </c>
      <c r="AT87" s="187" t="s">
        <v>133</v>
      </c>
      <c r="AU87" s="187" t="s">
        <v>22</v>
      </c>
      <c r="AY87" s="20" t="s">
        <v>131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22</v>
      </c>
      <c r="BK87" s="188">
        <f t="shared" si="9"/>
        <v>0</v>
      </c>
      <c r="BL87" s="20" t="s">
        <v>692</v>
      </c>
      <c r="BM87" s="187" t="s">
        <v>708</v>
      </c>
    </row>
    <row r="88" spans="1:65" s="2" customFormat="1" ht="16.5" customHeight="1">
      <c r="A88" s="37"/>
      <c r="B88" s="38"/>
      <c r="C88" s="176" t="s">
        <v>153</v>
      </c>
      <c r="D88" s="176" t="s">
        <v>133</v>
      </c>
      <c r="E88" s="177" t="s">
        <v>709</v>
      </c>
      <c r="F88" s="178" t="s">
        <v>710</v>
      </c>
      <c r="G88" s="179" t="s">
        <v>691</v>
      </c>
      <c r="H88" s="180">
        <v>1</v>
      </c>
      <c r="I88" s="181"/>
      <c r="J88" s="182">
        <f t="shared" si="0"/>
        <v>0</v>
      </c>
      <c r="K88" s="178" t="s">
        <v>20</v>
      </c>
      <c r="L88" s="42"/>
      <c r="M88" s="183" t="s">
        <v>20</v>
      </c>
      <c r="N88" s="184" t="s">
        <v>47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692</v>
      </c>
      <c r="AT88" s="187" t="s">
        <v>133</v>
      </c>
      <c r="AU88" s="187" t="s">
        <v>22</v>
      </c>
      <c r="AY88" s="20" t="s">
        <v>131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22</v>
      </c>
      <c r="BK88" s="188">
        <f t="shared" si="9"/>
        <v>0</v>
      </c>
      <c r="BL88" s="20" t="s">
        <v>692</v>
      </c>
      <c r="BM88" s="187" t="s">
        <v>711</v>
      </c>
    </row>
    <row r="89" spans="1:65" s="2" customFormat="1" ht="16.5" customHeight="1">
      <c r="A89" s="37"/>
      <c r="B89" s="38"/>
      <c r="C89" s="176" t="s">
        <v>199</v>
      </c>
      <c r="D89" s="176" t="s">
        <v>133</v>
      </c>
      <c r="E89" s="177" t="s">
        <v>712</v>
      </c>
      <c r="F89" s="178" t="s">
        <v>713</v>
      </c>
      <c r="G89" s="179" t="s">
        <v>691</v>
      </c>
      <c r="H89" s="180">
        <v>1</v>
      </c>
      <c r="I89" s="181"/>
      <c r="J89" s="182">
        <f t="shared" si="0"/>
        <v>0</v>
      </c>
      <c r="K89" s="178" t="s">
        <v>20</v>
      </c>
      <c r="L89" s="42"/>
      <c r="M89" s="183" t="s">
        <v>20</v>
      </c>
      <c r="N89" s="184" t="s">
        <v>47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692</v>
      </c>
      <c r="AT89" s="187" t="s">
        <v>133</v>
      </c>
      <c r="AU89" s="187" t="s">
        <v>22</v>
      </c>
      <c r="AY89" s="20" t="s">
        <v>131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22</v>
      </c>
      <c r="BK89" s="188">
        <f t="shared" si="9"/>
        <v>0</v>
      </c>
      <c r="BL89" s="20" t="s">
        <v>692</v>
      </c>
      <c r="BM89" s="187" t="s">
        <v>714</v>
      </c>
    </row>
    <row r="90" spans="1:65" s="2" customFormat="1" ht="16.5" customHeight="1">
      <c r="A90" s="37"/>
      <c r="B90" s="38"/>
      <c r="C90" s="176" t="s">
        <v>207</v>
      </c>
      <c r="D90" s="176" t="s">
        <v>133</v>
      </c>
      <c r="E90" s="177" t="s">
        <v>715</v>
      </c>
      <c r="F90" s="178" t="s">
        <v>716</v>
      </c>
      <c r="G90" s="179" t="s">
        <v>691</v>
      </c>
      <c r="H90" s="180">
        <v>1</v>
      </c>
      <c r="I90" s="181"/>
      <c r="J90" s="182">
        <f t="shared" si="0"/>
        <v>0</v>
      </c>
      <c r="K90" s="178" t="s">
        <v>20</v>
      </c>
      <c r="L90" s="42"/>
      <c r="M90" s="183" t="s">
        <v>20</v>
      </c>
      <c r="N90" s="184" t="s">
        <v>47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692</v>
      </c>
      <c r="AT90" s="187" t="s">
        <v>133</v>
      </c>
      <c r="AU90" s="187" t="s">
        <v>22</v>
      </c>
      <c r="AY90" s="20" t="s">
        <v>131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22</v>
      </c>
      <c r="BK90" s="188">
        <f t="shared" si="9"/>
        <v>0</v>
      </c>
      <c r="BL90" s="20" t="s">
        <v>692</v>
      </c>
      <c r="BM90" s="187" t="s">
        <v>717</v>
      </c>
    </row>
    <row r="91" spans="1:65" s="2" customFormat="1" ht="16.5" customHeight="1">
      <c r="A91" s="37"/>
      <c r="B91" s="38"/>
      <c r="C91" s="176" t="s">
        <v>27</v>
      </c>
      <c r="D91" s="176" t="s">
        <v>133</v>
      </c>
      <c r="E91" s="177" t="s">
        <v>718</v>
      </c>
      <c r="F91" s="178" t="s">
        <v>719</v>
      </c>
      <c r="G91" s="179" t="s">
        <v>691</v>
      </c>
      <c r="H91" s="180">
        <v>1</v>
      </c>
      <c r="I91" s="181"/>
      <c r="J91" s="182">
        <f t="shared" si="0"/>
        <v>0</v>
      </c>
      <c r="K91" s="178" t="s">
        <v>20</v>
      </c>
      <c r="L91" s="42"/>
      <c r="M91" s="183" t="s">
        <v>20</v>
      </c>
      <c r="N91" s="184" t="s">
        <v>47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692</v>
      </c>
      <c r="AT91" s="187" t="s">
        <v>133</v>
      </c>
      <c r="AU91" s="187" t="s">
        <v>22</v>
      </c>
      <c r="AY91" s="20" t="s">
        <v>131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22</v>
      </c>
      <c r="BK91" s="188">
        <f t="shared" si="9"/>
        <v>0</v>
      </c>
      <c r="BL91" s="20" t="s">
        <v>692</v>
      </c>
      <c r="BM91" s="187" t="s">
        <v>720</v>
      </c>
    </row>
    <row r="92" spans="1:65" s="2" customFormat="1" ht="24.2" customHeight="1">
      <c r="A92" s="37"/>
      <c r="B92" s="38"/>
      <c r="C92" s="176" t="s">
        <v>219</v>
      </c>
      <c r="D92" s="176" t="s">
        <v>133</v>
      </c>
      <c r="E92" s="177" t="s">
        <v>721</v>
      </c>
      <c r="F92" s="178" t="s">
        <v>722</v>
      </c>
      <c r="G92" s="179" t="s">
        <v>691</v>
      </c>
      <c r="H92" s="180">
        <v>1</v>
      </c>
      <c r="I92" s="181"/>
      <c r="J92" s="182">
        <f t="shared" si="0"/>
        <v>0</v>
      </c>
      <c r="K92" s="178" t="s">
        <v>20</v>
      </c>
      <c r="L92" s="42"/>
      <c r="M92" s="183" t="s">
        <v>20</v>
      </c>
      <c r="N92" s="184" t="s">
        <v>47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692</v>
      </c>
      <c r="AT92" s="187" t="s">
        <v>133</v>
      </c>
      <c r="AU92" s="187" t="s">
        <v>22</v>
      </c>
      <c r="AY92" s="20" t="s">
        <v>131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22</v>
      </c>
      <c r="BK92" s="188">
        <f t="shared" si="9"/>
        <v>0</v>
      </c>
      <c r="BL92" s="20" t="s">
        <v>692</v>
      </c>
      <c r="BM92" s="187" t="s">
        <v>723</v>
      </c>
    </row>
    <row r="93" spans="1:65" s="2" customFormat="1" ht="16.5" customHeight="1">
      <c r="A93" s="37"/>
      <c r="B93" s="38"/>
      <c r="C93" s="176" t="s">
        <v>8</v>
      </c>
      <c r="D93" s="176" t="s">
        <v>133</v>
      </c>
      <c r="E93" s="177" t="s">
        <v>724</v>
      </c>
      <c r="F93" s="178" t="s">
        <v>725</v>
      </c>
      <c r="G93" s="179" t="s">
        <v>691</v>
      </c>
      <c r="H93" s="180">
        <v>1</v>
      </c>
      <c r="I93" s="181"/>
      <c r="J93" s="182">
        <f t="shared" si="0"/>
        <v>0</v>
      </c>
      <c r="K93" s="178" t="s">
        <v>20</v>
      </c>
      <c r="L93" s="42"/>
      <c r="M93" s="183" t="s">
        <v>20</v>
      </c>
      <c r="N93" s="184" t="s">
        <v>47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692</v>
      </c>
      <c r="AT93" s="187" t="s">
        <v>133</v>
      </c>
      <c r="AU93" s="187" t="s">
        <v>22</v>
      </c>
      <c r="AY93" s="20" t="s">
        <v>131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22</v>
      </c>
      <c r="BK93" s="188">
        <f t="shared" si="9"/>
        <v>0</v>
      </c>
      <c r="BL93" s="20" t="s">
        <v>692</v>
      </c>
      <c r="BM93" s="187" t="s">
        <v>726</v>
      </c>
    </row>
    <row r="94" spans="1:65" s="13" customFormat="1" ht="11.25">
      <c r="B94" s="196"/>
      <c r="C94" s="197"/>
      <c r="D94" s="189" t="s">
        <v>144</v>
      </c>
      <c r="E94" s="198" t="s">
        <v>20</v>
      </c>
      <c r="F94" s="199" t="s">
        <v>727</v>
      </c>
      <c r="G94" s="197"/>
      <c r="H94" s="198" t="s">
        <v>20</v>
      </c>
      <c r="I94" s="200"/>
      <c r="J94" s="197"/>
      <c r="K94" s="197"/>
      <c r="L94" s="201"/>
      <c r="M94" s="202"/>
      <c r="N94" s="203"/>
      <c r="O94" s="203"/>
      <c r="P94" s="203"/>
      <c r="Q94" s="203"/>
      <c r="R94" s="203"/>
      <c r="S94" s="203"/>
      <c r="T94" s="204"/>
      <c r="AT94" s="205" t="s">
        <v>144</v>
      </c>
      <c r="AU94" s="205" t="s">
        <v>22</v>
      </c>
      <c r="AV94" s="13" t="s">
        <v>22</v>
      </c>
      <c r="AW94" s="13" t="s">
        <v>37</v>
      </c>
      <c r="AX94" s="13" t="s">
        <v>76</v>
      </c>
      <c r="AY94" s="205" t="s">
        <v>131</v>
      </c>
    </row>
    <row r="95" spans="1:65" s="13" customFormat="1" ht="11.25">
      <c r="B95" s="196"/>
      <c r="C95" s="197"/>
      <c r="D95" s="189" t="s">
        <v>144</v>
      </c>
      <c r="E95" s="198" t="s">
        <v>20</v>
      </c>
      <c r="F95" s="199" t="s">
        <v>728</v>
      </c>
      <c r="G95" s="197"/>
      <c r="H95" s="198" t="s">
        <v>20</v>
      </c>
      <c r="I95" s="200"/>
      <c r="J95" s="197"/>
      <c r="K95" s="197"/>
      <c r="L95" s="201"/>
      <c r="M95" s="202"/>
      <c r="N95" s="203"/>
      <c r="O95" s="203"/>
      <c r="P95" s="203"/>
      <c r="Q95" s="203"/>
      <c r="R95" s="203"/>
      <c r="S95" s="203"/>
      <c r="T95" s="204"/>
      <c r="AT95" s="205" t="s">
        <v>144</v>
      </c>
      <c r="AU95" s="205" t="s">
        <v>22</v>
      </c>
      <c r="AV95" s="13" t="s">
        <v>22</v>
      </c>
      <c r="AW95" s="13" t="s">
        <v>37</v>
      </c>
      <c r="AX95" s="13" t="s">
        <v>76</v>
      </c>
      <c r="AY95" s="205" t="s">
        <v>131</v>
      </c>
    </row>
    <row r="96" spans="1:65" s="13" customFormat="1" ht="11.25">
      <c r="B96" s="196"/>
      <c r="C96" s="197"/>
      <c r="D96" s="189" t="s">
        <v>144</v>
      </c>
      <c r="E96" s="198" t="s">
        <v>20</v>
      </c>
      <c r="F96" s="199" t="s">
        <v>728</v>
      </c>
      <c r="G96" s="197"/>
      <c r="H96" s="198" t="s">
        <v>20</v>
      </c>
      <c r="I96" s="200"/>
      <c r="J96" s="197"/>
      <c r="K96" s="197"/>
      <c r="L96" s="201"/>
      <c r="M96" s="202"/>
      <c r="N96" s="203"/>
      <c r="O96" s="203"/>
      <c r="P96" s="203"/>
      <c r="Q96" s="203"/>
      <c r="R96" s="203"/>
      <c r="S96" s="203"/>
      <c r="T96" s="204"/>
      <c r="AT96" s="205" t="s">
        <v>144</v>
      </c>
      <c r="AU96" s="205" t="s">
        <v>22</v>
      </c>
      <c r="AV96" s="13" t="s">
        <v>22</v>
      </c>
      <c r="AW96" s="13" t="s">
        <v>37</v>
      </c>
      <c r="AX96" s="13" t="s">
        <v>76</v>
      </c>
      <c r="AY96" s="205" t="s">
        <v>131</v>
      </c>
    </row>
    <row r="97" spans="1:65" s="13" customFormat="1" ht="11.25">
      <c r="B97" s="196"/>
      <c r="C97" s="197"/>
      <c r="D97" s="189" t="s">
        <v>144</v>
      </c>
      <c r="E97" s="198" t="s">
        <v>20</v>
      </c>
      <c r="F97" s="199" t="s">
        <v>729</v>
      </c>
      <c r="G97" s="197"/>
      <c r="H97" s="198" t="s">
        <v>20</v>
      </c>
      <c r="I97" s="200"/>
      <c r="J97" s="197"/>
      <c r="K97" s="197"/>
      <c r="L97" s="201"/>
      <c r="M97" s="202"/>
      <c r="N97" s="203"/>
      <c r="O97" s="203"/>
      <c r="P97" s="203"/>
      <c r="Q97" s="203"/>
      <c r="R97" s="203"/>
      <c r="S97" s="203"/>
      <c r="T97" s="204"/>
      <c r="AT97" s="205" t="s">
        <v>144</v>
      </c>
      <c r="AU97" s="205" t="s">
        <v>22</v>
      </c>
      <c r="AV97" s="13" t="s">
        <v>22</v>
      </c>
      <c r="AW97" s="13" t="s">
        <v>37</v>
      </c>
      <c r="AX97" s="13" t="s">
        <v>76</v>
      </c>
      <c r="AY97" s="205" t="s">
        <v>131</v>
      </c>
    </row>
    <row r="98" spans="1:65" s="13" customFormat="1" ht="11.25">
      <c r="B98" s="196"/>
      <c r="C98" s="197"/>
      <c r="D98" s="189" t="s">
        <v>144</v>
      </c>
      <c r="E98" s="198" t="s">
        <v>20</v>
      </c>
      <c r="F98" s="199" t="s">
        <v>730</v>
      </c>
      <c r="G98" s="197"/>
      <c r="H98" s="198" t="s">
        <v>20</v>
      </c>
      <c r="I98" s="200"/>
      <c r="J98" s="197"/>
      <c r="K98" s="197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144</v>
      </c>
      <c r="AU98" s="205" t="s">
        <v>22</v>
      </c>
      <c r="AV98" s="13" t="s">
        <v>22</v>
      </c>
      <c r="AW98" s="13" t="s">
        <v>37</v>
      </c>
      <c r="AX98" s="13" t="s">
        <v>76</v>
      </c>
      <c r="AY98" s="205" t="s">
        <v>131</v>
      </c>
    </row>
    <row r="99" spans="1:65" s="13" customFormat="1" ht="11.25">
      <c r="B99" s="196"/>
      <c r="C99" s="197"/>
      <c r="D99" s="189" t="s">
        <v>144</v>
      </c>
      <c r="E99" s="198" t="s">
        <v>20</v>
      </c>
      <c r="F99" s="199" t="s">
        <v>731</v>
      </c>
      <c r="G99" s="197"/>
      <c r="H99" s="198" t="s">
        <v>20</v>
      </c>
      <c r="I99" s="200"/>
      <c r="J99" s="197"/>
      <c r="K99" s="197"/>
      <c r="L99" s="201"/>
      <c r="M99" s="202"/>
      <c r="N99" s="203"/>
      <c r="O99" s="203"/>
      <c r="P99" s="203"/>
      <c r="Q99" s="203"/>
      <c r="R99" s="203"/>
      <c r="S99" s="203"/>
      <c r="T99" s="204"/>
      <c r="AT99" s="205" t="s">
        <v>144</v>
      </c>
      <c r="AU99" s="205" t="s">
        <v>22</v>
      </c>
      <c r="AV99" s="13" t="s">
        <v>22</v>
      </c>
      <c r="AW99" s="13" t="s">
        <v>37</v>
      </c>
      <c r="AX99" s="13" t="s">
        <v>76</v>
      </c>
      <c r="AY99" s="205" t="s">
        <v>131</v>
      </c>
    </row>
    <row r="100" spans="1:65" s="13" customFormat="1" ht="11.25">
      <c r="B100" s="196"/>
      <c r="C100" s="197"/>
      <c r="D100" s="189" t="s">
        <v>144</v>
      </c>
      <c r="E100" s="198" t="s">
        <v>20</v>
      </c>
      <c r="F100" s="199" t="s">
        <v>732</v>
      </c>
      <c r="G100" s="197"/>
      <c r="H100" s="198" t="s">
        <v>20</v>
      </c>
      <c r="I100" s="200"/>
      <c r="J100" s="197"/>
      <c r="K100" s="197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144</v>
      </c>
      <c r="AU100" s="205" t="s">
        <v>22</v>
      </c>
      <c r="AV100" s="13" t="s">
        <v>22</v>
      </c>
      <c r="AW100" s="13" t="s">
        <v>37</v>
      </c>
      <c r="AX100" s="13" t="s">
        <v>76</v>
      </c>
      <c r="AY100" s="205" t="s">
        <v>131</v>
      </c>
    </row>
    <row r="101" spans="1:65" s="14" customFormat="1" ht="11.25">
      <c r="B101" s="206"/>
      <c r="C101" s="207"/>
      <c r="D101" s="189" t="s">
        <v>144</v>
      </c>
      <c r="E101" s="208" t="s">
        <v>20</v>
      </c>
      <c r="F101" s="209" t="s">
        <v>22</v>
      </c>
      <c r="G101" s="207"/>
      <c r="H101" s="210">
        <v>1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144</v>
      </c>
      <c r="AU101" s="216" t="s">
        <v>22</v>
      </c>
      <c r="AV101" s="14" t="s">
        <v>86</v>
      </c>
      <c r="AW101" s="14" t="s">
        <v>37</v>
      </c>
      <c r="AX101" s="14" t="s">
        <v>22</v>
      </c>
      <c r="AY101" s="216" t="s">
        <v>131</v>
      </c>
    </row>
    <row r="102" spans="1:65" s="2" customFormat="1" ht="24.2" customHeight="1">
      <c r="A102" s="37"/>
      <c r="B102" s="38"/>
      <c r="C102" s="176" t="s">
        <v>230</v>
      </c>
      <c r="D102" s="176" t="s">
        <v>133</v>
      </c>
      <c r="E102" s="177" t="s">
        <v>733</v>
      </c>
      <c r="F102" s="178" t="s">
        <v>734</v>
      </c>
      <c r="G102" s="179" t="s">
        <v>691</v>
      </c>
      <c r="H102" s="180">
        <v>1</v>
      </c>
      <c r="I102" s="181"/>
      <c r="J102" s="182">
        <f>ROUND(I102*H102,2)</f>
        <v>0</v>
      </c>
      <c r="K102" s="178" t="s">
        <v>20</v>
      </c>
      <c r="L102" s="42"/>
      <c r="M102" s="183" t="s">
        <v>20</v>
      </c>
      <c r="N102" s="184" t="s">
        <v>47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692</v>
      </c>
      <c r="AT102" s="187" t="s">
        <v>133</v>
      </c>
      <c r="AU102" s="187" t="s">
        <v>22</v>
      </c>
      <c r="AY102" s="20" t="s">
        <v>131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22</v>
      </c>
      <c r="BK102" s="188">
        <f>ROUND(I102*H102,2)</f>
        <v>0</v>
      </c>
      <c r="BL102" s="20" t="s">
        <v>692</v>
      </c>
      <c r="BM102" s="187" t="s">
        <v>735</v>
      </c>
    </row>
    <row r="103" spans="1:65" s="2" customFormat="1" ht="24.2" customHeight="1">
      <c r="A103" s="37"/>
      <c r="B103" s="38"/>
      <c r="C103" s="176" t="s">
        <v>236</v>
      </c>
      <c r="D103" s="176" t="s">
        <v>133</v>
      </c>
      <c r="E103" s="177" t="s">
        <v>736</v>
      </c>
      <c r="F103" s="178" t="s">
        <v>737</v>
      </c>
      <c r="G103" s="179" t="s">
        <v>691</v>
      </c>
      <c r="H103" s="180">
        <v>1</v>
      </c>
      <c r="I103" s="181"/>
      <c r="J103" s="182">
        <f>ROUND(I103*H103,2)</f>
        <v>0</v>
      </c>
      <c r="K103" s="178" t="s">
        <v>20</v>
      </c>
      <c r="L103" s="42"/>
      <c r="M103" s="253" t="s">
        <v>20</v>
      </c>
      <c r="N103" s="254" t="s">
        <v>47</v>
      </c>
      <c r="O103" s="251"/>
      <c r="P103" s="255">
        <f>O103*H103</f>
        <v>0</v>
      </c>
      <c r="Q103" s="255">
        <v>0</v>
      </c>
      <c r="R103" s="255">
        <f>Q103*H103</f>
        <v>0</v>
      </c>
      <c r="S103" s="255">
        <v>0</v>
      </c>
      <c r="T103" s="25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692</v>
      </c>
      <c r="AT103" s="187" t="s">
        <v>133</v>
      </c>
      <c r="AU103" s="187" t="s">
        <v>22</v>
      </c>
      <c r="AY103" s="20" t="s">
        <v>131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22</v>
      </c>
      <c r="BK103" s="188">
        <f>ROUND(I103*H103,2)</f>
        <v>0</v>
      </c>
      <c r="BL103" s="20" t="s">
        <v>692</v>
      </c>
      <c r="BM103" s="187" t="s">
        <v>738</v>
      </c>
    </row>
    <row r="104" spans="1:65" s="2" customFormat="1" ht="6.95" customHeight="1">
      <c r="A104" s="37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2"/>
      <c r="M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</sheetData>
  <sheetProtection password="CC35" sheet="1" objects="1" scenarios="1" formatColumns="0" formatRows="0" autoFilter="0"/>
  <autoFilter ref="C79:K103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96" t="s">
        <v>739</v>
      </c>
      <c r="D3" s="396"/>
      <c r="E3" s="396"/>
      <c r="F3" s="396"/>
      <c r="G3" s="396"/>
      <c r="H3" s="396"/>
      <c r="I3" s="396"/>
      <c r="J3" s="396"/>
      <c r="K3" s="262"/>
    </row>
    <row r="4" spans="2:11" s="1" customFormat="1" ht="25.5" customHeight="1">
      <c r="B4" s="263"/>
      <c r="C4" s="395" t="s">
        <v>740</v>
      </c>
      <c r="D4" s="395"/>
      <c r="E4" s="395"/>
      <c r="F4" s="395"/>
      <c r="G4" s="395"/>
      <c r="H4" s="395"/>
      <c r="I4" s="395"/>
      <c r="J4" s="395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4" t="s">
        <v>741</v>
      </c>
      <c r="D6" s="394"/>
      <c r="E6" s="394"/>
      <c r="F6" s="394"/>
      <c r="G6" s="394"/>
      <c r="H6" s="394"/>
      <c r="I6" s="394"/>
      <c r="J6" s="394"/>
      <c r="K6" s="264"/>
    </row>
    <row r="7" spans="2:11" s="1" customFormat="1" ht="15" customHeight="1">
      <c r="B7" s="267"/>
      <c r="C7" s="394" t="s">
        <v>742</v>
      </c>
      <c r="D7" s="394"/>
      <c r="E7" s="394"/>
      <c r="F7" s="394"/>
      <c r="G7" s="394"/>
      <c r="H7" s="394"/>
      <c r="I7" s="394"/>
      <c r="J7" s="394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4" t="s">
        <v>743</v>
      </c>
      <c r="D9" s="394"/>
      <c r="E9" s="394"/>
      <c r="F9" s="394"/>
      <c r="G9" s="394"/>
      <c r="H9" s="394"/>
      <c r="I9" s="394"/>
      <c r="J9" s="394"/>
      <c r="K9" s="264"/>
    </row>
    <row r="10" spans="2:11" s="1" customFormat="1" ht="15" customHeight="1">
      <c r="B10" s="267"/>
      <c r="C10" s="266"/>
      <c r="D10" s="394" t="s">
        <v>744</v>
      </c>
      <c r="E10" s="394"/>
      <c r="F10" s="394"/>
      <c r="G10" s="394"/>
      <c r="H10" s="394"/>
      <c r="I10" s="394"/>
      <c r="J10" s="394"/>
      <c r="K10" s="264"/>
    </row>
    <row r="11" spans="2:11" s="1" customFormat="1" ht="15" customHeight="1">
      <c r="B11" s="267"/>
      <c r="C11" s="268"/>
      <c r="D11" s="394" t="s">
        <v>745</v>
      </c>
      <c r="E11" s="394"/>
      <c r="F11" s="394"/>
      <c r="G11" s="394"/>
      <c r="H11" s="394"/>
      <c r="I11" s="394"/>
      <c r="J11" s="394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746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4" t="s">
        <v>747</v>
      </c>
      <c r="E15" s="394"/>
      <c r="F15" s="394"/>
      <c r="G15" s="394"/>
      <c r="H15" s="394"/>
      <c r="I15" s="394"/>
      <c r="J15" s="394"/>
      <c r="K15" s="264"/>
    </row>
    <row r="16" spans="2:11" s="1" customFormat="1" ht="15" customHeight="1">
      <c r="B16" s="267"/>
      <c r="C16" s="268"/>
      <c r="D16" s="394" t="s">
        <v>748</v>
      </c>
      <c r="E16" s="394"/>
      <c r="F16" s="394"/>
      <c r="G16" s="394"/>
      <c r="H16" s="394"/>
      <c r="I16" s="394"/>
      <c r="J16" s="394"/>
      <c r="K16" s="264"/>
    </row>
    <row r="17" spans="2:11" s="1" customFormat="1" ht="15" customHeight="1">
      <c r="B17" s="267"/>
      <c r="C17" s="268"/>
      <c r="D17" s="394" t="s">
        <v>749</v>
      </c>
      <c r="E17" s="394"/>
      <c r="F17" s="394"/>
      <c r="G17" s="394"/>
      <c r="H17" s="394"/>
      <c r="I17" s="394"/>
      <c r="J17" s="394"/>
      <c r="K17" s="264"/>
    </row>
    <row r="18" spans="2:11" s="1" customFormat="1" ht="15" customHeight="1">
      <c r="B18" s="267"/>
      <c r="C18" s="268"/>
      <c r="D18" s="268"/>
      <c r="E18" s="270" t="s">
        <v>83</v>
      </c>
      <c r="F18" s="394" t="s">
        <v>750</v>
      </c>
      <c r="G18" s="394"/>
      <c r="H18" s="394"/>
      <c r="I18" s="394"/>
      <c r="J18" s="394"/>
      <c r="K18" s="264"/>
    </row>
    <row r="19" spans="2:11" s="1" customFormat="1" ht="15" customHeight="1">
      <c r="B19" s="267"/>
      <c r="C19" s="268"/>
      <c r="D19" s="268"/>
      <c r="E19" s="270" t="s">
        <v>751</v>
      </c>
      <c r="F19" s="394" t="s">
        <v>752</v>
      </c>
      <c r="G19" s="394"/>
      <c r="H19" s="394"/>
      <c r="I19" s="394"/>
      <c r="J19" s="394"/>
      <c r="K19" s="264"/>
    </row>
    <row r="20" spans="2:11" s="1" customFormat="1" ht="15" customHeight="1">
      <c r="B20" s="267"/>
      <c r="C20" s="268"/>
      <c r="D20" s="268"/>
      <c r="E20" s="270" t="s">
        <v>753</v>
      </c>
      <c r="F20" s="394" t="s">
        <v>754</v>
      </c>
      <c r="G20" s="394"/>
      <c r="H20" s="394"/>
      <c r="I20" s="394"/>
      <c r="J20" s="394"/>
      <c r="K20" s="264"/>
    </row>
    <row r="21" spans="2:11" s="1" customFormat="1" ht="15" customHeight="1">
      <c r="B21" s="267"/>
      <c r="C21" s="268"/>
      <c r="D21" s="268"/>
      <c r="E21" s="270" t="s">
        <v>96</v>
      </c>
      <c r="F21" s="394" t="s">
        <v>97</v>
      </c>
      <c r="G21" s="394"/>
      <c r="H21" s="394"/>
      <c r="I21" s="394"/>
      <c r="J21" s="394"/>
      <c r="K21" s="264"/>
    </row>
    <row r="22" spans="2:11" s="1" customFormat="1" ht="15" customHeight="1">
      <c r="B22" s="267"/>
      <c r="C22" s="268"/>
      <c r="D22" s="268"/>
      <c r="E22" s="270" t="s">
        <v>755</v>
      </c>
      <c r="F22" s="394" t="s">
        <v>756</v>
      </c>
      <c r="G22" s="394"/>
      <c r="H22" s="394"/>
      <c r="I22" s="394"/>
      <c r="J22" s="394"/>
      <c r="K22" s="264"/>
    </row>
    <row r="23" spans="2:11" s="1" customFormat="1" ht="15" customHeight="1">
      <c r="B23" s="267"/>
      <c r="C23" s="268"/>
      <c r="D23" s="268"/>
      <c r="E23" s="270" t="s">
        <v>757</v>
      </c>
      <c r="F23" s="394" t="s">
        <v>758</v>
      </c>
      <c r="G23" s="394"/>
      <c r="H23" s="394"/>
      <c r="I23" s="394"/>
      <c r="J23" s="394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4" t="s">
        <v>759</v>
      </c>
      <c r="D25" s="394"/>
      <c r="E25" s="394"/>
      <c r="F25" s="394"/>
      <c r="G25" s="394"/>
      <c r="H25" s="394"/>
      <c r="I25" s="394"/>
      <c r="J25" s="394"/>
      <c r="K25" s="264"/>
    </row>
    <row r="26" spans="2:11" s="1" customFormat="1" ht="15" customHeight="1">
      <c r="B26" s="267"/>
      <c r="C26" s="394" t="s">
        <v>760</v>
      </c>
      <c r="D26" s="394"/>
      <c r="E26" s="394"/>
      <c r="F26" s="394"/>
      <c r="G26" s="394"/>
      <c r="H26" s="394"/>
      <c r="I26" s="394"/>
      <c r="J26" s="394"/>
      <c r="K26" s="264"/>
    </row>
    <row r="27" spans="2:11" s="1" customFormat="1" ht="15" customHeight="1">
      <c r="B27" s="267"/>
      <c r="C27" s="266"/>
      <c r="D27" s="394" t="s">
        <v>761</v>
      </c>
      <c r="E27" s="394"/>
      <c r="F27" s="394"/>
      <c r="G27" s="394"/>
      <c r="H27" s="394"/>
      <c r="I27" s="394"/>
      <c r="J27" s="394"/>
      <c r="K27" s="264"/>
    </row>
    <row r="28" spans="2:11" s="1" customFormat="1" ht="15" customHeight="1">
      <c r="B28" s="267"/>
      <c r="C28" s="268"/>
      <c r="D28" s="394" t="s">
        <v>762</v>
      </c>
      <c r="E28" s="394"/>
      <c r="F28" s="394"/>
      <c r="G28" s="394"/>
      <c r="H28" s="394"/>
      <c r="I28" s="394"/>
      <c r="J28" s="394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4" t="s">
        <v>763</v>
      </c>
      <c r="E30" s="394"/>
      <c r="F30" s="394"/>
      <c r="G30" s="394"/>
      <c r="H30" s="394"/>
      <c r="I30" s="394"/>
      <c r="J30" s="394"/>
      <c r="K30" s="264"/>
    </row>
    <row r="31" spans="2:11" s="1" customFormat="1" ht="15" customHeight="1">
      <c r="B31" s="267"/>
      <c r="C31" s="268"/>
      <c r="D31" s="394" t="s">
        <v>764</v>
      </c>
      <c r="E31" s="394"/>
      <c r="F31" s="394"/>
      <c r="G31" s="394"/>
      <c r="H31" s="394"/>
      <c r="I31" s="394"/>
      <c r="J31" s="394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4" t="s">
        <v>765</v>
      </c>
      <c r="E33" s="394"/>
      <c r="F33" s="394"/>
      <c r="G33" s="394"/>
      <c r="H33" s="394"/>
      <c r="I33" s="394"/>
      <c r="J33" s="394"/>
      <c r="K33" s="264"/>
    </row>
    <row r="34" spans="2:11" s="1" customFormat="1" ht="15" customHeight="1">
      <c r="B34" s="267"/>
      <c r="C34" s="268"/>
      <c r="D34" s="394" t="s">
        <v>766</v>
      </c>
      <c r="E34" s="394"/>
      <c r="F34" s="394"/>
      <c r="G34" s="394"/>
      <c r="H34" s="394"/>
      <c r="I34" s="394"/>
      <c r="J34" s="394"/>
      <c r="K34" s="264"/>
    </row>
    <row r="35" spans="2:11" s="1" customFormat="1" ht="15" customHeight="1">
      <c r="B35" s="267"/>
      <c r="C35" s="268"/>
      <c r="D35" s="394" t="s">
        <v>767</v>
      </c>
      <c r="E35" s="394"/>
      <c r="F35" s="394"/>
      <c r="G35" s="394"/>
      <c r="H35" s="394"/>
      <c r="I35" s="394"/>
      <c r="J35" s="394"/>
      <c r="K35" s="264"/>
    </row>
    <row r="36" spans="2:11" s="1" customFormat="1" ht="15" customHeight="1">
      <c r="B36" s="267"/>
      <c r="C36" s="268"/>
      <c r="D36" s="266"/>
      <c r="E36" s="269" t="s">
        <v>117</v>
      </c>
      <c r="F36" s="266"/>
      <c r="G36" s="394" t="s">
        <v>768</v>
      </c>
      <c r="H36" s="394"/>
      <c r="I36" s="394"/>
      <c r="J36" s="394"/>
      <c r="K36" s="264"/>
    </row>
    <row r="37" spans="2:11" s="1" customFormat="1" ht="30.75" customHeight="1">
      <c r="B37" s="267"/>
      <c r="C37" s="268"/>
      <c r="D37" s="266"/>
      <c r="E37" s="269" t="s">
        <v>769</v>
      </c>
      <c r="F37" s="266"/>
      <c r="G37" s="394" t="s">
        <v>770</v>
      </c>
      <c r="H37" s="394"/>
      <c r="I37" s="394"/>
      <c r="J37" s="394"/>
      <c r="K37" s="264"/>
    </row>
    <row r="38" spans="2:11" s="1" customFormat="1" ht="15" customHeight="1">
      <c r="B38" s="267"/>
      <c r="C38" s="268"/>
      <c r="D38" s="266"/>
      <c r="E38" s="269" t="s">
        <v>57</v>
      </c>
      <c r="F38" s="266"/>
      <c r="G38" s="394" t="s">
        <v>771</v>
      </c>
      <c r="H38" s="394"/>
      <c r="I38" s="394"/>
      <c r="J38" s="394"/>
      <c r="K38" s="264"/>
    </row>
    <row r="39" spans="2:11" s="1" customFormat="1" ht="15" customHeight="1">
      <c r="B39" s="267"/>
      <c r="C39" s="268"/>
      <c r="D39" s="266"/>
      <c r="E39" s="269" t="s">
        <v>58</v>
      </c>
      <c r="F39" s="266"/>
      <c r="G39" s="394" t="s">
        <v>772</v>
      </c>
      <c r="H39" s="394"/>
      <c r="I39" s="394"/>
      <c r="J39" s="394"/>
      <c r="K39" s="264"/>
    </row>
    <row r="40" spans="2:11" s="1" customFormat="1" ht="15" customHeight="1">
      <c r="B40" s="267"/>
      <c r="C40" s="268"/>
      <c r="D40" s="266"/>
      <c r="E40" s="269" t="s">
        <v>118</v>
      </c>
      <c r="F40" s="266"/>
      <c r="G40" s="394" t="s">
        <v>773</v>
      </c>
      <c r="H40" s="394"/>
      <c r="I40" s="394"/>
      <c r="J40" s="394"/>
      <c r="K40" s="264"/>
    </row>
    <row r="41" spans="2:11" s="1" customFormat="1" ht="15" customHeight="1">
      <c r="B41" s="267"/>
      <c r="C41" s="268"/>
      <c r="D41" s="266"/>
      <c r="E41" s="269" t="s">
        <v>119</v>
      </c>
      <c r="F41" s="266"/>
      <c r="G41" s="394" t="s">
        <v>774</v>
      </c>
      <c r="H41" s="394"/>
      <c r="I41" s="394"/>
      <c r="J41" s="394"/>
      <c r="K41" s="264"/>
    </row>
    <row r="42" spans="2:11" s="1" customFormat="1" ht="15" customHeight="1">
      <c r="B42" s="267"/>
      <c r="C42" s="268"/>
      <c r="D42" s="266"/>
      <c r="E42" s="269" t="s">
        <v>775</v>
      </c>
      <c r="F42" s="266"/>
      <c r="G42" s="394" t="s">
        <v>776</v>
      </c>
      <c r="H42" s="394"/>
      <c r="I42" s="394"/>
      <c r="J42" s="394"/>
      <c r="K42" s="264"/>
    </row>
    <row r="43" spans="2:11" s="1" customFormat="1" ht="15" customHeight="1">
      <c r="B43" s="267"/>
      <c r="C43" s="268"/>
      <c r="D43" s="266"/>
      <c r="E43" s="269"/>
      <c r="F43" s="266"/>
      <c r="G43" s="394" t="s">
        <v>777</v>
      </c>
      <c r="H43" s="394"/>
      <c r="I43" s="394"/>
      <c r="J43" s="394"/>
      <c r="K43" s="264"/>
    </row>
    <row r="44" spans="2:11" s="1" customFormat="1" ht="15" customHeight="1">
      <c r="B44" s="267"/>
      <c r="C44" s="268"/>
      <c r="D44" s="266"/>
      <c r="E44" s="269" t="s">
        <v>778</v>
      </c>
      <c r="F44" s="266"/>
      <c r="G44" s="394" t="s">
        <v>779</v>
      </c>
      <c r="H44" s="394"/>
      <c r="I44" s="394"/>
      <c r="J44" s="394"/>
      <c r="K44" s="264"/>
    </row>
    <row r="45" spans="2:11" s="1" customFormat="1" ht="15" customHeight="1">
      <c r="B45" s="267"/>
      <c r="C45" s="268"/>
      <c r="D45" s="266"/>
      <c r="E45" s="269" t="s">
        <v>121</v>
      </c>
      <c r="F45" s="266"/>
      <c r="G45" s="394" t="s">
        <v>780</v>
      </c>
      <c r="H45" s="394"/>
      <c r="I45" s="394"/>
      <c r="J45" s="394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4" t="s">
        <v>781</v>
      </c>
      <c r="E47" s="394"/>
      <c r="F47" s="394"/>
      <c r="G47" s="394"/>
      <c r="H47" s="394"/>
      <c r="I47" s="394"/>
      <c r="J47" s="394"/>
      <c r="K47" s="264"/>
    </row>
    <row r="48" spans="2:11" s="1" customFormat="1" ht="15" customHeight="1">
      <c r="B48" s="267"/>
      <c r="C48" s="268"/>
      <c r="D48" s="268"/>
      <c r="E48" s="394" t="s">
        <v>782</v>
      </c>
      <c r="F48" s="394"/>
      <c r="G48" s="394"/>
      <c r="H48" s="394"/>
      <c r="I48" s="394"/>
      <c r="J48" s="394"/>
      <c r="K48" s="264"/>
    </row>
    <row r="49" spans="2:11" s="1" customFormat="1" ht="15" customHeight="1">
      <c r="B49" s="267"/>
      <c r="C49" s="268"/>
      <c r="D49" s="268"/>
      <c r="E49" s="394" t="s">
        <v>783</v>
      </c>
      <c r="F49" s="394"/>
      <c r="G49" s="394"/>
      <c r="H49" s="394"/>
      <c r="I49" s="394"/>
      <c r="J49" s="394"/>
      <c r="K49" s="264"/>
    </row>
    <row r="50" spans="2:11" s="1" customFormat="1" ht="15" customHeight="1">
      <c r="B50" s="267"/>
      <c r="C50" s="268"/>
      <c r="D50" s="268"/>
      <c r="E50" s="394" t="s">
        <v>784</v>
      </c>
      <c r="F50" s="394"/>
      <c r="G50" s="394"/>
      <c r="H50" s="394"/>
      <c r="I50" s="394"/>
      <c r="J50" s="394"/>
      <c r="K50" s="264"/>
    </row>
    <row r="51" spans="2:11" s="1" customFormat="1" ht="15" customHeight="1">
      <c r="B51" s="267"/>
      <c r="C51" s="268"/>
      <c r="D51" s="394" t="s">
        <v>785</v>
      </c>
      <c r="E51" s="394"/>
      <c r="F51" s="394"/>
      <c r="G51" s="394"/>
      <c r="H51" s="394"/>
      <c r="I51" s="394"/>
      <c r="J51" s="394"/>
      <c r="K51" s="264"/>
    </row>
    <row r="52" spans="2:11" s="1" customFormat="1" ht="25.5" customHeight="1">
      <c r="B52" s="263"/>
      <c r="C52" s="395" t="s">
        <v>786</v>
      </c>
      <c r="D52" s="395"/>
      <c r="E52" s="395"/>
      <c r="F52" s="395"/>
      <c r="G52" s="395"/>
      <c r="H52" s="395"/>
      <c r="I52" s="395"/>
      <c r="J52" s="395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4" t="s">
        <v>787</v>
      </c>
      <c r="D54" s="394"/>
      <c r="E54" s="394"/>
      <c r="F54" s="394"/>
      <c r="G54" s="394"/>
      <c r="H54" s="394"/>
      <c r="I54" s="394"/>
      <c r="J54" s="394"/>
      <c r="K54" s="264"/>
    </row>
    <row r="55" spans="2:11" s="1" customFormat="1" ht="15" customHeight="1">
      <c r="B55" s="263"/>
      <c r="C55" s="394" t="s">
        <v>788</v>
      </c>
      <c r="D55" s="394"/>
      <c r="E55" s="394"/>
      <c r="F55" s="394"/>
      <c r="G55" s="394"/>
      <c r="H55" s="394"/>
      <c r="I55" s="394"/>
      <c r="J55" s="394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4" t="s">
        <v>789</v>
      </c>
      <c r="D57" s="394"/>
      <c r="E57" s="394"/>
      <c r="F57" s="394"/>
      <c r="G57" s="394"/>
      <c r="H57" s="394"/>
      <c r="I57" s="394"/>
      <c r="J57" s="394"/>
      <c r="K57" s="264"/>
    </row>
    <row r="58" spans="2:11" s="1" customFormat="1" ht="15" customHeight="1">
      <c r="B58" s="263"/>
      <c r="C58" s="268"/>
      <c r="D58" s="394" t="s">
        <v>790</v>
      </c>
      <c r="E58" s="394"/>
      <c r="F58" s="394"/>
      <c r="G58" s="394"/>
      <c r="H58" s="394"/>
      <c r="I58" s="394"/>
      <c r="J58" s="394"/>
      <c r="K58" s="264"/>
    </row>
    <row r="59" spans="2:11" s="1" customFormat="1" ht="15" customHeight="1">
      <c r="B59" s="263"/>
      <c r="C59" s="268"/>
      <c r="D59" s="394" t="s">
        <v>791</v>
      </c>
      <c r="E59" s="394"/>
      <c r="F59" s="394"/>
      <c r="G59" s="394"/>
      <c r="H59" s="394"/>
      <c r="I59" s="394"/>
      <c r="J59" s="394"/>
      <c r="K59" s="264"/>
    </row>
    <row r="60" spans="2:11" s="1" customFormat="1" ht="15" customHeight="1">
      <c r="B60" s="263"/>
      <c r="C60" s="268"/>
      <c r="D60" s="394" t="s">
        <v>792</v>
      </c>
      <c r="E60" s="394"/>
      <c r="F60" s="394"/>
      <c r="G60" s="394"/>
      <c r="H60" s="394"/>
      <c r="I60" s="394"/>
      <c r="J60" s="394"/>
      <c r="K60" s="264"/>
    </row>
    <row r="61" spans="2:11" s="1" customFormat="1" ht="15" customHeight="1">
      <c r="B61" s="263"/>
      <c r="C61" s="268"/>
      <c r="D61" s="394" t="s">
        <v>793</v>
      </c>
      <c r="E61" s="394"/>
      <c r="F61" s="394"/>
      <c r="G61" s="394"/>
      <c r="H61" s="394"/>
      <c r="I61" s="394"/>
      <c r="J61" s="394"/>
      <c r="K61" s="264"/>
    </row>
    <row r="62" spans="2:11" s="1" customFormat="1" ht="15" customHeight="1">
      <c r="B62" s="263"/>
      <c r="C62" s="268"/>
      <c r="D62" s="397" t="s">
        <v>794</v>
      </c>
      <c r="E62" s="397"/>
      <c r="F62" s="397"/>
      <c r="G62" s="397"/>
      <c r="H62" s="397"/>
      <c r="I62" s="397"/>
      <c r="J62" s="397"/>
      <c r="K62" s="264"/>
    </row>
    <row r="63" spans="2:11" s="1" customFormat="1" ht="15" customHeight="1">
      <c r="B63" s="263"/>
      <c r="C63" s="268"/>
      <c r="D63" s="394" t="s">
        <v>795</v>
      </c>
      <c r="E63" s="394"/>
      <c r="F63" s="394"/>
      <c r="G63" s="394"/>
      <c r="H63" s="394"/>
      <c r="I63" s="394"/>
      <c r="J63" s="394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4" t="s">
        <v>796</v>
      </c>
      <c r="E65" s="394"/>
      <c r="F65" s="394"/>
      <c r="G65" s="394"/>
      <c r="H65" s="394"/>
      <c r="I65" s="394"/>
      <c r="J65" s="394"/>
      <c r="K65" s="264"/>
    </row>
    <row r="66" spans="2:11" s="1" customFormat="1" ht="15" customHeight="1">
      <c r="B66" s="263"/>
      <c r="C66" s="268"/>
      <c r="D66" s="397" t="s">
        <v>797</v>
      </c>
      <c r="E66" s="397"/>
      <c r="F66" s="397"/>
      <c r="G66" s="397"/>
      <c r="H66" s="397"/>
      <c r="I66" s="397"/>
      <c r="J66" s="397"/>
      <c r="K66" s="264"/>
    </row>
    <row r="67" spans="2:11" s="1" customFormat="1" ht="15" customHeight="1">
      <c r="B67" s="263"/>
      <c r="C67" s="268"/>
      <c r="D67" s="394" t="s">
        <v>798</v>
      </c>
      <c r="E67" s="394"/>
      <c r="F67" s="394"/>
      <c r="G67" s="394"/>
      <c r="H67" s="394"/>
      <c r="I67" s="394"/>
      <c r="J67" s="394"/>
      <c r="K67" s="264"/>
    </row>
    <row r="68" spans="2:11" s="1" customFormat="1" ht="15" customHeight="1">
      <c r="B68" s="263"/>
      <c r="C68" s="268"/>
      <c r="D68" s="394" t="s">
        <v>799</v>
      </c>
      <c r="E68" s="394"/>
      <c r="F68" s="394"/>
      <c r="G68" s="394"/>
      <c r="H68" s="394"/>
      <c r="I68" s="394"/>
      <c r="J68" s="394"/>
      <c r="K68" s="264"/>
    </row>
    <row r="69" spans="2:11" s="1" customFormat="1" ht="15" customHeight="1">
      <c r="B69" s="263"/>
      <c r="C69" s="268"/>
      <c r="D69" s="394" t="s">
        <v>800</v>
      </c>
      <c r="E69" s="394"/>
      <c r="F69" s="394"/>
      <c r="G69" s="394"/>
      <c r="H69" s="394"/>
      <c r="I69" s="394"/>
      <c r="J69" s="394"/>
      <c r="K69" s="264"/>
    </row>
    <row r="70" spans="2:11" s="1" customFormat="1" ht="15" customHeight="1">
      <c r="B70" s="263"/>
      <c r="C70" s="268"/>
      <c r="D70" s="394" t="s">
        <v>801</v>
      </c>
      <c r="E70" s="394"/>
      <c r="F70" s="394"/>
      <c r="G70" s="394"/>
      <c r="H70" s="394"/>
      <c r="I70" s="394"/>
      <c r="J70" s="394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98" t="s">
        <v>802</v>
      </c>
      <c r="D75" s="398"/>
      <c r="E75" s="398"/>
      <c r="F75" s="398"/>
      <c r="G75" s="398"/>
      <c r="H75" s="398"/>
      <c r="I75" s="398"/>
      <c r="J75" s="398"/>
      <c r="K75" s="281"/>
    </row>
    <row r="76" spans="2:11" s="1" customFormat="1" ht="17.25" customHeight="1">
      <c r="B76" s="280"/>
      <c r="C76" s="282" t="s">
        <v>803</v>
      </c>
      <c r="D76" s="282"/>
      <c r="E76" s="282"/>
      <c r="F76" s="282" t="s">
        <v>804</v>
      </c>
      <c r="G76" s="283"/>
      <c r="H76" s="282" t="s">
        <v>58</v>
      </c>
      <c r="I76" s="282" t="s">
        <v>61</v>
      </c>
      <c r="J76" s="282" t="s">
        <v>805</v>
      </c>
      <c r="K76" s="281"/>
    </row>
    <row r="77" spans="2:11" s="1" customFormat="1" ht="17.25" customHeight="1">
      <c r="B77" s="280"/>
      <c r="C77" s="284" t="s">
        <v>806</v>
      </c>
      <c r="D77" s="284"/>
      <c r="E77" s="284"/>
      <c r="F77" s="285" t="s">
        <v>807</v>
      </c>
      <c r="G77" s="286"/>
      <c r="H77" s="284"/>
      <c r="I77" s="284"/>
      <c r="J77" s="284" t="s">
        <v>808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57</v>
      </c>
      <c r="D79" s="289"/>
      <c r="E79" s="289"/>
      <c r="F79" s="290" t="s">
        <v>809</v>
      </c>
      <c r="G79" s="291"/>
      <c r="H79" s="269" t="s">
        <v>810</v>
      </c>
      <c r="I79" s="269" t="s">
        <v>811</v>
      </c>
      <c r="J79" s="269">
        <v>20</v>
      </c>
      <c r="K79" s="281"/>
    </row>
    <row r="80" spans="2:11" s="1" customFormat="1" ht="15" customHeight="1">
      <c r="B80" s="280"/>
      <c r="C80" s="269" t="s">
        <v>812</v>
      </c>
      <c r="D80" s="269"/>
      <c r="E80" s="269"/>
      <c r="F80" s="290" t="s">
        <v>809</v>
      </c>
      <c r="G80" s="291"/>
      <c r="H80" s="269" t="s">
        <v>813</v>
      </c>
      <c r="I80" s="269" t="s">
        <v>811</v>
      </c>
      <c r="J80" s="269">
        <v>120</v>
      </c>
      <c r="K80" s="281"/>
    </row>
    <row r="81" spans="2:11" s="1" customFormat="1" ht="15" customHeight="1">
      <c r="B81" s="292"/>
      <c r="C81" s="269" t="s">
        <v>814</v>
      </c>
      <c r="D81" s="269"/>
      <c r="E81" s="269"/>
      <c r="F81" s="290" t="s">
        <v>815</v>
      </c>
      <c r="G81" s="291"/>
      <c r="H81" s="269" t="s">
        <v>816</v>
      </c>
      <c r="I81" s="269" t="s">
        <v>811</v>
      </c>
      <c r="J81" s="269">
        <v>50</v>
      </c>
      <c r="K81" s="281"/>
    </row>
    <row r="82" spans="2:11" s="1" customFormat="1" ht="15" customHeight="1">
      <c r="B82" s="292"/>
      <c r="C82" s="269" t="s">
        <v>817</v>
      </c>
      <c r="D82" s="269"/>
      <c r="E82" s="269"/>
      <c r="F82" s="290" t="s">
        <v>809</v>
      </c>
      <c r="G82" s="291"/>
      <c r="H82" s="269" t="s">
        <v>818</v>
      </c>
      <c r="I82" s="269" t="s">
        <v>819</v>
      </c>
      <c r="J82" s="269"/>
      <c r="K82" s="281"/>
    </row>
    <row r="83" spans="2:11" s="1" customFormat="1" ht="15" customHeight="1">
      <c r="B83" s="292"/>
      <c r="C83" s="293" t="s">
        <v>820</v>
      </c>
      <c r="D83" s="293"/>
      <c r="E83" s="293"/>
      <c r="F83" s="294" t="s">
        <v>815</v>
      </c>
      <c r="G83" s="293"/>
      <c r="H83" s="293" t="s">
        <v>821</v>
      </c>
      <c r="I83" s="293" t="s">
        <v>811</v>
      </c>
      <c r="J83" s="293">
        <v>15</v>
      </c>
      <c r="K83" s="281"/>
    </row>
    <row r="84" spans="2:11" s="1" customFormat="1" ht="15" customHeight="1">
      <c r="B84" s="292"/>
      <c r="C84" s="293" t="s">
        <v>822</v>
      </c>
      <c r="D84" s="293"/>
      <c r="E84" s="293"/>
      <c r="F84" s="294" t="s">
        <v>815</v>
      </c>
      <c r="G84" s="293"/>
      <c r="H84" s="293" t="s">
        <v>823</v>
      </c>
      <c r="I84" s="293" t="s">
        <v>811</v>
      </c>
      <c r="J84" s="293">
        <v>15</v>
      </c>
      <c r="K84" s="281"/>
    </row>
    <row r="85" spans="2:11" s="1" customFormat="1" ht="15" customHeight="1">
      <c r="B85" s="292"/>
      <c r="C85" s="293" t="s">
        <v>824</v>
      </c>
      <c r="D85" s="293"/>
      <c r="E85" s="293"/>
      <c r="F85" s="294" t="s">
        <v>815</v>
      </c>
      <c r="G85" s="293"/>
      <c r="H85" s="293" t="s">
        <v>825</v>
      </c>
      <c r="I85" s="293" t="s">
        <v>811</v>
      </c>
      <c r="J85" s="293">
        <v>20</v>
      </c>
      <c r="K85" s="281"/>
    </row>
    <row r="86" spans="2:11" s="1" customFormat="1" ht="15" customHeight="1">
      <c r="B86" s="292"/>
      <c r="C86" s="293" t="s">
        <v>826</v>
      </c>
      <c r="D86" s="293"/>
      <c r="E86" s="293"/>
      <c r="F86" s="294" t="s">
        <v>815</v>
      </c>
      <c r="G86" s="293"/>
      <c r="H86" s="293" t="s">
        <v>827</v>
      </c>
      <c r="I86" s="293" t="s">
        <v>811</v>
      </c>
      <c r="J86" s="293">
        <v>20</v>
      </c>
      <c r="K86" s="281"/>
    </row>
    <row r="87" spans="2:11" s="1" customFormat="1" ht="15" customHeight="1">
      <c r="B87" s="292"/>
      <c r="C87" s="269" t="s">
        <v>828</v>
      </c>
      <c r="D87" s="269"/>
      <c r="E87" s="269"/>
      <c r="F87" s="290" t="s">
        <v>815</v>
      </c>
      <c r="G87" s="291"/>
      <c r="H87" s="269" t="s">
        <v>829</v>
      </c>
      <c r="I87" s="269" t="s">
        <v>811</v>
      </c>
      <c r="J87" s="269">
        <v>50</v>
      </c>
      <c r="K87" s="281"/>
    </row>
    <row r="88" spans="2:11" s="1" customFormat="1" ht="15" customHeight="1">
      <c r="B88" s="292"/>
      <c r="C88" s="269" t="s">
        <v>830</v>
      </c>
      <c r="D88" s="269"/>
      <c r="E88" s="269"/>
      <c r="F88" s="290" t="s">
        <v>815</v>
      </c>
      <c r="G88" s="291"/>
      <c r="H88" s="269" t="s">
        <v>831</v>
      </c>
      <c r="I88" s="269" t="s">
        <v>811</v>
      </c>
      <c r="J88" s="269">
        <v>20</v>
      </c>
      <c r="K88" s="281"/>
    </row>
    <row r="89" spans="2:11" s="1" customFormat="1" ht="15" customHeight="1">
      <c r="B89" s="292"/>
      <c r="C89" s="269" t="s">
        <v>832</v>
      </c>
      <c r="D89" s="269"/>
      <c r="E89" s="269"/>
      <c r="F89" s="290" t="s">
        <v>815</v>
      </c>
      <c r="G89" s="291"/>
      <c r="H89" s="269" t="s">
        <v>833</v>
      </c>
      <c r="I89" s="269" t="s">
        <v>811</v>
      </c>
      <c r="J89" s="269">
        <v>20</v>
      </c>
      <c r="K89" s="281"/>
    </row>
    <row r="90" spans="2:11" s="1" customFormat="1" ht="15" customHeight="1">
      <c r="B90" s="292"/>
      <c r="C90" s="269" t="s">
        <v>834</v>
      </c>
      <c r="D90" s="269"/>
      <c r="E90" s="269"/>
      <c r="F90" s="290" t="s">
        <v>815</v>
      </c>
      <c r="G90" s="291"/>
      <c r="H90" s="269" t="s">
        <v>835</v>
      </c>
      <c r="I90" s="269" t="s">
        <v>811</v>
      </c>
      <c r="J90" s="269">
        <v>50</v>
      </c>
      <c r="K90" s="281"/>
    </row>
    <row r="91" spans="2:11" s="1" customFormat="1" ht="15" customHeight="1">
      <c r="B91" s="292"/>
      <c r="C91" s="269" t="s">
        <v>836</v>
      </c>
      <c r="D91" s="269"/>
      <c r="E91" s="269"/>
      <c r="F91" s="290" t="s">
        <v>815</v>
      </c>
      <c r="G91" s="291"/>
      <c r="H91" s="269" t="s">
        <v>836</v>
      </c>
      <c r="I91" s="269" t="s">
        <v>811</v>
      </c>
      <c r="J91" s="269">
        <v>50</v>
      </c>
      <c r="K91" s="281"/>
    </row>
    <row r="92" spans="2:11" s="1" customFormat="1" ht="15" customHeight="1">
      <c r="B92" s="292"/>
      <c r="C92" s="269" t="s">
        <v>837</v>
      </c>
      <c r="D92" s="269"/>
      <c r="E92" s="269"/>
      <c r="F92" s="290" t="s">
        <v>815</v>
      </c>
      <c r="G92" s="291"/>
      <c r="H92" s="269" t="s">
        <v>838</v>
      </c>
      <c r="I92" s="269" t="s">
        <v>811</v>
      </c>
      <c r="J92" s="269">
        <v>255</v>
      </c>
      <c r="K92" s="281"/>
    </row>
    <row r="93" spans="2:11" s="1" customFormat="1" ht="15" customHeight="1">
      <c r="B93" s="292"/>
      <c r="C93" s="269" t="s">
        <v>839</v>
      </c>
      <c r="D93" s="269"/>
      <c r="E93" s="269"/>
      <c r="F93" s="290" t="s">
        <v>809</v>
      </c>
      <c r="G93" s="291"/>
      <c r="H93" s="269" t="s">
        <v>840</v>
      </c>
      <c r="I93" s="269" t="s">
        <v>841</v>
      </c>
      <c r="J93" s="269"/>
      <c r="K93" s="281"/>
    </row>
    <row r="94" spans="2:11" s="1" customFormat="1" ht="15" customHeight="1">
      <c r="B94" s="292"/>
      <c r="C94" s="269" t="s">
        <v>842</v>
      </c>
      <c r="D94" s="269"/>
      <c r="E94" s="269"/>
      <c r="F94" s="290" t="s">
        <v>809</v>
      </c>
      <c r="G94" s="291"/>
      <c r="H94" s="269" t="s">
        <v>843</v>
      </c>
      <c r="I94" s="269" t="s">
        <v>844</v>
      </c>
      <c r="J94" s="269"/>
      <c r="K94" s="281"/>
    </row>
    <row r="95" spans="2:11" s="1" customFormat="1" ht="15" customHeight="1">
      <c r="B95" s="292"/>
      <c r="C95" s="269" t="s">
        <v>845</v>
      </c>
      <c r="D95" s="269"/>
      <c r="E95" s="269"/>
      <c r="F95" s="290" t="s">
        <v>809</v>
      </c>
      <c r="G95" s="291"/>
      <c r="H95" s="269" t="s">
        <v>845</v>
      </c>
      <c r="I95" s="269" t="s">
        <v>844</v>
      </c>
      <c r="J95" s="269"/>
      <c r="K95" s="281"/>
    </row>
    <row r="96" spans="2:11" s="1" customFormat="1" ht="15" customHeight="1">
      <c r="B96" s="292"/>
      <c r="C96" s="269" t="s">
        <v>42</v>
      </c>
      <c r="D96" s="269"/>
      <c r="E96" s="269"/>
      <c r="F96" s="290" t="s">
        <v>809</v>
      </c>
      <c r="G96" s="291"/>
      <c r="H96" s="269" t="s">
        <v>846</v>
      </c>
      <c r="I96" s="269" t="s">
        <v>844</v>
      </c>
      <c r="J96" s="269"/>
      <c r="K96" s="281"/>
    </row>
    <row r="97" spans="2:11" s="1" customFormat="1" ht="15" customHeight="1">
      <c r="B97" s="292"/>
      <c r="C97" s="269" t="s">
        <v>52</v>
      </c>
      <c r="D97" s="269"/>
      <c r="E97" s="269"/>
      <c r="F97" s="290" t="s">
        <v>809</v>
      </c>
      <c r="G97" s="291"/>
      <c r="H97" s="269" t="s">
        <v>847</v>
      </c>
      <c r="I97" s="269" t="s">
        <v>844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98" t="s">
        <v>848</v>
      </c>
      <c r="D102" s="398"/>
      <c r="E102" s="398"/>
      <c r="F102" s="398"/>
      <c r="G102" s="398"/>
      <c r="H102" s="398"/>
      <c r="I102" s="398"/>
      <c r="J102" s="398"/>
      <c r="K102" s="281"/>
    </row>
    <row r="103" spans="2:11" s="1" customFormat="1" ht="17.25" customHeight="1">
      <c r="B103" s="280"/>
      <c r="C103" s="282" t="s">
        <v>803</v>
      </c>
      <c r="D103" s="282"/>
      <c r="E103" s="282"/>
      <c r="F103" s="282" t="s">
        <v>804</v>
      </c>
      <c r="G103" s="283"/>
      <c r="H103" s="282" t="s">
        <v>58</v>
      </c>
      <c r="I103" s="282" t="s">
        <v>61</v>
      </c>
      <c r="J103" s="282" t="s">
        <v>805</v>
      </c>
      <c r="K103" s="281"/>
    </row>
    <row r="104" spans="2:11" s="1" customFormat="1" ht="17.25" customHeight="1">
      <c r="B104" s="280"/>
      <c r="C104" s="284" t="s">
        <v>806</v>
      </c>
      <c r="D104" s="284"/>
      <c r="E104" s="284"/>
      <c r="F104" s="285" t="s">
        <v>807</v>
      </c>
      <c r="G104" s="286"/>
      <c r="H104" s="284"/>
      <c r="I104" s="284"/>
      <c r="J104" s="284" t="s">
        <v>808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57</v>
      </c>
      <c r="D106" s="289"/>
      <c r="E106" s="289"/>
      <c r="F106" s="290" t="s">
        <v>809</v>
      </c>
      <c r="G106" s="269"/>
      <c r="H106" s="269" t="s">
        <v>849</v>
      </c>
      <c r="I106" s="269" t="s">
        <v>811</v>
      </c>
      <c r="J106" s="269">
        <v>20</v>
      </c>
      <c r="K106" s="281"/>
    </row>
    <row r="107" spans="2:11" s="1" customFormat="1" ht="15" customHeight="1">
      <c r="B107" s="280"/>
      <c r="C107" s="269" t="s">
        <v>812</v>
      </c>
      <c r="D107" s="269"/>
      <c r="E107" s="269"/>
      <c r="F107" s="290" t="s">
        <v>809</v>
      </c>
      <c r="G107" s="269"/>
      <c r="H107" s="269" t="s">
        <v>849</v>
      </c>
      <c r="I107" s="269" t="s">
        <v>811</v>
      </c>
      <c r="J107" s="269">
        <v>120</v>
      </c>
      <c r="K107" s="281"/>
    </row>
    <row r="108" spans="2:11" s="1" customFormat="1" ht="15" customHeight="1">
      <c r="B108" s="292"/>
      <c r="C108" s="269" t="s">
        <v>814</v>
      </c>
      <c r="D108" s="269"/>
      <c r="E108" s="269"/>
      <c r="F108" s="290" t="s">
        <v>815</v>
      </c>
      <c r="G108" s="269"/>
      <c r="H108" s="269" t="s">
        <v>849</v>
      </c>
      <c r="I108" s="269" t="s">
        <v>811</v>
      </c>
      <c r="J108" s="269">
        <v>50</v>
      </c>
      <c r="K108" s="281"/>
    </row>
    <row r="109" spans="2:11" s="1" customFormat="1" ht="15" customHeight="1">
      <c r="B109" s="292"/>
      <c r="C109" s="269" t="s">
        <v>817</v>
      </c>
      <c r="D109" s="269"/>
      <c r="E109" s="269"/>
      <c r="F109" s="290" t="s">
        <v>809</v>
      </c>
      <c r="G109" s="269"/>
      <c r="H109" s="269" t="s">
        <v>849</v>
      </c>
      <c r="I109" s="269" t="s">
        <v>819</v>
      </c>
      <c r="J109" s="269"/>
      <c r="K109" s="281"/>
    </row>
    <row r="110" spans="2:11" s="1" customFormat="1" ht="15" customHeight="1">
      <c r="B110" s="292"/>
      <c r="C110" s="269" t="s">
        <v>828</v>
      </c>
      <c r="D110" s="269"/>
      <c r="E110" s="269"/>
      <c r="F110" s="290" t="s">
        <v>815</v>
      </c>
      <c r="G110" s="269"/>
      <c r="H110" s="269" t="s">
        <v>849</v>
      </c>
      <c r="I110" s="269" t="s">
        <v>811</v>
      </c>
      <c r="J110" s="269">
        <v>50</v>
      </c>
      <c r="K110" s="281"/>
    </row>
    <row r="111" spans="2:11" s="1" customFormat="1" ht="15" customHeight="1">
      <c r="B111" s="292"/>
      <c r="C111" s="269" t="s">
        <v>836</v>
      </c>
      <c r="D111" s="269"/>
      <c r="E111" s="269"/>
      <c r="F111" s="290" t="s">
        <v>815</v>
      </c>
      <c r="G111" s="269"/>
      <c r="H111" s="269" t="s">
        <v>849</v>
      </c>
      <c r="I111" s="269" t="s">
        <v>811</v>
      </c>
      <c r="J111" s="269">
        <v>50</v>
      </c>
      <c r="K111" s="281"/>
    </row>
    <row r="112" spans="2:11" s="1" customFormat="1" ht="15" customHeight="1">
      <c r="B112" s="292"/>
      <c r="C112" s="269" t="s">
        <v>834</v>
      </c>
      <c r="D112" s="269"/>
      <c r="E112" s="269"/>
      <c r="F112" s="290" t="s">
        <v>815</v>
      </c>
      <c r="G112" s="269"/>
      <c r="H112" s="269" t="s">
        <v>849</v>
      </c>
      <c r="I112" s="269" t="s">
        <v>811</v>
      </c>
      <c r="J112" s="269">
        <v>50</v>
      </c>
      <c r="K112" s="281"/>
    </row>
    <row r="113" spans="2:11" s="1" customFormat="1" ht="15" customHeight="1">
      <c r="B113" s="292"/>
      <c r="C113" s="269" t="s">
        <v>57</v>
      </c>
      <c r="D113" s="269"/>
      <c r="E113" s="269"/>
      <c r="F113" s="290" t="s">
        <v>809</v>
      </c>
      <c r="G113" s="269"/>
      <c r="H113" s="269" t="s">
        <v>850</v>
      </c>
      <c r="I113" s="269" t="s">
        <v>811</v>
      </c>
      <c r="J113" s="269">
        <v>20</v>
      </c>
      <c r="K113" s="281"/>
    </row>
    <row r="114" spans="2:11" s="1" customFormat="1" ht="15" customHeight="1">
      <c r="B114" s="292"/>
      <c r="C114" s="269" t="s">
        <v>851</v>
      </c>
      <c r="D114" s="269"/>
      <c r="E114" s="269"/>
      <c r="F114" s="290" t="s">
        <v>809</v>
      </c>
      <c r="G114" s="269"/>
      <c r="H114" s="269" t="s">
        <v>852</v>
      </c>
      <c r="I114" s="269" t="s">
        <v>811</v>
      </c>
      <c r="J114" s="269">
        <v>120</v>
      </c>
      <c r="K114" s="281"/>
    </row>
    <row r="115" spans="2:11" s="1" customFormat="1" ht="15" customHeight="1">
      <c r="B115" s="292"/>
      <c r="C115" s="269" t="s">
        <v>42</v>
      </c>
      <c r="D115" s="269"/>
      <c r="E115" s="269"/>
      <c r="F115" s="290" t="s">
        <v>809</v>
      </c>
      <c r="G115" s="269"/>
      <c r="H115" s="269" t="s">
        <v>853</v>
      </c>
      <c r="I115" s="269" t="s">
        <v>844</v>
      </c>
      <c r="J115" s="269"/>
      <c r="K115" s="281"/>
    </row>
    <row r="116" spans="2:11" s="1" customFormat="1" ht="15" customHeight="1">
      <c r="B116" s="292"/>
      <c r="C116" s="269" t="s">
        <v>52</v>
      </c>
      <c r="D116" s="269"/>
      <c r="E116" s="269"/>
      <c r="F116" s="290" t="s">
        <v>809</v>
      </c>
      <c r="G116" s="269"/>
      <c r="H116" s="269" t="s">
        <v>854</v>
      </c>
      <c r="I116" s="269" t="s">
        <v>844</v>
      </c>
      <c r="J116" s="269"/>
      <c r="K116" s="281"/>
    </row>
    <row r="117" spans="2:11" s="1" customFormat="1" ht="15" customHeight="1">
      <c r="B117" s="292"/>
      <c r="C117" s="269" t="s">
        <v>61</v>
      </c>
      <c r="D117" s="269"/>
      <c r="E117" s="269"/>
      <c r="F117" s="290" t="s">
        <v>809</v>
      </c>
      <c r="G117" s="269"/>
      <c r="H117" s="269" t="s">
        <v>855</v>
      </c>
      <c r="I117" s="269" t="s">
        <v>856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96" t="s">
        <v>857</v>
      </c>
      <c r="D122" s="396"/>
      <c r="E122" s="396"/>
      <c r="F122" s="396"/>
      <c r="G122" s="396"/>
      <c r="H122" s="396"/>
      <c r="I122" s="396"/>
      <c r="J122" s="396"/>
      <c r="K122" s="309"/>
    </row>
    <row r="123" spans="2:11" s="1" customFormat="1" ht="17.25" customHeight="1">
      <c r="B123" s="310"/>
      <c r="C123" s="282" t="s">
        <v>803</v>
      </c>
      <c r="D123" s="282"/>
      <c r="E123" s="282"/>
      <c r="F123" s="282" t="s">
        <v>804</v>
      </c>
      <c r="G123" s="283"/>
      <c r="H123" s="282" t="s">
        <v>58</v>
      </c>
      <c r="I123" s="282" t="s">
        <v>61</v>
      </c>
      <c r="J123" s="282" t="s">
        <v>805</v>
      </c>
      <c r="K123" s="311"/>
    </row>
    <row r="124" spans="2:11" s="1" customFormat="1" ht="17.25" customHeight="1">
      <c r="B124" s="310"/>
      <c r="C124" s="284" t="s">
        <v>806</v>
      </c>
      <c r="D124" s="284"/>
      <c r="E124" s="284"/>
      <c r="F124" s="285" t="s">
        <v>807</v>
      </c>
      <c r="G124" s="286"/>
      <c r="H124" s="284"/>
      <c r="I124" s="284"/>
      <c r="J124" s="284" t="s">
        <v>808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812</v>
      </c>
      <c r="D126" s="289"/>
      <c r="E126" s="289"/>
      <c r="F126" s="290" t="s">
        <v>809</v>
      </c>
      <c r="G126" s="269"/>
      <c r="H126" s="269" t="s">
        <v>849</v>
      </c>
      <c r="I126" s="269" t="s">
        <v>811</v>
      </c>
      <c r="J126" s="269">
        <v>120</v>
      </c>
      <c r="K126" s="315"/>
    </row>
    <row r="127" spans="2:11" s="1" customFormat="1" ht="15" customHeight="1">
      <c r="B127" s="312"/>
      <c r="C127" s="269" t="s">
        <v>858</v>
      </c>
      <c r="D127" s="269"/>
      <c r="E127" s="269"/>
      <c r="F127" s="290" t="s">
        <v>809</v>
      </c>
      <c r="G127" s="269"/>
      <c r="H127" s="269" t="s">
        <v>859</v>
      </c>
      <c r="I127" s="269" t="s">
        <v>811</v>
      </c>
      <c r="J127" s="269" t="s">
        <v>860</v>
      </c>
      <c r="K127" s="315"/>
    </row>
    <row r="128" spans="2:11" s="1" customFormat="1" ht="15" customHeight="1">
      <c r="B128" s="312"/>
      <c r="C128" s="269" t="s">
        <v>757</v>
      </c>
      <c r="D128" s="269"/>
      <c r="E128" s="269"/>
      <c r="F128" s="290" t="s">
        <v>809</v>
      </c>
      <c r="G128" s="269"/>
      <c r="H128" s="269" t="s">
        <v>861</v>
      </c>
      <c r="I128" s="269" t="s">
        <v>811</v>
      </c>
      <c r="J128" s="269" t="s">
        <v>860</v>
      </c>
      <c r="K128" s="315"/>
    </row>
    <row r="129" spans="2:11" s="1" customFormat="1" ht="15" customHeight="1">
      <c r="B129" s="312"/>
      <c r="C129" s="269" t="s">
        <v>820</v>
      </c>
      <c r="D129" s="269"/>
      <c r="E129" s="269"/>
      <c r="F129" s="290" t="s">
        <v>815</v>
      </c>
      <c r="G129" s="269"/>
      <c r="H129" s="269" t="s">
        <v>821</v>
      </c>
      <c r="I129" s="269" t="s">
        <v>811</v>
      </c>
      <c r="J129" s="269">
        <v>15</v>
      </c>
      <c r="K129" s="315"/>
    </row>
    <row r="130" spans="2:11" s="1" customFormat="1" ht="15" customHeight="1">
      <c r="B130" s="312"/>
      <c r="C130" s="293" t="s">
        <v>822</v>
      </c>
      <c r="D130" s="293"/>
      <c r="E130" s="293"/>
      <c r="F130" s="294" t="s">
        <v>815</v>
      </c>
      <c r="G130" s="293"/>
      <c r="H130" s="293" t="s">
        <v>823</v>
      </c>
      <c r="I130" s="293" t="s">
        <v>811</v>
      </c>
      <c r="J130" s="293">
        <v>15</v>
      </c>
      <c r="K130" s="315"/>
    </row>
    <row r="131" spans="2:11" s="1" customFormat="1" ht="15" customHeight="1">
      <c r="B131" s="312"/>
      <c r="C131" s="293" t="s">
        <v>824</v>
      </c>
      <c r="D131" s="293"/>
      <c r="E131" s="293"/>
      <c r="F131" s="294" t="s">
        <v>815</v>
      </c>
      <c r="G131" s="293"/>
      <c r="H131" s="293" t="s">
        <v>825</v>
      </c>
      <c r="I131" s="293" t="s">
        <v>811</v>
      </c>
      <c r="J131" s="293">
        <v>20</v>
      </c>
      <c r="K131" s="315"/>
    </row>
    <row r="132" spans="2:11" s="1" customFormat="1" ht="15" customHeight="1">
      <c r="B132" s="312"/>
      <c r="C132" s="293" t="s">
        <v>826</v>
      </c>
      <c r="D132" s="293"/>
      <c r="E132" s="293"/>
      <c r="F132" s="294" t="s">
        <v>815</v>
      </c>
      <c r="G132" s="293"/>
      <c r="H132" s="293" t="s">
        <v>827</v>
      </c>
      <c r="I132" s="293" t="s">
        <v>811</v>
      </c>
      <c r="J132" s="293">
        <v>20</v>
      </c>
      <c r="K132" s="315"/>
    </row>
    <row r="133" spans="2:11" s="1" customFormat="1" ht="15" customHeight="1">
      <c r="B133" s="312"/>
      <c r="C133" s="269" t="s">
        <v>814</v>
      </c>
      <c r="D133" s="269"/>
      <c r="E133" s="269"/>
      <c r="F133" s="290" t="s">
        <v>815</v>
      </c>
      <c r="G133" s="269"/>
      <c r="H133" s="269" t="s">
        <v>849</v>
      </c>
      <c r="I133" s="269" t="s">
        <v>811</v>
      </c>
      <c r="J133" s="269">
        <v>50</v>
      </c>
      <c r="K133" s="315"/>
    </row>
    <row r="134" spans="2:11" s="1" customFormat="1" ht="15" customHeight="1">
      <c r="B134" s="312"/>
      <c r="C134" s="269" t="s">
        <v>828</v>
      </c>
      <c r="D134" s="269"/>
      <c r="E134" s="269"/>
      <c r="F134" s="290" t="s">
        <v>815</v>
      </c>
      <c r="G134" s="269"/>
      <c r="H134" s="269" t="s">
        <v>849</v>
      </c>
      <c r="I134" s="269" t="s">
        <v>811</v>
      </c>
      <c r="J134" s="269">
        <v>50</v>
      </c>
      <c r="K134" s="315"/>
    </row>
    <row r="135" spans="2:11" s="1" customFormat="1" ht="15" customHeight="1">
      <c r="B135" s="312"/>
      <c r="C135" s="269" t="s">
        <v>834</v>
      </c>
      <c r="D135" s="269"/>
      <c r="E135" s="269"/>
      <c r="F135" s="290" t="s">
        <v>815</v>
      </c>
      <c r="G135" s="269"/>
      <c r="H135" s="269" t="s">
        <v>849</v>
      </c>
      <c r="I135" s="269" t="s">
        <v>811</v>
      </c>
      <c r="J135" s="269">
        <v>50</v>
      </c>
      <c r="K135" s="315"/>
    </row>
    <row r="136" spans="2:11" s="1" customFormat="1" ht="15" customHeight="1">
      <c r="B136" s="312"/>
      <c r="C136" s="269" t="s">
        <v>836</v>
      </c>
      <c r="D136" s="269"/>
      <c r="E136" s="269"/>
      <c r="F136" s="290" t="s">
        <v>815</v>
      </c>
      <c r="G136" s="269"/>
      <c r="H136" s="269" t="s">
        <v>849</v>
      </c>
      <c r="I136" s="269" t="s">
        <v>811</v>
      </c>
      <c r="J136" s="269">
        <v>50</v>
      </c>
      <c r="K136" s="315"/>
    </row>
    <row r="137" spans="2:11" s="1" customFormat="1" ht="15" customHeight="1">
      <c r="B137" s="312"/>
      <c r="C137" s="269" t="s">
        <v>837</v>
      </c>
      <c r="D137" s="269"/>
      <c r="E137" s="269"/>
      <c r="F137" s="290" t="s">
        <v>815</v>
      </c>
      <c r="G137" s="269"/>
      <c r="H137" s="269" t="s">
        <v>862</v>
      </c>
      <c r="I137" s="269" t="s">
        <v>811</v>
      </c>
      <c r="J137" s="269">
        <v>255</v>
      </c>
      <c r="K137" s="315"/>
    </row>
    <row r="138" spans="2:11" s="1" customFormat="1" ht="15" customHeight="1">
      <c r="B138" s="312"/>
      <c r="C138" s="269" t="s">
        <v>839</v>
      </c>
      <c r="D138" s="269"/>
      <c r="E138" s="269"/>
      <c r="F138" s="290" t="s">
        <v>809</v>
      </c>
      <c r="G138" s="269"/>
      <c r="H138" s="269" t="s">
        <v>863</v>
      </c>
      <c r="I138" s="269" t="s">
        <v>841</v>
      </c>
      <c r="J138" s="269"/>
      <c r="K138" s="315"/>
    </row>
    <row r="139" spans="2:11" s="1" customFormat="1" ht="15" customHeight="1">
      <c r="B139" s="312"/>
      <c r="C139" s="269" t="s">
        <v>842</v>
      </c>
      <c r="D139" s="269"/>
      <c r="E139" s="269"/>
      <c r="F139" s="290" t="s">
        <v>809</v>
      </c>
      <c r="G139" s="269"/>
      <c r="H139" s="269" t="s">
        <v>864</v>
      </c>
      <c r="I139" s="269" t="s">
        <v>844</v>
      </c>
      <c r="J139" s="269"/>
      <c r="K139" s="315"/>
    </row>
    <row r="140" spans="2:11" s="1" customFormat="1" ht="15" customHeight="1">
      <c r="B140" s="312"/>
      <c r="C140" s="269" t="s">
        <v>845</v>
      </c>
      <c r="D140" s="269"/>
      <c r="E140" s="269"/>
      <c r="F140" s="290" t="s">
        <v>809</v>
      </c>
      <c r="G140" s="269"/>
      <c r="H140" s="269" t="s">
        <v>845</v>
      </c>
      <c r="I140" s="269" t="s">
        <v>844</v>
      </c>
      <c r="J140" s="269"/>
      <c r="K140" s="315"/>
    </row>
    <row r="141" spans="2:11" s="1" customFormat="1" ht="15" customHeight="1">
      <c r="B141" s="312"/>
      <c r="C141" s="269" t="s">
        <v>42</v>
      </c>
      <c r="D141" s="269"/>
      <c r="E141" s="269"/>
      <c r="F141" s="290" t="s">
        <v>809</v>
      </c>
      <c r="G141" s="269"/>
      <c r="H141" s="269" t="s">
        <v>865</v>
      </c>
      <c r="I141" s="269" t="s">
        <v>844</v>
      </c>
      <c r="J141" s="269"/>
      <c r="K141" s="315"/>
    </row>
    <row r="142" spans="2:11" s="1" customFormat="1" ht="15" customHeight="1">
      <c r="B142" s="312"/>
      <c r="C142" s="269" t="s">
        <v>866</v>
      </c>
      <c r="D142" s="269"/>
      <c r="E142" s="269"/>
      <c r="F142" s="290" t="s">
        <v>809</v>
      </c>
      <c r="G142" s="269"/>
      <c r="H142" s="269" t="s">
        <v>867</v>
      </c>
      <c r="I142" s="269" t="s">
        <v>844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98" t="s">
        <v>868</v>
      </c>
      <c r="D147" s="398"/>
      <c r="E147" s="398"/>
      <c r="F147" s="398"/>
      <c r="G147" s="398"/>
      <c r="H147" s="398"/>
      <c r="I147" s="398"/>
      <c r="J147" s="398"/>
      <c r="K147" s="281"/>
    </row>
    <row r="148" spans="2:11" s="1" customFormat="1" ht="17.25" customHeight="1">
      <c r="B148" s="280"/>
      <c r="C148" s="282" t="s">
        <v>803</v>
      </c>
      <c r="D148" s="282"/>
      <c r="E148" s="282"/>
      <c r="F148" s="282" t="s">
        <v>804</v>
      </c>
      <c r="G148" s="283"/>
      <c r="H148" s="282" t="s">
        <v>58</v>
      </c>
      <c r="I148" s="282" t="s">
        <v>61</v>
      </c>
      <c r="J148" s="282" t="s">
        <v>805</v>
      </c>
      <c r="K148" s="281"/>
    </row>
    <row r="149" spans="2:11" s="1" customFormat="1" ht="17.25" customHeight="1">
      <c r="B149" s="280"/>
      <c r="C149" s="284" t="s">
        <v>806</v>
      </c>
      <c r="D149" s="284"/>
      <c r="E149" s="284"/>
      <c r="F149" s="285" t="s">
        <v>807</v>
      </c>
      <c r="G149" s="286"/>
      <c r="H149" s="284"/>
      <c r="I149" s="284"/>
      <c r="J149" s="284" t="s">
        <v>808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812</v>
      </c>
      <c r="D151" s="269"/>
      <c r="E151" s="269"/>
      <c r="F151" s="320" t="s">
        <v>809</v>
      </c>
      <c r="G151" s="269"/>
      <c r="H151" s="319" t="s">
        <v>849</v>
      </c>
      <c r="I151" s="319" t="s">
        <v>811</v>
      </c>
      <c r="J151" s="319">
        <v>120</v>
      </c>
      <c r="K151" s="315"/>
    </row>
    <row r="152" spans="2:11" s="1" customFormat="1" ht="15" customHeight="1">
      <c r="B152" s="292"/>
      <c r="C152" s="319" t="s">
        <v>858</v>
      </c>
      <c r="D152" s="269"/>
      <c r="E152" s="269"/>
      <c r="F152" s="320" t="s">
        <v>809</v>
      </c>
      <c r="G152" s="269"/>
      <c r="H152" s="319" t="s">
        <v>869</v>
      </c>
      <c r="I152" s="319" t="s">
        <v>811</v>
      </c>
      <c r="J152" s="319" t="s">
        <v>860</v>
      </c>
      <c r="K152" s="315"/>
    </row>
    <row r="153" spans="2:11" s="1" customFormat="1" ht="15" customHeight="1">
      <c r="B153" s="292"/>
      <c r="C153" s="319" t="s">
        <v>757</v>
      </c>
      <c r="D153" s="269"/>
      <c r="E153" s="269"/>
      <c r="F153" s="320" t="s">
        <v>809</v>
      </c>
      <c r="G153" s="269"/>
      <c r="H153" s="319" t="s">
        <v>870</v>
      </c>
      <c r="I153" s="319" t="s">
        <v>811</v>
      </c>
      <c r="J153" s="319" t="s">
        <v>860</v>
      </c>
      <c r="K153" s="315"/>
    </row>
    <row r="154" spans="2:11" s="1" customFormat="1" ht="15" customHeight="1">
      <c r="B154" s="292"/>
      <c r="C154" s="319" t="s">
        <v>814</v>
      </c>
      <c r="D154" s="269"/>
      <c r="E154" s="269"/>
      <c r="F154" s="320" t="s">
        <v>815</v>
      </c>
      <c r="G154" s="269"/>
      <c r="H154" s="319" t="s">
        <v>849</v>
      </c>
      <c r="I154" s="319" t="s">
        <v>811</v>
      </c>
      <c r="J154" s="319">
        <v>50</v>
      </c>
      <c r="K154" s="315"/>
    </row>
    <row r="155" spans="2:11" s="1" customFormat="1" ht="15" customHeight="1">
      <c r="B155" s="292"/>
      <c r="C155" s="319" t="s">
        <v>817</v>
      </c>
      <c r="D155" s="269"/>
      <c r="E155" s="269"/>
      <c r="F155" s="320" t="s">
        <v>809</v>
      </c>
      <c r="G155" s="269"/>
      <c r="H155" s="319" t="s">
        <v>849</v>
      </c>
      <c r="I155" s="319" t="s">
        <v>819</v>
      </c>
      <c r="J155" s="319"/>
      <c r="K155" s="315"/>
    </row>
    <row r="156" spans="2:11" s="1" customFormat="1" ht="15" customHeight="1">
      <c r="B156" s="292"/>
      <c r="C156" s="319" t="s">
        <v>828</v>
      </c>
      <c r="D156" s="269"/>
      <c r="E156" s="269"/>
      <c r="F156" s="320" t="s">
        <v>815</v>
      </c>
      <c r="G156" s="269"/>
      <c r="H156" s="319" t="s">
        <v>849</v>
      </c>
      <c r="I156" s="319" t="s">
        <v>811</v>
      </c>
      <c r="J156" s="319">
        <v>50</v>
      </c>
      <c r="K156" s="315"/>
    </row>
    <row r="157" spans="2:11" s="1" customFormat="1" ht="15" customHeight="1">
      <c r="B157" s="292"/>
      <c r="C157" s="319" t="s">
        <v>836</v>
      </c>
      <c r="D157" s="269"/>
      <c r="E157" s="269"/>
      <c r="F157" s="320" t="s">
        <v>815</v>
      </c>
      <c r="G157" s="269"/>
      <c r="H157" s="319" t="s">
        <v>849</v>
      </c>
      <c r="I157" s="319" t="s">
        <v>811</v>
      </c>
      <c r="J157" s="319">
        <v>50</v>
      </c>
      <c r="K157" s="315"/>
    </row>
    <row r="158" spans="2:11" s="1" customFormat="1" ht="15" customHeight="1">
      <c r="B158" s="292"/>
      <c r="C158" s="319" t="s">
        <v>834</v>
      </c>
      <c r="D158" s="269"/>
      <c r="E158" s="269"/>
      <c r="F158" s="320" t="s">
        <v>815</v>
      </c>
      <c r="G158" s="269"/>
      <c r="H158" s="319" t="s">
        <v>849</v>
      </c>
      <c r="I158" s="319" t="s">
        <v>811</v>
      </c>
      <c r="J158" s="319">
        <v>50</v>
      </c>
      <c r="K158" s="315"/>
    </row>
    <row r="159" spans="2:11" s="1" customFormat="1" ht="15" customHeight="1">
      <c r="B159" s="292"/>
      <c r="C159" s="319" t="s">
        <v>104</v>
      </c>
      <c r="D159" s="269"/>
      <c r="E159" s="269"/>
      <c r="F159" s="320" t="s">
        <v>809</v>
      </c>
      <c r="G159" s="269"/>
      <c r="H159" s="319" t="s">
        <v>871</v>
      </c>
      <c r="I159" s="319" t="s">
        <v>811</v>
      </c>
      <c r="J159" s="319" t="s">
        <v>872</v>
      </c>
      <c r="K159" s="315"/>
    </row>
    <row r="160" spans="2:11" s="1" customFormat="1" ht="15" customHeight="1">
      <c r="B160" s="292"/>
      <c r="C160" s="319" t="s">
        <v>873</v>
      </c>
      <c r="D160" s="269"/>
      <c r="E160" s="269"/>
      <c r="F160" s="320" t="s">
        <v>809</v>
      </c>
      <c r="G160" s="269"/>
      <c r="H160" s="319" t="s">
        <v>874</v>
      </c>
      <c r="I160" s="319" t="s">
        <v>844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96" t="s">
        <v>875</v>
      </c>
      <c r="D165" s="396"/>
      <c r="E165" s="396"/>
      <c r="F165" s="396"/>
      <c r="G165" s="396"/>
      <c r="H165" s="396"/>
      <c r="I165" s="396"/>
      <c r="J165" s="396"/>
      <c r="K165" s="262"/>
    </row>
    <row r="166" spans="2:11" s="1" customFormat="1" ht="17.25" customHeight="1">
      <c r="B166" s="261"/>
      <c r="C166" s="282" t="s">
        <v>803</v>
      </c>
      <c r="D166" s="282"/>
      <c r="E166" s="282"/>
      <c r="F166" s="282" t="s">
        <v>804</v>
      </c>
      <c r="G166" s="324"/>
      <c r="H166" s="325" t="s">
        <v>58</v>
      </c>
      <c r="I166" s="325" t="s">
        <v>61</v>
      </c>
      <c r="J166" s="282" t="s">
        <v>805</v>
      </c>
      <c r="K166" s="262"/>
    </row>
    <row r="167" spans="2:11" s="1" customFormat="1" ht="17.25" customHeight="1">
      <c r="B167" s="263"/>
      <c r="C167" s="284" t="s">
        <v>806</v>
      </c>
      <c r="D167" s="284"/>
      <c r="E167" s="284"/>
      <c r="F167" s="285" t="s">
        <v>807</v>
      </c>
      <c r="G167" s="326"/>
      <c r="H167" s="327"/>
      <c r="I167" s="327"/>
      <c r="J167" s="284" t="s">
        <v>808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812</v>
      </c>
      <c r="D169" s="269"/>
      <c r="E169" s="269"/>
      <c r="F169" s="290" t="s">
        <v>809</v>
      </c>
      <c r="G169" s="269"/>
      <c r="H169" s="269" t="s">
        <v>849</v>
      </c>
      <c r="I169" s="269" t="s">
        <v>811</v>
      </c>
      <c r="J169" s="269">
        <v>120</v>
      </c>
      <c r="K169" s="315"/>
    </row>
    <row r="170" spans="2:11" s="1" customFormat="1" ht="15" customHeight="1">
      <c r="B170" s="292"/>
      <c r="C170" s="269" t="s">
        <v>858</v>
      </c>
      <c r="D170" s="269"/>
      <c r="E170" s="269"/>
      <c r="F170" s="290" t="s">
        <v>809</v>
      </c>
      <c r="G170" s="269"/>
      <c r="H170" s="269" t="s">
        <v>859</v>
      </c>
      <c r="I170" s="269" t="s">
        <v>811</v>
      </c>
      <c r="J170" s="269" t="s">
        <v>860</v>
      </c>
      <c r="K170" s="315"/>
    </row>
    <row r="171" spans="2:11" s="1" customFormat="1" ht="15" customHeight="1">
      <c r="B171" s="292"/>
      <c r="C171" s="269" t="s">
        <v>757</v>
      </c>
      <c r="D171" s="269"/>
      <c r="E171" s="269"/>
      <c r="F171" s="290" t="s">
        <v>809</v>
      </c>
      <c r="G171" s="269"/>
      <c r="H171" s="269" t="s">
        <v>876</v>
      </c>
      <c r="I171" s="269" t="s">
        <v>811</v>
      </c>
      <c r="J171" s="269" t="s">
        <v>860</v>
      </c>
      <c r="K171" s="315"/>
    </row>
    <row r="172" spans="2:11" s="1" customFormat="1" ht="15" customHeight="1">
      <c r="B172" s="292"/>
      <c r="C172" s="269" t="s">
        <v>814</v>
      </c>
      <c r="D172" s="269"/>
      <c r="E172" s="269"/>
      <c r="F172" s="290" t="s">
        <v>815</v>
      </c>
      <c r="G172" s="269"/>
      <c r="H172" s="269" t="s">
        <v>876</v>
      </c>
      <c r="I172" s="269" t="s">
        <v>811</v>
      </c>
      <c r="J172" s="269">
        <v>50</v>
      </c>
      <c r="K172" s="315"/>
    </row>
    <row r="173" spans="2:11" s="1" customFormat="1" ht="15" customHeight="1">
      <c r="B173" s="292"/>
      <c r="C173" s="269" t="s">
        <v>817</v>
      </c>
      <c r="D173" s="269"/>
      <c r="E173" s="269"/>
      <c r="F173" s="290" t="s">
        <v>809</v>
      </c>
      <c r="G173" s="269"/>
      <c r="H173" s="269" t="s">
        <v>876</v>
      </c>
      <c r="I173" s="269" t="s">
        <v>819</v>
      </c>
      <c r="J173" s="269"/>
      <c r="K173" s="315"/>
    </row>
    <row r="174" spans="2:11" s="1" customFormat="1" ht="15" customHeight="1">
      <c r="B174" s="292"/>
      <c r="C174" s="269" t="s">
        <v>828</v>
      </c>
      <c r="D174" s="269"/>
      <c r="E174" s="269"/>
      <c r="F174" s="290" t="s">
        <v>815</v>
      </c>
      <c r="G174" s="269"/>
      <c r="H174" s="269" t="s">
        <v>876</v>
      </c>
      <c r="I174" s="269" t="s">
        <v>811</v>
      </c>
      <c r="J174" s="269">
        <v>50</v>
      </c>
      <c r="K174" s="315"/>
    </row>
    <row r="175" spans="2:11" s="1" customFormat="1" ht="15" customHeight="1">
      <c r="B175" s="292"/>
      <c r="C175" s="269" t="s">
        <v>836</v>
      </c>
      <c r="D175" s="269"/>
      <c r="E175" s="269"/>
      <c r="F175" s="290" t="s">
        <v>815</v>
      </c>
      <c r="G175" s="269"/>
      <c r="H175" s="269" t="s">
        <v>876</v>
      </c>
      <c r="I175" s="269" t="s">
        <v>811</v>
      </c>
      <c r="J175" s="269">
        <v>50</v>
      </c>
      <c r="K175" s="315"/>
    </row>
    <row r="176" spans="2:11" s="1" customFormat="1" ht="15" customHeight="1">
      <c r="B176" s="292"/>
      <c r="C176" s="269" t="s">
        <v>834</v>
      </c>
      <c r="D176" s="269"/>
      <c r="E176" s="269"/>
      <c r="F176" s="290" t="s">
        <v>815</v>
      </c>
      <c r="G176" s="269"/>
      <c r="H176" s="269" t="s">
        <v>876</v>
      </c>
      <c r="I176" s="269" t="s">
        <v>811</v>
      </c>
      <c r="J176" s="269">
        <v>50</v>
      </c>
      <c r="K176" s="315"/>
    </row>
    <row r="177" spans="2:11" s="1" customFormat="1" ht="15" customHeight="1">
      <c r="B177" s="292"/>
      <c r="C177" s="269" t="s">
        <v>117</v>
      </c>
      <c r="D177" s="269"/>
      <c r="E177" s="269"/>
      <c r="F177" s="290" t="s">
        <v>809</v>
      </c>
      <c r="G177" s="269"/>
      <c r="H177" s="269" t="s">
        <v>877</v>
      </c>
      <c r="I177" s="269" t="s">
        <v>878</v>
      </c>
      <c r="J177" s="269"/>
      <c r="K177" s="315"/>
    </row>
    <row r="178" spans="2:11" s="1" customFormat="1" ht="15" customHeight="1">
      <c r="B178" s="292"/>
      <c r="C178" s="269" t="s">
        <v>61</v>
      </c>
      <c r="D178" s="269"/>
      <c r="E178" s="269"/>
      <c r="F178" s="290" t="s">
        <v>809</v>
      </c>
      <c r="G178" s="269"/>
      <c r="H178" s="269" t="s">
        <v>879</v>
      </c>
      <c r="I178" s="269" t="s">
        <v>880</v>
      </c>
      <c r="J178" s="269">
        <v>1</v>
      </c>
      <c r="K178" s="315"/>
    </row>
    <row r="179" spans="2:11" s="1" customFormat="1" ht="15" customHeight="1">
      <c r="B179" s="292"/>
      <c r="C179" s="269" t="s">
        <v>57</v>
      </c>
      <c r="D179" s="269"/>
      <c r="E179" s="269"/>
      <c r="F179" s="290" t="s">
        <v>809</v>
      </c>
      <c r="G179" s="269"/>
      <c r="H179" s="269" t="s">
        <v>881</v>
      </c>
      <c r="I179" s="269" t="s">
        <v>811</v>
      </c>
      <c r="J179" s="269">
        <v>20</v>
      </c>
      <c r="K179" s="315"/>
    </row>
    <row r="180" spans="2:11" s="1" customFormat="1" ht="15" customHeight="1">
      <c r="B180" s="292"/>
      <c r="C180" s="269" t="s">
        <v>58</v>
      </c>
      <c r="D180" s="269"/>
      <c r="E180" s="269"/>
      <c r="F180" s="290" t="s">
        <v>809</v>
      </c>
      <c r="G180" s="269"/>
      <c r="H180" s="269" t="s">
        <v>882</v>
      </c>
      <c r="I180" s="269" t="s">
        <v>811</v>
      </c>
      <c r="J180" s="269">
        <v>255</v>
      </c>
      <c r="K180" s="315"/>
    </row>
    <row r="181" spans="2:11" s="1" customFormat="1" ht="15" customHeight="1">
      <c r="B181" s="292"/>
      <c r="C181" s="269" t="s">
        <v>118</v>
      </c>
      <c r="D181" s="269"/>
      <c r="E181" s="269"/>
      <c r="F181" s="290" t="s">
        <v>809</v>
      </c>
      <c r="G181" s="269"/>
      <c r="H181" s="269" t="s">
        <v>773</v>
      </c>
      <c r="I181" s="269" t="s">
        <v>811</v>
      </c>
      <c r="J181" s="269">
        <v>10</v>
      </c>
      <c r="K181" s="315"/>
    </row>
    <row r="182" spans="2:11" s="1" customFormat="1" ht="15" customHeight="1">
      <c r="B182" s="292"/>
      <c r="C182" s="269" t="s">
        <v>119</v>
      </c>
      <c r="D182" s="269"/>
      <c r="E182" s="269"/>
      <c r="F182" s="290" t="s">
        <v>809</v>
      </c>
      <c r="G182" s="269"/>
      <c r="H182" s="269" t="s">
        <v>883</v>
      </c>
      <c r="I182" s="269" t="s">
        <v>844</v>
      </c>
      <c r="J182" s="269"/>
      <c r="K182" s="315"/>
    </row>
    <row r="183" spans="2:11" s="1" customFormat="1" ht="15" customHeight="1">
      <c r="B183" s="292"/>
      <c r="C183" s="269" t="s">
        <v>884</v>
      </c>
      <c r="D183" s="269"/>
      <c r="E183" s="269"/>
      <c r="F183" s="290" t="s">
        <v>809</v>
      </c>
      <c r="G183" s="269"/>
      <c r="H183" s="269" t="s">
        <v>885</v>
      </c>
      <c r="I183" s="269" t="s">
        <v>844</v>
      </c>
      <c r="J183" s="269"/>
      <c r="K183" s="315"/>
    </row>
    <row r="184" spans="2:11" s="1" customFormat="1" ht="15" customHeight="1">
      <c r="B184" s="292"/>
      <c r="C184" s="269" t="s">
        <v>873</v>
      </c>
      <c r="D184" s="269"/>
      <c r="E184" s="269"/>
      <c r="F184" s="290" t="s">
        <v>809</v>
      </c>
      <c r="G184" s="269"/>
      <c r="H184" s="269" t="s">
        <v>886</v>
      </c>
      <c r="I184" s="269" t="s">
        <v>844</v>
      </c>
      <c r="J184" s="269"/>
      <c r="K184" s="315"/>
    </row>
    <row r="185" spans="2:11" s="1" customFormat="1" ht="15" customHeight="1">
      <c r="B185" s="292"/>
      <c r="C185" s="269" t="s">
        <v>121</v>
      </c>
      <c r="D185" s="269"/>
      <c r="E185" s="269"/>
      <c r="F185" s="290" t="s">
        <v>815</v>
      </c>
      <c r="G185" s="269"/>
      <c r="H185" s="269" t="s">
        <v>887</v>
      </c>
      <c r="I185" s="269" t="s">
        <v>811</v>
      </c>
      <c r="J185" s="269">
        <v>50</v>
      </c>
      <c r="K185" s="315"/>
    </row>
    <row r="186" spans="2:11" s="1" customFormat="1" ht="15" customHeight="1">
      <c r="B186" s="292"/>
      <c r="C186" s="269" t="s">
        <v>888</v>
      </c>
      <c r="D186" s="269"/>
      <c r="E186" s="269"/>
      <c r="F186" s="290" t="s">
        <v>815</v>
      </c>
      <c r="G186" s="269"/>
      <c r="H186" s="269" t="s">
        <v>889</v>
      </c>
      <c r="I186" s="269" t="s">
        <v>890</v>
      </c>
      <c r="J186" s="269"/>
      <c r="K186" s="315"/>
    </row>
    <row r="187" spans="2:11" s="1" customFormat="1" ht="15" customHeight="1">
      <c r="B187" s="292"/>
      <c r="C187" s="269" t="s">
        <v>891</v>
      </c>
      <c r="D187" s="269"/>
      <c r="E187" s="269"/>
      <c r="F187" s="290" t="s">
        <v>815</v>
      </c>
      <c r="G187" s="269"/>
      <c r="H187" s="269" t="s">
        <v>892</v>
      </c>
      <c r="I187" s="269" t="s">
        <v>890</v>
      </c>
      <c r="J187" s="269"/>
      <c r="K187" s="315"/>
    </row>
    <row r="188" spans="2:11" s="1" customFormat="1" ht="15" customHeight="1">
      <c r="B188" s="292"/>
      <c r="C188" s="269" t="s">
        <v>893</v>
      </c>
      <c r="D188" s="269"/>
      <c r="E188" s="269"/>
      <c r="F188" s="290" t="s">
        <v>815</v>
      </c>
      <c r="G188" s="269"/>
      <c r="H188" s="269" t="s">
        <v>894</v>
      </c>
      <c r="I188" s="269" t="s">
        <v>890</v>
      </c>
      <c r="J188" s="269"/>
      <c r="K188" s="315"/>
    </row>
    <row r="189" spans="2:11" s="1" customFormat="1" ht="15" customHeight="1">
      <c r="B189" s="292"/>
      <c r="C189" s="328" t="s">
        <v>895</v>
      </c>
      <c r="D189" s="269"/>
      <c r="E189" s="269"/>
      <c r="F189" s="290" t="s">
        <v>815</v>
      </c>
      <c r="G189" s="269"/>
      <c r="H189" s="269" t="s">
        <v>896</v>
      </c>
      <c r="I189" s="269" t="s">
        <v>897</v>
      </c>
      <c r="J189" s="329" t="s">
        <v>898</v>
      </c>
      <c r="K189" s="315"/>
    </row>
    <row r="190" spans="2:11" s="18" customFormat="1" ht="15" customHeight="1">
      <c r="B190" s="330"/>
      <c r="C190" s="331" t="s">
        <v>899</v>
      </c>
      <c r="D190" s="332"/>
      <c r="E190" s="332"/>
      <c r="F190" s="333" t="s">
        <v>815</v>
      </c>
      <c r="G190" s="332"/>
      <c r="H190" s="332" t="s">
        <v>900</v>
      </c>
      <c r="I190" s="332" t="s">
        <v>897</v>
      </c>
      <c r="J190" s="334" t="s">
        <v>898</v>
      </c>
      <c r="K190" s="335"/>
    </row>
    <row r="191" spans="2:11" s="1" customFormat="1" ht="15" customHeight="1">
      <c r="B191" s="292"/>
      <c r="C191" s="328" t="s">
        <v>46</v>
      </c>
      <c r="D191" s="269"/>
      <c r="E191" s="269"/>
      <c r="F191" s="290" t="s">
        <v>809</v>
      </c>
      <c r="G191" s="269"/>
      <c r="H191" s="266" t="s">
        <v>901</v>
      </c>
      <c r="I191" s="269" t="s">
        <v>902</v>
      </c>
      <c r="J191" s="269"/>
      <c r="K191" s="315"/>
    </row>
    <row r="192" spans="2:11" s="1" customFormat="1" ht="15" customHeight="1">
      <c r="B192" s="292"/>
      <c r="C192" s="328" t="s">
        <v>903</v>
      </c>
      <c r="D192" s="269"/>
      <c r="E192" s="269"/>
      <c r="F192" s="290" t="s">
        <v>809</v>
      </c>
      <c r="G192" s="269"/>
      <c r="H192" s="269" t="s">
        <v>904</v>
      </c>
      <c r="I192" s="269" t="s">
        <v>844</v>
      </c>
      <c r="J192" s="269"/>
      <c r="K192" s="315"/>
    </row>
    <row r="193" spans="2:11" s="1" customFormat="1" ht="15" customHeight="1">
      <c r="B193" s="292"/>
      <c r="C193" s="328" t="s">
        <v>905</v>
      </c>
      <c r="D193" s="269"/>
      <c r="E193" s="269"/>
      <c r="F193" s="290" t="s">
        <v>809</v>
      </c>
      <c r="G193" s="269"/>
      <c r="H193" s="269" t="s">
        <v>906</v>
      </c>
      <c r="I193" s="269" t="s">
        <v>844</v>
      </c>
      <c r="J193" s="269"/>
      <c r="K193" s="315"/>
    </row>
    <row r="194" spans="2:11" s="1" customFormat="1" ht="15" customHeight="1">
      <c r="B194" s="292"/>
      <c r="C194" s="328" t="s">
        <v>907</v>
      </c>
      <c r="D194" s="269"/>
      <c r="E194" s="269"/>
      <c r="F194" s="290" t="s">
        <v>815</v>
      </c>
      <c r="G194" s="269"/>
      <c r="H194" s="269" t="s">
        <v>908</v>
      </c>
      <c r="I194" s="269" t="s">
        <v>844</v>
      </c>
      <c r="J194" s="269"/>
      <c r="K194" s="315"/>
    </row>
    <row r="195" spans="2:11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pans="2:11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pans="2:11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pans="2:11" s="1" customFormat="1" ht="21">
      <c r="B200" s="261"/>
      <c r="C200" s="396" t="s">
        <v>909</v>
      </c>
      <c r="D200" s="396"/>
      <c r="E200" s="396"/>
      <c r="F200" s="396"/>
      <c r="G200" s="396"/>
      <c r="H200" s="396"/>
      <c r="I200" s="396"/>
      <c r="J200" s="396"/>
      <c r="K200" s="262"/>
    </row>
    <row r="201" spans="2:11" s="1" customFormat="1" ht="25.5" customHeight="1">
      <c r="B201" s="261"/>
      <c r="C201" s="337" t="s">
        <v>910</v>
      </c>
      <c r="D201" s="337"/>
      <c r="E201" s="337"/>
      <c r="F201" s="337" t="s">
        <v>911</v>
      </c>
      <c r="G201" s="338"/>
      <c r="H201" s="399" t="s">
        <v>912</v>
      </c>
      <c r="I201" s="399"/>
      <c r="J201" s="399"/>
      <c r="K201" s="262"/>
    </row>
    <row r="202" spans="2:11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pans="2:11" s="1" customFormat="1" ht="15" customHeight="1">
      <c r="B203" s="292"/>
      <c r="C203" s="269" t="s">
        <v>902</v>
      </c>
      <c r="D203" s="269"/>
      <c r="E203" s="269"/>
      <c r="F203" s="290" t="s">
        <v>47</v>
      </c>
      <c r="G203" s="269"/>
      <c r="H203" s="400" t="s">
        <v>913</v>
      </c>
      <c r="I203" s="400"/>
      <c r="J203" s="400"/>
      <c r="K203" s="315"/>
    </row>
    <row r="204" spans="2:11" s="1" customFormat="1" ht="15" customHeight="1">
      <c r="B204" s="292"/>
      <c r="C204" s="269"/>
      <c r="D204" s="269"/>
      <c r="E204" s="269"/>
      <c r="F204" s="290" t="s">
        <v>48</v>
      </c>
      <c r="G204" s="269"/>
      <c r="H204" s="400" t="s">
        <v>914</v>
      </c>
      <c r="I204" s="400"/>
      <c r="J204" s="400"/>
      <c r="K204" s="315"/>
    </row>
    <row r="205" spans="2:11" s="1" customFormat="1" ht="15" customHeight="1">
      <c r="B205" s="292"/>
      <c r="C205" s="269"/>
      <c r="D205" s="269"/>
      <c r="E205" s="269"/>
      <c r="F205" s="290" t="s">
        <v>51</v>
      </c>
      <c r="G205" s="269"/>
      <c r="H205" s="400" t="s">
        <v>915</v>
      </c>
      <c r="I205" s="400"/>
      <c r="J205" s="400"/>
      <c r="K205" s="315"/>
    </row>
    <row r="206" spans="2:11" s="1" customFormat="1" ht="15" customHeight="1">
      <c r="B206" s="292"/>
      <c r="C206" s="269"/>
      <c r="D206" s="269"/>
      <c r="E206" s="269"/>
      <c r="F206" s="290" t="s">
        <v>49</v>
      </c>
      <c r="G206" s="269"/>
      <c r="H206" s="400" t="s">
        <v>916</v>
      </c>
      <c r="I206" s="400"/>
      <c r="J206" s="400"/>
      <c r="K206" s="315"/>
    </row>
    <row r="207" spans="2:11" s="1" customFormat="1" ht="15" customHeight="1">
      <c r="B207" s="292"/>
      <c r="C207" s="269"/>
      <c r="D207" s="269"/>
      <c r="E207" s="269"/>
      <c r="F207" s="290" t="s">
        <v>50</v>
      </c>
      <c r="G207" s="269"/>
      <c r="H207" s="400" t="s">
        <v>917</v>
      </c>
      <c r="I207" s="400"/>
      <c r="J207" s="400"/>
      <c r="K207" s="315"/>
    </row>
    <row r="208" spans="2:11" s="1" customFormat="1" ht="15" customHeight="1">
      <c r="B208" s="292"/>
      <c r="C208" s="269"/>
      <c r="D208" s="269"/>
      <c r="E208" s="269"/>
      <c r="F208" s="290"/>
      <c r="G208" s="269"/>
      <c r="H208" s="269"/>
      <c r="I208" s="269"/>
      <c r="J208" s="269"/>
      <c r="K208" s="315"/>
    </row>
    <row r="209" spans="2:11" s="1" customFormat="1" ht="15" customHeight="1">
      <c r="B209" s="292"/>
      <c r="C209" s="269" t="s">
        <v>856</v>
      </c>
      <c r="D209" s="269"/>
      <c r="E209" s="269"/>
      <c r="F209" s="290" t="s">
        <v>83</v>
      </c>
      <c r="G209" s="269"/>
      <c r="H209" s="400" t="s">
        <v>918</v>
      </c>
      <c r="I209" s="400"/>
      <c r="J209" s="400"/>
      <c r="K209" s="315"/>
    </row>
    <row r="210" spans="2:11" s="1" customFormat="1" ht="15" customHeight="1">
      <c r="B210" s="292"/>
      <c r="C210" s="269"/>
      <c r="D210" s="269"/>
      <c r="E210" s="269"/>
      <c r="F210" s="290" t="s">
        <v>753</v>
      </c>
      <c r="G210" s="269"/>
      <c r="H210" s="400" t="s">
        <v>754</v>
      </c>
      <c r="I210" s="400"/>
      <c r="J210" s="400"/>
      <c r="K210" s="315"/>
    </row>
    <row r="211" spans="2:11" s="1" customFormat="1" ht="15" customHeight="1">
      <c r="B211" s="292"/>
      <c r="C211" s="269"/>
      <c r="D211" s="269"/>
      <c r="E211" s="269"/>
      <c r="F211" s="290" t="s">
        <v>751</v>
      </c>
      <c r="G211" s="269"/>
      <c r="H211" s="400" t="s">
        <v>919</v>
      </c>
      <c r="I211" s="400"/>
      <c r="J211" s="400"/>
      <c r="K211" s="315"/>
    </row>
    <row r="212" spans="2:11" s="1" customFormat="1" ht="15" customHeight="1">
      <c r="B212" s="339"/>
      <c r="C212" s="269"/>
      <c r="D212" s="269"/>
      <c r="E212" s="269"/>
      <c r="F212" s="290" t="s">
        <v>96</v>
      </c>
      <c r="G212" s="328"/>
      <c r="H212" s="401" t="s">
        <v>97</v>
      </c>
      <c r="I212" s="401"/>
      <c r="J212" s="401"/>
      <c r="K212" s="340"/>
    </row>
    <row r="213" spans="2:11" s="1" customFormat="1" ht="15" customHeight="1">
      <c r="B213" s="339"/>
      <c r="C213" s="269"/>
      <c r="D213" s="269"/>
      <c r="E213" s="269"/>
      <c r="F213" s="290" t="s">
        <v>755</v>
      </c>
      <c r="G213" s="328"/>
      <c r="H213" s="401" t="s">
        <v>920</v>
      </c>
      <c r="I213" s="401"/>
      <c r="J213" s="401"/>
      <c r="K213" s="340"/>
    </row>
    <row r="214" spans="2:11" s="1" customFormat="1" ht="15" customHeight="1">
      <c r="B214" s="339"/>
      <c r="C214" s="269"/>
      <c r="D214" s="269"/>
      <c r="E214" s="269"/>
      <c r="F214" s="290"/>
      <c r="G214" s="328"/>
      <c r="H214" s="319"/>
      <c r="I214" s="319"/>
      <c r="J214" s="319"/>
      <c r="K214" s="340"/>
    </row>
    <row r="215" spans="2:11" s="1" customFormat="1" ht="15" customHeight="1">
      <c r="B215" s="339"/>
      <c r="C215" s="269" t="s">
        <v>880</v>
      </c>
      <c r="D215" s="269"/>
      <c r="E215" s="269"/>
      <c r="F215" s="290">
        <v>1</v>
      </c>
      <c r="G215" s="328"/>
      <c r="H215" s="401" t="s">
        <v>921</v>
      </c>
      <c r="I215" s="401"/>
      <c r="J215" s="401"/>
      <c r="K215" s="340"/>
    </row>
    <row r="216" spans="2:11" s="1" customFormat="1" ht="15" customHeight="1">
      <c r="B216" s="339"/>
      <c r="C216" s="269"/>
      <c r="D216" s="269"/>
      <c r="E216" s="269"/>
      <c r="F216" s="290">
        <v>2</v>
      </c>
      <c r="G216" s="328"/>
      <c r="H216" s="401" t="s">
        <v>922</v>
      </c>
      <c r="I216" s="401"/>
      <c r="J216" s="401"/>
      <c r="K216" s="340"/>
    </row>
    <row r="217" spans="2:11" s="1" customFormat="1" ht="15" customHeight="1">
      <c r="B217" s="339"/>
      <c r="C217" s="269"/>
      <c r="D217" s="269"/>
      <c r="E217" s="269"/>
      <c r="F217" s="290">
        <v>3</v>
      </c>
      <c r="G217" s="328"/>
      <c r="H217" s="401" t="s">
        <v>923</v>
      </c>
      <c r="I217" s="401"/>
      <c r="J217" s="401"/>
      <c r="K217" s="340"/>
    </row>
    <row r="218" spans="2:11" s="1" customFormat="1" ht="15" customHeight="1">
      <c r="B218" s="339"/>
      <c r="C218" s="269"/>
      <c r="D218" s="269"/>
      <c r="E218" s="269"/>
      <c r="F218" s="290">
        <v>4</v>
      </c>
      <c r="G218" s="328"/>
      <c r="H218" s="401" t="s">
        <v>924</v>
      </c>
      <c r="I218" s="401"/>
      <c r="J218" s="401"/>
      <c r="K218" s="340"/>
    </row>
    <row r="219" spans="2:11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Stavební práce</vt:lpstr>
      <vt:lpstr>02a - Vrt ML-3 nový</vt:lpstr>
      <vt:lpstr>02b - Vrt ML-3-Cementace ...</vt:lpstr>
      <vt:lpstr>03 - Likvidace ML-2</vt:lpstr>
      <vt:lpstr>VON - Vedlejší a ostatní ...</vt:lpstr>
      <vt:lpstr>Pokyny pro vyplnění</vt:lpstr>
      <vt:lpstr>'01 - Stavební práce'!Názvy_tisku</vt:lpstr>
      <vt:lpstr>'02a - Vrt ML-3 nový'!Názvy_tisku</vt:lpstr>
      <vt:lpstr>'02b - Vrt ML-3-Cementace ...'!Názvy_tisku</vt:lpstr>
      <vt:lpstr>'03 - Likvidace ML-2'!Názvy_tisku</vt:lpstr>
      <vt:lpstr>'Rekapitulace stavby'!Názvy_tisku</vt:lpstr>
      <vt:lpstr>'VON - Vedlejší a ostatní ...'!Názvy_tisku</vt:lpstr>
      <vt:lpstr>'01 - Stavební práce'!Oblast_tisku</vt:lpstr>
      <vt:lpstr>'02a - Vrt ML-3 nový'!Oblast_tisku</vt:lpstr>
      <vt:lpstr>'02b - Vrt ML-3-Cementace ...'!Oblast_tisku</vt:lpstr>
      <vt:lpstr>'03 - Likvidace ML-2'!Oblast_tisku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MARTINPC\marti</dc:creator>
  <cp:lastModifiedBy>marti</cp:lastModifiedBy>
  <dcterms:created xsi:type="dcterms:W3CDTF">2025-11-19T18:45:04Z</dcterms:created>
  <dcterms:modified xsi:type="dcterms:W3CDTF">2025-11-19T18:46:15Z</dcterms:modified>
</cp:coreProperties>
</file>