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KAntosova\Desktop\VZpodlimitka\VZ Údržba skalních sesuvů\"/>
    </mc:Choice>
  </mc:AlternateContent>
  <xr:revisionPtr revIDLastSave="0" documentId="8_{73275430-9491-42D1-BACF-C50EC0B23CD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111-2025 - Plán udržby sk..." sheetId="2" r:id="rId2"/>
  </sheets>
  <definedNames>
    <definedName name="_xlnm._FilterDatabase" localSheetId="1" hidden="1">'111-2025 - Plán udržby sk...'!$C$126:$K$701</definedName>
    <definedName name="_xlnm.Print_Titles" localSheetId="1">'111-2025 - Plán udržby sk...'!$126:$126</definedName>
    <definedName name="_xlnm.Print_Titles" localSheetId="0">'Rekapitulace stavby'!$92:$92</definedName>
    <definedName name="_xlnm.Print_Area" localSheetId="1">'111-2025 - Plán udržby sk...'!$C$4:$J$76,'111-2025 - Plán udržby sk...'!$C$82:$J$110,'111-2025 - Plán udržby sk...'!$C$116:$T$701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R696" i="2"/>
  <c r="P696" i="2"/>
  <c r="BI693" i="2"/>
  <c r="BH693" i="2"/>
  <c r="BG693" i="2"/>
  <c r="BF693" i="2"/>
  <c r="T693" i="2"/>
  <c r="R693" i="2"/>
  <c r="P693" i="2"/>
  <c r="BI689" i="2"/>
  <c r="BH689" i="2"/>
  <c r="BG689" i="2"/>
  <c r="BF689" i="2"/>
  <c r="T689" i="2"/>
  <c r="R689" i="2"/>
  <c r="P689" i="2"/>
  <c r="BI686" i="2"/>
  <c r="BH686" i="2"/>
  <c r="BG686" i="2"/>
  <c r="BF686" i="2"/>
  <c r="T686" i="2"/>
  <c r="R686" i="2"/>
  <c r="P686" i="2"/>
  <c r="BI682" i="2"/>
  <c r="BH682" i="2"/>
  <c r="BG682" i="2"/>
  <c r="BF682" i="2"/>
  <c r="T682" i="2"/>
  <c r="R682" i="2"/>
  <c r="P682" i="2"/>
  <c r="BI680" i="2"/>
  <c r="BH680" i="2"/>
  <c r="BG680" i="2"/>
  <c r="BF680" i="2"/>
  <c r="T680" i="2"/>
  <c r="R680" i="2"/>
  <c r="P680" i="2"/>
  <c r="BI677" i="2"/>
  <c r="BH677" i="2"/>
  <c r="BG677" i="2"/>
  <c r="BF677" i="2"/>
  <c r="T677" i="2"/>
  <c r="R677" i="2"/>
  <c r="P677" i="2"/>
  <c r="BI674" i="2"/>
  <c r="BH674" i="2"/>
  <c r="BG674" i="2"/>
  <c r="BF674" i="2"/>
  <c r="T674" i="2"/>
  <c r="R674" i="2"/>
  <c r="P674" i="2"/>
  <c r="BI670" i="2"/>
  <c r="BH670" i="2"/>
  <c r="BG670" i="2"/>
  <c r="BF670" i="2"/>
  <c r="T670" i="2"/>
  <c r="T669" i="2" s="1"/>
  <c r="R670" i="2"/>
  <c r="R669" i="2" s="1"/>
  <c r="P670" i="2"/>
  <c r="P669" i="2" s="1"/>
  <c r="BI666" i="2"/>
  <c r="BH666" i="2"/>
  <c r="BG666" i="2"/>
  <c r="BF666" i="2"/>
  <c r="T666" i="2"/>
  <c r="T665" i="2" s="1"/>
  <c r="R666" i="2"/>
  <c r="R665" i="2" s="1"/>
  <c r="P666" i="2"/>
  <c r="P665" i="2" s="1"/>
  <c r="BI662" i="2"/>
  <c r="BH662" i="2"/>
  <c r="BG662" i="2"/>
  <c r="BF662" i="2"/>
  <c r="T662" i="2"/>
  <c r="R662" i="2"/>
  <c r="P662" i="2"/>
  <c r="BI659" i="2"/>
  <c r="BH659" i="2"/>
  <c r="BG659" i="2"/>
  <c r="BF659" i="2"/>
  <c r="T659" i="2"/>
  <c r="R659" i="2"/>
  <c r="P659" i="2"/>
  <c r="BI654" i="2"/>
  <c r="BH654" i="2"/>
  <c r="BG654" i="2"/>
  <c r="BF654" i="2"/>
  <c r="T654" i="2"/>
  <c r="T653" i="2" s="1"/>
  <c r="R654" i="2"/>
  <c r="R653" i="2" s="1"/>
  <c r="P654" i="2"/>
  <c r="P653" i="2" s="1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7" i="2"/>
  <c r="BH647" i="2"/>
  <c r="BG647" i="2"/>
  <c r="BF647" i="2"/>
  <c r="T647" i="2"/>
  <c r="R647" i="2"/>
  <c r="P647" i="2"/>
  <c r="BI644" i="2"/>
  <c r="BH644" i="2"/>
  <c r="BG644" i="2"/>
  <c r="BF644" i="2"/>
  <c r="T644" i="2"/>
  <c r="R644" i="2"/>
  <c r="P644" i="2"/>
  <c r="BI641" i="2"/>
  <c r="BH641" i="2"/>
  <c r="BG641" i="2"/>
  <c r="BF641" i="2"/>
  <c r="T641" i="2"/>
  <c r="R641" i="2"/>
  <c r="P641" i="2"/>
  <c r="BI638" i="2"/>
  <c r="BH638" i="2"/>
  <c r="BG638" i="2"/>
  <c r="BF638" i="2"/>
  <c r="T638" i="2"/>
  <c r="R638" i="2"/>
  <c r="P638" i="2"/>
  <c r="BI634" i="2"/>
  <c r="BH634" i="2"/>
  <c r="BG634" i="2"/>
  <c r="BF634" i="2"/>
  <c r="T634" i="2"/>
  <c r="R634" i="2"/>
  <c r="P634" i="2"/>
  <c r="BI631" i="2"/>
  <c r="BH631" i="2"/>
  <c r="BG631" i="2"/>
  <c r="BF631" i="2"/>
  <c r="T631" i="2"/>
  <c r="R631" i="2"/>
  <c r="P631" i="2"/>
  <c r="BI627" i="2"/>
  <c r="BH627" i="2"/>
  <c r="BG627" i="2"/>
  <c r="BF627" i="2"/>
  <c r="T627" i="2"/>
  <c r="R627" i="2"/>
  <c r="P627" i="2"/>
  <c r="BI624" i="2"/>
  <c r="BH624" i="2"/>
  <c r="BG624" i="2"/>
  <c r="BF624" i="2"/>
  <c r="T624" i="2"/>
  <c r="R624" i="2"/>
  <c r="P624" i="2"/>
  <c r="BI621" i="2"/>
  <c r="BH621" i="2"/>
  <c r="BG621" i="2"/>
  <c r="BF621" i="2"/>
  <c r="T621" i="2"/>
  <c r="R621" i="2"/>
  <c r="P621" i="2"/>
  <c r="BI618" i="2"/>
  <c r="BH618" i="2"/>
  <c r="BG618" i="2"/>
  <c r="BF618" i="2"/>
  <c r="T618" i="2"/>
  <c r="R618" i="2"/>
  <c r="P618" i="2"/>
  <c r="BI615" i="2"/>
  <c r="BH615" i="2"/>
  <c r="BG615" i="2"/>
  <c r="BF615" i="2"/>
  <c r="T615" i="2"/>
  <c r="R615" i="2"/>
  <c r="P615" i="2"/>
  <c r="BI612" i="2"/>
  <c r="BH612" i="2"/>
  <c r="BG612" i="2"/>
  <c r="BF612" i="2"/>
  <c r="T612" i="2"/>
  <c r="R612" i="2"/>
  <c r="P612" i="2"/>
  <c r="BI609" i="2"/>
  <c r="BH609" i="2"/>
  <c r="BG609" i="2"/>
  <c r="BF609" i="2"/>
  <c r="T609" i="2"/>
  <c r="R609" i="2"/>
  <c r="P609" i="2"/>
  <c r="BI606" i="2"/>
  <c r="BH606" i="2"/>
  <c r="BG606" i="2"/>
  <c r="BF606" i="2"/>
  <c r="T606" i="2"/>
  <c r="R606" i="2"/>
  <c r="P606" i="2"/>
  <c r="BI602" i="2"/>
  <c r="BH602" i="2"/>
  <c r="BG602" i="2"/>
  <c r="BF602" i="2"/>
  <c r="T602" i="2"/>
  <c r="R602" i="2"/>
  <c r="P602" i="2"/>
  <c r="BI601" i="2"/>
  <c r="BH601" i="2"/>
  <c r="BG601" i="2"/>
  <c r="BF601" i="2"/>
  <c r="T601" i="2"/>
  <c r="R601" i="2"/>
  <c r="P601" i="2"/>
  <c r="BI600" i="2"/>
  <c r="BH600" i="2"/>
  <c r="BG600" i="2"/>
  <c r="BF600" i="2"/>
  <c r="T600" i="2"/>
  <c r="R600" i="2"/>
  <c r="P600" i="2"/>
  <c r="BI597" i="2"/>
  <c r="BH597" i="2"/>
  <c r="BG597" i="2"/>
  <c r="BF597" i="2"/>
  <c r="T597" i="2"/>
  <c r="R597" i="2"/>
  <c r="P597" i="2"/>
  <c r="BI594" i="2"/>
  <c r="BH594" i="2"/>
  <c r="BG594" i="2"/>
  <c r="BF594" i="2"/>
  <c r="T594" i="2"/>
  <c r="R594" i="2"/>
  <c r="P594" i="2"/>
  <c r="BI591" i="2"/>
  <c r="BH591" i="2"/>
  <c r="BG591" i="2"/>
  <c r="BF591" i="2"/>
  <c r="T591" i="2"/>
  <c r="R591" i="2"/>
  <c r="P591" i="2"/>
  <c r="BI588" i="2"/>
  <c r="BH588" i="2"/>
  <c r="BG588" i="2"/>
  <c r="BF588" i="2"/>
  <c r="T588" i="2"/>
  <c r="R588" i="2"/>
  <c r="P588" i="2"/>
  <c r="BI585" i="2"/>
  <c r="BH585" i="2"/>
  <c r="BG585" i="2"/>
  <c r="BF585" i="2"/>
  <c r="T585" i="2"/>
  <c r="R585" i="2"/>
  <c r="P585" i="2"/>
  <c r="BI582" i="2"/>
  <c r="BH582" i="2"/>
  <c r="BG582" i="2"/>
  <c r="BF582" i="2"/>
  <c r="T582" i="2"/>
  <c r="R582" i="2"/>
  <c r="P582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3" i="2"/>
  <c r="BH573" i="2"/>
  <c r="BG573" i="2"/>
  <c r="BF573" i="2"/>
  <c r="T573" i="2"/>
  <c r="R573" i="2"/>
  <c r="P573" i="2"/>
  <c r="BI570" i="2"/>
  <c r="BH570" i="2"/>
  <c r="BG570" i="2"/>
  <c r="BF570" i="2"/>
  <c r="T570" i="2"/>
  <c r="R570" i="2"/>
  <c r="P570" i="2"/>
  <c r="BI567" i="2"/>
  <c r="BH567" i="2"/>
  <c r="BG567" i="2"/>
  <c r="BF567" i="2"/>
  <c r="T567" i="2"/>
  <c r="R567" i="2"/>
  <c r="P567" i="2"/>
  <c r="BI564" i="2"/>
  <c r="BH564" i="2"/>
  <c r="BG564" i="2"/>
  <c r="BF564" i="2"/>
  <c r="T564" i="2"/>
  <c r="R564" i="2"/>
  <c r="P564" i="2"/>
  <c r="BI561" i="2"/>
  <c r="BH561" i="2"/>
  <c r="BG561" i="2"/>
  <c r="BF561" i="2"/>
  <c r="T561" i="2"/>
  <c r="R561" i="2"/>
  <c r="P561" i="2"/>
  <c r="BI558" i="2"/>
  <c r="BH558" i="2"/>
  <c r="BG558" i="2"/>
  <c r="BF558" i="2"/>
  <c r="T558" i="2"/>
  <c r="R558" i="2"/>
  <c r="P558" i="2"/>
  <c r="BI555" i="2"/>
  <c r="BH555" i="2"/>
  <c r="BG555" i="2"/>
  <c r="BF555" i="2"/>
  <c r="T555" i="2"/>
  <c r="R555" i="2"/>
  <c r="P555" i="2"/>
  <c r="BI552" i="2"/>
  <c r="BH552" i="2"/>
  <c r="BG552" i="2"/>
  <c r="BF552" i="2"/>
  <c r="T552" i="2"/>
  <c r="R552" i="2"/>
  <c r="P552" i="2"/>
  <c r="BI549" i="2"/>
  <c r="BH549" i="2"/>
  <c r="BG549" i="2"/>
  <c r="BF549" i="2"/>
  <c r="T549" i="2"/>
  <c r="R549" i="2"/>
  <c r="P549" i="2"/>
  <c r="BI545" i="2"/>
  <c r="BH545" i="2"/>
  <c r="BG545" i="2"/>
  <c r="BF545" i="2"/>
  <c r="T545" i="2"/>
  <c r="R545" i="2"/>
  <c r="P545" i="2"/>
  <c r="BI542" i="2"/>
  <c r="BH542" i="2"/>
  <c r="BG542" i="2"/>
  <c r="BF542" i="2"/>
  <c r="T542" i="2"/>
  <c r="R542" i="2"/>
  <c r="P542" i="2"/>
  <c r="BI539" i="2"/>
  <c r="BH539" i="2"/>
  <c r="BG539" i="2"/>
  <c r="BF539" i="2"/>
  <c r="T539" i="2"/>
  <c r="R539" i="2"/>
  <c r="P539" i="2"/>
  <c r="BI536" i="2"/>
  <c r="BH536" i="2"/>
  <c r="BG536" i="2"/>
  <c r="BF536" i="2"/>
  <c r="T536" i="2"/>
  <c r="R536" i="2"/>
  <c r="P536" i="2"/>
  <c r="BI533" i="2"/>
  <c r="BH533" i="2"/>
  <c r="BG533" i="2"/>
  <c r="BF533" i="2"/>
  <c r="T533" i="2"/>
  <c r="R533" i="2"/>
  <c r="P533" i="2"/>
  <c r="BI530" i="2"/>
  <c r="BH530" i="2"/>
  <c r="BG530" i="2"/>
  <c r="BF530" i="2"/>
  <c r="T530" i="2"/>
  <c r="R530" i="2"/>
  <c r="P530" i="2"/>
  <c r="BI527" i="2"/>
  <c r="BH527" i="2"/>
  <c r="BG527" i="2"/>
  <c r="BF527" i="2"/>
  <c r="T527" i="2"/>
  <c r="R527" i="2"/>
  <c r="P527" i="2"/>
  <c r="BI524" i="2"/>
  <c r="BH524" i="2"/>
  <c r="BG524" i="2"/>
  <c r="BF524" i="2"/>
  <c r="T524" i="2"/>
  <c r="R524" i="2"/>
  <c r="P524" i="2"/>
  <c r="BI521" i="2"/>
  <c r="BH521" i="2"/>
  <c r="BG521" i="2"/>
  <c r="BF521" i="2"/>
  <c r="T521" i="2"/>
  <c r="R521" i="2"/>
  <c r="P521" i="2"/>
  <c r="BI518" i="2"/>
  <c r="BH518" i="2"/>
  <c r="BG518" i="2"/>
  <c r="BF518" i="2"/>
  <c r="T518" i="2"/>
  <c r="R518" i="2"/>
  <c r="P518" i="2"/>
  <c r="BI515" i="2"/>
  <c r="BH515" i="2"/>
  <c r="BG515" i="2"/>
  <c r="BF515" i="2"/>
  <c r="T515" i="2"/>
  <c r="R515" i="2"/>
  <c r="P515" i="2"/>
  <c r="BI512" i="2"/>
  <c r="BH512" i="2"/>
  <c r="BG512" i="2"/>
  <c r="BF512" i="2"/>
  <c r="T512" i="2"/>
  <c r="R512" i="2"/>
  <c r="P512" i="2"/>
  <c r="BI509" i="2"/>
  <c r="BH509" i="2"/>
  <c r="BG509" i="2"/>
  <c r="BF509" i="2"/>
  <c r="T509" i="2"/>
  <c r="R509" i="2"/>
  <c r="P509" i="2"/>
  <c r="BI506" i="2"/>
  <c r="BH506" i="2"/>
  <c r="BG506" i="2"/>
  <c r="BF506" i="2"/>
  <c r="T506" i="2"/>
  <c r="R506" i="2"/>
  <c r="P506" i="2"/>
  <c r="BI503" i="2"/>
  <c r="BH503" i="2"/>
  <c r="BG503" i="2"/>
  <c r="BF503" i="2"/>
  <c r="T503" i="2"/>
  <c r="R503" i="2"/>
  <c r="P503" i="2"/>
  <c r="BI500" i="2"/>
  <c r="BH500" i="2"/>
  <c r="BG500" i="2"/>
  <c r="BF500" i="2"/>
  <c r="T500" i="2"/>
  <c r="R500" i="2"/>
  <c r="P500" i="2"/>
  <c r="BI497" i="2"/>
  <c r="BH497" i="2"/>
  <c r="BG497" i="2"/>
  <c r="BF497" i="2"/>
  <c r="T497" i="2"/>
  <c r="R497" i="2"/>
  <c r="P497" i="2"/>
  <c r="BI494" i="2"/>
  <c r="BH494" i="2"/>
  <c r="BG494" i="2"/>
  <c r="BF494" i="2"/>
  <c r="T494" i="2"/>
  <c r="R494" i="2"/>
  <c r="P494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5" i="2"/>
  <c r="BH485" i="2"/>
  <c r="BG485" i="2"/>
  <c r="BF485" i="2"/>
  <c r="T485" i="2"/>
  <c r="R485" i="2"/>
  <c r="P485" i="2"/>
  <c r="BI482" i="2"/>
  <c r="BH482" i="2"/>
  <c r="BG482" i="2"/>
  <c r="BF482" i="2"/>
  <c r="T482" i="2"/>
  <c r="R482" i="2"/>
  <c r="P482" i="2"/>
  <c r="BI479" i="2"/>
  <c r="BH479" i="2"/>
  <c r="BG479" i="2"/>
  <c r="BF479" i="2"/>
  <c r="T479" i="2"/>
  <c r="R479" i="2"/>
  <c r="P479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64" i="2"/>
  <c r="BH464" i="2"/>
  <c r="BG464" i="2"/>
  <c r="BF464" i="2"/>
  <c r="T464" i="2"/>
  <c r="R464" i="2"/>
  <c r="P464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5" i="2"/>
  <c r="BH455" i="2"/>
  <c r="BG455" i="2"/>
  <c r="BF455" i="2"/>
  <c r="T455" i="2"/>
  <c r="R455" i="2"/>
  <c r="P455" i="2"/>
  <c r="BI452" i="2"/>
  <c r="BH452" i="2"/>
  <c r="BG452" i="2"/>
  <c r="BF452" i="2"/>
  <c r="T452" i="2"/>
  <c r="R452" i="2"/>
  <c r="P452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3" i="2"/>
  <c r="BH443" i="2"/>
  <c r="BG443" i="2"/>
  <c r="BF443" i="2"/>
  <c r="T443" i="2"/>
  <c r="R443" i="2"/>
  <c r="P443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5" i="2"/>
  <c r="BH425" i="2"/>
  <c r="BG425" i="2"/>
  <c r="BF425" i="2"/>
  <c r="T425" i="2"/>
  <c r="R425" i="2"/>
  <c r="P425" i="2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10" i="2"/>
  <c r="BH410" i="2"/>
  <c r="BG410" i="2"/>
  <c r="BF410" i="2"/>
  <c r="T410" i="2"/>
  <c r="R410" i="2"/>
  <c r="P410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5" i="2"/>
  <c r="BH395" i="2"/>
  <c r="BG395" i="2"/>
  <c r="BF395" i="2"/>
  <c r="T395" i="2"/>
  <c r="R395" i="2"/>
  <c r="P395" i="2"/>
  <c r="BI392" i="2"/>
  <c r="BH392" i="2"/>
  <c r="BG392" i="2"/>
  <c r="BF392" i="2"/>
  <c r="T392" i="2"/>
  <c r="R392" i="2"/>
  <c r="P392" i="2"/>
  <c r="BI389" i="2"/>
  <c r="BH389" i="2"/>
  <c r="BG389" i="2"/>
  <c r="BF389" i="2"/>
  <c r="T389" i="2"/>
  <c r="R389" i="2"/>
  <c r="P389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F124" i="2"/>
  <c r="F123" i="2"/>
  <c r="F121" i="2"/>
  <c r="E119" i="2"/>
  <c r="F90" i="2"/>
  <c r="F89" i="2"/>
  <c r="F87" i="2"/>
  <c r="E85" i="2"/>
  <c r="J22" i="2"/>
  <c r="E22" i="2"/>
  <c r="J90" i="2" s="1"/>
  <c r="J21" i="2"/>
  <c r="J19" i="2"/>
  <c r="E19" i="2"/>
  <c r="J123" i="2" s="1"/>
  <c r="J18" i="2"/>
  <c r="J10" i="2"/>
  <c r="J121" i="2" s="1"/>
  <c r="L90" i="1"/>
  <c r="AM90" i="1"/>
  <c r="AM89" i="1"/>
  <c r="L89" i="1"/>
  <c r="AM87" i="1"/>
  <c r="L87" i="1"/>
  <c r="L84" i="1"/>
  <c r="BK621" i="2"/>
  <c r="J612" i="2"/>
  <c r="BK576" i="2"/>
  <c r="BK521" i="2"/>
  <c r="BK461" i="2"/>
  <c r="J392" i="2"/>
  <c r="J328" i="2"/>
  <c r="BK215" i="2"/>
  <c r="BK148" i="2"/>
  <c r="BK443" i="2"/>
  <c r="J307" i="2"/>
  <c r="J248" i="2"/>
  <c r="BK196" i="2"/>
  <c r="J654" i="2"/>
  <c r="BK612" i="2"/>
  <c r="BK591" i="2"/>
  <c r="BK473" i="2"/>
  <c r="BK381" i="2"/>
  <c r="BK317" i="2"/>
  <c r="BK172" i="2"/>
  <c r="BK503" i="2"/>
  <c r="BK440" i="2"/>
  <c r="BK361" i="2"/>
  <c r="BK288" i="2"/>
  <c r="BK251" i="2"/>
  <c r="BK193" i="2"/>
  <c r="J142" i="2"/>
  <c r="J549" i="2"/>
  <c r="J503" i="2"/>
  <c r="BK376" i="2"/>
  <c r="BK301" i="2"/>
  <c r="BK234" i="2"/>
  <c r="BK558" i="2"/>
  <c r="BK467" i="2"/>
  <c r="J407" i="2"/>
  <c r="J327" i="2"/>
  <c r="J254" i="2"/>
  <c r="J160" i="2"/>
  <c r="BK686" i="2"/>
  <c r="J680" i="2"/>
  <c r="J662" i="2"/>
  <c r="J512" i="2"/>
  <c r="J395" i="2"/>
  <c r="BK327" i="2"/>
  <c r="J221" i="2"/>
  <c r="BK154" i="2"/>
  <c r="J130" i="2"/>
  <c r="J609" i="2"/>
  <c r="BK395" i="2"/>
  <c r="BK303" i="2"/>
  <c r="BK178" i="2"/>
  <c r="BK627" i="2"/>
  <c r="BK600" i="2"/>
  <c r="J570" i="2"/>
  <c r="J485" i="2"/>
  <c r="J401" i="2"/>
  <c r="J323" i="2"/>
  <c r="J283" i="2"/>
  <c r="BK205" i="2"/>
  <c r="BK509" i="2"/>
  <c r="J319" i="2"/>
  <c r="BK235" i="2"/>
  <c r="BK163" i="2"/>
  <c r="BK624" i="2"/>
  <c r="J594" i="2"/>
  <c r="BK573" i="2"/>
  <c r="J491" i="2"/>
  <c r="J383" i="2"/>
  <c r="J238" i="2"/>
  <c r="J515" i="2"/>
  <c r="J428" i="2"/>
  <c r="J315" i="2"/>
  <c r="BK260" i="2"/>
  <c r="J218" i="2"/>
  <c r="J163" i="2"/>
  <c r="BK555" i="2"/>
  <c r="J509" i="2"/>
  <c r="BK419" i="2"/>
  <c r="J349" i="2"/>
  <c r="J298" i="2"/>
  <c r="BK209" i="2"/>
  <c r="BK151" i="2"/>
  <c r="J476" i="2"/>
  <c r="BK369" i="2"/>
  <c r="J291" i="2"/>
  <c r="J206" i="2"/>
  <c r="BK699" i="2"/>
  <c r="J689" i="2"/>
  <c r="BK682" i="2"/>
  <c r="J666" i="2"/>
  <c r="BK479" i="2"/>
  <c r="BK410" i="2"/>
  <c r="BK334" i="2"/>
  <c r="BK292" i="2"/>
  <c r="J193" i="2"/>
  <c r="BK136" i="2"/>
  <c r="J473" i="2"/>
  <c r="BK355" i="2"/>
  <c r="J271" i="2"/>
  <c r="BK199" i="2"/>
  <c r="J647" i="2"/>
  <c r="J601" i="2"/>
  <c r="J582" i="2"/>
  <c r="BK542" i="2"/>
  <c r="J479" i="2"/>
  <c r="J404" i="2"/>
  <c r="J317" i="2"/>
  <c r="J277" i="2"/>
  <c r="J196" i="2"/>
  <c r="BK545" i="2"/>
  <c r="J331" i="2"/>
  <c r="BK274" i="2"/>
  <c r="BK221" i="2"/>
  <c r="BK145" i="2"/>
  <c r="J627" i="2"/>
  <c r="J597" i="2"/>
  <c r="BK570" i="2"/>
  <c r="J461" i="2"/>
  <c r="J376" i="2"/>
  <c r="BK309" i="2"/>
  <c r="BK649" i="2"/>
  <c r="J482" i="2"/>
  <c r="J425" i="2"/>
  <c r="BK325" i="2"/>
  <c r="BK271" i="2"/>
  <c r="J234" i="2"/>
  <c r="BK175" i="2"/>
  <c r="J650" i="2"/>
  <c r="J545" i="2"/>
  <c r="J458" i="2"/>
  <c r="BK371" i="2"/>
  <c r="BK313" i="2"/>
  <c r="J242" i="2"/>
  <c r="BK539" i="2"/>
  <c r="J452" i="2"/>
  <c r="J389" i="2"/>
  <c r="J346" i="2"/>
  <c r="J239" i="2"/>
  <c r="J136" i="2"/>
  <c r="BK693" i="2"/>
  <c r="J674" i="2"/>
  <c r="J659" i="2"/>
  <c r="BK536" i="2"/>
  <c r="BK464" i="2"/>
  <c r="BK352" i="2"/>
  <c r="J309" i="2"/>
  <c r="J205" i="2"/>
  <c r="BK650" i="2"/>
  <c r="BK518" i="2"/>
  <c r="J363" i="2"/>
  <c r="BK319" i="2"/>
  <c r="BK227" i="2"/>
  <c r="J157" i="2"/>
  <c r="J618" i="2"/>
  <c r="BK597" i="2"/>
  <c r="J567" i="2"/>
  <c r="BK506" i="2"/>
  <c r="J419" i="2"/>
  <c r="J343" i="2"/>
  <c r="J303" i="2"/>
  <c r="J209" i="2"/>
  <c r="J558" i="2"/>
  <c r="J500" i="2"/>
  <c r="J311" i="2"/>
  <c r="BK263" i="2"/>
  <c r="BK181" i="2"/>
  <c r="BK647" i="2"/>
  <c r="BK609" i="2"/>
  <c r="BK588" i="2"/>
  <c r="BK567" i="2"/>
  <c r="J434" i="2"/>
  <c r="BK372" i="2"/>
  <c r="J280" i="2"/>
  <c r="BK530" i="2"/>
  <c r="J467" i="2"/>
  <c r="J413" i="2"/>
  <c r="J352" i="2"/>
  <c r="BK269" i="2"/>
  <c r="J224" i="2"/>
  <c r="BK139" i="2"/>
  <c r="BK552" i="2"/>
  <c r="J494" i="2"/>
  <c r="BK358" i="2"/>
  <c r="J321" i="2"/>
  <c r="BK245" i="2"/>
  <c r="J133" i="2"/>
  <c r="BK458" i="2"/>
  <c r="BK413" i="2"/>
  <c r="J358" i="2"/>
  <c r="J266" i="2"/>
  <c r="J184" i="2"/>
  <c r="BK696" i="2"/>
  <c r="BK677" i="2"/>
  <c r="J670" i="2"/>
  <c r="J533" i="2"/>
  <c r="BK470" i="2"/>
  <c r="BK373" i="2"/>
  <c r="J231" i="2"/>
  <c r="J199" i="2"/>
  <c r="BK142" i="2"/>
  <c r="J621" i="2"/>
  <c r="J443" i="2"/>
  <c r="BK337" i="2"/>
  <c r="J245" i="2"/>
  <c r="J175" i="2"/>
  <c r="J649" i="2"/>
  <c r="J588" i="2"/>
  <c r="J564" i="2"/>
  <c r="BK482" i="2"/>
  <c r="J431" i="2"/>
  <c r="J361" i="2"/>
  <c r="BK286" i="2"/>
  <c r="J186" i="2"/>
  <c r="BK527" i="2"/>
  <c r="BK378" i="2"/>
  <c r="BK280" i="2"/>
  <c r="J212" i="2"/>
  <c r="AS94" i="1"/>
  <c r="BK601" i="2"/>
  <c r="BK582" i="2"/>
  <c r="BK564" i="2"/>
  <c r="BK404" i="2"/>
  <c r="J371" i="2"/>
  <c r="BK169" i="2"/>
  <c r="J527" i="2"/>
  <c r="BK455" i="2"/>
  <c r="J373" i="2"/>
  <c r="J312" i="2"/>
  <c r="BK254" i="2"/>
  <c r="BK160" i="2"/>
  <c r="BK641" i="2"/>
  <c r="BK524" i="2"/>
  <c r="BK437" i="2"/>
  <c r="BK343" i="2"/>
  <c r="J288" i="2"/>
  <c r="BK206" i="2"/>
  <c r="J524" i="2"/>
  <c r="BK428" i="2"/>
  <c r="BK363" i="2"/>
  <c r="J301" i="2"/>
  <c r="J190" i="2"/>
  <c r="J699" i="2"/>
  <c r="J686" i="2"/>
  <c r="J682" i="2"/>
  <c r="BK670" i="2"/>
  <c r="J555" i="2"/>
  <c r="BK497" i="2"/>
  <c r="J446" i="2"/>
  <c r="BK340" i="2"/>
  <c r="BK295" i="2"/>
  <c r="BK186" i="2"/>
  <c r="BK618" i="2"/>
  <c r="BK416" i="2"/>
  <c r="BK312" i="2"/>
  <c r="J235" i="2"/>
  <c r="BK162" i="2"/>
  <c r="J634" i="2"/>
  <c r="BK594" i="2"/>
  <c r="J579" i="2"/>
  <c r="BK549" i="2"/>
  <c r="J464" i="2"/>
  <c r="BK349" i="2"/>
  <c r="J274" i="2"/>
  <c r="BK190" i="2"/>
  <c r="J530" i="2"/>
  <c r="J410" i="2"/>
  <c r="J286" i="2"/>
  <c r="J178" i="2"/>
  <c r="BK644" i="2"/>
  <c r="BK606" i="2"/>
  <c r="BK579" i="2"/>
  <c r="BK561" i="2"/>
  <c r="BK425" i="2"/>
  <c r="J355" i="2"/>
  <c r="BK230" i="2"/>
  <c r="BK488" i="2"/>
  <c r="BK431" i="2"/>
  <c r="BK365" i="2"/>
  <c r="BK305" i="2"/>
  <c r="BK242" i="2"/>
  <c r="BK184" i="2"/>
  <c r="J638" i="2"/>
  <c r="BK515" i="2"/>
  <c r="BK401" i="2"/>
  <c r="J334" i="2"/>
  <c r="BK277" i="2"/>
  <c r="BK166" i="2"/>
  <c r="J488" i="2"/>
  <c r="BK434" i="2"/>
  <c r="J381" i="2"/>
  <c r="J292" i="2"/>
  <c r="BK224" i="2"/>
  <c r="J148" i="2"/>
  <c r="BK689" i="2"/>
  <c r="BK680" i="2"/>
  <c r="BK666" i="2"/>
  <c r="BK662" i="2"/>
  <c r="J449" i="2"/>
  <c r="J369" i="2"/>
  <c r="BK283" i="2"/>
  <c r="BK161" i="2"/>
  <c r="BK654" i="2"/>
  <c r="J615" i="2"/>
  <c r="J440" i="2"/>
  <c r="J340" i="2"/>
  <c r="BK266" i="2"/>
  <c r="BK189" i="2"/>
  <c r="BK133" i="2"/>
  <c r="BK615" i="2"/>
  <c r="J602" i="2"/>
  <c r="BK585" i="2"/>
  <c r="J561" i="2"/>
  <c r="J455" i="2"/>
  <c r="BK383" i="2"/>
  <c r="BK311" i="2"/>
  <c r="J260" i="2"/>
  <c r="J644" i="2"/>
  <c r="J422" i="2"/>
  <c r="BK298" i="2"/>
  <c r="BK239" i="2"/>
  <c r="J172" i="2"/>
  <c r="BK634" i="2"/>
  <c r="BK602" i="2"/>
  <c r="J585" i="2"/>
  <c r="J506" i="2"/>
  <c r="J416" i="2"/>
  <c r="J365" i="2"/>
  <c r="J257" i="2"/>
  <c r="J641" i="2"/>
  <c r="J470" i="2"/>
  <c r="J372" i="2"/>
  <c r="J295" i="2"/>
  <c r="BK248" i="2"/>
  <c r="J189" i="2"/>
  <c r="BK130" i="2"/>
  <c r="J542" i="2"/>
  <c r="BK500" i="2"/>
  <c r="BK392" i="2"/>
  <c r="BK328" i="2"/>
  <c r="J269" i="2"/>
  <c r="J169" i="2"/>
  <c r="BK485" i="2"/>
  <c r="BK366" i="2"/>
  <c r="J305" i="2"/>
  <c r="J227" i="2"/>
  <c r="J162" i="2"/>
  <c r="J696" i="2"/>
  <c r="J677" i="2"/>
  <c r="J552" i="2"/>
  <c r="BK491" i="2"/>
  <c r="J386" i="2"/>
  <c r="BK315" i="2"/>
  <c r="BK212" i="2"/>
  <c r="J151" i="2"/>
  <c r="BK631" i="2"/>
  <c r="J606" i="2"/>
  <c r="BK398" i="2"/>
  <c r="J325" i="2"/>
  <c r="J215" i="2"/>
  <c r="J161" i="2"/>
  <c r="BK638" i="2"/>
  <c r="J591" i="2"/>
  <c r="J573" i="2"/>
  <c r="BK533" i="2"/>
  <c r="BK452" i="2"/>
  <c r="J378" i="2"/>
  <c r="J313" i="2"/>
  <c r="BK231" i="2"/>
  <c r="J181" i="2"/>
  <c r="BK512" i="2"/>
  <c r="J398" i="2"/>
  <c r="BK291" i="2"/>
  <c r="J230" i="2"/>
  <c r="J154" i="2"/>
  <c r="J631" i="2"/>
  <c r="J600" i="2"/>
  <c r="J576" i="2"/>
  <c r="J497" i="2"/>
  <c r="BK389" i="2"/>
  <c r="BK346" i="2"/>
  <c r="J166" i="2"/>
  <c r="BK494" i="2"/>
  <c r="BK446" i="2"/>
  <c r="J337" i="2"/>
  <c r="J263" i="2"/>
  <c r="BK202" i="2"/>
  <c r="BK157" i="2"/>
  <c r="J518" i="2"/>
  <c r="BK449" i="2"/>
  <c r="J366" i="2"/>
  <c r="BK323" i="2"/>
  <c r="BK257" i="2"/>
  <c r="J202" i="2"/>
  <c r="J521" i="2"/>
  <c r="J437" i="2"/>
  <c r="BK386" i="2"/>
  <c r="BK307" i="2"/>
  <c r="J251" i="2"/>
  <c r="J693" i="2"/>
  <c r="BK674" i="2"/>
  <c r="BK659" i="2"/>
  <c r="J539" i="2"/>
  <c r="BK476" i="2"/>
  <c r="BK422" i="2"/>
  <c r="BK321" i="2"/>
  <c r="BK218" i="2"/>
  <c r="J145" i="2"/>
  <c r="J624" i="2"/>
  <c r="J536" i="2"/>
  <c r="BK407" i="2"/>
  <c r="BK331" i="2"/>
  <c r="BK238" i="2"/>
  <c r="J139" i="2"/>
  <c r="P129" i="2" l="1"/>
  <c r="T637" i="2"/>
  <c r="BK129" i="2"/>
  <c r="J129" i="2" s="1"/>
  <c r="J96" i="2" s="1"/>
  <c r="T548" i="2"/>
  <c r="R630" i="2"/>
  <c r="BK648" i="2"/>
  <c r="J648" i="2" s="1"/>
  <c r="J101" i="2" s="1"/>
  <c r="BK673" i="2"/>
  <c r="J673" i="2" s="1"/>
  <c r="J107" i="2" s="1"/>
  <c r="BK685" i="2"/>
  <c r="J685" i="2" s="1"/>
  <c r="J108" i="2" s="1"/>
  <c r="BK692" i="2"/>
  <c r="J692" i="2" s="1"/>
  <c r="J109" i="2" s="1"/>
  <c r="P548" i="2"/>
  <c r="P605" i="2"/>
  <c r="P637" i="2"/>
  <c r="BK658" i="2"/>
  <c r="J658" i="2" s="1"/>
  <c r="J104" i="2" s="1"/>
  <c r="P685" i="2"/>
  <c r="R685" i="2"/>
  <c r="R129" i="2"/>
  <c r="BK630" i="2"/>
  <c r="J630" i="2" s="1"/>
  <c r="J99" i="2" s="1"/>
  <c r="T685" i="2"/>
  <c r="T129" i="2"/>
  <c r="R605" i="2"/>
  <c r="BK637" i="2"/>
  <c r="J637" i="2" s="1"/>
  <c r="J100" i="2" s="1"/>
  <c r="P648" i="2"/>
  <c r="P658" i="2"/>
  <c r="T673" i="2"/>
  <c r="R692" i="2"/>
  <c r="R548" i="2"/>
  <c r="T605" i="2"/>
  <c r="T630" i="2"/>
  <c r="R648" i="2"/>
  <c r="R658" i="2"/>
  <c r="R673" i="2"/>
  <c r="P692" i="2"/>
  <c r="BK548" i="2"/>
  <c r="J548" i="2" s="1"/>
  <c r="J97" i="2" s="1"/>
  <c r="BK605" i="2"/>
  <c r="J605" i="2" s="1"/>
  <c r="J98" i="2" s="1"/>
  <c r="P630" i="2"/>
  <c r="R637" i="2"/>
  <c r="T648" i="2"/>
  <c r="T658" i="2"/>
  <c r="P673" i="2"/>
  <c r="T692" i="2"/>
  <c r="BK653" i="2"/>
  <c r="J653" i="2" s="1"/>
  <c r="J102" i="2" s="1"/>
  <c r="BK665" i="2"/>
  <c r="J665" i="2" s="1"/>
  <c r="J105" i="2" s="1"/>
  <c r="BK669" i="2"/>
  <c r="J669" i="2" s="1"/>
  <c r="J106" i="2" s="1"/>
  <c r="J89" i="2"/>
  <c r="J124" i="2"/>
  <c r="BE169" i="2"/>
  <c r="BE190" i="2"/>
  <c r="BE196" i="2"/>
  <c r="BE218" i="2"/>
  <c r="BE221" i="2"/>
  <c r="BE280" i="2"/>
  <c r="BE288" i="2"/>
  <c r="BE307" i="2"/>
  <c r="BE309" i="2"/>
  <c r="BE313" i="2"/>
  <c r="BE349" i="2"/>
  <c r="BE369" i="2"/>
  <c r="BE371" i="2"/>
  <c r="BE373" i="2"/>
  <c r="BE376" i="2"/>
  <c r="BE378" i="2"/>
  <c r="BE389" i="2"/>
  <c r="BE425" i="2"/>
  <c r="BE434" i="2"/>
  <c r="BE446" i="2"/>
  <c r="BE452" i="2"/>
  <c r="BE464" i="2"/>
  <c r="BE491" i="2"/>
  <c r="BE503" i="2"/>
  <c r="BE506" i="2"/>
  <c r="BE512" i="2"/>
  <c r="BE524" i="2"/>
  <c r="BE530" i="2"/>
  <c r="BE609" i="2"/>
  <c r="BE644" i="2"/>
  <c r="BE647" i="2"/>
  <c r="J87" i="2"/>
  <c r="BE163" i="2"/>
  <c r="BE172" i="2"/>
  <c r="BE178" i="2"/>
  <c r="BE224" i="2"/>
  <c r="BE227" i="2"/>
  <c r="BE239" i="2"/>
  <c r="BE242" i="2"/>
  <c r="BE248" i="2"/>
  <c r="BE260" i="2"/>
  <c r="BE263" i="2"/>
  <c r="BE266" i="2"/>
  <c r="BE269" i="2"/>
  <c r="BE274" i="2"/>
  <c r="BE291" i="2"/>
  <c r="BE303" i="2"/>
  <c r="BE312" i="2"/>
  <c r="BE358" i="2"/>
  <c r="BE361" i="2"/>
  <c r="BE363" i="2"/>
  <c r="BE372" i="2"/>
  <c r="BE404" i="2"/>
  <c r="BE440" i="2"/>
  <c r="BE470" i="2"/>
  <c r="BE654" i="2"/>
  <c r="BE659" i="2"/>
  <c r="BE662" i="2"/>
  <c r="BE666" i="2"/>
  <c r="BE670" i="2"/>
  <c r="BE674" i="2"/>
  <c r="BE677" i="2"/>
  <c r="BE680" i="2"/>
  <c r="BE682" i="2"/>
  <c r="BE686" i="2"/>
  <c r="BE689" i="2"/>
  <c r="BE693" i="2"/>
  <c r="BE696" i="2"/>
  <c r="BE699" i="2"/>
  <c r="BE175" i="2"/>
  <c r="BE186" i="2"/>
  <c r="BE231" i="2"/>
  <c r="BE235" i="2"/>
  <c r="BE245" i="2"/>
  <c r="BE283" i="2"/>
  <c r="BE286" i="2"/>
  <c r="BE295" i="2"/>
  <c r="BE328" i="2"/>
  <c r="BE334" i="2"/>
  <c r="BE461" i="2"/>
  <c r="BE536" i="2"/>
  <c r="BE549" i="2"/>
  <c r="BE136" i="2"/>
  <c r="BE148" i="2"/>
  <c r="BE181" i="2"/>
  <c r="BE184" i="2"/>
  <c r="BE189" i="2"/>
  <c r="BE199" i="2"/>
  <c r="BE215" i="2"/>
  <c r="BE292" i="2"/>
  <c r="BE317" i="2"/>
  <c r="BE327" i="2"/>
  <c r="BE422" i="2"/>
  <c r="BE428" i="2"/>
  <c r="BE443" i="2"/>
  <c r="BE479" i="2"/>
  <c r="BE482" i="2"/>
  <c r="BE485" i="2"/>
  <c r="BE488" i="2"/>
  <c r="BE649" i="2"/>
  <c r="BE205" i="2"/>
  <c r="BE206" i="2"/>
  <c r="BE209" i="2"/>
  <c r="BE212" i="2"/>
  <c r="BE230" i="2"/>
  <c r="BE277" i="2"/>
  <c r="BE301" i="2"/>
  <c r="BE321" i="2"/>
  <c r="BE343" i="2"/>
  <c r="BE366" i="2"/>
  <c r="BE381" i="2"/>
  <c r="BE383" i="2"/>
  <c r="BE392" i="2"/>
  <c r="BE401" i="2"/>
  <c r="BE509" i="2"/>
  <c r="BE518" i="2"/>
  <c r="BE533" i="2"/>
  <c r="BE624" i="2"/>
  <c r="BE627" i="2"/>
  <c r="BE638" i="2"/>
  <c r="BE145" i="2"/>
  <c r="BE157" i="2"/>
  <c r="BE162" i="2"/>
  <c r="BE251" i="2"/>
  <c r="BE271" i="2"/>
  <c r="BE305" i="2"/>
  <c r="BE311" i="2"/>
  <c r="BE319" i="2"/>
  <c r="BE323" i="2"/>
  <c r="BE325" i="2"/>
  <c r="BE331" i="2"/>
  <c r="BE340" i="2"/>
  <c r="BE398" i="2"/>
  <c r="BE407" i="2"/>
  <c r="BE410" i="2"/>
  <c r="BE419" i="2"/>
  <c r="BE515" i="2"/>
  <c r="BE521" i="2"/>
  <c r="BE527" i="2"/>
  <c r="BE552" i="2"/>
  <c r="BE555" i="2"/>
  <c r="BE558" i="2"/>
  <c r="BE561" i="2"/>
  <c r="BE564" i="2"/>
  <c r="BE567" i="2"/>
  <c r="BE570" i="2"/>
  <c r="BE576" i="2"/>
  <c r="BE579" i="2"/>
  <c r="BE585" i="2"/>
  <c r="BE588" i="2"/>
  <c r="BE591" i="2"/>
  <c r="BE601" i="2"/>
  <c r="BE606" i="2"/>
  <c r="BE612" i="2"/>
  <c r="BE615" i="2"/>
  <c r="BE618" i="2"/>
  <c r="BE621" i="2"/>
  <c r="BE133" i="2"/>
  <c r="BE151" i="2"/>
  <c r="BE193" i="2"/>
  <c r="BE234" i="2"/>
  <c r="BE257" i="2"/>
  <c r="BE315" i="2"/>
  <c r="BE337" i="2"/>
  <c r="BE346" i="2"/>
  <c r="BE355" i="2"/>
  <c r="BE365" i="2"/>
  <c r="BE386" i="2"/>
  <c r="BE416" i="2"/>
  <c r="BE431" i="2"/>
  <c r="BE449" i="2"/>
  <c r="BE455" i="2"/>
  <c r="BE467" i="2"/>
  <c r="BE476" i="2"/>
  <c r="BE494" i="2"/>
  <c r="BE542" i="2"/>
  <c r="BE634" i="2"/>
  <c r="BE130" i="2"/>
  <c r="BE139" i="2"/>
  <c r="BE142" i="2"/>
  <c r="BE154" i="2"/>
  <c r="BE160" i="2"/>
  <c r="BE161" i="2"/>
  <c r="BE166" i="2"/>
  <c r="BE202" i="2"/>
  <c r="BE238" i="2"/>
  <c r="BE254" i="2"/>
  <c r="BE298" i="2"/>
  <c r="BE352" i="2"/>
  <c r="BE395" i="2"/>
  <c r="BE413" i="2"/>
  <c r="BE437" i="2"/>
  <c r="BE458" i="2"/>
  <c r="BE473" i="2"/>
  <c r="BE497" i="2"/>
  <c r="BE500" i="2"/>
  <c r="BE539" i="2"/>
  <c r="BE545" i="2"/>
  <c r="BE573" i="2"/>
  <c r="BE582" i="2"/>
  <c r="BE594" i="2"/>
  <c r="BE597" i="2"/>
  <c r="BE600" i="2"/>
  <c r="BE602" i="2"/>
  <c r="BE631" i="2"/>
  <c r="BE641" i="2"/>
  <c r="BE650" i="2"/>
  <c r="F33" i="2"/>
  <c r="BB95" i="1" s="1"/>
  <c r="BB94" i="1" s="1"/>
  <c r="W31" i="1" s="1"/>
  <c r="F34" i="2"/>
  <c r="BC95" i="1" s="1"/>
  <c r="BC94" i="1" s="1"/>
  <c r="AY94" i="1" s="1"/>
  <c r="J32" i="2"/>
  <c r="AW95" i="1" s="1"/>
  <c r="F32" i="2"/>
  <c r="BA95" i="1" s="1"/>
  <c r="BA94" i="1" s="1"/>
  <c r="W30" i="1" s="1"/>
  <c r="F35" i="2"/>
  <c r="BD95" i="1" s="1"/>
  <c r="BD94" i="1" s="1"/>
  <c r="W33" i="1" s="1"/>
  <c r="T128" i="2" l="1"/>
  <c r="R657" i="2"/>
  <c r="R128" i="2"/>
  <c r="P128" i="2"/>
  <c r="T657" i="2"/>
  <c r="P657" i="2"/>
  <c r="BK657" i="2"/>
  <c r="J657" i="2" s="1"/>
  <c r="J103" i="2" s="1"/>
  <c r="BK128" i="2"/>
  <c r="J128" i="2" s="1"/>
  <c r="J95" i="2" s="1"/>
  <c r="AX94" i="1"/>
  <c r="F31" i="2"/>
  <c r="AZ95" i="1" s="1"/>
  <c r="AZ94" i="1" s="1"/>
  <c r="W29" i="1" s="1"/>
  <c r="J31" i="2"/>
  <c r="AV95" i="1" s="1"/>
  <c r="AT95" i="1" s="1"/>
  <c r="W32" i="1"/>
  <c r="AW94" i="1"/>
  <c r="AK30" i="1" s="1"/>
  <c r="R127" i="2" l="1"/>
  <c r="P127" i="2"/>
  <c r="AU95" i="1" s="1"/>
  <c r="AU94" i="1" s="1"/>
  <c r="T127" i="2"/>
  <c r="BK127" i="2"/>
  <c r="J127" i="2" s="1"/>
  <c r="J94" i="2" s="1"/>
  <c r="AV94" i="1"/>
  <c r="AK29" i="1" s="1"/>
  <c r="J28" i="2" l="1"/>
  <c r="AG95" i="1" s="1"/>
  <c r="AG94" i="1" s="1"/>
  <c r="AT94" i="1"/>
  <c r="AN94" i="1" l="1"/>
  <c r="AK26" i="1"/>
  <c r="AK35" i="1" s="1"/>
  <c r="J37" i="2"/>
  <c r="AN95" i="1"/>
</calcChain>
</file>

<file path=xl/sharedStrings.xml><?xml version="1.0" encoding="utf-8"?>
<sst xmlns="http://schemas.openxmlformats.org/spreadsheetml/2006/main" count="4946" uniqueCount="1254">
  <si>
    <t>Export Komplet</t>
  </si>
  <si>
    <t/>
  </si>
  <si>
    <t>2.0</t>
  </si>
  <si>
    <t>False</t>
  </si>
  <si>
    <t>{6c31c268-f9fe-4265-a830-8b5031ac3451}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</si>
  <si>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</si>
  <si>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</si>
  <si>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</si>
  <si>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</si>
  <si>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</si>
  <si>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</si>
  <si>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</si>
  <si>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</si>
  <si>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111/2025</t>
  </si>
  <si>
    <t>Stavba:</t>
  </si>
  <si>
    <t>Plán udržby skalních svahů, K.Ú. Ústí nad Labem, Krásné Březno, Vaňov</t>
  </si>
  <si>
    <t>KSO:</t>
  </si>
  <si>
    <t>CC-CZ:</t>
  </si>
  <si>
    <t>Místo:</t>
  </si>
  <si>
    <t>K.Ú. Ústí nad Labem, Krásné Březno, Vaňov</t>
  </si>
  <si>
    <t>Datum:</t>
  </si>
  <si>
    <t>Zadavatel:</t>
  </si>
  <si>
    <t>IČ:</t>
  </si>
  <si>
    <t>Magistrát města Ústí nad Labem</t>
  </si>
  <si>
    <t>DIČ:</t>
  </si>
  <si>
    <t>Zhotovitel:</t>
  </si>
  <si>
    <t>STRIX Inženýring, spol. s.r.o.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</si>
  <si>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</si>
  <si>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</si>
  <si>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</si>
  <si>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</si>
  <si>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</si>
  <si>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</si>
  <si>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</si>
  <si>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</si>
  <si>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</si>
  <si>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</si>
  <si>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</si>
  <si>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</si>
  <si>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</si>
  <si>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</si>
  <si>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</si>
  <si>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</si>
  <si>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</si>
  <si>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</si>
  <si>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</si>
  <si>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</si>
  <si>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</si>
  <si>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</si>
  <si>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</si>
  <si>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</si>
  <si>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</si>
  <si>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</si>
  <si>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</si>
  <si>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</si>
  <si>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</si>
  <si>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</si>
  <si>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</si>
  <si>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</si>
  <si>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</si>
  <si>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</si>
  <si>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</si>
  <si>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</si>
  <si>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</si>
  <si>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</si>
  <si>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</si>
  <si>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</si>
  <si>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</si>
  <si>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</si>
  <si>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</si>
  <si>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</si>
  <si>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</si>
  <si>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</si>
  <si>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</si>
  <si>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</si>
  <si>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</si>
  <si>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</si>
  <si>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</si>
  <si>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</si>
  <si>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</si>
  <si>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</si>
  <si>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</si>
  <si>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</si>
  <si>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</si>
  <si>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</si>
  <si>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</si>
  <si>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</si>
  <si>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</si>
  <si>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</si>
  <si>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</si>
  <si>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</si>
  <si>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</si>
  <si>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</si>
  <si>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</si>
  <si>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</si>
  <si>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</si>
  <si>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</si>
  <si>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</si>
  <si>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</si>
  <si>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</si>
  <si>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</si>
  <si>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</si>
  <si>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</si>
  <si>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</si>
  <si>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</si>
  <si>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</si>
  <si>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</si>
  <si>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</si>
  <si>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</si>
  <si>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</si>
  <si>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</si>
  <si>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</si>
  <si>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</si>
  <si>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</si>
  <si>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</si>
  <si>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</si>
  <si>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</si>
  <si>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</si>
  <si>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</si>
  <si>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112151312</t>
  </si>
  <si>
    <t>Kácení stromu bez postupného spouštění koruny a kmene D přes 0,2 do 0,3 m</t>
  </si>
  <si>
    <t>kus</t>
  </si>
  <si>
    <t>CS ÚRS 2025 02</t>
  </si>
  <si>
    <t>4</t>
  </si>
  <si>
    <t>-1799375207</t>
  </si>
  <si>
    <t>PP</t>
  </si>
  <si>
    <t>Pokácení stromu postupné bez spouštění částí kmene a koruny o průměru na řezné ploše pařezu přes 200 do 300 mm</t>
  </si>
  <si>
    <t>Online PSC</t>
  </si>
  <si>
    <t>https://podminky.urs.cz/item/CS_URS_2025_02/112151312</t>
  </si>
  <si>
    <t>112151314</t>
  </si>
  <si>
    <t>Kácení stromu bez postupného spouštění koruny a kmene D přes 0,4 do 0,5 m</t>
  </si>
  <si>
    <t>1100076094</t>
  </si>
  <si>
    <t>Pokácení stromu postupné bez spouštění částí kmene a koruny o průměru na řezné ploše pařezu přes 400 do 500 mm</t>
  </si>
  <si>
    <t>https://podminky.urs.cz/item/CS_URS_2025_02/112151314</t>
  </si>
  <si>
    <t>3</t>
  </si>
  <si>
    <t>112151316</t>
  </si>
  <si>
    <t>Kácení stromu bez postupného spouštění koruny a kmene D přes 0,6 do 0,7 m</t>
  </si>
  <si>
    <t>279925247</t>
  </si>
  <si>
    <t>Pokácení stromu postupné bez spouštění částí kmene a koruny o průměru na řezné ploše pařezu přes 600 do 700 mm</t>
  </si>
  <si>
    <t>https://podminky.urs.cz/item/CS_URS_2025_02/112151316</t>
  </si>
  <si>
    <t>112151352</t>
  </si>
  <si>
    <t>Kácení stromu s postupným spouštěním koruny a kmene D přes 0,2 do 0,3 m</t>
  </si>
  <si>
    <t>-88831219</t>
  </si>
  <si>
    <t>Pokácení stromu postupné se spouštěním částí kmene a koruny o průměru na řezné ploše pařezu přes 200 do 300 mm</t>
  </si>
  <si>
    <t>https://podminky.urs.cz/item/CS_URS_2025_02/112151352</t>
  </si>
  <si>
    <t>5</t>
  </si>
  <si>
    <t>112151354</t>
  </si>
  <si>
    <t>Kácení stromu s postupným spouštěním koruny a kmene D přes 0,4 do 0,5 m</t>
  </si>
  <si>
    <t>696655475</t>
  </si>
  <si>
    <t>Pokácení stromu postupné se spouštěním částí kmene a koruny o průměru na řezné ploše pařezu přes 400 do 500 mm</t>
  </si>
  <si>
    <t>https://podminky.urs.cz/item/CS_URS_2025_02/112151354</t>
  </si>
  <si>
    <t>6</t>
  </si>
  <si>
    <t>112151356</t>
  </si>
  <si>
    <t>Kácení stromu s postupným spouštěním koruny a kmene D přes 0,6 do 0,7 m</t>
  </si>
  <si>
    <t>-547176035</t>
  </si>
  <si>
    <t>Pokácení stromu postupné se spouštěním částí kmene a koruny o průměru na řezné ploše pařezu přes 600 do 700 mm</t>
  </si>
  <si>
    <t>https://podminky.urs.cz/item/CS_URS_2025_02/112151356</t>
  </si>
  <si>
    <t>7</t>
  </si>
  <si>
    <t>112155215</t>
  </si>
  <si>
    <t>Štěpkování solitérních stromků a větví průměru kmene do 300 mm s naložením</t>
  </si>
  <si>
    <t>1562669158</t>
  </si>
  <si>
    <t>Štěpkování s naložením na dopravní prostředek a odvozem do 20 km stromků a větví solitérů, průměru kmene do 300 mm</t>
  </si>
  <si>
    <t>https://podminky.urs.cz/item/CS_URS_2025_02/112155215</t>
  </si>
  <si>
    <t>8</t>
  </si>
  <si>
    <t>112155221</t>
  </si>
  <si>
    <t>Štěpkování solitérních stromků a větví průměru kmene přes 300 do 500 mm s naložením</t>
  </si>
  <si>
    <t>-1504111263</t>
  </si>
  <si>
    <t>Štěpkování s naložením na dopravní prostředek a odvozem do 20 km stromků a větví solitérů, průměru kmene přes 300 do 500 mm</t>
  </si>
  <si>
    <t>https://podminky.urs.cz/item/CS_URS_2025_02/112155221</t>
  </si>
  <si>
    <t>9</t>
  </si>
  <si>
    <t>112155225</t>
  </si>
  <si>
    <t>Štěpkování solitérních stromků a větví průměru kmene přes 500 do 700 mm s naložením</t>
  </si>
  <si>
    <t>-1783421911</t>
  </si>
  <si>
    <t>Štěpkování s naložením na dopravní prostředek a odvozem do 20 km stromků a větví solitérů, průměru kmene přes 500 do 700 mm</t>
  </si>
  <si>
    <t>https://podminky.urs.cz/item/CS_URS_2025_02/112155225</t>
  </si>
  <si>
    <t>11</t>
  </si>
  <si>
    <t>112155315</t>
  </si>
  <si>
    <t>Štěpkování keřového porostu hustého s naložením</t>
  </si>
  <si>
    <t>m2</t>
  </si>
  <si>
    <t>-1357680665</t>
  </si>
  <si>
    <t>Štěpkování s naložením na dopravní prostředek a odvozem do 20 km keřového porostu hustého</t>
  </si>
  <si>
    <t>https://podminky.urs.cz/item/CS_URS_2025_02/112155315</t>
  </si>
  <si>
    <t>15</t>
  </si>
  <si>
    <t>112211.R1</t>
  </si>
  <si>
    <t xml:space="preserve">Seříznutí pařezů ručně D přes 0,2 do 0,3 m v rovině a ve svahu </t>
  </si>
  <si>
    <t>517372750</t>
  </si>
  <si>
    <t>16</t>
  </si>
  <si>
    <t>112211.R2</t>
  </si>
  <si>
    <t xml:space="preserve">Seříznutí pařezů ručně D přes 0,4 do 0,5 m v rovině a ve svahu </t>
  </si>
  <si>
    <t>-169558079</t>
  </si>
  <si>
    <t>17</t>
  </si>
  <si>
    <t>112211.R3</t>
  </si>
  <si>
    <t xml:space="preserve">Seříznutí pařezů ručně D přes 0,6 do 0,7 m v rovině a ve svahu </t>
  </si>
  <si>
    <t>-1780956175</t>
  </si>
  <si>
    <t>112211232</t>
  </si>
  <si>
    <t>Odstranění pařezů ručně D přes 0,2 do 0,3 m ve svahu přes 1:5 do 1:2 s odklizením a zasypáním</t>
  </si>
  <si>
    <t>587165328</t>
  </si>
  <si>
    <t>Odstranění pařezu ručně na svahu přes 1:5 do 1:2 o průměru pařezu na řezné ploše přes 200 do 300 mm</t>
  </si>
  <si>
    <t>https://podminky.urs.cz/item/CS_URS_2025_02/112211232</t>
  </si>
  <si>
    <t>13</t>
  </si>
  <si>
    <t>112211234</t>
  </si>
  <si>
    <t>Odstranění pařezů ručně D přes 0,4 do 0,5 m ve svahu přes 1:5 do 1:2 s odklizením a zasypáním</t>
  </si>
  <si>
    <t>-499936529</t>
  </si>
  <si>
    <t>Odstranění pařezu ručně na svahu přes 1:5 do 1:2 o průměru pařezu na řezné ploše přes 400 do 500 mm</t>
  </si>
  <si>
    <t>https://podminky.urs.cz/item/CS_URS_2025_02/112211234</t>
  </si>
  <si>
    <t>14</t>
  </si>
  <si>
    <t>112211236</t>
  </si>
  <si>
    <t>Odstranění pařezů ručně D přes 0,6 do 0,7 m ve svahu přes 1:5 do 1:2 s odklizením a zasypáním</t>
  </si>
  <si>
    <t>1642089834</t>
  </si>
  <si>
    <t>Odstranění pařezu ručně na svahu přes 1:5 do 1:2 o průměru pařezu na řezné ploše přes 600 do 700 mm</t>
  </si>
  <si>
    <t>https://podminky.urs.cz/item/CS_URS_2025_02/112211236</t>
  </si>
  <si>
    <t>23</t>
  </si>
  <si>
    <t>122311101</t>
  </si>
  <si>
    <t>Odkopávky a prokopávky v hornině třídy těžitelnosti II, skupiny 4 ručně</t>
  </si>
  <si>
    <t>m3</t>
  </si>
  <si>
    <t>1645906207</t>
  </si>
  <si>
    <t>Odkopávky a prokopávky ručně zapažené i nezapažené v hornině třídy těžitelnosti II skupiny 4</t>
  </si>
  <si>
    <t>https://podminky.urs.cz/item/CS_URS_2025_02/122311101</t>
  </si>
  <si>
    <t>24</t>
  </si>
  <si>
    <t>122411101</t>
  </si>
  <si>
    <t>Odkopávky a prokopávky v hornině třídy těžitelnosti II, skupiny 5 ručně</t>
  </si>
  <si>
    <t>815126948</t>
  </si>
  <si>
    <t>Odkopávky a prokopávky ručně zapažené i nezapažené v hornině třídy těžitelnosti II skupiny 5</t>
  </si>
  <si>
    <t>https://podminky.urs.cz/item/CS_URS_2025_02/122411101</t>
  </si>
  <si>
    <t>25</t>
  </si>
  <si>
    <t>122861101</t>
  </si>
  <si>
    <t>Těžení jednotlivých balvanů v hornině třídy těžitelnosti III skupiny 6 a 7</t>
  </si>
  <si>
    <t>2143431752</t>
  </si>
  <si>
    <t>Těžení a rozpojení jednotlivých balvanů velikosti přes 0,5 m z horniny třídy těžitelnosti III skupiny 6 a 7</t>
  </si>
  <si>
    <t>https://podminky.urs.cz/item/CS_URS_2025_02/122861101</t>
  </si>
  <si>
    <t>78</t>
  </si>
  <si>
    <t>153821112</t>
  </si>
  <si>
    <t>Osazení kotvy kabelové z pramenců nebo drátů pro nosnost přes 0,16 do 0,31 MN</t>
  </si>
  <si>
    <t>m</t>
  </si>
  <si>
    <t>-879525176</t>
  </si>
  <si>
    <t>Osazení kotev kabelových z popouštěných pramenců nebo drátů pro nosnost přes 0,16 do 0,31 MN</t>
  </si>
  <si>
    <t>https://podminky.urs.cz/item/CS_URS_2025_02/153821112</t>
  </si>
  <si>
    <t>79</t>
  </si>
  <si>
    <t>M</t>
  </si>
  <si>
    <t>RMAT0001</t>
  </si>
  <si>
    <t>kotva kabelová</t>
  </si>
  <si>
    <t>1153688088</t>
  </si>
  <si>
    <t>80</t>
  </si>
  <si>
    <t>153822112</t>
  </si>
  <si>
    <t>Napnutí kabelových kotev při únosnosti kotvy přes 0,16 do 0,31 MN</t>
  </si>
  <si>
    <t>-401771591</t>
  </si>
  <si>
    <t>https://podminky.urs.cz/item/CS_URS_2025_02/153822112</t>
  </si>
  <si>
    <t>127</t>
  </si>
  <si>
    <t>1552111.R4</t>
  </si>
  <si>
    <t>Vyčištění ocelových ochranných sítí ve stěně horolezeckou technikou</t>
  </si>
  <si>
    <t>201749648</t>
  </si>
  <si>
    <t>Očištění skalních ploch horolezeckou technikou očištění ručními nástroji motykami, páčidly</t>
  </si>
  <si>
    <t>10</t>
  </si>
  <si>
    <t>155211112</t>
  </si>
  <si>
    <t>Odstranění vegetace ze skalních ploch horolezeckou technikou včetně stažení k zemi</t>
  </si>
  <si>
    <t>1377742719</t>
  </si>
  <si>
    <t>Očištění skalních ploch horolezeckou technikou odstranění vegetace včetně stažení k zemi, odklizení na hromady na vzdálenost do 50 m nebo na naložení na dopravní prostředek keřů a stromů do průměru 10 cm</t>
  </si>
  <si>
    <t>https://podminky.urs.cz/item/CS_URS_2025_02/155211112</t>
  </si>
  <si>
    <t>18</t>
  </si>
  <si>
    <t>155211122</t>
  </si>
  <si>
    <t>Očištění skalních ploch ručními nástroji (motykami, páčidly) horolezeckou technikou</t>
  </si>
  <si>
    <t>-2119356946</t>
  </si>
  <si>
    <t>https://podminky.urs.cz/item/CS_URS_2025_02/155211122</t>
  </si>
  <si>
    <t>19</t>
  </si>
  <si>
    <t>155211311</t>
  </si>
  <si>
    <t>Odtěžení nestabilních hornin ze skalních stěn horolezeckou technikou sbíječkou</t>
  </si>
  <si>
    <t>947705915</t>
  </si>
  <si>
    <t>Odtěžení nestabilních hornin ze skalních stěn horolezeckou technikou s přehozením na vzdálenost do 3 m nebo s naložením na dopravní prostředek s použitím pneumatického nářadí</t>
  </si>
  <si>
    <t>https://podminky.urs.cz/item/CS_URS_2025_02/155211311</t>
  </si>
  <si>
    <t>20</t>
  </si>
  <si>
    <t>155211312</t>
  </si>
  <si>
    <t>Odtěžení nestabilních hornin ze skalních stěn horolezeckou technikou tlakovými poduškami</t>
  </si>
  <si>
    <t>1455856507</t>
  </si>
  <si>
    <t>Odtěžení nestabilních hornin ze skalních stěn horolezeckou technikou s přehozením na vzdálenost do 3 m nebo s naložením na dopravní prostředek tlakovými poduškami</t>
  </si>
  <si>
    <t>https://podminky.urs.cz/item/CS_URS_2025_02/155211312</t>
  </si>
  <si>
    <t>155211313</t>
  </si>
  <si>
    <t>Odtěžení nestabilních hornin ze skalních stěn horolezeckou technikou hydraulickými klíny</t>
  </si>
  <si>
    <t>681044040</t>
  </si>
  <si>
    <t>Odtěžení nestabilních hornin ze skalních stěn horolezeckou technikou s přehozením na vzdálenost do 3 m nebo s naložením na dopravní prostředek hydraulickými klíny</t>
  </si>
  <si>
    <t>https://podminky.urs.cz/item/CS_URS_2025_02/155211313</t>
  </si>
  <si>
    <t>22</t>
  </si>
  <si>
    <t>155211313.R1</t>
  </si>
  <si>
    <t xml:space="preserve">Odtěžení nestabilních hornin ze skalních stěn horolezeckou technikou - Neexplozivní metodou </t>
  </si>
  <si>
    <t>-1636410146</t>
  </si>
  <si>
    <t>36</t>
  </si>
  <si>
    <t>155212116</t>
  </si>
  <si>
    <t>Vrty do skalních stěn vrtacími kladivy D do 56 mm hornina tř. V a VI prováděné horolezeckou technikou</t>
  </si>
  <si>
    <t>1890203312</t>
  </si>
  <si>
    <t>Vrty do skalních stěn prováděné horolezeckou technikou hloubky do 5 m přenosnými vrtacími kladivy průměru do 56 mm, v hornině tř. V a VI</t>
  </si>
  <si>
    <t>https://podminky.urs.cz/item/CS_URS_2025_02/155212116</t>
  </si>
  <si>
    <t>83</t>
  </si>
  <si>
    <t>155212326</t>
  </si>
  <si>
    <t>Vrty do skalních stěn průběžným sacím vrtáním D přes 56 do 93 mm do 45° hornina tř. V a VI horolezecky</t>
  </si>
  <si>
    <t>-2108132917</t>
  </si>
  <si>
    <t>Vrty do skalních stěn prováděné horolezeckou technikou hloubky do 5 m průběžným sacím vrtáním průměru přes 56 do 93 mm úklonu do 45°, v hornině tř. V a VI</t>
  </si>
  <si>
    <t>https://podminky.urs.cz/item/CS_URS_2025_02/155212326</t>
  </si>
  <si>
    <t>37</t>
  </si>
  <si>
    <t>155212344</t>
  </si>
  <si>
    <t>Vrty do skalních stěn průběžným sacím vrtáním D přes 93 do 156 mm do 45° hornina tř. III a IV horolezecky</t>
  </si>
  <si>
    <t>-1510203090</t>
  </si>
  <si>
    <t>Vrty do skalních stěn prováděné horolezeckou technikou hloubky do 5 m průběžným sacím vrtáním průměru přes 93 do 156 mm úklonu do 45°, v hornině tř. III a IV</t>
  </si>
  <si>
    <t>https://podminky.urs.cz/item/CS_URS_2025_02/155212344</t>
  </si>
  <si>
    <t>38</t>
  </si>
  <si>
    <t>155212346</t>
  </si>
  <si>
    <t>Vrty do skalních stěn průběžným sacím vrtáním D přes 93 do 156 mm do 45° hornina tř. V a VI horolezecky</t>
  </si>
  <si>
    <t>-309261802</t>
  </si>
  <si>
    <t>Vrty do skalních stěn prováděné horolezeckou technikou hloubky do 5 m průběžným sacím vrtáním průměru přes 93 do 156 mm úklonu do 45°, v hornině tř. V a VI</t>
  </si>
  <si>
    <t>https://podminky.urs.cz/item/CS_URS_2025_02/155212346</t>
  </si>
  <si>
    <t>84</t>
  </si>
  <si>
    <t>155213112</t>
  </si>
  <si>
    <t>Trn z oceli pro sítě bez oka D přes 20 do 26 mm l do 3 m zainjektovaný cementovou maltou prováděný horolezecky</t>
  </si>
  <si>
    <t>298492053</t>
  </si>
  <si>
    <t>Trny z oceli prováděné horolezeckou technikou bez oka z celozávitové oceli pro uchycení sítí zainjektované cementovou maltou délky do 3 m, průměru přes 20 do 26 mm</t>
  </si>
  <si>
    <t>https://podminky.urs.cz/item/CS_URS_2025_02/155213112</t>
  </si>
  <si>
    <t>85</t>
  </si>
  <si>
    <t>-376281472</t>
  </si>
  <si>
    <t>86</t>
  </si>
  <si>
    <t>155213122</t>
  </si>
  <si>
    <t>Trn z oceli pro sítě bez oka D přes 20 do 26 mm l přes 3 do 5 m zainjektovaný cementovou maltou prováděný horolezecky</t>
  </si>
  <si>
    <t>-887220990</t>
  </si>
  <si>
    <t>Trny z oceli prováděné horolezeckou technikou bez oka z celozávitové oceli pro uchycení sítí zainjektované cementovou maltou délky přes 3 do 5 m, průměru přes 20 do 26 mm</t>
  </si>
  <si>
    <t>https://podminky.urs.cz/item/CS_URS_2025_02/155213122</t>
  </si>
  <si>
    <t>87</t>
  </si>
  <si>
    <t>2002422338</t>
  </si>
  <si>
    <t>88</t>
  </si>
  <si>
    <t>155213122.1</t>
  </si>
  <si>
    <t>Trn z oceli pro sítě bez oka D přes 20 do 26 mm l přes 5 do 6 m zainjektovaný cementovou maltou prováděný horolezecky</t>
  </si>
  <si>
    <t>-28991226</t>
  </si>
  <si>
    <t>89</t>
  </si>
  <si>
    <t>155213123</t>
  </si>
  <si>
    <t>Trn z oceli pro sítě bez oka D přes 26 do 32 mm l přes 3 do 5 m zainjektovaný cementovou maltou prováděný horolezecky</t>
  </si>
  <si>
    <t>-871227404</t>
  </si>
  <si>
    <t>Trny z oceli prováděné horolezeckou technikou bez oka z celozávitové oceli pro uchycení sítí zainjektované cementovou maltou délky přes 3 do 5 m, průměru přes 26 do 32 mm</t>
  </si>
  <si>
    <t>https://podminky.urs.cz/item/CS_URS_2025_02/155213123</t>
  </si>
  <si>
    <t>90</t>
  </si>
  <si>
    <t>155213123.1</t>
  </si>
  <si>
    <t>Trn z oceli pro sítě bez oka D přes 26 do 32 mm l přes 5 do 6 m zainjektovaný cementovou maltou prováděný horolezecky</t>
  </si>
  <si>
    <t>575677403</t>
  </si>
  <si>
    <t>149</t>
  </si>
  <si>
    <t>155213511</t>
  </si>
  <si>
    <t>Statická zatěžovací zkouška trnů z oceli prováděná horolezeckou technikou</t>
  </si>
  <si>
    <t>-424209808</t>
  </si>
  <si>
    <t>Trny z oceli prováděné horolezeckou technikou s okem z betonářské oceli pro uchycení lana při montáži sítí a sloupků záchytného plotu statická zatěžovací zkouška trnů</t>
  </si>
  <si>
    <t>https://podminky.urs.cz/item/CS_URS_2025_02/155213511</t>
  </si>
  <si>
    <t>39</t>
  </si>
  <si>
    <t>15521361.R1</t>
  </si>
  <si>
    <t>Trn z injekčních zavrtávacích tyčí D 32 mm l do 2 m včetně vrtu D 51 mm prováděný horolezecky s okem</t>
  </si>
  <si>
    <t>-1006820705</t>
  </si>
  <si>
    <t>Trny z injekčních zavrtávacích tyčí prováděné horolezeckou technikou zainjektované cementovou maltou průměru 32 mm včetně vrtů přenosnými vrtacími kladivy na ztracenou korunku průměru 51 mm, délky do 2 m</t>
  </si>
  <si>
    <t>91</t>
  </si>
  <si>
    <t>155213611</t>
  </si>
  <si>
    <t>Trn z injekčních zavrtávacích tyčí D 32 mm l do 2 m včetně vrtu D 51 mm prováděný horolezecky</t>
  </si>
  <si>
    <t>859753038</t>
  </si>
  <si>
    <t>https://podminky.urs.cz/item/CS_URS_2025_02/155213611</t>
  </si>
  <si>
    <t>81</t>
  </si>
  <si>
    <t>155213612</t>
  </si>
  <si>
    <t>Trn z injekčních zavrtávacích tyčí D 32 mm l přes 2 do 3 m včetně vrtu D 51 mm prováděný horolezecky</t>
  </si>
  <si>
    <t>-1817281722</t>
  </si>
  <si>
    <t>Trny z injekčních zavrtávacích tyčí prováděné horolezeckou technikou zainjektované cementovou maltou průměru 32 mm včetně vrtů přenosnými vrtacími kladivy na ztracenou korunku průměru 51 mm, délky přes 2 do 3 m</t>
  </si>
  <si>
    <t>https://podminky.urs.cz/item/CS_URS_2025_02/155213612</t>
  </si>
  <si>
    <t>92</t>
  </si>
  <si>
    <t>-1748956242</t>
  </si>
  <si>
    <t>93</t>
  </si>
  <si>
    <t>155213613</t>
  </si>
  <si>
    <t>Trn z injekčních zavrtávacích tyčí D 32 mm l přes 3 do 4 m včetně vrtu D 51 mm prováděný horolezecky</t>
  </si>
  <si>
    <t>1946222108</t>
  </si>
  <si>
    <t>Trny z injekčních zavrtávacích tyčí prováděné horolezeckou technikou zainjektované cementovou maltou průměru 32 mm včetně vrtů přenosnými vrtacími kladivy na ztracenou korunku průměru 51 mm, délky přes 3 do 4 m</t>
  </si>
  <si>
    <t>https://podminky.urs.cz/item/CS_URS_2025_02/155213613</t>
  </si>
  <si>
    <t>94</t>
  </si>
  <si>
    <t>155213614</t>
  </si>
  <si>
    <t>Trn z injekčních zavrtávacích tyčí D 32 mm l přes 4 do 5 m včetně vrtu D 51 mm prováděný horolezecky</t>
  </si>
  <si>
    <t>1003981529</t>
  </si>
  <si>
    <t>Trny z injekčních zavrtávacích tyčí prováděné horolezeckou technikou zainjektované cementovou maltou průměru 32 mm včetně vrtů přenosnými vrtacími kladivy na ztracenou korunku průměru 51 mm, délky přes 4 do 5 m</t>
  </si>
  <si>
    <t>https://podminky.urs.cz/item/CS_URS_2025_02/155213614</t>
  </si>
  <si>
    <t>95</t>
  </si>
  <si>
    <t>155213624</t>
  </si>
  <si>
    <t>Trn z injekčních zavrtávacích tyčí D 32 mm l přes 4 do 5 m včetně vrtu D 76 mm prováděný horolezecky</t>
  </si>
  <si>
    <t>1734726705</t>
  </si>
  <si>
    <t>Trny z injekčních zavrtávacích tyčí prováděné horolezeckou technikou zainjektované cementovou maltou průměru 32 mm včetně vrtů přenosnými vrtacími kladivy na ztracenou korunku průměru 76 mm, délky přes 4 do 5 m</t>
  </si>
  <si>
    <t>https://podminky.urs.cz/item/CS_URS_2025_02/155213624</t>
  </si>
  <si>
    <t>96</t>
  </si>
  <si>
    <t>155213625</t>
  </si>
  <si>
    <t>Trn z injekčních zavrtávacích tyčí D 32 mm l přes 5 do 6 m včetně vrtu D 76 mm prováděný horolezecky</t>
  </si>
  <si>
    <t>204892420</t>
  </si>
  <si>
    <t>Trny z injekčních zavrtávacích tyčí prováděné horolezeckou technikou zainjektované cementovou maltou průměru 32 mm včetně vrtů přenosnými vrtacími kladivy na ztracenou korunku průměru 76 mm, délky přes 5 do 6 m</t>
  </si>
  <si>
    <t>https://podminky.urs.cz/item/CS_URS_2025_02/155213625</t>
  </si>
  <si>
    <t>97</t>
  </si>
  <si>
    <t>155214111</t>
  </si>
  <si>
    <t>Montáž ocelové sítě na skalní stěnu prováděná horolezeckou technikou</t>
  </si>
  <si>
    <t>-2080159257</t>
  </si>
  <si>
    <t>Síťování skalních stěn prováděné horolezeckou technikou montáž pásů ocelové sítě</t>
  </si>
  <si>
    <t>https://podminky.urs.cz/item/CS_URS_2025_02/155214111</t>
  </si>
  <si>
    <t>99</t>
  </si>
  <si>
    <t>31319155</t>
  </si>
  <si>
    <t>síť na skálu ocelová povrch ZnAl s poplastováním vyztužená ocelovými lany po 50cm D 8mm</t>
  </si>
  <si>
    <t>-831104431</t>
  </si>
  <si>
    <t>VV</t>
  </si>
  <si>
    <t>1*1,2 'Přepočtené koeficientem množství</t>
  </si>
  <si>
    <t>100</t>
  </si>
  <si>
    <t>31319157</t>
  </si>
  <si>
    <t>síť na skálu ocelová povrch ZnAl s poplastováním vyztužená ocelovými lany po 100cm D 8mm</t>
  </si>
  <si>
    <t>1745262832</t>
  </si>
  <si>
    <t>101</t>
  </si>
  <si>
    <t>3131917.1</t>
  </si>
  <si>
    <t>síť na skálu HEA panel 6x3m oka 300x300mm lano 8/8mm</t>
  </si>
  <si>
    <t>-1581615640</t>
  </si>
  <si>
    <t>102</t>
  </si>
  <si>
    <t>31319300</t>
  </si>
  <si>
    <t>georohož PP vyztužená ocelovou sítí s oky 80x100mm povrch ZnAl D 2,7mm</t>
  </si>
  <si>
    <t>799756899</t>
  </si>
  <si>
    <t>103</t>
  </si>
  <si>
    <t>31319143</t>
  </si>
  <si>
    <t>síť na skálu ocelová s oky 60x100mm povrch ZnAl D 2,7mm</t>
  </si>
  <si>
    <t>151450580</t>
  </si>
  <si>
    <t>104</t>
  </si>
  <si>
    <t>31319111</t>
  </si>
  <si>
    <t>síť na skálu ocelová s oky 80x100mm povrch ZnAl D 2,7mm</t>
  </si>
  <si>
    <t>496741842</t>
  </si>
  <si>
    <t>105</t>
  </si>
  <si>
    <t>31319117</t>
  </si>
  <si>
    <t>síť na skálu ocelová s oky 80x100mm povrch ZnAl s poplastováním D 2,7mm</t>
  </si>
  <si>
    <t>-1206167564</t>
  </si>
  <si>
    <t>106</t>
  </si>
  <si>
    <t>31319115</t>
  </si>
  <si>
    <t>síť na skálu ocelová s oky 60x80mm povrch ZnAl s poplastováním D 2,7mm</t>
  </si>
  <si>
    <t>549030155</t>
  </si>
  <si>
    <t>107</t>
  </si>
  <si>
    <t>6932102.1</t>
  </si>
  <si>
    <t>Macmat L</t>
  </si>
  <si>
    <t>-719914541</t>
  </si>
  <si>
    <t>108</t>
  </si>
  <si>
    <t>31319130</t>
  </si>
  <si>
    <t>kroužky spojovací na sítě pro ochranu skal</t>
  </si>
  <si>
    <t>-533222251</t>
  </si>
  <si>
    <t>98</t>
  </si>
  <si>
    <t>155214111.1</t>
  </si>
  <si>
    <t>Demontáž ocelové sítě na skalní stěnu prováděná horolezeckou technikou</t>
  </si>
  <si>
    <t>1972528473</t>
  </si>
  <si>
    <t>109</t>
  </si>
  <si>
    <t>155214112</t>
  </si>
  <si>
    <t>Montáž geomříže na skalní stěnu prováděná horolezeckou technikou</t>
  </si>
  <si>
    <t>-180418238</t>
  </si>
  <si>
    <t>Síťování skalních stěn prováděné horolezeckou technikou montáž pásů geomříže</t>
  </si>
  <si>
    <t>https://podminky.urs.cz/item/CS_URS_2025_02/155214112</t>
  </si>
  <si>
    <t>110</t>
  </si>
  <si>
    <t>155214211</t>
  </si>
  <si>
    <t>Montáž ocelového lana D do 10 mm pro uchycení sítí prováděná horolezeckou technikou</t>
  </si>
  <si>
    <t>1591835463</t>
  </si>
  <si>
    <t>Síťování skalních stěn prováděné horolezeckou technikou montáž ocelového lana pro uchycení sítě průměru do 10 mm</t>
  </si>
  <si>
    <t>https://podminky.urs.cz/item/CS_URS_2025_02/155214211</t>
  </si>
  <si>
    <t>111</t>
  </si>
  <si>
    <t>155214212</t>
  </si>
  <si>
    <t>Montáž ocelového lana D přes 10 mm pro uchycení sítí prováděná horolezeckou technikou</t>
  </si>
  <si>
    <t>403097248</t>
  </si>
  <si>
    <t>Síťování skalních stěn prováděné horolezeckou technikou montáž ocelového lana pro uchycení sítě průměru přes 10 mm</t>
  </si>
  <si>
    <t>https://podminky.urs.cz/item/CS_URS_2025_02/155214212</t>
  </si>
  <si>
    <t>112</t>
  </si>
  <si>
    <t>31452105</t>
  </si>
  <si>
    <t>lano ocelové šestipramenné Pz 6x19 drátů D 6,0mm</t>
  </si>
  <si>
    <t>-953984666</t>
  </si>
  <si>
    <t>113</t>
  </si>
  <si>
    <t>31452106</t>
  </si>
  <si>
    <t>lano ocelové šestipramenné Pz 6x19 drátů D 8,0mm</t>
  </si>
  <si>
    <t>1764927821</t>
  </si>
  <si>
    <t>114</t>
  </si>
  <si>
    <t>31452107</t>
  </si>
  <si>
    <t>lano ocelové šestipramenné Pz 6x19 drátů D 10,0mm</t>
  </si>
  <si>
    <t>-1701599253</t>
  </si>
  <si>
    <t>115</t>
  </si>
  <si>
    <t>31452108</t>
  </si>
  <si>
    <t>lano ocelové šestipramenné Pz 6x19 drátů D 12,0mm</t>
  </si>
  <si>
    <t>-1940465431</t>
  </si>
  <si>
    <t>116</t>
  </si>
  <si>
    <t>31452109</t>
  </si>
  <si>
    <t>lano ocelové šestipramenné Pz 6x19 drátů D 14,0mm</t>
  </si>
  <si>
    <t>-1660434870</t>
  </si>
  <si>
    <t>117</t>
  </si>
  <si>
    <t>31452109.1</t>
  </si>
  <si>
    <t>lano ocelové šestipramenné Pz 6x19 drátů D 16,0mm</t>
  </si>
  <si>
    <t>565923358</t>
  </si>
  <si>
    <t>118</t>
  </si>
  <si>
    <t>31452109.2</t>
  </si>
  <si>
    <t>lano ocelové šestipramenné Pz 6x19 drátů D 18,0mm</t>
  </si>
  <si>
    <t>1367831709</t>
  </si>
  <si>
    <t>119</t>
  </si>
  <si>
    <t>31452112</t>
  </si>
  <si>
    <t>lano ocelové šestipramenné Pz+PVC 6x19 drátů D 10/12mm</t>
  </si>
  <si>
    <t>1088046410</t>
  </si>
  <si>
    <t>120</t>
  </si>
  <si>
    <t>31452113</t>
  </si>
  <si>
    <t>lano ocelové šestipramenné Pz+PVC 6x19 drátů D 12/14mm</t>
  </si>
  <si>
    <t>561988796</t>
  </si>
  <si>
    <t>121</t>
  </si>
  <si>
    <t>31452181</t>
  </si>
  <si>
    <t>svorka lanová DIN 741 Pz D 8mm</t>
  </si>
  <si>
    <t>24180298</t>
  </si>
  <si>
    <t>122</t>
  </si>
  <si>
    <t>31452182</t>
  </si>
  <si>
    <t>svorka lanová DIN 741 Pz D 10mm</t>
  </si>
  <si>
    <t>-481741133</t>
  </si>
  <si>
    <t>123</t>
  </si>
  <si>
    <t>31452183</t>
  </si>
  <si>
    <t>svorka lanová DIN 741 Pz D 13mm</t>
  </si>
  <si>
    <t>206163640</t>
  </si>
  <si>
    <t>124</t>
  </si>
  <si>
    <t>31452184</t>
  </si>
  <si>
    <t>svorka lanová DIN 741 Pz D 16mm</t>
  </si>
  <si>
    <t>-1068699214</t>
  </si>
  <si>
    <t>125</t>
  </si>
  <si>
    <t>31452185</t>
  </si>
  <si>
    <t>svorka lanová DIN 741 Pz D 19mm</t>
  </si>
  <si>
    <t>-1845587630</t>
  </si>
  <si>
    <t>126</t>
  </si>
  <si>
    <t>31452185.1</t>
  </si>
  <si>
    <t>svorka lanová DIN 741 Pz D 20mm</t>
  </si>
  <si>
    <t>1478348605</t>
  </si>
  <si>
    <t>40</t>
  </si>
  <si>
    <t>155214311</t>
  </si>
  <si>
    <t>Sloupky pro záchytný plot lehký z betonářské výztuže D do 32 mm l do 3 m do vrtů horolezecky</t>
  </si>
  <si>
    <t>911058588</t>
  </si>
  <si>
    <t>Záchytný plot prováděný horolezeckou technikou sloupky osazené do vrtů včetně vystředění a zalití cementovou injekční směsí pro plot lehký betonářská výztuž délky do 3 m, průměru do 32 mm</t>
  </si>
  <si>
    <t>https://podminky.urs.cz/item/CS_URS_2025_02/155214311</t>
  </si>
  <si>
    <t>41</t>
  </si>
  <si>
    <t>155214411</t>
  </si>
  <si>
    <t>Sloupky pro záchytný plot těžký z ocelové trubky D do 89/10 mm l do 3 m do vrtů horolezecky</t>
  </si>
  <si>
    <t>-908839880</t>
  </si>
  <si>
    <t>Záchytný plot prováděný horolezeckou technikou sloupky osazené do vrtů včetně vystředění a zalití cementovou injekční směsí pro plot těžký ocelová trubka délky do 3 m, průměru do 89/10 mm</t>
  </si>
  <si>
    <t>https://podminky.urs.cz/item/CS_URS_2025_02/155214411</t>
  </si>
  <si>
    <t>42</t>
  </si>
  <si>
    <t>155214421</t>
  </si>
  <si>
    <t>Sloupky pro záchytný plot těžký z ocelové trubky D do 89/10 mm l přes 3 m do vrtů horolezecky</t>
  </si>
  <si>
    <t>-1918339094</t>
  </si>
  <si>
    <t>Záchytný plot prováděný horolezeckou technikou sloupky osazené do vrtů včetně vystředění a zalití cementovou injekční směsí pro plot těžký ocelová trubka délky přes 3 m, průměru do 89/10 mm</t>
  </si>
  <si>
    <t>https://podminky.urs.cz/item/CS_URS_2025_02/155214421</t>
  </si>
  <si>
    <t>43</t>
  </si>
  <si>
    <t>155214511</t>
  </si>
  <si>
    <t>Ukotvení sloupku záchytného plotu lany prováděné horolezeckou technikou</t>
  </si>
  <si>
    <t>-1592374145</t>
  </si>
  <si>
    <t>Záchytný plot prováděný horolezeckou technikou ukotvení sloupků lany</t>
  </si>
  <si>
    <t>https://podminky.urs.cz/item/CS_URS_2025_02/155214511</t>
  </si>
  <si>
    <t>44</t>
  </si>
  <si>
    <t>155214521</t>
  </si>
  <si>
    <t>Montáž pletiva na sloupky záchytného plotu prováděná horolezeckou technikou</t>
  </si>
  <si>
    <t>873349511</t>
  </si>
  <si>
    <t>Záchytný plot prováděný horolezeckou technikou montáž pletiva na sloupky</t>
  </si>
  <si>
    <t>https://podminky.urs.cz/item/CS_URS_2025_02/155214521</t>
  </si>
  <si>
    <t>45</t>
  </si>
  <si>
    <t>31319156</t>
  </si>
  <si>
    <t>síť na skálu s oky 80x100mm pozinkovaný drát D 2,7mm</t>
  </si>
  <si>
    <t>-1238388241</t>
  </si>
  <si>
    <t>46</t>
  </si>
  <si>
    <t>31319110</t>
  </si>
  <si>
    <t>síť na skálu ocelová s oky 60x80mm povrch ZnAl D 2,2mm</t>
  </si>
  <si>
    <t>-1625348262</t>
  </si>
  <si>
    <t>47</t>
  </si>
  <si>
    <t>574528627</t>
  </si>
  <si>
    <t>48</t>
  </si>
  <si>
    <t>894781179</t>
  </si>
  <si>
    <t>49</t>
  </si>
  <si>
    <t>155214525</t>
  </si>
  <si>
    <t>Montáž ztužujících lan k pletivu záchytného plotu prováděná horolezeckou technikou</t>
  </si>
  <si>
    <t>1610744296</t>
  </si>
  <si>
    <t>Záchytný plot prováděný horolezeckou technikou montáž ztužujících lan k pletivu</t>
  </si>
  <si>
    <t>https://podminky.urs.cz/item/CS_URS_2025_02/155214525</t>
  </si>
  <si>
    <t>50</t>
  </si>
  <si>
    <t>-1420479493</t>
  </si>
  <si>
    <t>51</t>
  </si>
  <si>
    <t>-725622334</t>
  </si>
  <si>
    <t>52</t>
  </si>
  <si>
    <t>-354030913</t>
  </si>
  <si>
    <t>67</t>
  </si>
  <si>
    <t>15521511.R1</t>
  </si>
  <si>
    <t>Demontáž dynamické bariéry I. skupiny (odolnost do 1 000 kJ) prováděná horolezeckou technikou</t>
  </si>
  <si>
    <t>936401835</t>
  </si>
  <si>
    <t>Montáž dynamické bariéry prováděná horolezeckou technikou I. skupiny (odolnost do 1 000 kJ)</t>
  </si>
  <si>
    <t>61</t>
  </si>
  <si>
    <t>155215111</t>
  </si>
  <si>
    <t>Montáž dynamické bariéry I. skupiny (odolnost do 1 000 kJ) prováděná horolezeckou technikou</t>
  </si>
  <si>
    <t>1811919045</t>
  </si>
  <si>
    <t>https://podminky.urs.cz/item/CS_URS_2025_02/155215111</t>
  </si>
  <si>
    <t>62</t>
  </si>
  <si>
    <t>3131923.R1</t>
  </si>
  <si>
    <t>Dodávka dynamické bariéry do 1000kJ</t>
  </si>
  <si>
    <t>1743097587</t>
  </si>
  <si>
    <t>1*1,02 'Přepočtené koeficientem množství</t>
  </si>
  <si>
    <t>68</t>
  </si>
  <si>
    <t>15521512.R2</t>
  </si>
  <si>
    <t>Demontáž dynamické bariéry II. skupiny (odolnost do 2 000 kJ) prováděná horolezeckou technikou</t>
  </si>
  <si>
    <t>144032682</t>
  </si>
  <si>
    <t>Montáž dynamické bariéry prováděná horolezeckou technikou II. skupiny (odolnost do 2 000 kJ)</t>
  </si>
  <si>
    <t>69</t>
  </si>
  <si>
    <t>15521512.R3</t>
  </si>
  <si>
    <t>Demontáž dynamické bariéry III. skupiny (odolnost do 8 000 kJ) prováděná horolezeckou technikou</t>
  </si>
  <si>
    <t>2058021181</t>
  </si>
  <si>
    <t>Montáž dynamické bariéry prováděná horolezeckou technikou III. skupiny (odolnost do 8 000 kJ)</t>
  </si>
  <si>
    <t>63</t>
  </si>
  <si>
    <t>155215121</t>
  </si>
  <si>
    <t>Montáž dynamické bariéry II. skupiny (odolnost do 2 000 kJ) prováděná horolezeckou technikou</t>
  </si>
  <si>
    <t>807167530</t>
  </si>
  <si>
    <t>https://podminky.urs.cz/item/CS_URS_2025_02/155215121</t>
  </si>
  <si>
    <t>64</t>
  </si>
  <si>
    <t>31319235</t>
  </si>
  <si>
    <t>Dodávka dynamické bariéry do 2000kJ</t>
  </si>
  <si>
    <t>239373152</t>
  </si>
  <si>
    <t>65</t>
  </si>
  <si>
    <t>155215122</t>
  </si>
  <si>
    <t>Montáž dynamické bariéry III. skupiny (odolnost do 8 000 kJ) prováděná horolezeckou technikou</t>
  </si>
  <si>
    <t>-352292080</t>
  </si>
  <si>
    <t>https://podminky.urs.cz/item/CS_URS_2025_02/155215122</t>
  </si>
  <si>
    <t>66</t>
  </si>
  <si>
    <t>31319237</t>
  </si>
  <si>
    <t>Dodávka dynamické bariéry do 8000kJ</t>
  </si>
  <si>
    <t>452072117</t>
  </si>
  <si>
    <t>152</t>
  </si>
  <si>
    <t>162201401</t>
  </si>
  <si>
    <t>Vodorovné přemístění větví stromů listnatých do 1 km D kmene přes 100 do 300 mm</t>
  </si>
  <si>
    <t>-723810486</t>
  </si>
  <si>
    <t>Vodorovné přemístění větví, kmenů nebo pařezů s naložením, složením a dopravou do 1000 m větví stromů listnatých, průměru kmene přes 100 do 300 mm</t>
  </si>
  <si>
    <t>https://podminky.urs.cz/item/CS_URS_2025_02/162201401</t>
  </si>
  <si>
    <t>153</t>
  </si>
  <si>
    <t>162201402</t>
  </si>
  <si>
    <t>Vodorovné přemístění větví stromů listnatých do 1 km D kmene přes 300 do 500 mm</t>
  </si>
  <si>
    <t>213812022</t>
  </si>
  <si>
    <t>Vodorovné přemístění větví, kmenů nebo pařezů s naložením, složením a dopravou do 1000 m větví stromů listnatých, průměru kmene přes 300 do 500 mm</t>
  </si>
  <si>
    <t>https://podminky.urs.cz/item/CS_URS_2025_02/162201402</t>
  </si>
  <si>
    <t>154</t>
  </si>
  <si>
    <t>162201403</t>
  </si>
  <si>
    <t>Vodorovné přemístění větví stromů listnatých do 1 km D kmene přes 500 do 700 mm</t>
  </si>
  <si>
    <t>-1303949126</t>
  </si>
  <si>
    <t>Vodorovné přemístění větví, kmenů nebo pařezů s naložením, složením a dopravou do 1000 m větví stromů listnatých, průměru kmene přes 500 do 700 mm</t>
  </si>
  <si>
    <t>https://podminky.urs.cz/item/CS_URS_2025_02/162201403</t>
  </si>
  <si>
    <t>155</t>
  </si>
  <si>
    <t>162201411</t>
  </si>
  <si>
    <t>Vodorovné přemístění kmenů stromů listnatých do 1 km D kmene přes 100 do 300 mm</t>
  </si>
  <si>
    <t>931664299</t>
  </si>
  <si>
    <t>Vodorovné přemístění větví, kmenů nebo pařezů s naložením, složením a dopravou do 1000 m kmenů stromů listnatých, průměru přes 100 do 300 mm</t>
  </si>
  <si>
    <t>https://podminky.urs.cz/item/CS_URS_2025_02/162201411</t>
  </si>
  <si>
    <t>156</t>
  </si>
  <si>
    <t>162201412</t>
  </si>
  <si>
    <t>Vodorovné přemístění kmenů stromů listnatých do 1 km D kmene přes 300 do 500 mm</t>
  </si>
  <si>
    <t>1859335865</t>
  </si>
  <si>
    <t>Vodorovné přemístění větví, kmenů nebo pařezů s naložením, složením a dopravou do 1000 m kmenů stromů listnatých, průměru přes 300 do 500 mm</t>
  </si>
  <si>
    <t>https://podminky.urs.cz/item/CS_URS_2025_02/162201412</t>
  </si>
  <si>
    <t>157</t>
  </si>
  <si>
    <t>162201413</t>
  </si>
  <si>
    <t>Vodorovné přemístění kmenů stromů listnatých do 1 km D kmene přes 500 do 700 mm</t>
  </si>
  <si>
    <t>-961442985</t>
  </si>
  <si>
    <t>Vodorovné přemístění větví, kmenů nebo pařezů s naložením, složením a dopravou do 1000 m kmenů stromů listnatých, průměru přes 500 do 700 mm</t>
  </si>
  <si>
    <t>https://podminky.urs.cz/item/CS_URS_2025_02/162201413</t>
  </si>
  <si>
    <t>158</t>
  </si>
  <si>
    <t>162201421</t>
  </si>
  <si>
    <t>Vodorovné přemístění pařezů do 1 km D přes 100 do 300 mm</t>
  </si>
  <si>
    <t>1533187240</t>
  </si>
  <si>
    <t>Vodorovné přemístění větví, kmenů nebo pařezů s naložením, složením a dopravou do 1000 m pařezů kmenů, průměru přes 100 do 300 mm</t>
  </si>
  <si>
    <t>https://podminky.urs.cz/item/CS_URS_2025_02/162201421</t>
  </si>
  <si>
    <t>159</t>
  </si>
  <si>
    <t>162201422</t>
  </si>
  <si>
    <t>Vodorovné přemístění pařezů do 1 km D přes 300 do 500 mm</t>
  </si>
  <si>
    <t>-381745078</t>
  </si>
  <si>
    <t>Vodorovné přemístění větví, kmenů nebo pařezů s naložením, složením a dopravou do 1000 m pařezů kmenů, průměru přes 300 do 500 mm</t>
  </si>
  <si>
    <t>https://podminky.urs.cz/item/CS_URS_2025_02/162201422</t>
  </si>
  <si>
    <t>160</t>
  </si>
  <si>
    <t>162201423</t>
  </si>
  <si>
    <t>Vodorovné přemístění pařezů do 1 km D přes 500 do 700 mm</t>
  </si>
  <si>
    <t>253543542</t>
  </si>
  <si>
    <t>Vodorovné přemístění větví, kmenů nebo pařezů s naložením, složením a dopravou do 1000 m pařezů kmenů, průměru přes 500 do 700 mm</t>
  </si>
  <si>
    <t>https://podminky.urs.cz/item/CS_URS_2025_02/162201423</t>
  </si>
  <si>
    <t>184</t>
  </si>
  <si>
    <t>162211211</t>
  </si>
  <si>
    <t>Vodorovné přemístění do 10 m nošením výkopku z horniny třídy těžitelnosti II skupiny 4 a 5</t>
  </si>
  <si>
    <t>2121265619</t>
  </si>
  <si>
    <t>Vodorovné přemístění výkopku nebo sypaniny nošením s vyprázdněním nádoby na hromady nebo do dopravního prostředku na vzdálenost do 10 m z horniny třídy těžitelnosti II, skupiny 4 a 5</t>
  </si>
  <si>
    <t>https://podminky.urs.cz/item/CS_URS_2025_02/162211211</t>
  </si>
  <si>
    <t>186</t>
  </si>
  <si>
    <t>162211219</t>
  </si>
  <si>
    <t>Příplatek k vodorovnému přemístění nošením za každých dalších 10 m nošení výkopku z horniny třídy těžitelnosti II skupiny 4 a 5</t>
  </si>
  <si>
    <t>-353760522</t>
  </si>
  <si>
    <t>Vodorovné přemístění výkopku nebo sypaniny nošením s vyprázdněním nádoby na hromady nebo do dopravního prostředku na vzdálenost do 10 m Příplatek za každých dalších 10 m k ceně -1211</t>
  </si>
  <si>
    <t>https://podminky.urs.cz/item/CS_URS_2025_02/162211219</t>
  </si>
  <si>
    <t>185</t>
  </si>
  <si>
    <t>162211221</t>
  </si>
  <si>
    <t>Vodorovné přemístění do 10 m nošením výkopku z horniny třídy těžitelnosti III skupiny 6 a 7</t>
  </si>
  <si>
    <t>1814635466</t>
  </si>
  <si>
    <t>Vodorovné přemístění výkopku nebo sypaniny nošením s vyprázdněním nádoby na hromady nebo do dopravního prostředku na vzdálenost do 10 m z horniny třídy těžitelnosti III, skupiny 6 a 7</t>
  </si>
  <si>
    <t>https://podminky.urs.cz/item/CS_URS_2025_02/162211221</t>
  </si>
  <si>
    <t>187</t>
  </si>
  <si>
    <t>162211229</t>
  </si>
  <si>
    <t>Příplatek k vodorovnému přemístění nošením za každých dalších 10 m nošení výkopku z horniny třídy těžitelnosti III skupiny 6 a 7</t>
  </si>
  <si>
    <t>-2073139551</t>
  </si>
  <si>
    <t>Vodorovné přemístění výkopku nebo sypaniny nošením s vyprázdněním nádoby na hromady nebo do dopravního prostředku na vzdálenost do 10 m Příplatek za každých dalších 10 m k ceně -1221</t>
  </si>
  <si>
    <t>https://podminky.urs.cz/item/CS_URS_2025_02/162211229</t>
  </si>
  <si>
    <t>180</t>
  </si>
  <si>
    <t>162211321</t>
  </si>
  <si>
    <t>Vodorovné přemístění výkopku z horniny třídy těžitelnosti II skupiny 4 a 5 stavebním kolečkem do 10 m</t>
  </si>
  <si>
    <t>1271570616</t>
  </si>
  <si>
    <t>Vodorovné přemístění výkopku nebo sypaniny stavebním kolečkem s vyprázdněním kolečka na hromady nebo do dopravního prostředku na vzdálenost do 10 m z horniny třídy těžitelnosti II, skupiny 4 a 5</t>
  </si>
  <si>
    <t>https://podminky.urs.cz/item/CS_URS_2025_02/162211321</t>
  </si>
  <si>
    <t>182</t>
  </si>
  <si>
    <t>162211329</t>
  </si>
  <si>
    <t>Příplatek k vodorovnému přemístění výkopku z horniny třídy těžitelnosti II skupiny 4 a 5 stavebním kolečkem za každých dalších 10 m</t>
  </si>
  <si>
    <t>-404648989</t>
  </si>
  <si>
    <t>Vodorovné přemístění výkopku nebo sypaniny stavebním kolečkem s vyprázdněním kolečka na hromady nebo do dopravního prostředku na vzdálenost do 10 m Příplatek za každých dalších 10 m k ceně -1321</t>
  </si>
  <si>
    <t>https://podminky.urs.cz/item/CS_URS_2025_02/162211329</t>
  </si>
  <si>
    <t>181</t>
  </si>
  <si>
    <t>162211331</t>
  </si>
  <si>
    <t>Vodorovné přemístění výkopku z horniny třídy těžitelnosti III skupiny 6 a 7 stavebním kolečkem do 10 m</t>
  </si>
  <si>
    <t>-802963235</t>
  </si>
  <si>
    <t>Vodorovné přemístění výkopku nebo sypaniny stavebním kolečkem s vyprázdněním kolečka na hromady nebo do dopravního prostředku na vzdálenost do 10 m z horniny třídy těžitelnosti III, skupiny 6 a 7</t>
  </si>
  <si>
    <t>https://podminky.urs.cz/item/CS_URS_2025_02/162211331</t>
  </si>
  <si>
    <t>183</t>
  </si>
  <si>
    <t>162211339</t>
  </si>
  <si>
    <t>Příplatek k vodorovnému přemístění výkopku z horniny třídy těžitelnosti III skupiny 6 a 7 stavebním kolečkem za každých dalších 10 m</t>
  </si>
  <si>
    <t>1146858988</t>
  </si>
  <si>
    <t>Vodorovné přemístění výkopku nebo sypaniny stavebním kolečkem s vyprázdněním kolečka na hromady nebo do dopravního prostředku na vzdálenost do 10 m Příplatek za každých dalších 10 m k ceně -1331</t>
  </si>
  <si>
    <t>https://podminky.urs.cz/item/CS_URS_2025_02/162211339</t>
  </si>
  <si>
    <t>161</t>
  </si>
  <si>
    <t>162301931</t>
  </si>
  <si>
    <t>Příplatek k vodorovnému přemístění větví stromů listnatých D kmene přes 100 do 300 mm ZKD 1 km</t>
  </si>
  <si>
    <t>543194880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</si>
  <si>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</si>
  <si>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https://podminky.urs.cz/item/CS_URS_2025_02/162301931</t>
  </si>
  <si>
    <t>162</t>
  </si>
  <si>
    <t>162301932</t>
  </si>
  <si>
    <t>Příplatek k vodorovnému přemístění větví stromů listnatých D kmene přes 300 do 500 mm ZKD 1 km</t>
  </si>
  <si>
    <t>599137845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</si>
  <si>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</si>
  <si>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https://podminky.urs.cz/item/CS_URS_2025_02/162301932</t>
  </si>
  <si>
    <t>163</t>
  </si>
  <si>
    <t>162301933</t>
  </si>
  <si>
    <t>Příplatek k vodorovnému přemístění větví stromů listnatých D kmene přes 500 do 700 mm ZKD 1 km</t>
  </si>
  <si>
    <t>-139231438</t>
  </si>
  <si>
    <t>Vodorovné přemístění větví, kmenů nebo pařezů s naložením, složením a dopravou Příplatek k cenám za každých dalších i započatých 1000 m přes 1000 m větví stromů listnatých, průměru kmene přes 500 do 700 mm</t>
  </si>
  <si>
    <t>https://podminky.urs.cz/item/CS_URS_2025_02/162301933</t>
  </si>
  <si>
    <t>164</t>
  </si>
  <si>
    <t>162301951</t>
  </si>
  <si>
    <t>Příplatek k vodorovnému přemístění kmenů stromů listnatých D kmene přes 100 do 300 mm ZKD 1 km</t>
  </si>
  <si>
    <t>1741789534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</si>
  <si>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</si>
  <si>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https://podminky.urs.cz/item/CS_URS_2025_02/162301951</t>
  </si>
  <si>
    <t>165</t>
  </si>
  <si>
    <t>162301952</t>
  </si>
  <si>
    <t>Příplatek k vodorovnému přemístění kmenů stromů listnatých D kmene přes 300 do 500 mm ZKD 1 km</t>
  </si>
  <si>
    <t>299301849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</si>
  <si>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</si>
  <si>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https://podminky.urs.cz/item/CS_URS_2025_02/162301952</t>
  </si>
  <si>
    <t>166</t>
  </si>
  <si>
    <t>162301953</t>
  </si>
  <si>
    <t>Příplatek k vodorovnému přemístění kmenů stromů listnatých D kmene přes 500 do 700 mm ZKD 1 km</t>
  </si>
  <si>
    <t>-983035763</t>
  </si>
  <si>
    <t>Vodorovné přemístění větví, kmenů nebo pařezů s naložením, složením a dopravou Příplatek k cenám za každých dalších i započatých 1000 m přes 1000 m kmenů stromů listnatých, o průměru přes 500 do 700 mm</t>
  </si>
  <si>
    <t>https://podminky.urs.cz/item/CS_URS_2025_02/162301953</t>
  </si>
  <si>
    <t>167</t>
  </si>
  <si>
    <t>162301971</t>
  </si>
  <si>
    <t>Příplatek k vodorovnému přemístění pařezů D přes 100 do 300 mm ZKD 1 km</t>
  </si>
  <si>
    <t>-2116641283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</si>
  <si>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</si>
  <si>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https://podminky.urs.cz/item/CS_URS_2025_02/162301971</t>
  </si>
  <si>
    <t>168</t>
  </si>
  <si>
    <t>162301972</t>
  </si>
  <si>
    <t>Příplatek k vodorovnému přemístění pařezů D přes 300 do 500 mm ZKD 1 km</t>
  </si>
  <si>
    <t>-419088143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</si>
  <si>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</si>
  <si>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https://podminky.urs.cz/item/CS_URS_2025_02/162301972</t>
  </si>
  <si>
    <t>169</t>
  </si>
  <si>
    <t>162301973</t>
  </si>
  <si>
    <t>Příplatek k vodorovnému přemístění pařezů D přes 500 do 700 mm ZKD 1 km</t>
  </si>
  <si>
    <t>-1120638763</t>
  </si>
  <si>
    <t>Vodorovné přemístění větví, kmenů nebo pařezů s naložením, složením a dopravou Příplatek k cenám za každých dalších i započatých 1000 m přes 1000 m pařezů kmenů, průměru přes 500 do 700 mm</t>
  </si>
  <si>
    <t>https://podminky.urs.cz/item/CS_URS_2025_02/162301973</t>
  </si>
  <si>
    <t>188</t>
  </si>
  <si>
    <t>162751137</t>
  </si>
  <si>
    <t>Vodorovné přemístění přes 9 000 do 10000 m výkopku/sypaniny z horniny třídy těžitelnosti II skupiny 4 a 5</t>
  </si>
  <si>
    <t>92802883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</si>
  <si>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</si>
  <si>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https://podminky.urs.cz/item/CS_URS_2025_02/162751137</t>
  </si>
  <si>
    <t>189</t>
  </si>
  <si>
    <t>162751139</t>
  </si>
  <si>
    <t>Příplatek k vodorovnému přemístění výkopku/sypaniny z horniny třídy těžitelnosti II skupiny 4 a 5 ZKD 1000 m přes 10000 m</t>
  </si>
  <si>
    <t>-314106063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</si>
  <si>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</si>
  <si>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https://podminky.urs.cz/item/CS_URS_2025_02/162751139</t>
  </si>
  <si>
    <t>190</t>
  </si>
  <si>
    <t>162751157</t>
  </si>
  <si>
    <t>Vodorovné přemístění přes 9 000 do 10000 m výkopku/sypaniny z horniny třídy těžitelnosti III skupiny 6 a 7</t>
  </si>
  <si>
    <t>160851418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</si>
  <si>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</si>
  <si>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https://podminky.urs.cz/item/CS_URS_2025_02/162751157</t>
  </si>
  <si>
    <t>191</t>
  </si>
  <si>
    <t>162751159</t>
  </si>
  <si>
    <t>Příplatek k vodorovnému přemístění výkopku/sypaniny z horniny třídy těžitelnosti III skupiny 6 a 7 ZKD 1000 m přes 10000 m</t>
  </si>
  <si>
    <t>1868450786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</si>
  <si>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</si>
  <si>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https://podminky.urs.cz/item/CS_URS_2025_02/162751159</t>
  </si>
  <si>
    <t>170</t>
  </si>
  <si>
    <t>167111102</t>
  </si>
  <si>
    <t>Nakládání výkopku z hornin třídy těžitelnosti II skupiny 4 a 5 ručně</t>
  </si>
  <si>
    <t>-877258842</t>
  </si>
  <si>
    <t>Nakládání, skládání a překládání neulehlého výkopku nebo sypaniny ručně nakládání, z hornin třídy těžitelnosti II, skupiny 4 a 5</t>
  </si>
  <si>
    <t>https://podminky.urs.cz/item/CS_URS_2025_02/167111102</t>
  </si>
  <si>
    <t>171</t>
  </si>
  <si>
    <t>167111103</t>
  </si>
  <si>
    <t>Nakládání výkopku z hornin třídy těžitelnosti III skupiny 6 a 7 ručně</t>
  </si>
  <si>
    <t>860092057</t>
  </si>
  <si>
    <t>Nakládání, skládání a překládání neulehlého výkopku nebo sypaniny ručně nakládání, z hornin třídy těžitelnosti III, skupiny 6 a 7</t>
  </si>
  <si>
    <t>https://podminky.urs.cz/item/CS_URS_2025_02/167111103</t>
  </si>
  <si>
    <t>172</t>
  </si>
  <si>
    <t>167111122</t>
  </si>
  <si>
    <t>Skládání nebo překládání výkopku z horniny třídy těžitelnosti II skupiny 4 a 5 ručně</t>
  </si>
  <si>
    <t>1608882614</t>
  </si>
  <si>
    <t>Nakládání, skládání a překládání neulehlého výkopku nebo sypaniny ručně skládání nebo překládání, z hornin třídy těžitelnosti II, skupiny 4 a 5</t>
  </si>
  <si>
    <t>https://podminky.urs.cz/item/CS_URS_2025_02/167111122</t>
  </si>
  <si>
    <t>173</t>
  </si>
  <si>
    <t>167111123</t>
  </si>
  <si>
    <t>Skládání nebo překládání výkopku z horniny třídy těžitelnosti III skupiny 6 a 7 ručně</t>
  </si>
  <si>
    <t>1374877961</t>
  </si>
  <si>
    <t>Nakládání, skládání a překládání neulehlého výkopku nebo sypaniny ručně skládání nebo překládání, z hornin třídy těžitelnosti III, skupiny 6 a 7</t>
  </si>
  <si>
    <t>https://podminky.urs.cz/item/CS_URS_2025_02/167111123</t>
  </si>
  <si>
    <t>174</t>
  </si>
  <si>
    <t>167151102</t>
  </si>
  <si>
    <t>Nakládání výkopku z hornin třídy těžitelnosti II skupiny 4 a 5 do 100 m3</t>
  </si>
  <si>
    <t>1435119259</t>
  </si>
  <si>
    <t>Nakládání, skládání a překládání neulehlého výkopku nebo sypaniny strojně nakládání, množství do 100 m3, z horniny třídy těžitelnosti II, skupiny 4 a 5</t>
  </si>
  <si>
    <t>https://podminky.urs.cz/item/CS_URS_2025_02/167151102</t>
  </si>
  <si>
    <t>175</t>
  </si>
  <si>
    <t>167151103</t>
  </si>
  <si>
    <t>Nakládání výkopku z hornin třídy těžitelnosti III skupiny 6 a 7 do 100 m3</t>
  </si>
  <si>
    <t>572350652</t>
  </si>
  <si>
    <t>Nakládání, skládání a překládání neulehlého výkopku nebo sypaniny strojně nakládání, množství do 100 m3, z horniny třídy těžitelnosti III, skupiny 6 a 7</t>
  </si>
  <si>
    <t>https://podminky.urs.cz/item/CS_URS_2025_02/167151103</t>
  </si>
  <si>
    <t>178</t>
  </si>
  <si>
    <t>167151112</t>
  </si>
  <si>
    <t>Nakládání výkopku z hornin třídy těžitelnosti II skupiny 4 a 5 přes 100 m3</t>
  </si>
  <si>
    <t>801633135</t>
  </si>
  <si>
    <t>Nakládání, skládání a překládání neulehlého výkopku nebo sypaniny strojně nakládání, množství přes 100 m3, z hornin třídy těžitelnosti II, skupiny 4 a 5</t>
  </si>
  <si>
    <t>https://podminky.urs.cz/item/CS_URS_2025_02/167151112</t>
  </si>
  <si>
    <t>179</t>
  </si>
  <si>
    <t>167151113</t>
  </si>
  <si>
    <t>Nakládání výkopku z hornin třídy těžitelnosti III skupiny 6 a 7 přes 100 m3</t>
  </si>
  <si>
    <t>-1621863418</t>
  </si>
  <si>
    <t>Nakládání, skládání a překládání neulehlého výkopku nebo sypaniny strojně nakládání, množství přes 100 m3, z hornin třídy těžitelnosti III, skupiny 6 a 7</t>
  </si>
  <si>
    <t>https://podminky.urs.cz/item/CS_URS_2025_02/167151113</t>
  </si>
  <si>
    <t>176</t>
  </si>
  <si>
    <t>167151122</t>
  </si>
  <si>
    <t>Skládání nebo překládání výkopku z horniny třídy těžitelnosti II skupiny 4 a 5</t>
  </si>
  <si>
    <t>-2081120909</t>
  </si>
  <si>
    <t>Nakládání, skládání a překládání neulehlého výkopku nebo sypaniny strojně skládání nebo překládání, z hornin třídy těžitelnosti II, skupiny 4 a 5</t>
  </si>
  <si>
    <t>https://podminky.urs.cz/item/CS_URS_2025_02/167151122</t>
  </si>
  <si>
    <t>177</t>
  </si>
  <si>
    <t>167151123</t>
  </si>
  <si>
    <t>Skládání nebo překládání výkopku z horniny třídy těžitelnosti III skupiny 6 a 7</t>
  </si>
  <si>
    <t>1909834710</t>
  </si>
  <si>
    <t>Nakládání, skládání a překládání neulehlého výkopku nebo sypaniny strojně skládání nebo překládání, z hornin třídy těžitelnosti III, skupiny 6 a 7</t>
  </si>
  <si>
    <t>https://podminky.urs.cz/item/CS_URS_2025_02/167151123</t>
  </si>
  <si>
    <t>147</t>
  </si>
  <si>
    <t>171111104</t>
  </si>
  <si>
    <t>Uložení sypaniny z hornin nesoudržných sypkých do násypů zhutněných ručně</t>
  </si>
  <si>
    <t>491234201</t>
  </si>
  <si>
    <t>Uložení sypanin do násypů ručně s rozprostřením sypaniny ve vrstvách a s hrubým urovnáním zhutněných z hornin nesoudržných sypkých</t>
  </si>
  <si>
    <t>https://podminky.urs.cz/item/CS_URS_2025_02/171111104</t>
  </si>
  <si>
    <t>148</t>
  </si>
  <si>
    <t>171111105</t>
  </si>
  <si>
    <t>Uložení sypaniny z hornin nesoudržných kamenitých do násypů zhutněných ručně</t>
  </si>
  <si>
    <t>282759026</t>
  </si>
  <si>
    <t>Uložení sypanin do násypů ručně s rozprostřením sypaniny ve vrstvách a s hrubým urovnáním zhutněných z hornin nesoudržných kamenitých</t>
  </si>
  <si>
    <t>https://podminky.urs.cz/item/CS_URS_2025_02/171111105</t>
  </si>
  <si>
    <t>146</t>
  </si>
  <si>
    <t>171111113</t>
  </si>
  <si>
    <t>Uložení sypaniny z hornin nesoudržných a soudržných střídavě do násypů zhutněných ručně</t>
  </si>
  <si>
    <t>1766811514</t>
  </si>
  <si>
    <t>Uložení sypanin do násypů ručně s rozprostřením sypaniny ve vrstvách a s hrubým urovnáním zhutněných z hornin nesoudržných a soudržných střídavě ukládaných</t>
  </si>
  <si>
    <t>https://podminky.urs.cz/item/CS_URS_2025_02/171111113</t>
  </si>
  <si>
    <t>192</t>
  </si>
  <si>
    <t>171251201</t>
  </si>
  <si>
    <t>Uložení sypaniny na skládky nebo meziskládky</t>
  </si>
  <si>
    <t>-32099029</t>
  </si>
  <si>
    <t>Uložení sypaniny na skládky nebo meziskládky bez hutnění s upravením uložené sypaniny do předepsaného tvaru</t>
  </si>
  <si>
    <t>https://podminky.urs.cz/item/CS_URS_2025_02/171251201</t>
  </si>
  <si>
    <t>135</t>
  </si>
  <si>
    <t>174111101</t>
  </si>
  <si>
    <t>Zásyp jam, šachet rýh nebo kolem objektů sypaninou se zhutněním ručně</t>
  </si>
  <si>
    <t>-1721478867</t>
  </si>
  <si>
    <t>Zásyp sypaninou z jakékoliv horniny ručně s uložením výkopku ve vrstvách se zhutněním jam, šachet, rýh nebo kolem objektů v těchto vykopávkách</t>
  </si>
  <si>
    <t>https://podminky.urs.cz/item/CS_URS_2025_02/174111101</t>
  </si>
  <si>
    <t>136</t>
  </si>
  <si>
    <t>174111109</t>
  </si>
  <si>
    <t>Příplatek k zásypu za ruční prohození sypaniny sítem</t>
  </si>
  <si>
    <t>-1959519510</t>
  </si>
  <si>
    <t>Zásyp sypaninou z jakékoliv horniny ručně Příplatek k ceně za prohození sypaniny sítem</t>
  </si>
  <si>
    <t>https://podminky.urs.cz/item/CS_URS_2025_02/174111109</t>
  </si>
  <si>
    <t>137</t>
  </si>
  <si>
    <t>175111201</t>
  </si>
  <si>
    <t>Obsypání objektu nad přilehlým původním terénem sypaninou bez prohození, uloženou do 3 m ručně</t>
  </si>
  <si>
    <t>2146510115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</si>
  <si>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</si>
  <si>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https://podminky.urs.cz/item/CS_URS_2025_02/175111201</t>
  </si>
  <si>
    <t>138</t>
  </si>
  <si>
    <t>175111209</t>
  </si>
  <si>
    <t>Příplatek k obsypání objektu za ruční prohození sypaniny, uložené do 3 m</t>
  </si>
  <si>
    <t>2022895663</t>
  </si>
  <si>
    <t>Obsypání objektů nad přilehlým původním terénem ručně Příplatek k ceně za prohození sypaniny</t>
  </si>
  <si>
    <t>https://podminky.urs.cz/item/CS_URS_2025_02/175111209</t>
  </si>
  <si>
    <t>143</t>
  </si>
  <si>
    <t>181006112</t>
  </si>
  <si>
    <t>Rozprostření zemint l vrstvy do 0,15 m schopných zúrodnění v rovině a sklonu do 1:5</t>
  </si>
  <si>
    <t>-535710194</t>
  </si>
  <si>
    <t>Rozprostření zemin schopných zúrodnění v rovině a ve sklonu do 1:5, tloušťka vrstvy přes 0,10 do 0,15 m</t>
  </si>
  <si>
    <t>https://podminky.urs.cz/item/CS_URS_2025_02/181006112</t>
  </si>
  <si>
    <t>144</t>
  </si>
  <si>
    <t>181411121</t>
  </si>
  <si>
    <t>Založení lučního trávníku výsevem pl do 1000 m2 v rovině a ve svahu do 1:5</t>
  </si>
  <si>
    <t>406031852</t>
  </si>
  <si>
    <t>Založení trávníku na půdě předem připravené plochy do 1000 m2 výsevem včetně utažení lučního v rovině nebo na svahu do 1:5</t>
  </si>
  <si>
    <t>https://podminky.urs.cz/item/CS_URS_2025_02/181411121</t>
  </si>
  <si>
    <t>145</t>
  </si>
  <si>
    <t>00572470</t>
  </si>
  <si>
    <t>osivo směs travní univerzál</t>
  </si>
  <si>
    <t>kg</t>
  </si>
  <si>
    <t>870214290</t>
  </si>
  <si>
    <t>1*0,02 'Přepočtené koeficientem množství</t>
  </si>
  <si>
    <t>139</t>
  </si>
  <si>
    <t>181912111</t>
  </si>
  <si>
    <t>Úprava pláně v hornině třídy těžitelnosti I skupiny 3 bez zhutnění ručně</t>
  </si>
  <si>
    <t>1803973708</t>
  </si>
  <si>
    <t>Úprava pláně vyrovnáním výškových rozdílů ručně v hornině třídy těžitelnosti I skupiny 3 bez zhutnění</t>
  </si>
  <si>
    <t>https://podminky.urs.cz/item/CS_URS_2025_02/181912111</t>
  </si>
  <si>
    <t>140</t>
  </si>
  <si>
    <t>181912112</t>
  </si>
  <si>
    <t>Úprava pláně v hornině třídy těžitelnosti I skupiny 3 se zhutněním ručně</t>
  </si>
  <si>
    <t>654954700</t>
  </si>
  <si>
    <t>Úprava pláně vyrovnáním výškových rozdílů ručně v hornině třídy těžitelnosti I skupiny 3 se zhutněním</t>
  </si>
  <si>
    <t>https://podminky.urs.cz/item/CS_URS_2025_02/181912112</t>
  </si>
  <si>
    <t>141</t>
  </si>
  <si>
    <t>181913111</t>
  </si>
  <si>
    <t>Úprava pláně v hornině třídy těžitelnosti II skupiny 4 bez zhutnění ručně</t>
  </si>
  <si>
    <t>-1856997294</t>
  </si>
  <si>
    <t>Úprava pláně vyrovnáním výškových rozdílů ručně v hornině třídy těžitelnosti II skupiny 4 bez zhutnění</t>
  </si>
  <si>
    <t>https://podminky.urs.cz/item/CS_URS_2025_02/181913111</t>
  </si>
  <si>
    <t>142</t>
  </si>
  <si>
    <t>181913112</t>
  </si>
  <si>
    <t>Úprava pláně v hornině třídy těžitelnosti II skupiny 4 se zhutněním ručně</t>
  </si>
  <si>
    <t>-662621803</t>
  </si>
  <si>
    <t>Úprava pláně vyrovnáním výškových rozdílů ručně v hornině třídy těžitelnosti II skupiny 4 se zhutněním</t>
  </si>
  <si>
    <t>https://podminky.urs.cz/item/CS_URS_2025_02/181913112</t>
  </si>
  <si>
    <t>Zakládání</t>
  </si>
  <si>
    <t>132</t>
  </si>
  <si>
    <t>213141111</t>
  </si>
  <si>
    <t>Zřízení vrstvy z geotextilie v rovině nebo ve sklonu do 1:5 š do 3 m</t>
  </si>
  <si>
    <t>-2115875830</t>
  </si>
  <si>
    <t>Zřízení vrstvy z geotextilie filtrační, separační, odvodňovací, ochranné, výztužné nebo protierozní v rovině nebo ve sklonu do 1:5, šířky do 3 m</t>
  </si>
  <si>
    <t>https://podminky.urs.cz/item/CS_URS_2025_02/213141111</t>
  </si>
  <si>
    <t>133</t>
  </si>
  <si>
    <t>69311081</t>
  </si>
  <si>
    <t>geotextilie netkaná separační, ochranná, filtrační, drenážní PES 300g/m2</t>
  </si>
  <si>
    <t>-577945545</t>
  </si>
  <si>
    <t>1*1,1845 'Přepočtené koeficientem množství</t>
  </si>
  <si>
    <t>134</t>
  </si>
  <si>
    <t>69311080</t>
  </si>
  <si>
    <t>geotextilie netkaná separační, ochranná, filtrační, drenážní PES 200g/m2</t>
  </si>
  <si>
    <t>1207988151</t>
  </si>
  <si>
    <t>70</t>
  </si>
  <si>
    <t>224221114</t>
  </si>
  <si>
    <t>Vrty maloprofilové D přes 56 do 93 mm úklon do 45° hl 0 až 25 m hornina III a IV omezený prostor</t>
  </si>
  <si>
    <t>-1633239790</t>
  </si>
  <si>
    <t>Maloprofilové vrty průběžným sacím vrtáním průměru přes 56 do 93 mm v omezeném prostoru do úklonu 45° v hl 0 až 25 m v hornině tř. III a IV</t>
  </si>
  <si>
    <t>https://podminky.urs.cz/item/CS_URS_2025_02/224221114</t>
  </si>
  <si>
    <t>71</t>
  </si>
  <si>
    <t>224221116</t>
  </si>
  <si>
    <t>Vrty maloprofilové D přes 56 do 93 mm úklon do 45° hl 0 až 25 m hornina V a VI omezený prostor</t>
  </si>
  <si>
    <t>943900499</t>
  </si>
  <si>
    <t>Maloprofilové vrty průběžným sacím vrtáním průměru přes 56 do 93 mm v omezeném prostoru do úklonu 45° v hl 0 až 25 m v hornině tř. V a VI</t>
  </si>
  <si>
    <t>https://podminky.urs.cz/item/CS_URS_2025_02/224221116</t>
  </si>
  <si>
    <t>72</t>
  </si>
  <si>
    <t>224222114</t>
  </si>
  <si>
    <t>Vrty maloprofilové D přes 56 do 93 mm úklon přes 45° hl 0 až 25 m hornina III a IV omezený prostor</t>
  </si>
  <si>
    <t>132090169</t>
  </si>
  <si>
    <t>Maloprofilové vrty průběžným sacím vrtáním průměru přes 56 do 93 mm v omezeném prostoru úklonu přes 45° v hl 0 až 25 m v hornině tř. III a IV</t>
  </si>
  <si>
    <t>https://podminky.urs.cz/item/CS_URS_2025_02/224222114</t>
  </si>
  <si>
    <t>73</t>
  </si>
  <si>
    <t>224222116</t>
  </si>
  <si>
    <t>Vrty maloprofilové D přes 56 do 93 mm úklon přes 45° hl 0 až 25 m hornina V a VI omezený prostor</t>
  </si>
  <si>
    <t>325131417</t>
  </si>
  <si>
    <t>Maloprofilové vrty průběžným sacím vrtáním průměru přes 56 do 93 mm v omezeném prostoru úklonu přes 45° v hl 0 až 25 m v hornině tř. V a VI</t>
  </si>
  <si>
    <t>https://podminky.urs.cz/item/CS_URS_2025_02/224222116</t>
  </si>
  <si>
    <t>74</t>
  </si>
  <si>
    <t>224321114</t>
  </si>
  <si>
    <t>Vrty maloprofilové D přes 93 do 156 mm úklon do 45° hl 0 až 25 m hornina III a IV omezený prostor</t>
  </si>
  <si>
    <t>-1553562468</t>
  </si>
  <si>
    <t>Maloprofilové vrty průběžným sacím vrtáním průměru přes 93 do 156 mm v omezeném prostoru do úklonu 45° v hl 0 až 25 m v hornině tř. III a IV</t>
  </si>
  <si>
    <t>https://podminky.urs.cz/item/CS_URS_2025_02/224321114</t>
  </si>
  <si>
    <t>75</t>
  </si>
  <si>
    <t>224321116</t>
  </si>
  <si>
    <t>Vrty maloprofilové D přes 93 do 156 mm úklon do 45° hl 0 až 25 m hornina V a VI omezený prostor</t>
  </si>
  <si>
    <t>226320727</t>
  </si>
  <si>
    <t>Maloprofilové vrty průběžným sacím vrtáním průměru přes 93 do 156 mm v omezeném prostoru do úklonu 45° v hl 0 až 25 m v hornině tř. V a VI</t>
  </si>
  <si>
    <t>https://podminky.urs.cz/item/CS_URS_2025_02/224321116</t>
  </si>
  <si>
    <t>76</t>
  </si>
  <si>
    <t>224322114</t>
  </si>
  <si>
    <t>Vrty maloprofilové D přes 93 do 156 mm úklon přes 45° hl 0 až 25 m hornina III a IV omezený prostor</t>
  </si>
  <si>
    <t>1503843453</t>
  </si>
  <si>
    <t>Maloprofilové vrty průběžným sacím vrtáním průměru přes 93 do 156 mm v omezeném prostoru úklonu přes 45° v hl 0 až 25 m v hornině tř. III a IV</t>
  </si>
  <si>
    <t>https://podminky.urs.cz/item/CS_URS_2025_02/224322114</t>
  </si>
  <si>
    <t>77</t>
  </si>
  <si>
    <t>224322116</t>
  </si>
  <si>
    <t>Vrty maloprofilové D přes 93 do 156 mm úklon přes 45° hl 0 až 25 m hornina V a VI omezený prostor</t>
  </si>
  <si>
    <t>1486761989</t>
  </si>
  <si>
    <t>Maloprofilové vrty průběžným sacím vrtáním průměru přes 93 do 156 mm v omezeném prostoru úklonu přes 45° v hl 0 až 25 m v hornině tř. V a VI</t>
  </si>
  <si>
    <t>https://podminky.urs.cz/item/CS_URS_2025_02/224322116</t>
  </si>
  <si>
    <t>56</t>
  </si>
  <si>
    <t>275313711</t>
  </si>
  <si>
    <t>Základové patky z betonu tř. C 20/25</t>
  </si>
  <si>
    <t>-2013178998</t>
  </si>
  <si>
    <t>Základy z betonu prostého patky a bloky z betonu kamenem neprokládaného tř. C 20/25</t>
  </si>
  <si>
    <t>https://podminky.urs.cz/item/CS_URS_2025_02/275313711</t>
  </si>
  <si>
    <t>57</t>
  </si>
  <si>
    <t>275321511</t>
  </si>
  <si>
    <t>Základové patky ze ŽB bez zvýšených nároků na prostředí tř. C 25/30</t>
  </si>
  <si>
    <t>1727731180</t>
  </si>
  <si>
    <t>Základy z betonu železového (bez výztuže) patky z betonu bez zvláštních nároků na prostředí tř. C 25/30</t>
  </si>
  <si>
    <t>https://podminky.urs.cz/item/CS_URS_2025_02/275321511</t>
  </si>
  <si>
    <t>58</t>
  </si>
  <si>
    <t>275322511</t>
  </si>
  <si>
    <t>Základové patky ze ŽB se zvýšenými nároky na prostředí tř. C 25/30</t>
  </si>
  <si>
    <t>-17754757</t>
  </si>
  <si>
    <t>Základy z betonu železového (bez výztuže) patky z betonu se zvýšenými nároky na prostředí tř. C 25/30</t>
  </si>
  <si>
    <t>https://podminky.urs.cz/item/CS_URS_2025_02/275322511</t>
  </si>
  <si>
    <t>59</t>
  </si>
  <si>
    <t>275351121</t>
  </si>
  <si>
    <t>Zřízení bednění základových patek</t>
  </si>
  <si>
    <t>-11337095</t>
  </si>
  <si>
    <t>Bednění základů patek zřízení</t>
  </si>
  <si>
    <t>https://podminky.urs.cz/item/CS_URS_2025_02/275351121</t>
  </si>
  <si>
    <t>60</t>
  </si>
  <si>
    <t>275351122</t>
  </si>
  <si>
    <t>Odstranění bednění základových patek</t>
  </si>
  <si>
    <t>1976313629</t>
  </si>
  <si>
    <t>Bednění základů patek odstranění</t>
  </si>
  <si>
    <t>https://podminky.urs.cz/item/CS_URS_2025_02/275351122</t>
  </si>
  <si>
    <t>53</t>
  </si>
  <si>
    <t>281604111</t>
  </si>
  <si>
    <t>Injektování aktivovanými směsmi nízkotlaké vzestupné tlakem do 0,6 MPa</t>
  </si>
  <si>
    <t>hod</t>
  </si>
  <si>
    <t>826847042</t>
  </si>
  <si>
    <t>Injektování aktivovanými směsmi vzestupné, tlakem do 0,60 MPa</t>
  </si>
  <si>
    <t>https://podminky.urs.cz/item/CS_URS_2025_02/281604111</t>
  </si>
  <si>
    <t>54</t>
  </si>
  <si>
    <t>58522150.1</t>
  </si>
  <si>
    <t>cement portlandský směsný CEM II 32,5MPa - injektážní směs</t>
  </si>
  <si>
    <t>t</t>
  </si>
  <si>
    <t>2079205114</t>
  </si>
  <si>
    <t>82</t>
  </si>
  <si>
    <t>5852211.R2</t>
  </si>
  <si>
    <t>Cement struskoportlandský směsný pro velkoobjemové betonáže a agresivní prostředí 32,5 MPa VL</t>
  </si>
  <si>
    <t>-949891686</t>
  </si>
  <si>
    <t>128</t>
  </si>
  <si>
    <t>291111111</t>
  </si>
  <si>
    <t>Podklad pro zpevněné plochy z kameniva drceného 0 až 63 mm</t>
  </si>
  <si>
    <t>-934066788</t>
  </si>
  <si>
    <t>Podklad pro zpevněné plochy s rozprostřením a s hutněním z kameniva drceného frakce 0 - 63 mm</t>
  </si>
  <si>
    <t>https://podminky.urs.cz/item/CS_URS_2025_02/291111111</t>
  </si>
  <si>
    <t>Svislé a kompletní konstrukce</t>
  </si>
  <si>
    <t>28</t>
  </si>
  <si>
    <t>327212111</t>
  </si>
  <si>
    <t>Zdivo opěrných zdí z nepravidelných kamenů na sucho obj jednoho kamene do 0,02 m3</t>
  </si>
  <si>
    <t>554682654</t>
  </si>
  <si>
    <t>Zdivo nadzákladové opěrných zdí a valů z lomového kamene štípaného nebo ručně vybíraného na sucho z nepravidelných kamenů objemu 1 kusu kamene do 0,02 m3</t>
  </si>
  <si>
    <t>https://podminky.urs.cz/item/CS_URS_2025_02/327212111</t>
  </si>
  <si>
    <t>29</t>
  </si>
  <si>
    <t>327212112</t>
  </si>
  <si>
    <t>Zdivo opěrných zdí z nepravidelných kamenů na sucho obj jednoho kamene přes 0,02 m3</t>
  </si>
  <si>
    <t>-365370162</t>
  </si>
  <si>
    <t>Zdivo nadzákladové opěrných zdí a valů z lomového kamene štípaného nebo ručně vybíraného na sucho z nepravidelných kamenů objemu 1 kusu kamene přes 0,02 m3</t>
  </si>
  <si>
    <t>https://podminky.urs.cz/item/CS_URS_2025_02/327212112</t>
  </si>
  <si>
    <t>30</t>
  </si>
  <si>
    <t>327212911</t>
  </si>
  <si>
    <t>Příplatek k cenám zdiva opěrných zdí z kamene na sucho za jednostranné lícování zdiva</t>
  </si>
  <si>
    <t>1549976288</t>
  </si>
  <si>
    <t>Zdivo nadzákladové opěrných zdí a valů z lomového kamene štípaného nebo ručně vybíraného na sucho Příplatek k cenám za lícování zdiva jednostranné</t>
  </si>
  <si>
    <t>https://podminky.urs.cz/item/CS_URS_2025_02/327212911</t>
  </si>
  <si>
    <t>31</t>
  </si>
  <si>
    <t>327212912</t>
  </si>
  <si>
    <t>Příplatek k cenám zdiva opěrných zdí z kamene na sucho za oboustranné lícování zdiva</t>
  </si>
  <si>
    <t>-985385293</t>
  </si>
  <si>
    <t>Zdivo nadzákladové opěrných zdí a valů z lomového kamene štípaného nebo ručně vybíraného na sucho Příplatek k cenám za lícování zdiva oboustranné</t>
  </si>
  <si>
    <t>https://podminky.urs.cz/item/CS_URS_2025_02/327212912</t>
  </si>
  <si>
    <t>32</t>
  </si>
  <si>
    <t>327212921</t>
  </si>
  <si>
    <t>Příplatek k cenám zdiva opěrných zdí z kamene na sucho za vytvoření hrany rohu</t>
  </si>
  <si>
    <t>1105411518</t>
  </si>
  <si>
    <t>Zdivo nadzákladové opěrných zdí a valů z lomového kamene štípaného nebo ručně vybíraného na sucho Příplatek k cenám za vytvoření hrany rohu</t>
  </si>
  <si>
    <t>https://podminky.urs.cz/item/CS_URS_2025_02/327212921</t>
  </si>
  <si>
    <t>33</t>
  </si>
  <si>
    <t>327214111</t>
  </si>
  <si>
    <t>Zdění zdiva opěrných zdí z nepravidelných kamenů na sucho obj jednoho kamene do 0,02 m3</t>
  </si>
  <si>
    <t>-1922232807</t>
  </si>
  <si>
    <t>Zdění zdiva nadzákladového opěrných zdí a valů z lomového kamene štípaného nebo ručně vybíraného na sucho z nepravidelných kamenů objemu 1 kusu kamene do 0,02 m3</t>
  </si>
  <si>
    <t>https://podminky.urs.cz/item/CS_URS_2025_02/327214111</t>
  </si>
  <si>
    <t>34</t>
  </si>
  <si>
    <t>327214112</t>
  </si>
  <si>
    <t>Zdění zdiva opěrných zdí z nepravidelných kamenů na sucho obj jednoho kamene přes 0,02 m3</t>
  </si>
  <si>
    <t>1574264239</t>
  </si>
  <si>
    <t>Zdění zdiva nadzákladového opěrných zdí a valů z lomového kamene štípaného nebo ručně vybíraného na sucho z nepravidelných kamenů objemu 1 kusu kamene přes 0,02 m3</t>
  </si>
  <si>
    <t>https://podminky.urs.cz/item/CS_URS_2025_02/327214112</t>
  </si>
  <si>
    <t>131</t>
  </si>
  <si>
    <t>327215141</t>
  </si>
  <si>
    <t>Opěrná zeď z gabionů svařovaná síť s povrchovou úpravou galfan vyplněná lomovým kamenem</t>
  </si>
  <si>
    <t>-987089885</t>
  </si>
  <si>
    <t>Opěrné zdi z drátokamenných gravitačních konstrukcí (gabionů) z lomového kamene neupraveného výplňového na sucho ze svařovaných panelů z ocelových sítí s povrchovou úpravou galfan</t>
  </si>
  <si>
    <t>https://podminky.urs.cz/item/CS_URS_2025_02/327215141</t>
  </si>
  <si>
    <t>Vodorovné konstrukce</t>
  </si>
  <si>
    <t>129</t>
  </si>
  <si>
    <t>451317777</t>
  </si>
  <si>
    <t>Podklad nebo lože pod dlažbu vodorovný nebo do sklonu 1:5 z betonu prostého tl přes 50 do 100 mm</t>
  </si>
  <si>
    <t>145313407</t>
  </si>
  <si>
    <t>Podklad nebo lože pod dlažbu (přídlažbu) v ploše vodorovné nebo ve sklonu do 1:5, tloušťky od 50 do 100 mm z betonu prostého</t>
  </si>
  <si>
    <t>https://podminky.urs.cz/item/CS_URS_2025_02/451317777</t>
  </si>
  <si>
    <t>130</t>
  </si>
  <si>
    <t>451319777</t>
  </si>
  <si>
    <t>Příplatek ZKD 10 mm tl u podkladu nebo lože pod dlažbu z betonu</t>
  </si>
  <si>
    <t>-1825666653</t>
  </si>
  <si>
    <t>Podklad nebo lože pod dlažbu (přídlažbu) Příplatek k cenám za každých dalších i započatých 10 mm tloušťky podkladu nebo lože z betonu prostého</t>
  </si>
  <si>
    <t>https://podminky.urs.cz/item/CS_URS_2025_02/451319777</t>
  </si>
  <si>
    <t>Ostatní konstrukce a práce, bourání</t>
  </si>
  <si>
    <t>26</t>
  </si>
  <si>
    <t>962022590</t>
  </si>
  <si>
    <t>Bourání zdiva nadzákladového kamenného na sucho do 1 m3</t>
  </si>
  <si>
    <t>64538840</t>
  </si>
  <si>
    <t>https://podminky.urs.cz/item/CS_URS_2025_02/962022590</t>
  </si>
  <si>
    <t>27</t>
  </si>
  <si>
    <t>962022591</t>
  </si>
  <si>
    <t>Bourání zdiva nadzákladového kamenného na sucho přes 1 m3</t>
  </si>
  <si>
    <t>-1184956162</t>
  </si>
  <si>
    <t>https://podminky.urs.cz/item/CS_URS_2025_02/962022591</t>
  </si>
  <si>
    <t>35</t>
  </si>
  <si>
    <t>985222111</t>
  </si>
  <si>
    <t>Sbírání a třídění kamene ručně ze suti s očištěním</t>
  </si>
  <si>
    <t>-759323561</t>
  </si>
  <si>
    <t>Sbírání a třídění kamene nebo cihel ručně ze suti s očištěním kamene</t>
  </si>
  <si>
    <t>https://podminky.urs.cz/item/CS_URS_2025_02/985222111</t>
  </si>
  <si>
    <t>55</t>
  </si>
  <si>
    <t>9853211.R1</t>
  </si>
  <si>
    <t>Ochranný nátěr kotevních prvků</t>
  </si>
  <si>
    <t>-1628340719</t>
  </si>
  <si>
    <t>997</t>
  </si>
  <si>
    <t>Doprava suti a vybouraných hmot</t>
  </si>
  <si>
    <t>194</t>
  </si>
  <si>
    <t>99701363.R1</t>
  </si>
  <si>
    <t>Poplatek za uložení na skládce (skládkovné) - bioodpad štěpka, pařezy</t>
  </si>
  <si>
    <t>-269713567</t>
  </si>
  <si>
    <t>193</t>
  </si>
  <si>
    <t>997013873</t>
  </si>
  <si>
    <t>Poplatek za uložení stavebního odpadu na recyklační skládce (skládkovné) zeminy a kamení zatříděného do Katalogu odpadů pod kódem 17 05 04</t>
  </si>
  <si>
    <t>-37924461</t>
  </si>
  <si>
    <t>https://podminky.urs.cz/item/CS_URS_2025_02/997013873</t>
  </si>
  <si>
    <t>998</t>
  </si>
  <si>
    <t>Přesun hmot</t>
  </si>
  <si>
    <t>195</t>
  </si>
  <si>
    <t>998004011</t>
  </si>
  <si>
    <t>Přesun hmot pro injektování, kotvy a mikropiloty</t>
  </si>
  <si>
    <t>-1983070774</t>
  </si>
  <si>
    <t>Přesun hmot pro injektování, mikropiloty nebo kotvy</t>
  </si>
  <si>
    <t>https://podminky.urs.cz/item/CS_URS_2025_02/998004011</t>
  </si>
  <si>
    <t>VRN</t>
  </si>
  <si>
    <t>Vedlejší rozpočtové náklady</t>
  </si>
  <si>
    <t>VRN1</t>
  </si>
  <si>
    <t>1024</t>
  </si>
  <si>
    <t>203</t>
  </si>
  <si>
    <t>012002000</t>
  </si>
  <si>
    <t>Zeměměřičské práce</t>
  </si>
  <si>
    <t>-1659246903</t>
  </si>
  <si>
    <t>https://podminky.urs.cz/item/CS_URS_2025_02/012002000</t>
  </si>
  <si>
    <t>205</t>
  </si>
  <si>
    <t>013244000</t>
  </si>
  <si>
    <t>-1139891287</t>
  </si>
  <si>
    <t>https://podminky.urs.cz/item/CS_URS_2025_02/013244000</t>
  </si>
  <si>
    <t>VRN2</t>
  </si>
  <si>
    <t>Příprava staveniště</t>
  </si>
  <si>
    <t>198</t>
  </si>
  <si>
    <t>020001000</t>
  </si>
  <si>
    <t>986970080</t>
  </si>
  <si>
    <t>https://podminky.urs.cz/item/CS_URS_2025_02/020001000</t>
  </si>
  <si>
    <t>VRN3</t>
  </si>
  <si>
    <t>Zařízení staveniště</t>
  </si>
  <si>
    <t>199</t>
  </si>
  <si>
    <t>030001000</t>
  </si>
  <si>
    <t>-1674943566</t>
  </si>
  <si>
    <t>https://podminky.urs.cz/item/CS_URS_2025_02/030001000</t>
  </si>
  <si>
    <t>VRN4</t>
  </si>
  <si>
    <t>Inženýrská činnost</t>
  </si>
  <si>
    <t>200</t>
  </si>
  <si>
    <t>040001000</t>
  </si>
  <si>
    <t>-159541739</t>
  </si>
  <si>
    <t>https://podminky.urs.cz/item/CS_URS_2025_02/040001000</t>
  </si>
  <si>
    <t>209</t>
  </si>
  <si>
    <t>041002000</t>
  </si>
  <si>
    <t>Dozory - geotechnik</t>
  </si>
  <si>
    <t>831496692</t>
  </si>
  <si>
    <t>Dozory</t>
  </si>
  <si>
    <t>https://podminky.urs.cz/item/CS_URS_2025_02/041002000</t>
  </si>
  <si>
    <t>150</t>
  </si>
  <si>
    <t>043103000.1</t>
  </si>
  <si>
    <t>Zkoušky - Kontrolní zkoušky cementové injekční směsi - pevnost v prostém tlaku po 28 dnech zrání</t>
  </si>
  <si>
    <t>soubor</t>
  </si>
  <si>
    <t>-559096960</t>
  </si>
  <si>
    <t>Zkoušky</t>
  </si>
  <si>
    <t>151</t>
  </si>
  <si>
    <t>043194000.2</t>
  </si>
  <si>
    <t>Zkoušky - Rozbor kameniva/zeminy pro uložení na skládku dle tabulky 10.1 a 10.2 vyhlášky 294/2005 sb.</t>
  </si>
  <si>
    <t>-2116088715</t>
  </si>
  <si>
    <t>Zkoušky ostatní</t>
  </si>
  <si>
    <t>https://podminky.urs.cz/item/CS_URS_2025_02/043194000.2</t>
  </si>
  <si>
    <t>VRN6</t>
  </si>
  <si>
    <t>Územní vlivy</t>
  </si>
  <si>
    <t>201</t>
  </si>
  <si>
    <t>060001000</t>
  </si>
  <si>
    <t>2084385962</t>
  </si>
  <si>
    <t>https://podminky.urs.cz/item/CS_URS_2025_02/060001000</t>
  </si>
  <si>
    <t>212</t>
  </si>
  <si>
    <t>065002000</t>
  </si>
  <si>
    <t>Mimostaveništní doprava materiálů, výrobků a strojů</t>
  </si>
  <si>
    <t>-1639439441</t>
  </si>
  <si>
    <t>https://podminky.urs.cz/item/CS_URS_2025_02/065002000</t>
  </si>
  <si>
    <t>VRN7</t>
  </si>
  <si>
    <t>Provozní vlivy</t>
  </si>
  <si>
    <t>202</t>
  </si>
  <si>
    <t>070001000</t>
  </si>
  <si>
    <t>-1592651320</t>
  </si>
  <si>
    <t>https://podminky.urs.cz/item/CS_URS_2025_02/070001000</t>
  </si>
  <si>
    <t>213</t>
  </si>
  <si>
    <t>072103000</t>
  </si>
  <si>
    <t>Silniční provoz - projednání DIO a zajištění DIR</t>
  </si>
  <si>
    <t>-152919848</t>
  </si>
  <si>
    <t>https://podminky.urs.cz/item/CS_URS_2025_02/072103000</t>
  </si>
  <si>
    <t>214</t>
  </si>
  <si>
    <t>072203000</t>
  </si>
  <si>
    <t>Silniční provoz - zajištění DIO (dopravní značení)</t>
  </si>
  <si>
    <t>-346821194</t>
  </si>
  <si>
    <t>https://podminky.urs.cz/item/CS_URS_2025_02/072203000</t>
  </si>
  <si>
    <t>Zeměměřičské práce - 1x zaměření/vytyčení</t>
  </si>
  <si>
    <t>%</t>
  </si>
  <si>
    <t>Příprava staveniště (z hodnoty dílčího plnění)</t>
  </si>
  <si>
    <t>Zařízení staveniště (z hodnoty dílčího plnění)</t>
  </si>
  <si>
    <t>Územní vlivy (z hodnoty dílčího plnění)</t>
  </si>
  <si>
    <t>km</t>
  </si>
  <si>
    <t>Mimostaveništní doprava materiálů, výrobků a strojů (do 3,5 t)</t>
  </si>
  <si>
    <t>Silniční provoz - projednání DIO a zajištění DIR v jednotlivých případech</t>
  </si>
  <si>
    <t>kpl/kus</t>
  </si>
  <si>
    <t>Silniční provoz - zajištění DIO (dopravní značení) - standartní provedení - trvání 1 týden</t>
  </si>
  <si>
    <t>týden</t>
  </si>
  <si>
    <t>Plán údržby skalních svahů, K.Ú. Ústí nad Labem, Krásné Březno, Vaňov</t>
  </si>
  <si>
    <t>Inženýrská činnost - geotechnický průzkum, pasportizace, průzkumné práce, kompletační činnost</t>
  </si>
  <si>
    <t>Dokumentace pro provádění stavby, dokumentace skutečného provedení stavby</t>
  </si>
  <si>
    <t>Zeměměřičské a projektové práce</t>
  </si>
  <si>
    <t>sada</t>
  </si>
  <si>
    <t>Označené položky neoceňovat, bude počítáno jako % z dílčího plnění zakázky.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</si>
</sst>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32" fillId="0" borderId="0" xfId="1" applyFont="1" applyFill="1" applyAlignment="1">
      <alignment vertical="center" wrapText="1"/>
    </xf>
    <xf numFmtId="0" fontId="18" fillId="5" borderId="22" xfId="0" applyFont="1" applyFill="1" applyBorder="1" applyAlignment="1" applyProtection="1">
      <alignment horizontal="center" vertical="center"/>
      <protection locked="0"/>
    </xf>
    <xf numFmtId="49" fontId="18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5" borderId="22" xfId="0" applyFont="1" applyFill="1" applyBorder="1" applyAlignment="1" applyProtection="1">
      <alignment horizontal="left" vertical="center" wrapText="1"/>
      <protection locked="0"/>
    </xf>
    <xf numFmtId="0" fontId="18" fillId="5" borderId="22" xfId="0" applyFont="1" applyFill="1" applyBorder="1" applyAlignment="1" applyProtection="1">
      <alignment horizontal="center" vertical="center" wrapText="1"/>
      <protection locked="0"/>
    </xf>
    <xf numFmtId="167" fontId="18" fillId="5" borderId="22" xfId="0" applyNumberFormat="1" applyFont="1" applyFill="1" applyBorder="1" applyAlignment="1" applyProtection="1">
      <alignment vertical="center"/>
      <protection locked="0"/>
    </xf>
    <xf numFmtId="4" fontId="18" fillId="5" borderId="22" xfId="0" applyNumberFormat="1" applyFont="1" applyFill="1" applyBorder="1" applyAlignment="1" applyProtection="1">
      <alignment vertical="center"/>
      <protection locked="0"/>
    </xf>
    <xf numFmtId="0" fontId="0" fillId="5" borderId="0" xfId="0" applyFill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275313711" TargetMode="External"/><Relationship Id="rId21" Type="http://schemas.openxmlformats.org/officeDocument/2006/relationships/hyperlink" Target="https://podminky.urs.cz/item/CS_URS_2025_02/155211311" TargetMode="External"/><Relationship Id="rId42" Type="http://schemas.openxmlformats.org/officeDocument/2006/relationships/hyperlink" Target="https://podminky.urs.cz/item/CS_URS_2025_02/155214112" TargetMode="External"/><Relationship Id="rId63" Type="http://schemas.openxmlformats.org/officeDocument/2006/relationships/hyperlink" Target="https://podminky.urs.cz/item/CS_URS_2025_02/162211211" TargetMode="External"/><Relationship Id="rId84" Type="http://schemas.openxmlformats.org/officeDocument/2006/relationships/hyperlink" Target="https://podminky.urs.cz/item/CS_URS_2025_02/167111102" TargetMode="External"/><Relationship Id="rId138" Type="http://schemas.openxmlformats.org/officeDocument/2006/relationships/hyperlink" Target="https://podminky.urs.cz/item/CS_URS_2025_02/998004011" TargetMode="External"/><Relationship Id="rId107" Type="http://schemas.openxmlformats.org/officeDocument/2006/relationships/hyperlink" Target="https://podminky.urs.cz/item/CS_URS_2025_02/181913112" TargetMode="External"/><Relationship Id="rId11" Type="http://schemas.openxmlformats.org/officeDocument/2006/relationships/hyperlink" Target="https://podminky.urs.cz/item/CS_URS_2025_02/112211232" TargetMode="External"/><Relationship Id="rId32" Type="http://schemas.openxmlformats.org/officeDocument/2006/relationships/hyperlink" Target="https://podminky.urs.cz/item/CS_URS_2025_02/155213123" TargetMode="External"/><Relationship Id="rId53" Type="http://schemas.openxmlformats.org/officeDocument/2006/relationships/hyperlink" Target="https://podminky.urs.cz/item/CS_URS_2025_02/155215122" TargetMode="External"/><Relationship Id="rId74" Type="http://schemas.openxmlformats.org/officeDocument/2006/relationships/hyperlink" Target="https://podminky.urs.cz/item/CS_URS_2025_02/162301951" TargetMode="External"/><Relationship Id="rId128" Type="http://schemas.openxmlformats.org/officeDocument/2006/relationships/hyperlink" Target="https://podminky.urs.cz/item/CS_URS_2025_02/327212921" TargetMode="External"/><Relationship Id="rId149" Type="http://schemas.openxmlformats.org/officeDocument/2006/relationships/hyperlink" Target="https://podminky.urs.cz/item/CS_URS_2025_02/072103000" TargetMode="External"/><Relationship Id="rId5" Type="http://schemas.openxmlformats.org/officeDocument/2006/relationships/hyperlink" Target="https://podminky.urs.cz/item/CS_URS_2025_02/112151354" TargetMode="External"/><Relationship Id="rId95" Type="http://schemas.openxmlformats.org/officeDocument/2006/relationships/hyperlink" Target="https://podminky.urs.cz/item/CS_URS_2025_02/171111105" TargetMode="External"/><Relationship Id="rId22" Type="http://schemas.openxmlformats.org/officeDocument/2006/relationships/hyperlink" Target="https://podminky.urs.cz/item/CS_URS_2025_02/155211312" TargetMode="External"/><Relationship Id="rId27" Type="http://schemas.openxmlformats.org/officeDocument/2006/relationships/hyperlink" Target="https://podminky.urs.cz/item/CS_URS_2025_02/155212346" TargetMode="External"/><Relationship Id="rId43" Type="http://schemas.openxmlformats.org/officeDocument/2006/relationships/hyperlink" Target="https://podminky.urs.cz/item/CS_URS_2025_02/155214211" TargetMode="External"/><Relationship Id="rId48" Type="http://schemas.openxmlformats.org/officeDocument/2006/relationships/hyperlink" Target="https://podminky.urs.cz/item/CS_URS_2025_02/155214511" TargetMode="External"/><Relationship Id="rId64" Type="http://schemas.openxmlformats.org/officeDocument/2006/relationships/hyperlink" Target="https://podminky.urs.cz/item/CS_URS_2025_02/162211219" TargetMode="External"/><Relationship Id="rId69" Type="http://schemas.openxmlformats.org/officeDocument/2006/relationships/hyperlink" Target="https://podminky.urs.cz/item/CS_URS_2025_02/162211331" TargetMode="External"/><Relationship Id="rId113" Type="http://schemas.openxmlformats.org/officeDocument/2006/relationships/hyperlink" Target="https://podminky.urs.cz/item/CS_URS_2025_02/224321114" TargetMode="External"/><Relationship Id="rId118" Type="http://schemas.openxmlformats.org/officeDocument/2006/relationships/hyperlink" Target="https://podminky.urs.cz/item/CS_URS_2025_02/275321511" TargetMode="External"/><Relationship Id="rId134" Type="http://schemas.openxmlformats.org/officeDocument/2006/relationships/hyperlink" Target="https://podminky.urs.cz/item/CS_URS_2025_02/962022590" TargetMode="External"/><Relationship Id="rId139" Type="http://schemas.openxmlformats.org/officeDocument/2006/relationships/hyperlink" Target="https://podminky.urs.cz/item/CS_URS_2025_02/012002000" TargetMode="External"/><Relationship Id="rId80" Type="http://schemas.openxmlformats.org/officeDocument/2006/relationships/hyperlink" Target="https://podminky.urs.cz/item/CS_URS_2025_02/162751137" TargetMode="External"/><Relationship Id="rId85" Type="http://schemas.openxmlformats.org/officeDocument/2006/relationships/hyperlink" Target="https://podminky.urs.cz/item/CS_URS_2025_02/167111103" TargetMode="External"/><Relationship Id="rId150" Type="http://schemas.openxmlformats.org/officeDocument/2006/relationships/hyperlink" Target="https://podminky.urs.cz/item/CS_URS_2025_02/072203000" TargetMode="External"/><Relationship Id="rId12" Type="http://schemas.openxmlformats.org/officeDocument/2006/relationships/hyperlink" Target="https://podminky.urs.cz/item/CS_URS_2025_02/112211234" TargetMode="External"/><Relationship Id="rId17" Type="http://schemas.openxmlformats.org/officeDocument/2006/relationships/hyperlink" Target="https://podminky.urs.cz/item/CS_URS_2025_02/153821112" TargetMode="External"/><Relationship Id="rId33" Type="http://schemas.openxmlformats.org/officeDocument/2006/relationships/hyperlink" Target="https://podminky.urs.cz/item/CS_URS_2025_02/155213511" TargetMode="External"/><Relationship Id="rId38" Type="http://schemas.openxmlformats.org/officeDocument/2006/relationships/hyperlink" Target="https://podminky.urs.cz/item/CS_URS_2025_02/155213614" TargetMode="External"/><Relationship Id="rId59" Type="http://schemas.openxmlformats.org/officeDocument/2006/relationships/hyperlink" Target="https://podminky.urs.cz/item/CS_URS_2025_02/162201413" TargetMode="External"/><Relationship Id="rId103" Type="http://schemas.openxmlformats.org/officeDocument/2006/relationships/hyperlink" Target="https://podminky.urs.cz/item/CS_URS_2025_02/181411121" TargetMode="External"/><Relationship Id="rId108" Type="http://schemas.openxmlformats.org/officeDocument/2006/relationships/hyperlink" Target="https://podminky.urs.cz/item/CS_URS_2025_02/213141111" TargetMode="External"/><Relationship Id="rId124" Type="http://schemas.openxmlformats.org/officeDocument/2006/relationships/hyperlink" Target="https://podminky.urs.cz/item/CS_URS_2025_02/327212111" TargetMode="External"/><Relationship Id="rId129" Type="http://schemas.openxmlformats.org/officeDocument/2006/relationships/hyperlink" Target="https://podminky.urs.cz/item/CS_URS_2025_02/327214111" TargetMode="External"/><Relationship Id="rId54" Type="http://schemas.openxmlformats.org/officeDocument/2006/relationships/hyperlink" Target="https://podminky.urs.cz/item/CS_URS_2025_02/162201401" TargetMode="External"/><Relationship Id="rId70" Type="http://schemas.openxmlformats.org/officeDocument/2006/relationships/hyperlink" Target="https://podminky.urs.cz/item/CS_URS_2025_02/162211339" TargetMode="External"/><Relationship Id="rId75" Type="http://schemas.openxmlformats.org/officeDocument/2006/relationships/hyperlink" Target="https://podminky.urs.cz/item/CS_URS_2025_02/162301952" TargetMode="External"/><Relationship Id="rId91" Type="http://schemas.openxmlformats.org/officeDocument/2006/relationships/hyperlink" Target="https://podminky.urs.cz/item/CS_URS_2025_02/167151113" TargetMode="External"/><Relationship Id="rId96" Type="http://schemas.openxmlformats.org/officeDocument/2006/relationships/hyperlink" Target="https://podminky.urs.cz/item/CS_URS_2025_02/171111113" TargetMode="External"/><Relationship Id="rId140" Type="http://schemas.openxmlformats.org/officeDocument/2006/relationships/hyperlink" Target="https://podminky.urs.cz/item/CS_URS_2025_02/013244000" TargetMode="External"/><Relationship Id="rId145" Type="http://schemas.openxmlformats.org/officeDocument/2006/relationships/hyperlink" Target="https://podminky.urs.cz/item/CS_URS_2025_02/043194000.2" TargetMode="External"/><Relationship Id="rId1" Type="http://schemas.openxmlformats.org/officeDocument/2006/relationships/hyperlink" Target="https://podminky.urs.cz/item/CS_URS_2025_02/112151312" TargetMode="External"/><Relationship Id="rId6" Type="http://schemas.openxmlformats.org/officeDocument/2006/relationships/hyperlink" Target="https://podminky.urs.cz/item/CS_URS_2025_02/112151356" TargetMode="External"/><Relationship Id="rId23" Type="http://schemas.openxmlformats.org/officeDocument/2006/relationships/hyperlink" Target="https://podminky.urs.cz/item/CS_URS_2025_02/155211313" TargetMode="External"/><Relationship Id="rId28" Type="http://schemas.openxmlformats.org/officeDocument/2006/relationships/hyperlink" Target="https://podminky.urs.cz/item/CS_URS_2025_02/155213112" TargetMode="External"/><Relationship Id="rId49" Type="http://schemas.openxmlformats.org/officeDocument/2006/relationships/hyperlink" Target="https://podminky.urs.cz/item/CS_URS_2025_02/155214521" TargetMode="External"/><Relationship Id="rId114" Type="http://schemas.openxmlformats.org/officeDocument/2006/relationships/hyperlink" Target="https://podminky.urs.cz/item/CS_URS_2025_02/224321116" TargetMode="External"/><Relationship Id="rId119" Type="http://schemas.openxmlformats.org/officeDocument/2006/relationships/hyperlink" Target="https://podminky.urs.cz/item/CS_URS_2025_02/275322511" TargetMode="External"/><Relationship Id="rId44" Type="http://schemas.openxmlformats.org/officeDocument/2006/relationships/hyperlink" Target="https://podminky.urs.cz/item/CS_URS_2025_02/155214212" TargetMode="External"/><Relationship Id="rId60" Type="http://schemas.openxmlformats.org/officeDocument/2006/relationships/hyperlink" Target="https://podminky.urs.cz/item/CS_URS_2025_02/162201421" TargetMode="External"/><Relationship Id="rId65" Type="http://schemas.openxmlformats.org/officeDocument/2006/relationships/hyperlink" Target="https://podminky.urs.cz/item/CS_URS_2025_02/162211221" TargetMode="External"/><Relationship Id="rId81" Type="http://schemas.openxmlformats.org/officeDocument/2006/relationships/hyperlink" Target="https://podminky.urs.cz/item/CS_URS_2025_02/162751139" TargetMode="External"/><Relationship Id="rId86" Type="http://schemas.openxmlformats.org/officeDocument/2006/relationships/hyperlink" Target="https://podminky.urs.cz/item/CS_URS_2025_02/167111122" TargetMode="External"/><Relationship Id="rId130" Type="http://schemas.openxmlformats.org/officeDocument/2006/relationships/hyperlink" Target="https://podminky.urs.cz/item/CS_URS_2025_02/327214112" TargetMode="External"/><Relationship Id="rId135" Type="http://schemas.openxmlformats.org/officeDocument/2006/relationships/hyperlink" Target="https://podminky.urs.cz/item/CS_URS_2025_02/962022591" TargetMode="External"/><Relationship Id="rId151" Type="http://schemas.openxmlformats.org/officeDocument/2006/relationships/drawing" Target="../drawings/drawing2.xml"/><Relationship Id="rId13" Type="http://schemas.openxmlformats.org/officeDocument/2006/relationships/hyperlink" Target="https://podminky.urs.cz/item/CS_URS_2025_02/112211236" TargetMode="External"/><Relationship Id="rId18" Type="http://schemas.openxmlformats.org/officeDocument/2006/relationships/hyperlink" Target="https://podminky.urs.cz/item/CS_URS_2025_02/153822112" TargetMode="External"/><Relationship Id="rId39" Type="http://schemas.openxmlformats.org/officeDocument/2006/relationships/hyperlink" Target="https://podminky.urs.cz/item/CS_URS_2025_02/155213624" TargetMode="External"/><Relationship Id="rId109" Type="http://schemas.openxmlformats.org/officeDocument/2006/relationships/hyperlink" Target="https://podminky.urs.cz/item/CS_URS_2025_02/224221114" TargetMode="External"/><Relationship Id="rId34" Type="http://schemas.openxmlformats.org/officeDocument/2006/relationships/hyperlink" Target="https://podminky.urs.cz/item/CS_URS_2025_02/155213611" TargetMode="External"/><Relationship Id="rId50" Type="http://schemas.openxmlformats.org/officeDocument/2006/relationships/hyperlink" Target="https://podminky.urs.cz/item/CS_URS_2025_02/155214525" TargetMode="External"/><Relationship Id="rId55" Type="http://schemas.openxmlformats.org/officeDocument/2006/relationships/hyperlink" Target="https://podminky.urs.cz/item/CS_URS_2025_02/162201402" TargetMode="External"/><Relationship Id="rId76" Type="http://schemas.openxmlformats.org/officeDocument/2006/relationships/hyperlink" Target="https://podminky.urs.cz/item/CS_URS_2025_02/162301953" TargetMode="External"/><Relationship Id="rId97" Type="http://schemas.openxmlformats.org/officeDocument/2006/relationships/hyperlink" Target="https://podminky.urs.cz/item/CS_URS_2025_02/171251201" TargetMode="External"/><Relationship Id="rId104" Type="http://schemas.openxmlformats.org/officeDocument/2006/relationships/hyperlink" Target="https://podminky.urs.cz/item/CS_URS_2025_02/181912111" TargetMode="External"/><Relationship Id="rId120" Type="http://schemas.openxmlformats.org/officeDocument/2006/relationships/hyperlink" Target="https://podminky.urs.cz/item/CS_URS_2025_02/275351121" TargetMode="External"/><Relationship Id="rId125" Type="http://schemas.openxmlformats.org/officeDocument/2006/relationships/hyperlink" Target="https://podminky.urs.cz/item/CS_URS_2025_02/327212112" TargetMode="External"/><Relationship Id="rId141" Type="http://schemas.openxmlformats.org/officeDocument/2006/relationships/hyperlink" Target="https://podminky.urs.cz/item/CS_URS_2025_02/020001000" TargetMode="External"/><Relationship Id="rId146" Type="http://schemas.openxmlformats.org/officeDocument/2006/relationships/hyperlink" Target="https://podminky.urs.cz/item/CS_URS_2025_02/060001000" TargetMode="External"/><Relationship Id="rId7" Type="http://schemas.openxmlformats.org/officeDocument/2006/relationships/hyperlink" Target="https://podminky.urs.cz/item/CS_URS_2025_02/112155215" TargetMode="External"/><Relationship Id="rId71" Type="http://schemas.openxmlformats.org/officeDocument/2006/relationships/hyperlink" Target="https://podminky.urs.cz/item/CS_URS_2025_02/162301931" TargetMode="External"/><Relationship Id="rId92" Type="http://schemas.openxmlformats.org/officeDocument/2006/relationships/hyperlink" Target="https://podminky.urs.cz/item/CS_URS_2025_02/167151122" TargetMode="External"/><Relationship Id="rId2" Type="http://schemas.openxmlformats.org/officeDocument/2006/relationships/hyperlink" Target="https://podminky.urs.cz/item/CS_URS_2025_02/112151314" TargetMode="External"/><Relationship Id="rId29" Type="http://schemas.openxmlformats.org/officeDocument/2006/relationships/hyperlink" Target="https://podminky.urs.cz/item/CS_URS_2025_02/155213112" TargetMode="External"/><Relationship Id="rId24" Type="http://schemas.openxmlformats.org/officeDocument/2006/relationships/hyperlink" Target="https://podminky.urs.cz/item/CS_URS_2025_02/155212116" TargetMode="External"/><Relationship Id="rId40" Type="http://schemas.openxmlformats.org/officeDocument/2006/relationships/hyperlink" Target="https://podminky.urs.cz/item/CS_URS_2025_02/155213625" TargetMode="External"/><Relationship Id="rId45" Type="http://schemas.openxmlformats.org/officeDocument/2006/relationships/hyperlink" Target="https://podminky.urs.cz/item/CS_URS_2025_02/155214311" TargetMode="External"/><Relationship Id="rId66" Type="http://schemas.openxmlformats.org/officeDocument/2006/relationships/hyperlink" Target="https://podminky.urs.cz/item/CS_URS_2025_02/162211229" TargetMode="External"/><Relationship Id="rId87" Type="http://schemas.openxmlformats.org/officeDocument/2006/relationships/hyperlink" Target="https://podminky.urs.cz/item/CS_URS_2025_02/167111123" TargetMode="External"/><Relationship Id="rId110" Type="http://schemas.openxmlformats.org/officeDocument/2006/relationships/hyperlink" Target="https://podminky.urs.cz/item/CS_URS_2025_02/224221116" TargetMode="External"/><Relationship Id="rId115" Type="http://schemas.openxmlformats.org/officeDocument/2006/relationships/hyperlink" Target="https://podminky.urs.cz/item/CS_URS_2025_02/224322114" TargetMode="External"/><Relationship Id="rId131" Type="http://schemas.openxmlformats.org/officeDocument/2006/relationships/hyperlink" Target="https://podminky.urs.cz/item/CS_URS_2025_02/327215141" TargetMode="External"/><Relationship Id="rId136" Type="http://schemas.openxmlformats.org/officeDocument/2006/relationships/hyperlink" Target="https://podminky.urs.cz/item/CS_URS_2025_02/985222111" TargetMode="External"/><Relationship Id="rId61" Type="http://schemas.openxmlformats.org/officeDocument/2006/relationships/hyperlink" Target="https://podminky.urs.cz/item/CS_URS_2025_02/162201422" TargetMode="External"/><Relationship Id="rId82" Type="http://schemas.openxmlformats.org/officeDocument/2006/relationships/hyperlink" Target="https://podminky.urs.cz/item/CS_URS_2025_02/162751157" TargetMode="External"/><Relationship Id="rId19" Type="http://schemas.openxmlformats.org/officeDocument/2006/relationships/hyperlink" Target="https://podminky.urs.cz/item/CS_URS_2025_02/155211112" TargetMode="External"/><Relationship Id="rId14" Type="http://schemas.openxmlformats.org/officeDocument/2006/relationships/hyperlink" Target="https://podminky.urs.cz/item/CS_URS_2025_02/122311101" TargetMode="External"/><Relationship Id="rId30" Type="http://schemas.openxmlformats.org/officeDocument/2006/relationships/hyperlink" Target="https://podminky.urs.cz/item/CS_URS_2025_02/155213122" TargetMode="External"/><Relationship Id="rId35" Type="http://schemas.openxmlformats.org/officeDocument/2006/relationships/hyperlink" Target="https://podminky.urs.cz/item/CS_URS_2025_02/155213612" TargetMode="External"/><Relationship Id="rId56" Type="http://schemas.openxmlformats.org/officeDocument/2006/relationships/hyperlink" Target="https://podminky.urs.cz/item/CS_URS_2025_02/162201403" TargetMode="External"/><Relationship Id="rId77" Type="http://schemas.openxmlformats.org/officeDocument/2006/relationships/hyperlink" Target="https://podminky.urs.cz/item/CS_URS_2025_02/162301971" TargetMode="External"/><Relationship Id="rId100" Type="http://schemas.openxmlformats.org/officeDocument/2006/relationships/hyperlink" Target="https://podminky.urs.cz/item/CS_URS_2025_02/175111201" TargetMode="External"/><Relationship Id="rId105" Type="http://schemas.openxmlformats.org/officeDocument/2006/relationships/hyperlink" Target="https://podminky.urs.cz/item/CS_URS_2025_02/181912112" TargetMode="External"/><Relationship Id="rId126" Type="http://schemas.openxmlformats.org/officeDocument/2006/relationships/hyperlink" Target="https://podminky.urs.cz/item/CS_URS_2025_02/327212911" TargetMode="External"/><Relationship Id="rId147" Type="http://schemas.openxmlformats.org/officeDocument/2006/relationships/hyperlink" Target="https://podminky.urs.cz/item/CS_URS_2025_02/065002000" TargetMode="External"/><Relationship Id="rId8" Type="http://schemas.openxmlformats.org/officeDocument/2006/relationships/hyperlink" Target="https://podminky.urs.cz/item/CS_URS_2025_02/112155221" TargetMode="External"/><Relationship Id="rId51" Type="http://schemas.openxmlformats.org/officeDocument/2006/relationships/hyperlink" Target="https://podminky.urs.cz/item/CS_URS_2025_02/155215111" TargetMode="External"/><Relationship Id="rId72" Type="http://schemas.openxmlformats.org/officeDocument/2006/relationships/hyperlink" Target="https://podminky.urs.cz/item/CS_URS_2025_02/162301932" TargetMode="External"/><Relationship Id="rId93" Type="http://schemas.openxmlformats.org/officeDocument/2006/relationships/hyperlink" Target="https://podminky.urs.cz/item/CS_URS_2025_02/167151123" TargetMode="External"/><Relationship Id="rId98" Type="http://schemas.openxmlformats.org/officeDocument/2006/relationships/hyperlink" Target="https://podminky.urs.cz/item/CS_URS_2025_02/174111101" TargetMode="External"/><Relationship Id="rId121" Type="http://schemas.openxmlformats.org/officeDocument/2006/relationships/hyperlink" Target="https://podminky.urs.cz/item/CS_URS_2025_02/275351122" TargetMode="External"/><Relationship Id="rId142" Type="http://schemas.openxmlformats.org/officeDocument/2006/relationships/hyperlink" Target="https://podminky.urs.cz/item/CS_URS_2025_02/030001000" TargetMode="External"/><Relationship Id="rId3" Type="http://schemas.openxmlformats.org/officeDocument/2006/relationships/hyperlink" Target="https://podminky.urs.cz/item/CS_URS_2025_02/112151316" TargetMode="External"/><Relationship Id="rId25" Type="http://schemas.openxmlformats.org/officeDocument/2006/relationships/hyperlink" Target="https://podminky.urs.cz/item/CS_URS_2025_02/155212326" TargetMode="External"/><Relationship Id="rId46" Type="http://schemas.openxmlformats.org/officeDocument/2006/relationships/hyperlink" Target="https://podminky.urs.cz/item/CS_URS_2025_02/155214411" TargetMode="External"/><Relationship Id="rId67" Type="http://schemas.openxmlformats.org/officeDocument/2006/relationships/hyperlink" Target="https://podminky.urs.cz/item/CS_URS_2025_02/162211321" TargetMode="External"/><Relationship Id="rId116" Type="http://schemas.openxmlformats.org/officeDocument/2006/relationships/hyperlink" Target="https://podminky.urs.cz/item/CS_URS_2025_02/224322116" TargetMode="External"/><Relationship Id="rId137" Type="http://schemas.openxmlformats.org/officeDocument/2006/relationships/hyperlink" Target="https://podminky.urs.cz/item/CS_URS_2025_02/997013873" TargetMode="External"/><Relationship Id="rId20" Type="http://schemas.openxmlformats.org/officeDocument/2006/relationships/hyperlink" Target="https://podminky.urs.cz/item/CS_URS_2025_02/155211122" TargetMode="External"/><Relationship Id="rId41" Type="http://schemas.openxmlformats.org/officeDocument/2006/relationships/hyperlink" Target="https://podminky.urs.cz/item/CS_URS_2025_02/155214111" TargetMode="External"/><Relationship Id="rId62" Type="http://schemas.openxmlformats.org/officeDocument/2006/relationships/hyperlink" Target="https://podminky.urs.cz/item/CS_URS_2025_02/162201423" TargetMode="External"/><Relationship Id="rId83" Type="http://schemas.openxmlformats.org/officeDocument/2006/relationships/hyperlink" Target="https://podminky.urs.cz/item/CS_URS_2025_02/162751159" TargetMode="External"/><Relationship Id="rId88" Type="http://schemas.openxmlformats.org/officeDocument/2006/relationships/hyperlink" Target="https://podminky.urs.cz/item/CS_URS_2025_02/167151102" TargetMode="External"/><Relationship Id="rId111" Type="http://schemas.openxmlformats.org/officeDocument/2006/relationships/hyperlink" Target="https://podminky.urs.cz/item/CS_URS_2025_02/224222114" TargetMode="External"/><Relationship Id="rId132" Type="http://schemas.openxmlformats.org/officeDocument/2006/relationships/hyperlink" Target="https://podminky.urs.cz/item/CS_URS_2025_02/451317777" TargetMode="External"/><Relationship Id="rId15" Type="http://schemas.openxmlformats.org/officeDocument/2006/relationships/hyperlink" Target="https://podminky.urs.cz/item/CS_URS_2025_02/122411101" TargetMode="External"/><Relationship Id="rId36" Type="http://schemas.openxmlformats.org/officeDocument/2006/relationships/hyperlink" Target="https://podminky.urs.cz/item/CS_URS_2025_02/155213612" TargetMode="External"/><Relationship Id="rId57" Type="http://schemas.openxmlformats.org/officeDocument/2006/relationships/hyperlink" Target="https://podminky.urs.cz/item/CS_URS_2025_02/162201411" TargetMode="External"/><Relationship Id="rId106" Type="http://schemas.openxmlformats.org/officeDocument/2006/relationships/hyperlink" Target="https://podminky.urs.cz/item/CS_URS_2025_02/181913111" TargetMode="External"/><Relationship Id="rId127" Type="http://schemas.openxmlformats.org/officeDocument/2006/relationships/hyperlink" Target="https://podminky.urs.cz/item/CS_URS_2025_02/327212912" TargetMode="External"/><Relationship Id="rId10" Type="http://schemas.openxmlformats.org/officeDocument/2006/relationships/hyperlink" Target="https://podminky.urs.cz/item/CS_URS_2025_02/112155315" TargetMode="External"/><Relationship Id="rId31" Type="http://schemas.openxmlformats.org/officeDocument/2006/relationships/hyperlink" Target="https://podminky.urs.cz/item/CS_URS_2025_02/155213122" TargetMode="External"/><Relationship Id="rId52" Type="http://schemas.openxmlformats.org/officeDocument/2006/relationships/hyperlink" Target="https://podminky.urs.cz/item/CS_URS_2025_02/155215121" TargetMode="External"/><Relationship Id="rId73" Type="http://schemas.openxmlformats.org/officeDocument/2006/relationships/hyperlink" Target="https://podminky.urs.cz/item/CS_URS_2025_02/162301933" TargetMode="External"/><Relationship Id="rId78" Type="http://schemas.openxmlformats.org/officeDocument/2006/relationships/hyperlink" Target="https://podminky.urs.cz/item/CS_URS_2025_02/162301972" TargetMode="External"/><Relationship Id="rId94" Type="http://schemas.openxmlformats.org/officeDocument/2006/relationships/hyperlink" Target="https://podminky.urs.cz/item/CS_URS_2025_02/171111104" TargetMode="External"/><Relationship Id="rId99" Type="http://schemas.openxmlformats.org/officeDocument/2006/relationships/hyperlink" Target="https://podminky.urs.cz/item/CS_URS_2025_02/174111109" TargetMode="External"/><Relationship Id="rId101" Type="http://schemas.openxmlformats.org/officeDocument/2006/relationships/hyperlink" Target="https://podminky.urs.cz/item/CS_URS_2025_02/175111209" TargetMode="External"/><Relationship Id="rId122" Type="http://schemas.openxmlformats.org/officeDocument/2006/relationships/hyperlink" Target="https://podminky.urs.cz/item/CS_URS_2025_02/281604111" TargetMode="External"/><Relationship Id="rId143" Type="http://schemas.openxmlformats.org/officeDocument/2006/relationships/hyperlink" Target="https://podminky.urs.cz/item/CS_URS_2025_02/040001000" TargetMode="External"/><Relationship Id="rId148" Type="http://schemas.openxmlformats.org/officeDocument/2006/relationships/hyperlink" Target="https://podminky.urs.cz/item/CS_URS_2025_02/070001000" TargetMode="External"/><Relationship Id="rId4" Type="http://schemas.openxmlformats.org/officeDocument/2006/relationships/hyperlink" Target="https://podminky.urs.cz/item/CS_URS_2025_02/112151352" TargetMode="External"/><Relationship Id="rId9" Type="http://schemas.openxmlformats.org/officeDocument/2006/relationships/hyperlink" Target="https://podminky.urs.cz/item/CS_URS_2025_02/112155225" TargetMode="External"/><Relationship Id="rId26" Type="http://schemas.openxmlformats.org/officeDocument/2006/relationships/hyperlink" Target="https://podminky.urs.cz/item/CS_URS_2025_02/155212344" TargetMode="External"/><Relationship Id="rId47" Type="http://schemas.openxmlformats.org/officeDocument/2006/relationships/hyperlink" Target="https://podminky.urs.cz/item/CS_URS_2025_02/155214421" TargetMode="External"/><Relationship Id="rId68" Type="http://schemas.openxmlformats.org/officeDocument/2006/relationships/hyperlink" Target="https://podminky.urs.cz/item/CS_URS_2025_02/162211329" TargetMode="External"/><Relationship Id="rId89" Type="http://schemas.openxmlformats.org/officeDocument/2006/relationships/hyperlink" Target="https://podminky.urs.cz/item/CS_URS_2025_02/167151103" TargetMode="External"/><Relationship Id="rId112" Type="http://schemas.openxmlformats.org/officeDocument/2006/relationships/hyperlink" Target="https://podminky.urs.cz/item/CS_URS_2025_02/224222116" TargetMode="External"/><Relationship Id="rId133" Type="http://schemas.openxmlformats.org/officeDocument/2006/relationships/hyperlink" Target="https://podminky.urs.cz/item/CS_URS_2025_02/451319777" TargetMode="External"/><Relationship Id="rId16" Type="http://schemas.openxmlformats.org/officeDocument/2006/relationships/hyperlink" Target="https://podminky.urs.cz/item/CS_URS_2025_02/122861101" TargetMode="External"/><Relationship Id="rId37" Type="http://schemas.openxmlformats.org/officeDocument/2006/relationships/hyperlink" Target="https://podminky.urs.cz/item/CS_URS_2025_02/155213613" TargetMode="External"/><Relationship Id="rId58" Type="http://schemas.openxmlformats.org/officeDocument/2006/relationships/hyperlink" Target="https://podminky.urs.cz/item/CS_URS_2025_02/162201412" TargetMode="External"/><Relationship Id="rId79" Type="http://schemas.openxmlformats.org/officeDocument/2006/relationships/hyperlink" Target="https://podminky.urs.cz/item/CS_URS_2025_02/162301973" TargetMode="External"/><Relationship Id="rId102" Type="http://schemas.openxmlformats.org/officeDocument/2006/relationships/hyperlink" Target="https://podminky.urs.cz/item/CS_URS_2025_02/181006112" TargetMode="External"/><Relationship Id="rId123" Type="http://schemas.openxmlformats.org/officeDocument/2006/relationships/hyperlink" Target="https://podminky.urs.cz/item/CS_URS_2025_02/291111111" TargetMode="External"/><Relationship Id="rId144" Type="http://schemas.openxmlformats.org/officeDocument/2006/relationships/hyperlink" Target="https://podminky.urs.cz/item/CS_URS_2025_02/041002000" TargetMode="External"/><Relationship Id="rId90" Type="http://schemas.openxmlformats.org/officeDocument/2006/relationships/hyperlink" Target="https://podminky.urs.cz/item/CS_URS_2025_02/167151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zoomScale="60" workbookViewId="0">
      <selection activeCell="K6" sqref="K6:AO6"/>
    </sheetView>
  </sheetViews>
  <sheetFormatPr defaultColWidth="8.6640625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180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4" t="s">
        <v>6</v>
      </c>
      <c r="BT2" s="14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 x14ac:dyDescent="0.2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 x14ac:dyDescent="0.2">
      <c r="B5" s="17"/>
      <c r="D5" s="20" t="s">
        <v>12</v>
      </c>
      <c r="K5" s="165" t="s">
        <v>13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7"/>
      <c r="BS5" s="14" t="s">
        <v>6</v>
      </c>
    </row>
    <row r="6" spans="1:74" ht="36.950000000000003" customHeight="1" x14ac:dyDescent="0.2">
      <c r="B6" s="17"/>
      <c r="D6" s="22" t="s">
        <v>14</v>
      </c>
      <c r="K6" s="167" t="s">
        <v>1248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7"/>
      <c r="BS6" s="14" t="s">
        <v>6</v>
      </c>
    </row>
    <row r="7" spans="1:74" ht="12" customHeight="1" x14ac:dyDescent="0.2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 x14ac:dyDescent="0.2">
      <c r="B8" s="17"/>
      <c r="D8" s="23" t="s">
        <v>18</v>
      </c>
      <c r="K8" s="21" t="s">
        <v>19</v>
      </c>
      <c r="AK8" s="23" t="s">
        <v>20</v>
      </c>
      <c r="AN8" s="156">
        <v>45997</v>
      </c>
      <c r="AR8" s="17"/>
      <c r="BS8" s="14" t="s">
        <v>6</v>
      </c>
    </row>
    <row r="9" spans="1:74" ht="14.45" customHeight="1" x14ac:dyDescent="0.2">
      <c r="B9" s="17"/>
      <c r="AR9" s="17"/>
      <c r="BS9" s="14" t="s">
        <v>6</v>
      </c>
    </row>
    <row r="10" spans="1:74" ht="12" customHeight="1" x14ac:dyDescent="0.2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ht="18.600000000000001" customHeight="1" x14ac:dyDescent="0.2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ht="6.95" customHeight="1" x14ac:dyDescent="0.2">
      <c r="B12" s="17"/>
      <c r="AR12" s="17"/>
      <c r="BS12" s="14" t="s">
        <v>6</v>
      </c>
    </row>
    <row r="13" spans="1:74" ht="12" customHeight="1" x14ac:dyDescent="0.2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ht="6.95" customHeight="1" x14ac:dyDescent="0.2">
      <c r="B15" s="17"/>
      <c r="AR15" s="17"/>
      <c r="BS15" s="14" t="s">
        <v>3</v>
      </c>
    </row>
    <row r="16" spans="1:74" ht="12" customHeight="1" x14ac:dyDescent="0.2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2:71" ht="18.600000000000001" customHeight="1" x14ac:dyDescent="0.2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2:71" ht="6.95" customHeight="1" x14ac:dyDescent="0.2">
      <c r="B18" s="17"/>
      <c r="AR18" s="17"/>
      <c r="BS18" s="14" t="s">
        <v>6</v>
      </c>
    </row>
    <row r="19" spans="2:71" ht="12" customHeight="1" x14ac:dyDescent="0.2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2:71" ht="18.600000000000001" customHeight="1" x14ac:dyDescent="0.2">
      <c r="B20" s="17"/>
      <c r="E20" s="21" t="s">
        <v>28</v>
      </c>
      <c r="AK20" s="23" t="s">
        <v>24</v>
      </c>
      <c r="AN20" s="21" t="s">
        <v>1</v>
      </c>
      <c r="AR20" s="17"/>
      <c r="BS20" s="14" t="s">
        <v>29</v>
      </c>
    </row>
    <row r="21" spans="2:71" ht="6.95" customHeight="1" x14ac:dyDescent="0.2">
      <c r="B21" s="17"/>
      <c r="AR21" s="17"/>
    </row>
    <row r="22" spans="2:71" ht="12" customHeight="1" x14ac:dyDescent="0.2">
      <c r="B22" s="17"/>
      <c r="D22" s="23" t="s">
        <v>31</v>
      </c>
      <c r="AR22" s="17"/>
    </row>
    <row r="23" spans="2:71" ht="16.5" customHeight="1" x14ac:dyDescent="0.2">
      <c r="B23" s="17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7"/>
    </row>
    <row r="24" spans="2:71" ht="6.95" customHeight="1" x14ac:dyDescent="0.2">
      <c r="B24" s="17"/>
      <c r="AR24" s="17"/>
    </row>
    <row r="25" spans="2:7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6.1" customHeight="1" x14ac:dyDescent="0.2">
      <c r="B26" s="26"/>
      <c r="D26" s="27" t="s">
        <v>32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69">
        <f>ROUND(AG94,2)</f>
        <v>0</v>
      </c>
      <c r="AL26" s="170"/>
      <c r="AM26" s="170"/>
      <c r="AN26" s="170"/>
      <c r="AO26" s="170"/>
      <c r="AR26" s="26"/>
    </row>
    <row r="27" spans="2:71" s="1" customFormat="1" ht="6.95" customHeight="1" x14ac:dyDescent="0.2">
      <c r="B27" s="26"/>
      <c r="AR27" s="26"/>
    </row>
    <row r="28" spans="2:71" s="1" customFormat="1" ht="12.75" x14ac:dyDescent="0.2">
      <c r="B28" s="26"/>
      <c r="L28" s="171" t="s">
        <v>33</v>
      </c>
      <c r="M28" s="171"/>
      <c r="N28" s="171"/>
      <c r="O28" s="171"/>
      <c r="P28" s="171"/>
      <c r="W28" s="171" t="s">
        <v>34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35</v>
      </c>
      <c r="AL28" s="171"/>
      <c r="AM28" s="171"/>
      <c r="AN28" s="171"/>
      <c r="AO28" s="171"/>
      <c r="AR28" s="26"/>
    </row>
    <row r="29" spans="2:71" s="2" customFormat="1" ht="14.45" customHeight="1" x14ac:dyDescent="0.2">
      <c r="B29" s="30"/>
      <c r="D29" s="23" t="s">
        <v>36</v>
      </c>
      <c r="F29" s="23" t="s">
        <v>37</v>
      </c>
      <c r="L29" s="174">
        <v>0.21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0"/>
    </row>
    <row r="30" spans="2:71" s="2" customFormat="1" ht="14.45" customHeight="1" x14ac:dyDescent="0.2">
      <c r="B30" s="30"/>
      <c r="F30" s="23" t="s">
        <v>38</v>
      </c>
      <c r="L30" s="174">
        <v>0.12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0"/>
    </row>
    <row r="31" spans="2:71" s="2" customFormat="1" ht="14.45" hidden="1" customHeight="1" x14ac:dyDescent="0.2">
      <c r="B31" s="30"/>
      <c r="F31" s="23" t="s">
        <v>39</v>
      </c>
      <c r="L31" s="174">
        <v>0.21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0"/>
    </row>
    <row r="32" spans="2:71" s="2" customFormat="1" ht="14.45" hidden="1" customHeight="1" x14ac:dyDescent="0.2">
      <c r="B32" s="30"/>
      <c r="F32" s="23" t="s">
        <v>40</v>
      </c>
      <c r="L32" s="174">
        <v>0.12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0"/>
    </row>
    <row r="33" spans="2:44" s="2" customFormat="1" ht="14.45" hidden="1" customHeight="1" x14ac:dyDescent="0.2">
      <c r="B33" s="30"/>
      <c r="F33" s="23" t="s">
        <v>41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0"/>
    </row>
    <row r="34" spans="2:44" s="1" customFormat="1" ht="6.95" customHeight="1" x14ac:dyDescent="0.2">
      <c r="B34" s="26"/>
      <c r="AR34" s="26"/>
    </row>
    <row r="35" spans="2:44" s="1" customFormat="1" ht="26.1" customHeight="1" x14ac:dyDescent="0.2">
      <c r="B35" s="26"/>
      <c r="C35" s="31"/>
      <c r="D35" s="32" t="s">
        <v>42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43</v>
      </c>
      <c r="U35" s="33"/>
      <c r="V35" s="33"/>
      <c r="W35" s="33"/>
      <c r="X35" s="195" t="s">
        <v>44</v>
      </c>
      <c r="Y35" s="196"/>
      <c r="Z35" s="196"/>
      <c r="AA35" s="196"/>
      <c r="AB35" s="196"/>
      <c r="AC35" s="33"/>
      <c r="AD35" s="33"/>
      <c r="AE35" s="33"/>
      <c r="AF35" s="33"/>
      <c r="AG35" s="33"/>
      <c r="AH35" s="33"/>
      <c r="AI35" s="33"/>
      <c r="AJ35" s="33"/>
      <c r="AK35" s="197">
        <f>SUM(AK26:AK33)</f>
        <v>0</v>
      </c>
      <c r="AL35" s="196"/>
      <c r="AM35" s="196"/>
      <c r="AN35" s="196"/>
      <c r="AO35" s="198"/>
      <c r="AP35" s="31"/>
      <c r="AQ35" s="31"/>
      <c r="AR35" s="26"/>
    </row>
    <row r="36" spans="2:44" s="1" customFormat="1" ht="6.95" customHeight="1" x14ac:dyDescent="0.2">
      <c r="B36" s="26"/>
      <c r="AR36" s="26"/>
    </row>
    <row r="37" spans="2:44" s="1" customFormat="1" ht="14.45" customHeight="1" x14ac:dyDescent="0.2">
      <c r="B37" s="26"/>
      <c r="AR37" s="26"/>
    </row>
    <row r="38" spans="2:44" ht="14.45" customHeight="1" x14ac:dyDescent="0.2">
      <c r="B38" s="17"/>
      <c r="AR38" s="17"/>
    </row>
    <row r="39" spans="2:44" ht="14.45" customHeight="1" x14ac:dyDescent="0.2">
      <c r="B39" s="17"/>
      <c r="AR39" s="17"/>
    </row>
    <row r="40" spans="2:44" ht="14.45" customHeight="1" x14ac:dyDescent="0.2">
      <c r="B40" s="17"/>
      <c r="AR40" s="17"/>
    </row>
    <row r="41" spans="2:44" ht="14.45" customHeight="1" x14ac:dyDescent="0.2">
      <c r="B41" s="17"/>
      <c r="AR41" s="17"/>
    </row>
    <row r="42" spans="2:44" ht="14.45" customHeight="1" x14ac:dyDescent="0.2">
      <c r="B42" s="17"/>
      <c r="AR42" s="17"/>
    </row>
    <row r="43" spans="2:44" ht="14.45" customHeight="1" x14ac:dyDescent="0.2">
      <c r="B43" s="17"/>
      <c r="AR43" s="17"/>
    </row>
    <row r="44" spans="2:44" ht="14.45" customHeight="1" x14ac:dyDescent="0.2">
      <c r="B44" s="17"/>
      <c r="AR44" s="17"/>
    </row>
    <row r="45" spans="2:44" ht="14.45" customHeight="1" x14ac:dyDescent="0.2">
      <c r="B45" s="17"/>
      <c r="AR45" s="17"/>
    </row>
    <row r="46" spans="2:44" ht="14.45" customHeight="1" x14ac:dyDescent="0.2">
      <c r="B46" s="17"/>
      <c r="AR46" s="17"/>
    </row>
    <row r="47" spans="2:44" ht="14.45" customHeight="1" x14ac:dyDescent="0.2">
      <c r="B47" s="17"/>
      <c r="AR47" s="17"/>
    </row>
    <row r="48" spans="2:44" ht="14.45" customHeight="1" x14ac:dyDescent="0.2">
      <c r="B48" s="17"/>
      <c r="AR48" s="17"/>
    </row>
    <row r="49" spans="2:44" s="1" customFormat="1" ht="14.45" customHeight="1" x14ac:dyDescent="0.2">
      <c r="B49" s="26"/>
      <c r="D49" s="35" t="s">
        <v>45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46</v>
      </c>
      <c r="AI49" s="36"/>
      <c r="AJ49" s="36"/>
      <c r="AK49" s="36"/>
      <c r="AL49" s="36"/>
      <c r="AM49" s="36"/>
      <c r="AN49" s="36"/>
      <c r="AO49" s="36"/>
      <c r="AR49" s="26"/>
    </row>
    <row r="50" spans="2:44" x14ac:dyDescent="0.2">
      <c r="B50" s="17"/>
      <c r="AR50" s="17"/>
    </row>
    <row r="51" spans="2:44" x14ac:dyDescent="0.2">
      <c r="B51" s="17"/>
      <c r="AR51" s="17"/>
    </row>
    <row r="52" spans="2:44" x14ac:dyDescent="0.2">
      <c r="B52" s="17"/>
      <c r="AR52" s="17"/>
    </row>
    <row r="53" spans="2:44" x14ac:dyDescent="0.2">
      <c r="B53" s="17"/>
      <c r="AR53" s="17"/>
    </row>
    <row r="54" spans="2:44" x14ac:dyDescent="0.2">
      <c r="B54" s="17"/>
      <c r="AR54" s="17"/>
    </row>
    <row r="55" spans="2:44" x14ac:dyDescent="0.2">
      <c r="B55" s="17"/>
      <c r="AR55" s="17"/>
    </row>
    <row r="56" spans="2:44" x14ac:dyDescent="0.2">
      <c r="B56" s="17"/>
      <c r="AR56" s="17"/>
    </row>
    <row r="57" spans="2:44" x14ac:dyDescent="0.2">
      <c r="B57" s="17"/>
      <c r="AR57" s="17"/>
    </row>
    <row r="58" spans="2:44" x14ac:dyDescent="0.2">
      <c r="B58" s="17"/>
      <c r="AR58" s="17"/>
    </row>
    <row r="59" spans="2:44" x14ac:dyDescent="0.2">
      <c r="B59" s="17"/>
      <c r="AR59" s="17"/>
    </row>
    <row r="60" spans="2:44" s="1" customFormat="1" ht="12.75" x14ac:dyDescent="0.2">
      <c r="B60" s="26"/>
      <c r="D60" s="37" t="s">
        <v>47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48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47</v>
      </c>
      <c r="AI60" s="28"/>
      <c r="AJ60" s="28"/>
      <c r="AK60" s="28"/>
      <c r="AL60" s="28"/>
      <c r="AM60" s="37" t="s">
        <v>48</v>
      </c>
      <c r="AN60" s="28"/>
      <c r="AO60" s="28"/>
      <c r="AR60" s="26"/>
    </row>
    <row r="61" spans="2:44" x14ac:dyDescent="0.2">
      <c r="B61" s="17"/>
      <c r="AR61" s="17"/>
    </row>
    <row r="62" spans="2:44" x14ac:dyDescent="0.2">
      <c r="B62" s="17"/>
      <c r="AR62" s="17"/>
    </row>
    <row r="63" spans="2:44" x14ac:dyDescent="0.2">
      <c r="B63" s="17"/>
      <c r="AR63" s="17"/>
    </row>
    <row r="64" spans="2:44" s="1" customFormat="1" ht="12.75" x14ac:dyDescent="0.2">
      <c r="B64" s="26"/>
      <c r="D64" s="35" t="s">
        <v>49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50</v>
      </c>
      <c r="AI64" s="36"/>
      <c r="AJ64" s="36"/>
      <c r="AK64" s="36"/>
      <c r="AL64" s="36"/>
      <c r="AM64" s="36"/>
      <c r="AN64" s="36"/>
      <c r="AO64" s="36"/>
      <c r="AR64" s="26"/>
    </row>
    <row r="65" spans="2:44" x14ac:dyDescent="0.2">
      <c r="B65" s="17"/>
      <c r="AR65" s="17"/>
    </row>
    <row r="66" spans="2:44" x14ac:dyDescent="0.2">
      <c r="B66" s="17"/>
      <c r="AR66" s="17"/>
    </row>
    <row r="67" spans="2:44" x14ac:dyDescent="0.2">
      <c r="B67" s="17"/>
      <c r="AR67" s="17"/>
    </row>
    <row r="68" spans="2:44" x14ac:dyDescent="0.2">
      <c r="B68" s="17"/>
      <c r="AR68" s="17"/>
    </row>
    <row r="69" spans="2:44" x14ac:dyDescent="0.2">
      <c r="B69" s="17"/>
      <c r="AR69" s="17"/>
    </row>
    <row r="70" spans="2:44" x14ac:dyDescent="0.2">
      <c r="B70" s="17"/>
      <c r="AR70" s="17"/>
    </row>
    <row r="71" spans="2:44" x14ac:dyDescent="0.2">
      <c r="B71" s="17"/>
      <c r="AR71" s="17"/>
    </row>
    <row r="72" spans="2:44" x14ac:dyDescent="0.2">
      <c r="B72" s="17"/>
      <c r="AR72" s="17"/>
    </row>
    <row r="73" spans="2:44" x14ac:dyDescent="0.2">
      <c r="B73" s="17"/>
      <c r="AR73" s="17"/>
    </row>
    <row r="74" spans="2:44" x14ac:dyDescent="0.2">
      <c r="B74" s="17"/>
      <c r="AR74" s="17"/>
    </row>
    <row r="75" spans="2:44" s="1" customFormat="1" ht="12.75" x14ac:dyDescent="0.2">
      <c r="B75" s="26"/>
      <c r="D75" s="37" t="s">
        <v>47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48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47</v>
      </c>
      <c r="AI75" s="28"/>
      <c r="AJ75" s="28"/>
      <c r="AK75" s="28"/>
      <c r="AL75" s="28"/>
      <c r="AM75" s="37" t="s">
        <v>48</v>
      </c>
      <c r="AN75" s="28"/>
      <c r="AO75" s="28"/>
      <c r="AR75" s="26"/>
    </row>
    <row r="76" spans="2:44" s="1" customFormat="1" x14ac:dyDescent="0.2">
      <c r="B76" s="26"/>
      <c r="AR76" s="26"/>
    </row>
    <row r="77" spans="2:44" s="1" customFormat="1" ht="6.95" customHeight="1" x14ac:dyDescent="0.2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 x14ac:dyDescent="0.2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 x14ac:dyDescent="0.2">
      <c r="B82" s="26"/>
      <c r="C82" s="18" t="s">
        <v>51</v>
      </c>
      <c r="AR82" s="26"/>
    </row>
    <row r="83" spans="1:90" s="1" customFormat="1" ht="6.95" customHeight="1" x14ac:dyDescent="0.2">
      <c r="B83" s="26"/>
      <c r="AR83" s="26"/>
    </row>
    <row r="84" spans="1:90" s="3" customFormat="1" ht="12" customHeight="1" x14ac:dyDescent="0.2">
      <c r="B84" s="42"/>
      <c r="C84" s="23" t="s">
        <v>12</v>
      </c>
      <c r="L84" s="3" t="str">
        <f>K5</f>
        <v>111/2025</v>
      </c>
      <c r="AR84" s="42"/>
    </row>
    <row r="85" spans="1:90" s="4" customFormat="1" ht="36.950000000000003" customHeight="1" x14ac:dyDescent="0.2">
      <c r="B85" s="43"/>
      <c r="C85" s="44" t="s">
        <v>14</v>
      </c>
      <c r="L85" s="186" t="s">
        <v>1248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R85" s="43"/>
    </row>
    <row r="86" spans="1:90" s="1" customFormat="1" ht="6.95" customHeight="1" x14ac:dyDescent="0.2">
      <c r="B86" s="26"/>
      <c r="AR86" s="26"/>
    </row>
    <row r="87" spans="1:90" s="1" customFormat="1" ht="12" customHeight="1" x14ac:dyDescent="0.2">
      <c r="B87" s="26"/>
      <c r="C87" s="23" t="s">
        <v>18</v>
      </c>
      <c r="L87" s="45" t="str">
        <f>IF(K8="","",K8)</f>
        <v>K.Ú. Ústí nad Labem, Krásné Březno, Vaňov</v>
      </c>
      <c r="AI87" s="23" t="s">
        <v>20</v>
      </c>
      <c r="AM87" s="188">
        <f>IF(AN8= "","",AN8)</f>
        <v>45997</v>
      </c>
      <c r="AN87" s="188"/>
      <c r="AR87" s="26"/>
    </row>
    <row r="88" spans="1:90" s="1" customFormat="1" ht="6.95" customHeight="1" x14ac:dyDescent="0.2">
      <c r="B88" s="26"/>
      <c r="AR88" s="26"/>
    </row>
    <row r="89" spans="1:90" s="1" customFormat="1" ht="15.2" customHeight="1" x14ac:dyDescent="0.2">
      <c r="B89" s="26"/>
      <c r="C89" s="23" t="s">
        <v>21</v>
      </c>
      <c r="L89" s="3" t="str">
        <f>IF(E11= "","",E11)</f>
        <v>Magistrát města Ústí nad Labem</v>
      </c>
      <c r="AI89" s="23" t="s">
        <v>27</v>
      </c>
      <c r="AM89" s="189" t="str">
        <f>IF(E17="","",E17)</f>
        <v xml:space="preserve"> </v>
      </c>
      <c r="AN89" s="190"/>
      <c r="AO89" s="190"/>
      <c r="AP89" s="190"/>
      <c r="AR89" s="26"/>
      <c r="AS89" s="191" t="s">
        <v>52</v>
      </c>
      <c r="AT89" s="192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5.2" customHeight="1" x14ac:dyDescent="0.2">
      <c r="B90" s="26"/>
      <c r="C90" s="23" t="s">
        <v>25</v>
      </c>
      <c r="L90" s="3" t="str">
        <f>IF(E14="","",E14)</f>
        <v>STRIX Inženýring, spol. s.r.o.</v>
      </c>
      <c r="AI90" s="23" t="s">
        <v>30</v>
      </c>
      <c r="AM90" s="189" t="str">
        <f>IF(E20="","",E20)</f>
        <v xml:space="preserve"> </v>
      </c>
      <c r="AN90" s="190"/>
      <c r="AO90" s="190"/>
      <c r="AP90" s="190"/>
      <c r="AR90" s="26"/>
      <c r="AS90" s="193"/>
      <c r="AT90" s="194"/>
      <c r="BD90" s="50"/>
    </row>
    <row r="91" spans="1:90" s="1" customFormat="1" ht="10.7" customHeight="1" x14ac:dyDescent="0.2">
      <c r="B91" s="26"/>
      <c r="AR91" s="26"/>
      <c r="AS91" s="193"/>
      <c r="AT91" s="194"/>
      <c r="BD91" s="50"/>
    </row>
    <row r="92" spans="1:90" s="1" customFormat="1" ht="29.25" customHeight="1" x14ac:dyDescent="0.2">
      <c r="B92" s="26"/>
      <c r="C92" s="181" t="s">
        <v>53</v>
      </c>
      <c r="D92" s="182"/>
      <c r="E92" s="182"/>
      <c r="F92" s="182"/>
      <c r="G92" s="182"/>
      <c r="H92" s="51"/>
      <c r="I92" s="183" t="s">
        <v>54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4" t="s">
        <v>55</v>
      </c>
      <c r="AH92" s="182"/>
      <c r="AI92" s="182"/>
      <c r="AJ92" s="182"/>
      <c r="AK92" s="182"/>
      <c r="AL92" s="182"/>
      <c r="AM92" s="182"/>
      <c r="AN92" s="183" t="s">
        <v>56</v>
      </c>
      <c r="AO92" s="182"/>
      <c r="AP92" s="185"/>
      <c r="AQ92" s="52" t="s">
        <v>57</v>
      </c>
      <c r="AR92" s="26"/>
      <c r="AS92" s="53" t="s">
        <v>58</v>
      </c>
      <c r="AT92" s="54" t="s">
        <v>59</v>
      </c>
      <c r="AU92" s="54" t="s">
        <v>60</v>
      </c>
      <c r="AV92" s="54" t="s">
        <v>61</v>
      </c>
      <c r="AW92" s="54" t="s">
        <v>62</v>
      </c>
      <c r="AX92" s="54" t="s">
        <v>63</v>
      </c>
      <c r="AY92" s="54" t="s">
        <v>64</v>
      </c>
      <c r="AZ92" s="54" t="s">
        <v>65</v>
      </c>
      <c r="BA92" s="54" t="s">
        <v>66</v>
      </c>
      <c r="BB92" s="54" t="s">
        <v>67</v>
      </c>
      <c r="BC92" s="54" t="s">
        <v>68</v>
      </c>
      <c r="BD92" s="55" t="s">
        <v>69</v>
      </c>
    </row>
    <row r="93" spans="1:90" s="1" customFormat="1" ht="10.7" customHeight="1" x14ac:dyDescent="0.2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 x14ac:dyDescent="0.2">
      <c r="B94" s="57"/>
      <c r="C94" s="58" t="s">
        <v>70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78">
        <f>ROUND(AG95,2)</f>
        <v>0</v>
      </c>
      <c r="AH94" s="178"/>
      <c r="AI94" s="178"/>
      <c r="AJ94" s="178"/>
      <c r="AK94" s="178"/>
      <c r="AL94" s="178"/>
      <c r="AM94" s="178"/>
      <c r="AN94" s="179">
        <f>SUM(AG94,AT94)</f>
        <v>0</v>
      </c>
      <c r="AO94" s="179"/>
      <c r="AP94" s="179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547.87699999999995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71</v>
      </c>
      <c r="BT94" s="66" t="s">
        <v>72</v>
      </c>
      <c r="BV94" s="66" t="s">
        <v>73</v>
      </c>
      <c r="BW94" s="66" t="s">
        <v>4</v>
      </c>
      <c r="BX94" s="66" t="s">
        <v>74</v>
      </c>
      <c r="CL94" s="66" t="s">
        <v>1</v>
      </c>
    </row>
    <row r="95" spans="1:90" s="6" customFormat="1" ht="24.75" customHeight="1" x14ac:dyDescent="0.2">
      <c r="A95" s="67" t="s">
        <v>75</v>
      </c>
      <c r="B95" s="68"/>
      <c r="C95" s="69"/>
      <c r="D95" s="177" t="s">
        <v>13</v>
      </c>
      <c r="E95" s="177"/>
      <c r="F95" s="177"/>
      <c r="G95" s="177"/>
      <c r="H95" s="177"/>
      <c r="I95" s="70"/>
      <c r="J95" s="177" t="s">
        <v>15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5">
        <f>'111-2025 - Plán udržby sk...'!J28</f>
        <v>0</v>
      </c>
      <c r="AH95" s="176"/>
      <c r="AI95" s="176"/>
      <c r="AJ95" s="176"/>
      <c r="AK95" s="176"/>
      <c r="AL95" s="176"/>
      <c r="AM95" s="176"/>
      <c r="AN95" s="175">
        <f>SUM(AG95,AT95)</f>
        <v>0</v>
      </c>
      <c r="AO95" s="176"/>
      <c r="AP95" s="176"/>
      <c r="AQ95" s="71" t="s">
        <v>76</v>
      </c>
      <c r="AR95" s="68"/>
      <c r="AS95" s="72">
        <v>0</v>
      </c>
      <c r="AT95" s="73">
        <f>ROUND(SUM(AV95:AW95),2)</f>
        <v>0</v>
      </c>
      <c r="AU95" s="74">
        <f>'111-2025 - Plán udržby sk...'!P127</f>
        <v>547.87699999999984</v>
      </c>
      <c r="AV95" s="73">
        <f>'111-2025 - Plán udržby sk...'!J31</f>
        <v>0</v>
      </c>
      <c r="AW95" s="73">
        <f>'111-2025 - Plán udržby sk...'!J32</f>
        <v>0</v>
      </c>
      <c r="AX95" s="73">
        <f>'111-2025 - Plán udržby sk...'!J33</f>
        <v>0</v>
      </c>
      <c r="AY95" s="73">
        <f>'111-2025 - Plán udržby sk...'!J34</f>
        <v>0</v>
      </c>
      <c r="AZ95" s="73">
        <f>'111-2025 - Plán udržby sk...'!F31</f>
        <v>0</v>
      </c>
      <c r="BA95" s="73">
        <f>'111-2025 - Plán udržby sk...'!F32</f>
        <v>0</v>
      </c>
      <c r="BB95" s="73">
        <f>'111-2025 - Plán udržby sk...'!F33</f>
        <v>0</v>
      </c>
      <c r="BC95" s="73">
        <f>'111-2025 - Plán udržby sk...'!F34</f>
        <v>0</v>
      </c>
      <c r="BD95" s="75">
        <f>'111-2025 - Plán udržby sk...'!F35</f>
        <v>0</v>
      </c>
      <c r="BT95" s="76" t="s">
        <v>77</v>
      </c>
      <c r="BU95" s="76" t="s">
        <v>78</v>
      </c>
      <c r="BV95" s="76" t="s">
        <v>73</v>
      </c>
      <c r="BW95" s="76" t="s">
        <v>4</v>
      </c>
      <c r="BX95" s="76" t="s">
        <v>74</v>
      </c>
      <c r="CL95" s="76" t="s">
        <v>1</v>
      </c>
    </row>
    <row r="96" spans="1:90" s="1" customFormat="1" ht="30" customHeight="1" x14ac:dyDescent="0.2">
      <c r="B96" s="26"/>
      <c r="AR96" s="26"/>
    </row>
    <row r="97" spans="2:44" s="1" customFormat="1" ht="6.95" customHeight="1" x14ac:dyDescent="0.2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111-2025 - Plán udržby s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705"/>
  <sheetViews>
    <sheetView showGridLines="0" tabSelected="1" topLeftCell="A651" workbookViewId="0">
      <selection activeCell="X665" sqref="X665"/>
    </sheetView>
  </sheetViews>
  <sheetFormatPr defaultColWidth="8.6640625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1.6640625" customWidth="1"/>
    <col min="13" max="13" width="10.6640625" hidden="1" customWidth="1"/>
    <col min="14" max="14" width="0" hidden="1" customWidth="1"/>
    <col min="15" max="20" width="14.1640625" hidden="1" customWidth="1"/>
    <col min="21" max="21" width="16.1640625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4" t="s">
        <v>4</v>
      </c>
    </row>
    <row r="3" spans="2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79</v>
      </c>
    </row>
    <row r="4" spans="2:46" ht="24.95" customHeight="1" x14ac:dyDescent="0.2">
      <c r="B4" s="17"/>
      <c r="D4" s="18" t="s">
        <v>80</v>
      </c>
      <c r="L4" s="17"/>
      <c r="M4" s="77" t="s">
        <v>10</v>
      </c>
      <c r="AT4" s="14" t="s">
        <v>3</v>
      </c>
    </row>
    <row r="5" spans="2:46" ht="6.95" customHeight="1" x14ac:dyDescent="0.2">
      <c r="B5" s="17"/>
      <c r="L5" s="17"/>
    </row>
    <row r="6" spans="2:46" s="1" customFormat="1" ht="12" customHeight="1" x14ac:dyDescent="0.2">
      <c r="B6" s="26"/>
      <c r="D6" s="23" t="s">
        <v>14</v>
      </c>
      <c r="L6" s="26"/>
    </row>
    <row r="7" spans="2:46" s="1" customFormat="1" ht="30" customHeight="1" x14ac:dyDescent="0.2">
      <c r="B7" s="26"/>
      <c r="E7" s="186" t="s">
        <v>1248</v>
      </c>
      <c r="F7" s="186"/>
      <c r="G7" s="186"/>
      <c r="H7" s="186"/>
      <c r="L7" s="26"/>
    </row>
    <row r="8" spans="2:46" s="1" customFormat="1" x14ac:dyDescent="0.2">
      <c r="B8" s="26"/>
      <c r="L8" s="26"/>
    </row>
    <row r="9" spans="2:46" s="1" customFormat="1" ht="12" customHeight="1" x14ac:dyDescent="0.2">
      <c r="B9" s="26"/>
      <c r="D9" s="23" t="s">
        <v>16</v>
      </c>
      <c r="F9" s="21" t="s">
        <v>1</v>
      </c>
      <c r="I9" s="23" t="s">
        <v>17</v>
      </c>
      <c r="J9" s="21" t="s">
        <v>1</v>
      </c>
      <c r="L9" s="26"/>
    </row>
    <row r="10" spans="2:46" s="1" customFormat="1" ht="12" customHeight="1" x14ac:dyDescent="0.2">
      <c r="B10" s="26"/>
      <c r="D10" s="23" t="s">
        <v>18</v>
      </c>
      <c r="F10" s="21" t="s">
        <v>19</v>
      </c>
      <c r="I10" s="23" t="s">
        <v>20</v>
      </c>
      <c r="J10" s="46">
        <f>'Rekapitulace stavby'!AN8</f>
        <v>45997</v>
      </c>
      <c r="L10" s="26"/>
    </row>
    <row r="11" spans="2:46" s="1" customFormat="1" ht="10.7" customHeight="1" x14ac:dyDescent="0.2">
      <c r="B11" s="26"/>
      <c r="L11" s="26"/>
    </row>
    <row r="12" spans="2:46" s="1" customFormat="1" ht="12" customHeight="1" x14ac:dyDescent="0.2">
      <c r="B12" s="26"/>
      <c r="D12" s="23" t="s">
        <v>21</v>
      </c>
      <c r="I12" s="23" t="s">
        <v>22</v>
      </c>
      <c r="J12" s="21" t="s">
        <v>1</v>
      </c>
      <c r="L12" s="26"/>
    </row>
    <row r="13" spans="2:46" s="1" customFormat="1" ht="18" customHeight="1" x14ac:dyDescent="0.2">
      <c r="B13" s="26"/>
      <c r="E13" s="21" t="s">
        <v>23</v>
      </c>
      <c r="I13" s="23" t="s">
        <v>24</v>
      </c>
      <c r="J13" s="21" t="s">
        <v>1</v>
      </c>
      <c r="L13" s="26"/>
    </row>
    <row r="14" spans="2:46" s="1" customFormat="1" ht="6.95" customHeight="1" x14ac:dyDescent="0.2">
      <c r="B14" s="26"/>
      <c r="L14" s="26"/>
    </row>
    <row r="15" spans="2:46" s="1" customFormat="1" ht="12" customHeight="1" x14ac:dyDescent="0.2">
      <c r="B15" s="26"/>
      <c r="D15" s="23" t="s">
        <v>25</v>
      </c>
      <c r="I15" s="23" t="s">
        <v>22</v>
      </c>
      <c r="J15" s="21" t="s">
        <v>1</v>
      </c>
      <c r="L15" s="26"/>
    </row>
    <row r="16" spans="2:46" s="1" customFormat="1" ht="18" customHeight="1" x14ac:dyDescent="0.2">
      <c r="B16" s="26"/>
      <c r="E16" s="21" t="s">
        <v>26</v>
      </c>
      <c r="I16" s="23" t="s">
        <v>24</v>
      </c>
      <c r="J16" s="21" t="s">
        <v>1</v>
      </c>
      <c r="L16" s="26"/>
    </row>
    <row r="17" spans="2:12" s="1" customFormat="1" ht="6.95" customHeight="1" x14ac:dyDescent="0.2">
      <c r="B17" s="26"/>
      <c r="L17" s="26"/>
    </row>
    <row r="18" spans="2:12" s="1" customFormat="1" ht="12" customHeight="1" x14ac:dyDescent="0.2">
      <c r="B18" s="26"/>
      <c r="D18" s="23" t="s">
        <v>27</v>
      </c>
      <c r="I18" s="23" t="s">
        <v>22</v>
      </c>
      <c r="J18" s="21" t="str">
        <f>IF('Rekapitulace stavby'!AN16="","",'Rekapitulace stavby'!AN16)</f>
        <v/>
      </c>
      <c r="L18" s="26"/>
    </row>
    <row r="19" spans="2:12" s="1" customFormat="1" ht="18" customHeight="1" x14ac:dyDescent="0.2">
      <c r="B19" s="26"/>
      <c r="E19" s="21" t="str">
        <f>IF('Rekapitulace stavby'!E17="","",'Rekapitulace stavby'!E17)</f>
        <v xml:space="preserve"> </v>
      </c>
      <c r="I19" s="23" t="s">
        <v>24</v>
      </c>
      <c r="J19" s="21" t="str">
        <f>IF('Rekapitulace stavby'!AN17="","",'Rekapitulace stavby'!AN17)</f>
        <v/>
      </c>
      <c r="L19" s="26"/>
    </row>
    <row r="20" spans="2:12" s="1" customFormat="1" ht="6.95" customHeight="1" x14ac:dyDescent="0.2">
      <c r="B20" s="26"/>
      <c r="L20" s="26"/>
    </row>
    <row r="21" spans="2:12" s="1" customFormat="1" ht="12" customHeight="1" x14ac:dyDescent="0.2">
      <c r="B21" s="26"/>
      <c r="D21" s="23" t="s">
        <v>30</v>
      </c>
      <c r="I21" s="23" t="s">
        <v>22</v>
      </c>
      <c r="J21" s="21" t="str">
        <f>IF('Rekapitulace stavby'!AN19="","",'Rekapitulace stavby'!AN19)</f>
        <v/>
      </c>
      <c r="L21" s="26"/>
    </row>
    <row r="22" spans="2:12" s="1" customFormat="1" ht="18" customHeight="1" x14ac:dyDescent="0.2">
      <c r="B22" s="26"/>
      <c r="E22" s="21" t="str">
        <f>IF('Rekapitulace stavby'!E20="","",'Rekapitulace stavby'!E20)</f>
        <v xml:space="preserve"> </v>
      </c>
      <c r="I22" s="23" t="s">
        <v>24</v>
      </c>
      <c r="J22" s="21" t="str">
        <f>IF('Rekapitulace stavby'!AN20="","",'Rekapitulace stavby'!AN20)</f>
        <v/>
      </c>
      <c r="L22" s="26"/>
    </row>
    <row r="23" spans="2:12" s="1" customFormat="1" ht="6.95" customHeight="1" x14ac:dyDescent="0.2">
      <c r="B23" s="26"/>
      <c r="L23" s="26"/>
    </row>
    <row r="24" spans="2:12" s="1" customFormat="1" ht="12" customHeight="1" x14ac:dyDescent="0.2">
      <c r="B24" s="26"/>
      <c r="D24" s="23" t="s">
        <v>31</v>
      </c>
      <c r="L24" s="26"/>
    </row>
    <row r="25" spans="2:12" s="7" customFormat="1" ht="16.5" customHeight="1" x14ac:dyDescent="0.2">
      <c r="B25" s="78"/>
      <c r="E25" s="168" t="s">
        <v>1</v>
      </c>
      <c r="F25" s="168"/>
      <c r="G25" s="168"/>
      <c r="H25" s="168"/>
      <c r="L25" s="78"/>
    </row>
    <row r="26" spans="2:12" s="1" customFormat="1" ht="6.95" customHeight="1" x14ac:dyDescent="0.2">
      <c r="B26" s="26"/>
      <c r="L26" s="26"/>
    </row>
    <row r="27" spans="2:12" s="1" customFormat="1" ht="6.95" customHeight="1" x14ac:dyDescent="0.2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 x14ac:dyDescent="0.2">
      <c r="B28" s="26"/>
      <c r="D28" s="79" t="s">
        <v>32</v>
      </c>
      <c r="J28" s="60">
        <f>ROUND(J127, 2)</f>
        <v>0</v>
      </c>
      <c r="L28" s="26"/>
    </row>
    <row r="29" spans="2:12" s="1" customFormat="1" ht="6.95" customHeight="1" x14ac:dyDescent="0.2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5" customHeight="1" x14ac:dyDescent="0.2">
      <c r="B30" s="26"/>
      <c r="F30" s="29" t="s">
        <v>34</v>
      </c>
      <c r="I30" s="29" t="s">
        <v>33</v>
      </c>
      <c r="J30" s="29" t="s">
        <v>35</v>
      </c>
      <c r="L30" s="26"/>
    </row>
    <row r="31" spans="2:12" s="1" customFormat="1" ht="14.45" customHeight="1" x14ac:dyDescent="0.2">
      <c r="B31" s="26"/>
      <c r="D31" s="49" t="s">
        <v>36</v>
      </c>
      <c r="E31" s="23" t="s">
        <v>37</v>
      </c>
      <c r="F31" s="80">
        <f>ROUND((SUM(BE127:BE701)),  2)</f>
        <v>0</v>
      </c>
      <c r="I31" s="81">
        <v>0.21</v>
      </c>
      <c r="J31" s="80">
        <f>ROUND(((SUM(BE127:BE701))*I31),  2)</f>
        <v>0</v>
      </c>
      <c r="L31" s="26"/>
    </row>
    <row r="32" spans="2:12" s="1" customFormat="1" ht="14.45" customHeight="1" x14ac:dyDescent="0.2">
      <c r="B32" s="26"/>
      <c r="E32" s="23" t="s">
        <v>38</v>
      </c>
      <c r="F32" s="80">
        <f>ROUND((SUM(BF127:BF701)),  2)</f>
        <v>0</v>
      </c>
      <c r="I32" s="81">
        <v>0.12</v>
      </c>
      <c r="J32" s="80">
        <f>ROUND(((SUM(BF127:BF701))*I32),  2)</f>
        <v>0</v>
      </c>
      <c r="L32" s="26"/>
    </row>
    <row r="33" spans="2:12" s="1" customFormat="1" ht="14.45" hidden="1" customHeight="1" x14ac:dyDescent="0.2">
      <c r="B33" s="26"/>
      <c r="E33" s="23" t="s">
        <v>39</v>
      </c>
      <c r="F33" s="80">
        <f>ROUND((SUM(BG127:BG701)),  2)</f>
        <v>0</v>
      </c>
      <c r="I33" s="81">
        <v>0.21</v>
      </c>
      <c r="J33" s="80">
        <f>0</f>
        <v>0</v>
      </c>
      <c r="L33" s="26"/>
    </row>
    <row r="34" spans="2:12" s="1" customFormat="1" ht="14.45" hidden="1" customHeight="1" x14ac:dyDescent="0.2">
      <c r="B34" s="26"/>
      <c r="E34" s="23" t="s">
        <v>40</v>
      </c>
      <c r="F34" s="80">
        <f>ROUND((SUM(BH127:BH701)),  2)</f>
        <v>0</v>
      </c>
      <c r="I34" s="81">
        <v>0.12</v>
      </c>
      <c r="J34" s="80">
        <f>0</f>
        <v>0</v>
      </c>
      <c r="L34" s="26"/>
    </row>
    <row r="35" spans="2:12" s="1" customFormat="1" ht="14.45" hidden="1" customHeight="1" x14ac:dyDescent="0.2">
      <c r="B35" s="26"/>
      <c r="E35" s="23" t="s">
        <v>41</v>
      </c>
      <c r="F35" s="80">
        <f>ROUND((SUM(BI127:BI701)),  2)</f>
        <v>0</v>
      </c>
      <c r="I35" s="81">
        <v>0</v>
      </c>
      <c r="J35" s="80">
        <f>0</f>
        <v>0</v>
      </c>
      <c r="L35" s="26"/>
    </row>
    <row r="36" spans="2:12" s="1" customFormat="1" ht="6.95" customHeight="1" x14ac:dyDescent="0.2">
      <c r="B36" s="26"/>
      <c r="L36" s="26"/>
    </row>
    <row r="37" spans="2:12" s="1" customFormat="1" ht="25.35" customHeight="1" x14ac:dyDescent="0.2">
      <c r="B37" s="26"/>
      <c r="C37" s="82"/>
      <c r="D37" s="83" t="s">
        <v>42</v>
      </c>
      <c r="E37" s="51"/>
      <c r="F37" s="51"/>
      <c r="G37" s="84" t="s">
        <v>43</v>
      </c>
      <c r="H37" s="85" t="s">
        <v>44</v>
      </c>
      <c r="I37" s="51"/>
      <c r="J37" s="86">
        <f>SUM(J28:J35)</f>
        <v>0</v>
      </c>
      <c r="K37" s="87"/>
      <c r="L37" s="26"/>
    </row>
    <row r="38" spans="2:12" s="1" customFormat="1" ht="14.45" customHeight="1" x14ac:dyDescent="0.2">
      <c r="B38" s="26"/>
      <c r="L38" s="26"/>
    </row>
    <row r="39" spans="2:12" ht="14.45" customHeight="1" x14ac:dyDescent="0.2">
      <c r="B39" s="17"/>
      <c r="L39" s="17"/>
    </row>
    <row r="40" spans="2:12" ht="14.45" customHeight="1" x14ac:dyDescent="0.2">
      <c r="B40" s="17"/>
      <c r="L40" s="17"/>
    </row>
    <row r="41" spans="2:12" ht="14.45" customHeight="1" x14ac:dyDescent="0.2">
      <c r="B41" s="17"/>
      <c r="L41" s="17"/>
    </row>
    <row r="42" spans="2:12" ht="14.45" customHeight="1" x14ac:dyDescent="0.2">
      <c r="B42" s="17"/>
      <c r="L42" s="17"/>
    </row>
    <row r="43" spans="2:12" ht="14.45" customHeight="1" x14ac:dyDescent="0.2">
      <c r="B43" s="17"/>
      <c r="L43" s="17"/>
    </row>
    <row r="44" spans="2:12" ht="14.45" customHeight="1" x14ac:dyDescent="0.2">
      <c r="B44" s="17"/>
      <c r="L44" s="17"/>
    </row>
    <row r="45" spans="2:12" ht="14.45" customHeight="1" x14ac:dyDescent="0.2">
      <c r="B45" s="17"/>
      <c r="L45" s="17"/>
    </row>
    <row r="46" spans="2:12" ht="14.45" customHeight="1" x14ac:dyDescent="0.2">
      <c r="B46" s="17"/>
      <c r="L46" s="17"/>
    </row>
    <row r="47" spans="2:12" ht="14.45" customHeight="1" x14ac:dyDescent="0.2">
      <c r="B47" s="17"/>
      <c r="L47" s="17"/>
    </row>
    <row r="48" spans="2:12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s="1" customFormat="1" ht="14.45" customHeight="1" x14ac:dyDescent="0.2">
      <c r="B50" s="26"/>
      <c r="D50" s="35" t="s">
        <v>45</v>
      </c>
      <c r="E50" s="36"/>
      <c r="F50" s="36"/>
      <c r="G50" s="35" t="s">
        <v>46</v>
      </c>
      <c r="H50" s="36"/>
      <c r="I50" s="36"/>
      <c r="J50" s="36"/>
      <c r="K50" s="36"/>
      <c r="L50" s="26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2.75" x14ac:dyDescent="0.2">
      <c r="B61" s="26"/>
      <c r="D61" s="37" t="s">
        <v>47</v>
      </c>
      <c r="E61" s="28"/>
      <c r="F61" s="88" t="s">
        <v>48</v>
      </c>
      <c r="G61" s="37" t="s">
        <v>47</v>
      </c>
      <c r="H61" s="28"/>
      <c r="I61" s="28"/>
      <c r="J61" s="89" t="s">
        <v>48</v>
      </c>
      <c r="K61" s="28"/>
      <c r="L61" s="26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2.75" x14ac:dyDescent="0.2">
      <c r="B65" s="26"/>
      <c r="D65" s="35" t="s">
        <v>49</v>
      </c>
      <c r="E65" s="36"/>
      <c r="F65" s="36"/>
      <c r="G65" s="35" t="s">
        <v>50</v>
      </c>
      <c r="H65" s="36"/>
      <c r="I65" s="36"/>
      <c r="J65" s="36"/>
      <c r="K65" s="36"/>
      <c r="L65" s="26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2.75" x14ac:dyDescent="0.2">
      <c r="B76" s="26"/>
      <c r="D76" s="37" t="s">
        <v>47</v>
      </c>
      <c r="E76" s="28"/>
      <c r="F76" s="88" t="s">
        <v>48</v>
      </c>
      <c r="G76" s="37" t="s">
        <v>47</v>
      </c>
      <c r="H76" s="28"/>
      <c r="I76" s="28"/>
      <c r="J76" s="89" t="s">
        <v>48</v>
      </c>
      <c r="K76" s="28"/>
      <c r="L76" s="26"/>
    </row>
    <row r="77" spans="2:12" s="1" customFormat="1" ht="14.45" customHeight="1" x14ac:dyDescent="0.2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customHeight="1" x14ac:dyDescent="0.2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customHeight="1" x14ac:dyDescent="0.2">
      <c r="B82" s="26"/>
      <c r="C82" s="18" t="s">
        <v>81</v>
      </c>
      <c r="L82" s="26"/>
    </row>
    <row r="83" spans="2:47" s="1" customFormat="1" ht="6.95" customHeight="1" x14ac:dyDescent="0.2">
      <c r="B83" s="26"/>
      <c r="L83" s="26"/>
    </row>
    <row r="84" spans="2:47" s="1" customFormat="1" ht="12" customHeight="1" x14ac:dyDescent="0.2">
      <c r="B84" s="26"/>
      <c r="C84" s="23" t="s">
        <v>14</v>
      </c>
      <c r="L84" s="26"/>
    </row>
    <row r="85" spans="2:47" s="1" customFormat="1" ht="30" customHeight="1" x14ac:dyDescent="0.2">
      <c r="B85" s="26"/>
      <c r="E85" s="186" t="str">
        <f>E7</f>
        <v>Plán údržby skalních svahů, K.Ú. Ústí nad Labem, Krásné Březno, Vaňov</v>
      </c>
      <c r="F85" s="199"/>
      <c r="G85" s="199"/>
      <c r="H85" s="199"/>
      <c r="L85" s="26"/>
    </row>
    <row r="86" spans="2:47" s="1" customFormat="1" ht="6.95" customHeight="1" x14ac:dyDescent="0.2">
      <c r="B86" s="26"/>
      <c r="L86" s="26"/>
    </row>
    <row r="87" spans="2:47" s="1" customFormat="1" ht="12" customHeight="1" x14ac:dyDescent="0.2">
      <c r="B87" s="26"/>
      <c r="C87" s="23" t="s">
        <v>18</v>
      </c>
      <c r="F87" s="21" t="str">
        <f>F10</f>
        <v>K.Ú. Ústí nad Labem, Krásné Březno, Vaňov</v>
      </c>
      <c r="I87" s="23" t="s">
        <v>20</v>
      </c>
      <c r="J87" s="46">
        <f>IF(J10="","",J10)</f>
        <v>45997</v>
      </c>
      <c r="L87" s="26"/>
    </row>
    <row r="88" spans="2:47" s="1" customFormat="1" ht="6.95" customHeight="1" x14ac:dyDescent="0.2">
      <c r="B88" s="26"/>
      <c r="L88" s="26"/>
    </row>
    <row r="89" spans="2:47" s="1" customFormat="1" ht="15.2" customHeight="1" x14ac:dyDescent="0.2">
      <c r="B89" s="26"/>
      <c r="C89" s="23" t="s">
        <v>21</v>
      </c>
      <c r="F89" s="21" t="str">
        <f>E13</f>
        <v>Magistrát města Ústí nad Labem</v>
      </c>
      <c r="I89" s="23" t="s">
        <v>27</v>
      </c>
      <c r="J89" s="24" t="str">
        <f>E19</f>
        <v xml:space="preserve"> </v>
      </c>
      <c r="L89" s="26"/>
    </row>
    <row r="90" spans="2:47" s="1" customFormat="1" ht="15.2" customHeight="1" x14ac:dyDescent="0.2">
      <c r="B90" s="26"/>
      <c r="C90" s="23" t="s">
        <v>25</v>
      </c>
      <c r="F90" s="21" t="str">
        <f>IF(E16="","",E16)</f>
        <v>STRIX Inženýring, spol. s.r.o.</v>
      </c>
      <c r="I90" s="23" t="s">
        <v>30</v>
      </c>
      <c r="J90" s="24" t="str">
        <f>E22</f>
        <v xml:space="preserve"> </v>
      </c>
      <c r="L90" s="26"/>
    </row>
    <row r="91" spans="2:47" s="1" customFormat="1" ht="10.35" customHeight="1" x14ac:dyDescent="0.2">
      <c r="B91" s="26"/>
      <c r="L91" s="26"/>
    </row>
    <row r="92" spans="2:47" s="1" customFormat="1" ht="29.25" customHeight="1" x14ac:dyDescent="0.2">
      <c r="B92" s="26"/>
      <c r="C92" s="90" t="s">
        <v>82</v>
      </c>
      <c r="D92" s="82"/>
      <c r="E92" s="82"/>
      <c r="F92" s="82"/>
      <c r="G92" s="82"/>
      <c r="H92" s="82"/>
      <c r="I92" s="82"/>
      <c r="J92" s="91" t="s">
        <v>83</v>
      </c>
      <c r="K92" s="82"/>
      <c r="L92" s="26"/>
    </row>
    <row r="93" spans="2:47" s="1" customFormat="1" ht="10.35" customHeight="1" x14ac:dyDescent="0.2">
      <c r="B93" s="26"/>
      <c r="L93" s="26"/>
    </row>
    <row r="94" spans="2:47" s="1" customFormat="1" ht="22.7" customHeight="1" x14ac:dyDescent="0.2">
      <c r="B94" s="26"/>
      <c r="C94" s="92" t="s">
        <v>84</v>
      </c>
      <c r="J94" s="60">
        <f>J127</f>
        <v>0</v>
      </c>
      <c r="L94" s="26"/>
      <c r="AU94" s="14" t="s">
        <v>85</v>
      </c>
    </row>
    <row r="95" spans="2:47" s="8" customFormat="1" ht="24.95" customHeight="1" x14ac:dyDescent="0.2">
      <c r="B95" s="93"/>
      <c r="D95" s="94" t="s">
        <v>86</v>
      </c>
      <c r="E95" s="95"/>
      <c r="F95" s="95"/>
      <c r="G95" s="95"/>
      <c r="H95" s="95"/>
      <c r="I95" s="95"/>
      <c r="J95" s="96">
        <f>J128</f>
        <v>0</v>
      </c>
      <c r="L95" s="93"/>
    </row>
    <row r="96" spans="2:47" s="9" customFormat="1" ht="20.100000000000001" customHeight="1" x14ac:dyDescent="0.2">
      <c r="B96" s="97"/>
      <c r="D96" s="98" t="s">
        <v>87</v>
      </c>
      <c r="E96" s="99"/>
      <c r="F96" s="99"/>
      <c r="G96" s="99"/>
      <c r="H96" s="99"/>
      <c r="I96" s="99"/>
      <c r="J96" s="100">
        <f>J129</f>
        <v>0</v>
      </c>
      <c r="L96" s="97"/>
    </row>
    <row r="97" spans="2:12" s="9" customFormat="1" ht="20.100000000000001" customHeight="1" x14ac:dyDescent="0.2">
      <c r="B97" s="97"/>
      <c r="D97" s="98" t="s">
        <v>88</v>
      </c>
      <c r="E97" s="99"/>
      <c r="F97" s="99"/>
      <c r="G97" s="99"/>
      <c r="H97" s="99"/>
      <c r="I97" s="99"/>
      <c r="J97" s="100">
        <f>J548</f>
        <v>0</v>
      </c>
      <c r="L97" s="97"/>
    </row>
    <row r="98" spans="2:12" s="9" customFormat="1" ht="20.100000000000001" customHeight="1" x14ac:dyDescent="0.2">
      <c r="B98" s="97"/>
      <c r="D98" s="98" t="s">
        <v>89</v>
      </c>
      <c r="E98" s="99"/>
      <c r="F98" s="99"/>
      <c r="G98" s="99"/>
      <c r="H98" s="99"/>
      <c r="I98" s="99"/>
      <c r="J98" s="100">
        <f>J605</f>
        <v>0</v>
      </c>
      <c r="L98" s="97"/>
    </row>
    <row r="99" spans="2:12" s="9" customFormat="1" ht="20.100000000000001" customHeight="1" x14ac:dyDescent="0.2">
      <c r="B99" s="97"/>
      <c r="D99" s="98" t="s">
        <v>90</v>
      </c>
      <c r="E99" s="99"/>
      <c r="F99" s="99"/>
      <c r="G99" s="99"/>
      <c r="H99" s="99"/>
      <c r="I99" s="99"/>
      <c r="J99" s="100">
        <f>J630</f>
        <v>0</v>
      </c>
      <c r="L99" s="97"/>
    </row>
    <row r="100" spans="2:12" s="9" customFormat="1" ht="20.100000000000001" customHeight="1" x14ac:dyDescent="0.2">
      <c r="B100" s="97"/>
      <c r="D100" s="98" t="s">
        <v>91</v>
      </c>
      <c r="E100" s="99"/>
      <c r="F100" s="99"/>
      <c r="G100" s="99"/>
      <c r="H100" s="99"/>
      <c r="I100" s="99"/>
      <c r="J100" s="100">
        <f>J637</f>
        <v>0</v>
      </c>
      <c r="L100" s="97"/>
    </row>
    <row r="101" spans="2:12" s="9" customFormat="1" ht="20.100000000000001" customHeight="1" x14ac:dyDescent="0.2">
      <c r="B101" s="97"/>
      <c r="D101" s="98" t="s">
        <v>92</v>
      </c>
      <c r="E101" s="99"/>
      <c r="F101" s="99"/>
      <c r="G101" s="99"/>
      <c r="H101" s="99"/>
      <c r="I101" s="99"/>
      <c r="J101" s="100">
        <f>J648</f>
        <v>0</v>
      </c>
      <c r="L101" s="97"/>
    </row>
    <row r="102" spans="2:12" s="9" customFormat="1" ht="20.100000000000001" customHeight="1" x14ac:dyDescent="0.2">
      <c r="B102" s="97"/>
      <c r="D102" s="98" t="s">
        <v>93</v>
      </c>
      <c r="E102" s="99"/>
      <c r="F102" s="99"/>
      <c r="G102" s="99"/>
      <c r="H102" s="99"/>
      <c r="I102" s="99"/>
      <c r="J102" s="100">
        <f>J653</f>
        <v>0</v>
      </c>
      <c r="L102" s="97"/>
    </row>
    <row r="103" spans="2:12" s="8" customFormat="1" ht="24.95" customHeight="1" x14ac:dyDescent="0.2">
      <c r="B103" s="93"/>
      <c r="D103" s="94" t="s">
        <v>94</v>
      </c>
      <c r="E103" s="95"/>
      <c r="F103" s="95"/>
      <c r="G103" s="95"/>
      <c r="H103" s="95"/>
      <c r="I103" s="95"/>
      <c r="J103" s="96">
        <f>J657</f>
        <v>0</v>
      </c>
      <c r="L103" s="93"/>
    </row>
    <row r="104" spans="2:12" s="9" customFormat="1" ht="20.100000000000001" customHeight="1" x14ac:dyDescent="0.2">
      <c r="B104" s="97"/>
      <c r="D104" s="98" t="s">
        <v>95</v>
      </c>
      <c r="E104" s="99"/>
      <c r="F104" s="99"/>
      <c r="G104" s="99"/>
      <c r="H104" s="99"/>
      <c r="I104" s="99"/>
      <c r="J104" s="100">
        <f>J658</f>
        <v>0</v>
      </c>
      <c r="L104" s="97"/>
    </row>
    <row r="105" spans="2:12" s="9" customFormat="1" ht="20.100000000000001" customHeight="1" x14ac:dyDescent="0.2">
      <c r="B105" s="97"/>
      <c r="D105" s="98" t="s">
        <v>96</v>
      </c>
      <c r="E105" s="99"/>
      <c r="F105" s="99"/>
      <c r="G105" s="99"/>
      <c r="H105" s="99"/>
      <c r="I105" s="99"/>
      <c r="J105" s="100">
        <f>J665</f>
        <v>0</v>
      </c>
      <c r="L105" s="97"/>
    </row>
    <row r="106" spans="2:12" s="9" customFormat="1" ht="20.100000000000001" customHeight="1" x14ac:dyDescent="0.2">
      <c r="B106" s="97"/>
      <c r="D106" s="98" t="s">
        <v>97</v>
      </c>
      <c r="E106" s="99"/>
      <c r="F106" s="99"/>
      <c r="G106" s="99"/>
      <c r="H106" s="99"/>
      <c r="I106" s="99"/>
      <c r="J106" s="100">
        <f>J669</f>
        <v>0</v>
      </c>
      <c r="L106" s="97"/>
    </row>
    <row r="107" spans="2:12" s="9" customFormat="1" ht="20.100000000000001" customHeight="1" x14ac:dyDescent="0.2">
      <c r="B107" s="97"/>
      <c r="D107" s="98" t="s">
        <v>98</v>
      </c>
      <c r="E107" s="99"/>
      <c r="F107" s="99"/>
      <c r="G107" s="99"/>
      <c r="H107" s="99"/>
      <c r="I107" s="99"/>
      <c r="J107" s="100">
        <f>J673</f>
        <v>0</v>
      </c>
      <c r="L107" s="97"/>
    </row>
    <row r="108" spans="2:12" s="9" customFormat="1" ht="20.100000000000001" customHeight="1" x14ac:dyDescent="0.2">
      <c r="B108" s="97"/>
      <c r="D108" s="98" t="s">
        <v>99</v>
      </c>
      <c r="E108" s="99"/>
      <c r="F108" s="99"/>
      <c r="G108" s="99"/>
      <c r="H108" s="99"/>
      <c r="I108" s="99"/>
      <c r="J108" s="100">
        <f>J685</f>
        <v>0</v>
      </c>
      <c r="L108" s="97"/>
    </row>
    <row r="109" spans="2:12" s="9" customFormat="1" ht="20.100000000000001" customHeight="1" x14ac:dyDescent="0.2">
      <c r="B109" s="97"/>
      <c r="D109" s="98" t="s">
        <v>100</v>
      </c>
      <c r="E109" s="99"/>
      <c r="F109" s="99"/>
      <c r="G109" s="99"/>
      <c r="H109" s="99"/>
      <c r="I109" s="99"/>
      <c r="J109" s="100">
        <f>J692</f>
        <v>0</v>
      </c>
      <c r="L109" s="97"/>
    </row>
    <row r="110" spans="2:12" s="1" customFormat="1" ht="21.75" customHeight="1" x14ac:dyDescent="0.2">
      <c r="B110" s="26"/>
      <c r="L110" s="26"/>
    </row>
    <row r="111" spans="2:12" s="1" customFormat="1" ht="6.95" customHeight="1" x14ac:dyDescent="0.2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26"/>
    </row>
    <row r="115" spans="2:63" s="1" customFormat="1" ht="6.95" customHeight="1" x14ac:dyDescent="0.2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26"/>
    </row>
    <row r="116" spans="2:63" s="1" customFormat="1" ht="24.95" customHeight="1" x14ac:dyDescent="0.2">
      <c r="B116" s="26"/>
      <c r="C116" s="18" t="s">
        <v>101</v>
      </c>
      <c r="L116" s="26"/>
    </row>
    <row r="117" spans="2:63" s="1" customFormat="1" ht="6.95" customHeight="1" x14ac:dyDescent="0.2">
      <c r="B117" s="26"/>
      <c r="L117" s="26"/>
    </row>
    <row r="118" spans="2:63" s="1" customFormat="1" ht="12" customHeight="1" x14ac:dyDescent="0.2">
      <c r="B118" s="26"/>
      <c r="C118" s="23" t="s">
        <v>14</v>
      </c>
      <c r="L118" s="26"/>
    </row>
    <row r="119" spans="2:63" s="1" customFormat="1" ht="30" customHeight="1" x14ac:dyDescent="0.2">
      <c r="B119" s="26"/>
      <c r="E119" s="186" t="str">
        <f>E7</f>
        <v>Plán údržby skalních svahů, K.Ú. Ústí nad Labem, Krásné Březno, Vaňov</v>
      </c>
      <c r="F119" s="199"/>
      <c r="G119" s="199"/>
      <c r="H119" s="199"/>
      <c r="L119" s="26"/>
    </row>
    <row r="120" spans="2:63" s="1" customFormat="1" ht="6.95" customHeight="1" x14ac:dyDescent="0.2">
      <c r="B120" s="26"/>
      <c r="L120" s="26"/>
    </row>
    <row r="121" spans="2:63" s="1" customFormat="1" ht="12" customHeight="1" x14ac:dyDescent="0.2">
      <c r="B121" s="26"/>
      <c r="C121" s="23" t="s">
        <v>18</v>
      </c>
      <c r="F121" s="21" t="str">
        <f>F10</f>
        <v>K.Ú. Ústí nad Labem, Krásné Březno, Vaňov</v>
      </c>
      <c r="I121" s="23" t="s">
        <v>20</v>
      </c>
      <c r="J121" s="46">
        <f>IF(J10="","",J10)</f>
        <v>45997</v>
      </c>
      <c r="L121" s="26"/>
    </row>
    <row r="122" spans="2:63" s="1" customFormat="1" ht="6.95" customHeight="1" x14ac:dyDescent="0.2">
      <c r="B122" s="26"/>
      <c r="L122" s="26"/>
    </row>
    <row r="123" spans="2:63" s="1" customFormat="1" ht="15.2" customHeight="1" x14ac:dyDescent="0.2">
      <c r="B123" s="26"/>
      <c r="C123" s="23" t="s">
        <v>21</v>
      </c>
      <c r="F123" s="21" t="str">
        <f>E13</f>
        <v>Magistrát města Ústí nad Labem</v>
      </c>
      <c r="I123" s="23" t="s">
        <v>27</v>
      </c>
      <c r="J123" s="24" t="str">
        <f>E19</f>
        <v xml:space="preserve"> </v>
      </c>
      <c r="L123" s="26"/>
    </row>
    <row r="124" spans="2:63" s="1" customFormat="1" ht="15.2" customHeight="1" x14ac:dyDescent="0.2">
      <c r="B124" s="26"/>
      <c r="C124" s="23" t="s">
        <v>25</v>
      </c>
      <c r="F124" s="21" t="str">
        <f>IF(E16="","",E16)</f>
        <v>STRIX Inženýring, spol. s.r.o.</v>
      </c>
      <c r="I124" s="23" t="s">
        <v>30</v>
      </c>
      <c r="J124" s="24" t="str">
        <f>E22</f>
        <v xml:space="preserve"> </v>
      </c>
      <c r="L124" s="26"/>
    </row>
    <row r="125" spans="2:63" s="1" customFormat="1" ht="10.35" customHeight="1" x14ac:dyDescent="0.2">
      <c r="B125" s="26"/>
      <c r="L125" s="26"/>
    </row>
    <row r="126" spans="2:63" s="10" customFormat="1" ht="29.25" customHeight="1" x14ac:dyDescent="0.2">
      <c r="B126" s="101"/>
      <c r="C126" s="102" t="s">
        <v>102</v>
      </c>
      <c r="D126" s="103" t="s">
        <v>57</v>
      </c>
      <c r="E126" s="103" t="s">
        <v>53</v>
      </c>
      <c r="F126" s="103" t="s">
        <v>54</v>
      </c>
      <c r="G126" s="103" t="s">
        <v>103</v>
      </c>
      <c r="H126" s="103" t="s">
        <v>104</v>
      </c>
      <c r="I126" s="103" t="s">
        <v>105</v>
      </c>
      <c r="J126" s="103" t="s">
        <v>83</v>
      </c>
      <c r="K126" s="104" t="s">
        <v>106</v>
      </c>
      <c r="L126" s="101"/>
      <c r="M126" s="53" t="s">
        <v>1</v>
      </c>
      <c r="N126" s="54" t="s">
        <v>36</v>
      </c>
      <c r="O126" s="54" t="s">
        <v>107</v>
      </c>
      <c r="P126" s="54" t="s">
        <v>108</v>
      </c>
      <c r="Q126" s="54" t="s">
        <v>109</v>
      </c>
      <c r="R126" s="54" t="s">
        <v>110</v>
      </c>
      <c r="S126" s="54" t="s">
        <v>111</v>
      </c>
      <c r="T126" s="55" t="s">
        <v>112</v>
      </c>
    </row>
    <row r="127" spans="2:63" s="1" customFormat="1" ht="22.7" customHeight="1" x14ac:dyDescent="0.25">
      <c r="B127" s="26"/>
      <c r="C127" s="58" t="s">
        <v>113</v>
      </c>
      <c r="J127" s="105">
        <f>BK127</f>
        <v>0</v>
      </c>
      <c r="L127" s="26"/>
      <c r="M127" s="56"/>
      <c r="N127" s="47"/>
      <c r="O127" s="47"/>
      <c r="P127" s="106">
        <f>P128+P657</f>
        <v>547.87699999999984</v>
      </c>
      <c r="Q127" s="47"/>
      <c r="R127" s="106">
        <f>R128+R657</f>
        <v>23.143840000000001</v>
      </c>
      <c r="S127" s="47"/>
      <c r="T127" s="107">
        <f>T128+T657</f>
        <v>4.5</v>
      </c>
      <c r="AT127" s="14" t="s">
        <v>71</v>
      </c>
      <c r="AU127" s="14" t="s">
        <v>85</v>
      </c>
      <c r="BK127" s="108">
        <f>BK128+BK657</f>
        <v>0</v>
      </c>
    </row>
    <row r="128" spans="2:63" s="11" customFormat="1" ht="26.1" customHeight="1" x14ac:dyDescent="0.2">
      <c r="B128" s="109"/>
      <c r="D128" s="110" t="s">
        <v>71</v>
      </c>
      <c r="E128" s="111" t="s">
        <v>114</v>
      </c>
      <c r="F128" s="111" t="s">
        <v>115</v>
      </c>
      <c r="J128" s="112">
        <f>BK128</f>
        <v>0</v>
      </c>
      <c r="L128" s="109"/>
      <c r="M128" s="113"/>
      <c r="P128" s="114">
        <f>P129+P548+P605+P630+P637+P648+P653</f>
        <v>547.87699999999984</v>
      </c>
      <c r="R128" s="114">
        <f>R129+R548+R605+R630+R637+R648+R653</f>
        <v>23.143840000000001</v>
      </c>
      <c r="T128" s="115">
        <f>T129+T548+T605+T630+T637+T648+T653</f>
        <v>4.5</v>
      </c>
      <c r="AR128" s="110" t="s">
        <v>77</v>
      </c>
      <c r="AT128" s="116" t="s">
        <v>71</v>
      </c>
      <c r="AU128" s="116" t="s">
        <v>72</v>
      </c>
      <c r="AY128" s="110" t="s">
        <v>116</v>
      </c>
      <c r="BK128" s="117">
        <f>BK129+BK548+BK605+BK630+BK637+BK648+BK653</f>
        <v>0</v>
      </c>
    </row>
    <row r="129" spans="2:65" s="11" customFormat="1" ht="22.7" customHeight="1" x14ac:dyDescent="0.2">
      <c r="B129" s="109"/>
      <c r="D129" s="110" t="s">
        <v>71</v>
      </c>
      <c r="E129" s="118" t="s">
        <v>77</v>
      </c>
      <c r="F129" s="118" t="s">
        <v>117</v>
      </c>
      <c r="J129" s="119">
        <f>BK129</f>
        <v>0</v>
      </c>
      <c r="L129" s="109"/>
      <c r="M129" s="113"/>
      <c r="P129" s="114">
        <f>SUM(P130:P547)</f>
        <v>464.9219999999998</v>
      </c>
      <c r="R129" s="114">
        <f>SUM(R130:R547)</f>
        <v>5.0841300000000009</v>
      </c>
      <c r="T129" s="115">
        <f>SUM(T130:T547)</f>
        <v>0</v>
      </c>
      <c r="AR129" s="110" t="s">
        <v>77</v>
      </c>
      <c r="AT129" s="116" t="s">
        <v>71</v>
      </c>
      <c r="AU129" s="116" t="s">
        <v>77</v>
      </c>
      <c r="AY129" s="110" t="s">
        <v>116</v>
      </c>
      <c r="BK129" s="117">
        <f>SUM(BK130:BK547)</f>
        <v>0</v>
      </c>
    </row>
    <row r="130" spans="2:65" s="1" customFormat="1" ht="24.2" customHeight="1" x14ac:dyDescent="0.2">
      <c r="B130" s="120"/>
      <c r="C130" s="121" t="s">
        <v>77</v>
      </c>
      <c r="D130" s="121" t="s">
        <v>118</v>
      </c>
      <c r="E130" s="122" t="s">
        <v>119</v>
      </c>
      <c r="F130" s="123" t="s">
        <v>120</v>
      </c>
      <c r="G130" s="124" t="s">
        <v>121</v>
      </c>
      <c r="H130" s="125">
        <v>1</v>
      </c>
      <c r="I130" s="126"/>
      <c r="J130" s="126">
        <f>ROUND(I130*H130,2)</f>
        <v>0</v>
      </c>
      <c r="K130" s="123" t="s">
        <v>122</v>
      </c>
      <c r="L130" s="26"/>
      <c r="M130" s="127" t="s">
        <v>1</v>
      </c>
      <c r="N130" s="128" t="s">
        <v>37</v>
      </c>
      <c r="O130" s="129">
        <v>2.778</v>
      </c>
      <c r="P130" s="129">
        <f>O130*H130</f>
        <v>2.778</v>
      </c>
      <c r="Q130" s="129">
        <v>0</v>
      </c>
      <c r="R130" s="129">
        <f>Q130*H130</f>
        <v>0</v>
      </c>
      <c r="S130" s="129">
        <v>0</v>
      </c>
      <c r="T130" s="130">
        <f>S130*H130</f>
        <v>0</v>
      </c>
      <c r="AR130" s="131" t="s">
        <v>123</v>
      </c>
      <c r="AT130" s="131" t="s">
        <v>118</v>
      </c>
      <c r="AU130" s="131" t="s">
        <v>79</v>
      </c>
      <c r="AY130" s="14" t="s">
        <v>116</v>
      </c>
      <c r="BE130" s="132">
        <f>IF(N130="základní",J130,0)</f>
        <v>0</v>
      </c>
      <c r="BF130" s="132">
        <f>IF(N130="snížená",J130,0)</f>
        <v>0</v>
      </c>
      <c r="BG130" s="132">
        <f>IF(N130="zákl. přenesená",J130,0)</f>
        <v>0</v>
      </c>
      <c r="BH130" s="132">
        <f>IF(N130="sníž. přenesená",J130,0)</f>
        <v>0</v>
      </c>
      <c r="BI130" s="132">
        <f>IF(N130="nulová",J130,0)</f>
        <v>0</v>
      </c>
      <c r="BJ130" s="14" t="s">
        <v>77</v>
      </c>
      <c r="BK130" s="132">
        <f>ROUND(I130*H130,2)</f>
        <v>0</v>
      </c>
      <c r="BL130" s="14" t="s">
        <v>123</v>
      </c>
      <c r="BM130" s="131" t="s">
        <v>124</v>
      </c>
    </row>
    <row r="131" spans="2:65" s="1" customFormat="1" ht="19.5" x14ac:dyDescent="0.2">
      <c r="B131" s="26"/>
      <c r="D131" s="133" t="s">
        <v>125</v>
      </c>
      <c r="F131" s="134" t="s">
        <v>126</v>
      </c>
      <c r="L131" s="26"/>
      <c r="M131" s="135"/>
      <c r="T131" s="50"/>
      <c r="AT131" s="14" t="s">
        <v>125</v>
      </c>
      <c r="AU131" s="14" t="s">
        <v>79</v>
      </c>
    </row>
    <row r="132" spans="2:65" s="1" customFormat="1" x14ac:dyDescent="0.2">
      <c r="B132" s="26"/>
      <c r="D132" s="136" t="s">
        <v>127</v>
      </c>
      <c r="F132" s="137" t="s">
        <v>128</v>
      </c>
      <c r="L132" s="26"/>
      <c r="M132" s="135"/>
      <c r="T132" s="50"/>
      <c r="AT132" s="14" t="s">
        <v>127</v>
      </c>
      <c r="AU132" s="14" t="s">
        <v>79</v>
      </c>
    </row>
    <row r="133" spans="2:65" s="1" customFormat="1" ht="24.2" customHeight="1" x14ac:dyDescent="0.2">
      <c r="B133" s="120"/>
      <c r="C133" s="121" t="s">
        <v>79</v>
      </c>
      <c r="D133" s="121" t="s">
        <v>118</v>
      </c>
      <c r="E133" s="122" t="s">
        <v>129</v>
      </c>
      <c r="F133" s="123" t="s">
        <v>130</v>
      </c>
      <c r="G133" s="124" t="s">
        <v>121</v>
      </c>
      <c r="H133" s="125">
        <v>1</v>
      </c>
      <c r="I133" s="126"/>
      <c r="J133" s="126">
        <f>ROUND(I133*H133,2)</f>
        <v>0</v>
      </c>
      <c r="K133" s="123" t="s">
        <v>122</v>
      </c>
      <c r="L133" s="26"/>
      <c r="M133" s="127" t="s">
        <v>1</v>
      </c>
      <c r="N133" s="128" t="s">
        <v>37</v>
      </c>
      <c r="O133" s="129">
        <v>9.1329999999999991</v>
      </c>
      <c r="P133" s="129">
        <f>O133*H133</f>
        <v>9.1329999999999991</v>
      </c>
      <c r="Q133" s="129">
        <v>0</v>
      </c>
      <c r="R133" s="129">
        <f>Q133*H133</f>
        <v>0</v>
      </c>
      <c r="S133" s="129">
        <v>0</v>
      </c>
      <c r="T133" s="130">
        <f>S133*H133</f>
        <v>0</v>
      </c>
      <c r="AR133" s="131" t="s">
        <v>123</v>
      </c>
      <c r="AT133" s="131" t="s">
        <v>118</v>
      </c>
      <c r="AU133" s="131" t="s">
        <v>79</v>
      </c>
      <c r="AY133" s="14" t="s">
        <v>116</v>
      </c>
      <c r="BE133" s="132">
        <f>IF(N133="základní",J133,0)</f>
        <v>0</v>
      </c>
      <c r="BF133" s="132">
        <f>IF(N133="snížená",J133,0)</f>
        <v>0</v>
      </c>
      <c r="BG133" s="132">
        <f>IF(N133="zákl. přenesená",J133,0)</f>
        <v>0</v>
      </c>
      <c r="BH133" s="132">
        <f>IF(N133="sníž. přenesená",J133,0)</f>
        <v>0</v>
      </c>
      <c r="BI133" s="132">
        <f>IF(N133="nulová",J133,0)</f>
        <v>0</v>
      </c>
      <c r="BJ133" s="14" t="s">
        <v>77</v>
      </c>
      <c r="BK133" s="132">
        <f>ROUND(I133*H133,2)</f>
        <v>0</v>
      </c>
      <c r="BL133" s="14" t="s">
        <v>123</v>
      </c>
      <c r="BM133" s="131" t="s">
        <v>131</v>
      </c>
    </row>
    <row r="134" spans="2:65" s="1" customFormat="1" ht="19.5" x14ac:dyDescent="0.2">
      <c r="B134" s="26"/>
      <c r="D134" s="133" t="s">
        <v>125</v>
      </c>
      <c r="F134" s="134" t="s">
        <v>132</v>
      </c>
      <c r="L134" s="26"/>
      <c r="M134" s="135"/>
      <c r="T134" s="50"/>
      <c r="AT134" s="14" t="s">
        <v>125</v>
      </c>
      <c r="AU134" s="14" t="s">
        <v>79</v>
      </c>
    </row>
    <row r="135" spans="2:65" s="1" customFormat="1" x14ac:dyDescent="0.2">
      <c r="B135" s="26"/>
      <c r="D135" s="136" t="s">
        <v>127</v>
      </c>
      <c r="F135" s="137" t="s">
        <v>133</v>
      </c>
      <c r="L135" s="26"/>
      <c r="M135" s="135"/>
      <c r="T135" s="50"/>
      <c r="AT135" s="14" t="s">
        <v>127</v>
      </c>
      <c r="AU135" s="14" t="s">
        <v>79</v>
      </c>
    </row>
    <row r="136" spans="2:65" s="1" customFormat="1" ht="24.2" customHeight="1" x14ac:dyDescent="0.2">
      <c r="B136" s="120"/>
      <c r="C136" s="121" t="s">
        <v>134</v>
      </c>
      <c r="D136" s="121" t="s">
        <v>118</v>
      </c>
      <c r="E136" s="122" t="s">
        <v>135</v>
      </c>
      <c r="F136" s="123" t="s">
        <v>136</v>
      </c>
      <c r="G136" s="124" t="s">
        <v>121</v>
      </c>
      <c r="H136" s="125">
        <v>1</v>
      </c>
      <c r="I136" s="126"/>
      <c r="J136" s="126">
        <f>ROUND(I136*H136,2)</f>
        <v>0</v>
      </c>
      <c r="K136" s="123" t="s">
        <v>122</v>
      </c>
      <c r="L136" s="26"/>
      <c r="M136" s="127" t="s">
        <v>1</v>
      </c>
      <c r="N136" s="128" t="s">
        <v>37</v>
      </c>
      <c r="O136" s="129">
        <v>18.329000000000001</v>
      </c>
      <c r="P136" s="129">
        <f>O136*H136</f>
        <v>18.329000000000001</v>
      </c>
      <c r="Q136" s="129">
        <v>0</v>
      </c>
      <c r="R136" s="129">
        <f>Q136*H136</f>
        <v>0</v>
      </c>
      <c r="S136" s="129">
        <v>0</v>
      </c>
      <c r="T136" s="130">
        <f>S136*H136</f>
        <v>0</v>
      </c>
      <c r="AR136" s="131" t="s">
        <v>123</v>
      </c>
      <c r="AT136" s="131" t="s">
        <v>118</v>
      </c>
      <c r="AU136" s="131" t="s">
        <v>79</v>
      </c>
      <c r="AY136" s="14" t="s">
        <v>116</v>
      </c>
      <c r="BE136" s="132">
        <f>IF(N136="základní",J136,0)</f>
        <v>0</v>
      </c>
      <c r="BF136" s="132">
        <f>IF(N136="snížená",J136,0)</f>
        <v>0</v>
      </c>
      <c r="BG136" s="132">
        <f>IF(N136="zákl. přenesená",J136,0)</f>
        <v>0</v>
      </c>
      <c r="BH136" s="132">
        <f>IF(N136="sníž. přenesená",J136,0)</f>
        <v>0</v>
      </c>
      <c r="BI136" s="132">
        <f>IF(N136="nulová",J136,0)</f>
        <v>0</v>
      </c>
      <c r="BJ136" s="14" t="s">
        <v>77</v>
      </c>
      <c r="BK136" s="132">
        <f>ROUND(I136*H136,2)</f>
        <v>0</v>
      </c>
      <c r="BL136" s="14" t="s">
        <v>123</v>
      </c>
      <c r="BM136" s="131" t="s">
        <v>137</v>
      </c>
    </row>
    <row r="137" spans="2:65" s="1" customFormat="1" ht="19.5" x14ac:dyDescent="0.2">
      <c r="B137" s="26"/>
      <c r="D137" s="133" t="s">
        <v>125</v>
      </c>
      <c r="F137" s="134" t="s">
        <v>138</v>
      </c>
      <c r="L137" s="26"/>
      <c r="M137" s="135"/>
      <c r="T137" s="50"/>
      <c r="AT137" s="14" t="s">
        <v>125</v>
      </c>
      <c r="AU137" s="14" t="s">
        <v>79</v>
      </c>
    </row>
    <row r="138" spans="2:65" s="1" customFormat="1" x14ac:dyDescent="0.2">
      <c r="B138" s="26"/>
      <c r="D138" s="136" t="s">
        <v>127</v>
      </c>
      <c r="F138" s="137" t="s">
        <v>139</v>
      </c>
      <c r="L138" s="26"/>
      <c r="M138" s="135"/>
      <c r="T138" s="50"/>
      <c r="AT138" s="14" t="s">
        <v>127</v>
      </c>
      <c r="AU138" s="14" t="s">
        <v>79</v>
      </c>
    </row>
    <row r="139" spans="2:65" s="1" customFormat="1" ht="24.2" customHeight="1" x14ac:dyDescent="0.2">
      <c r="B139" s="120"/>
      <c r="C139" s="121" t="s">
        <v>123</v>
      </c>
      <c r="D139" s="121" t="s">
        <v>118</v>
      </c>
      <c r="E139" s="122" t="s">
        <v>140</v>
      </c>
      <c r="F139" s="123" t="s">
        <v>141</v>
      </c>
      <c r="G139" s="124" t="s">
        <v>121</v>
      </c>
      <c r="H139" s="125">
        <v>1</v>
      </c>
      <c r="I139" s="126"/>
      <c r="J139" s="126">
        <f>ROUND(I139*H139,2)</f>
        <v>0</v>
      </c>
      <c r="K139" s="123" t="s">
        <v>122</v>
      </c>
      <c r="L139" s="26"/>
      <c r="M139" s="127" t="s">
        <v>1</v>
      </c>
      <c r="N139" s="128" t="s">
        <v>37</v>
      </c>
      <c r="O139" s="129">
        <v>5.5289999999999999</v>
      </c>
      <c r="P139" s="129">
        <f>O139*H139</f>
        <v>5.5289999999999999</v>
      </c>
      <c r="Q139" s="129">
        <v>0</v>
      </c>
      <c r="R139" s="129">
        <f>Q139*H139</f>
        <v>0</v>
      </c>
      <c r="S139" s="129">
        <v>0</v>
      </c>
      <c r="T139" s="130">
        <f>S139*H139</f>
        <v>0</v>
      </c>
      <c r="AR139" s="131" t="s">
        <v>123</v>
      </c>
      <c r="AT139" s="131" t="s">
        <v>118</v>
      </c>
      <c r="AU139" s="131" t="s">
        <v>79</v>
      </c>
      <c r="AY139" s="14" t="s">
        <v>116</v>
      </c>
      <c r="BE139" s="132">
        <f>IF(N139="základní",J139,0)</f>
        <v>0</v>
      </c>
      <c r="BF139" s="132">
        <f>IF(N139="snížená",J139,0)</f>
        <v>0</v>
      </c>
      <c r="BG139" s="132">
        <f>IF(N139="zákl. přenesená",J139,0)</f>
        <v>0</v>
      </c>
      <c r="BH139" s="132">
        <f>IF(N139="sníž. přenesená",J139,0)</f>
        <v>0</v>
      </c>
      <c r="BI139" s="132">
        <f>IF(N139="nulová",J139,0)</f>
        <v>0</v>
      </c>
      <c r="BJ139" s="14" t="s">
        <v>77</v>
      </c>
      <c r="BK139" s="132">
        <f>ROUND(I139*H139,2)</f>
        <v>0</v>
      </c>
      <c r="BL139" s="14" t="s">
        <v>123</v>
      </c>
      <c r="BM139" s="131" t="s">
        <v>142</v>
      </c>
    </row>
    <row r="140" spans="2:65" s="1" customFormat="1" ht="19.5" x14ac:dyDescent="0.2">
      <c r="B140" s="26"/>
      <c r="D140" s="133" t="s">
        <v>125</v>
      </c>
      <c r="F140" s="134" t="s">
        <v>143</v>
      </c>
      <c r="L140" s="26"/>
      <c r="M140" s="135"/>
      <c r="T140" s="50"/>
      <c r="AT140" s="14" t="s">
        <v>125</v>
      </c>
      <c r="AU140" s="14" t="s">
        <v>79</v>
      </c>
    </row>
    <row r="141" spans="2:65" s="1" customFormat="1" x14ac:dyDescent="0.2">
      <c r="B141" s="26"/>
      <c r="D141" s="136" t="s">
        <v>127</v>
      </c>
      <c r="F141" s="137" t="s">
        <v>144</v>
      </c>
      <c r="L141" s="26"/>
      <c r="M141" s="135"/>
      <c r="T141" s="50"/>
      <c r="AT141" s="14" t="s">
        <v>127</v>
      </c>
      <c r="AU141" s="14" t="s">
        <v>79</v>
      </c>
    </row>
    <row r="142" spans="2:65" s="1" customFormat="1" ht="24.2" customHeight="1" x14ac:dyDescent="0.2">
      <c r="B142" s="120"/>
      <c r="C142" s="121" t="s">
        <v>145</v>
      </c>
      <c r="D142" s="121" t="s">
        <v>118</v>
      </c>
      <c r="E142" s="122" t="s">
        <v>146</v>
      </c>
      <c r="F142" s="123" t="s">
        <v>147</v>
      </c>
      <c r="G142" s="124" t="s">
        <v>121</v>
      </c>
      <c r="H142" s="125">
        <v>1</v>
      </c>
      <c r="I142" s="126"/>
      <c r="J142" s="126">
        <f>ROUND(I142*H142,2)</f>
        <v>0</v>
      </c>
      <c r="K142" s="123" t="s">
        <v>122</v>
      </c>
      <c r="L142" s="26"/>
      <c r="M142" s="127" t="s">
        <v>1</v>
      </c>
      <c r="N142" s="128" t="s">
        <v>37</v>
      </c>
      <c r="O142" s="129">
        <v>20.492999999999999</v>
      </c>
      <c r="P142" s="129">
        <f>O142*H142</f>
        <v>20.492999999999999</v>
      </c>
      <c r="Q142" s="129">
        <v>0</v>
      </c>
      <c r="R142" s="129">
        <f>Q142*H142</f>
        <v>0</v>
      </c>
      <c r="S142" s="129">
        <v>0</v>
      </c>
      <c r="T142" s="130">
        <f>S142*H142</f>
        <v>0</v>
      </c>
      <c r="AR142" s="131" t="s">
        <v>123</v>
      </c>
      <c r="AT142" s="131" t="s">
        <v>118</v>
      </c>
      <c r="AU142" s="131" t="s">
        <v>79</v>
      </c>
      <c r="AY142" s="14" t="s">
        <v>116</v>
      </c>
      <c r="BE142" s="132">
        <f>IF(N142="základní",J142,0)</f>
        <v>0</v>
      </c>
      <c r="BF142" s="132">
        <f>IF(N142="snížená",J142,0)</f>
        <v>0</v>
      </c>
      <c r="BG142" s="132">
        <f>IF(N142="zákl. přenesená",J142,0)</f>
        <v>0</v>
      </c>
      <c r="BH142" s="132">
        <f>IF(N142="sníž. přenesená",J142,0)</f>
        <v>0</v>
      </c>
      <c r="BI142" s="132">
        <f>IF(N142="nulová",J142,0)</f>
        <v>0</v>
      </c>
      <c r="BJ142" s="14" t="s">
        <v>77</v>
      </c>
      <c r="BK142" s="132">
        <f>ROUND(I142*H142,2)</f>
        <v>0</v>
      </c>
      <c r="BL142" s="14" t="s">
        <v>123</v>
      </c>
      <c r="BM142" s="131" t="s">
        <v>148</v>
      </c>
    </row>
    <row r="143" spans="2:65" s="1" customFormat="1" ht="19.5" x14ac:dyDescent="0.2">
      <c r="B143" s="26"/>
      <c r="D143" s="133" t="s">
        <v>125</v>
      </c>
      <c r="F143" s="134" t="s">
        <v>149</v>
      </c>
      <c r="L143" s="26"/>
      <c r="M143" s="135"/>
      <c r="T143" s="50"/>
      <c r="AT143" s="14" t="s">
        <v>125</v>
      </c>
      <c r="AU143" s="14" t="s">
        <v>79</v>
      </c>
    </row>
    <row r="144" spans="2:65" s="1" customFormat="1" x14ac:dyDescent="0.2">
      <c r="B144" s="26"/>
      <c r="D144" s="136" t="s">
        <v>127</v>
      </c>
      <c r="F144" s="137" t="s">
        <v>150</v>
      </c>
      <c r="L144" s="26"/>
      <c r="M144" s="135"/>
      <c r="T144" s="50"/>
      <c r="AT144" s="14" t="s">
        <v>127</v>
      </c>
      <c r="AU144" s="14" t="s">
        <v>79</v>
      </c>
    </row>
    <row r="145" spans="2:65" s="1" customFormat="1" ht="24.2" customHeight="1" x14ac:dyDescent="0.2">
      <c r="B145" s="120"/>
      <c r="C145" s="121" t="s">
        <v>151</v>
      </c>
      <c r="D145" s="121" t="s">
        <v>118</v>
      </c>
      <c r="E145" s="122" t="s">
        <v>152</v>
      </c>
      <c r="F145" s="123" t="s">
        <v>153</v>
      </c>
      <c r="G145" s="124" t="s">
        <v>121</v>
      </c>
      <c r="H145" s="125">
        <v>1</v>
      </c>
      <c r="I145" s="126"/>
      <c r="J145" s="126">
        <f>ROUND(I145*H145,2)</f>
        <v>0</v>
      </c>
      <c r="K145" s="123" t="s">
        <v>122</v>
      </c>
      <c r="L145" s="26"/>
      <c r="M145" s="127" t="s">
        <v>1</v>
      </c>
      <c r="N145" s="128" t="s">
        <v>37</v>
      </c>
      <c r="O145" s="129">
        <v>43.149000000000001</v>
      </c>
      <c r="P145" s="129">
        <f>O145*H145</f>
        <v>43.149000000000001</v>
      </c>
      <c r="Q145" s="129">
        <v>0</v>
      </c>
      <c r="R145" s="129">
        <f>Q145*H145</f>
        <v>0</v>
      </c>
      <c r="S145" s="129">
        <v>0</v>
      </c>
      <c r="T145" s="130">
        <f>S145*H145</f>
        <v>0</v>
      </c>
      <c r="AR145" s="131" t="s">
        <v>123</v>
      </c>
      <c r="AT145" s="131" t="s">
        <v>118</v>
      </c>
      <c r="AU145" s="131" t="s">
        <v>79</v>
      </c>
      <c r="AY145" s="14" t="s">
        <v>116</v>
      </c>
      <c r="BE145" s="132">
        <f>IF(N145="základní",J145,0)</f>
        <v>0</v>
      </c>
      <c r="BF145" s="132">
        <f>IF(N145="snížená",J145,0)</f>
        <v>0</v>
      </c>
      <c r="BG145" s="132">
        <f>IF(N145="zákl. přenesená",J145,0)</f>
        <v>0</v>
      </c>
      <c r="BH145" s="132">
        <f>IF(N145="sníž. přenesená",J145,0)</f>
        <v>0</v>
      </c>
      <c r="BI145" s="132">
        <f>IF(N145="nulová",J145,0)</f>
        <v>0</v>
      </c>
      <c r="BJ145" s="14" t="s">
        <v>77</v>
      </c>
      <c r="BK145" s="132">
        <f>ROUND(I145*H145,2)</f>
        <v>0</v>
      </c>
      <c r="BL145" s="14" t="s">
        <v>123</v>
      </c>
      <c r="BM145" s="131" t="s">
        <v>154</v>
      </c>
    </row>
    <row r="146" spans="2:65" s="1" customFormat="1" ht="19.5" x14ac:dyDescent="0.2">
      <c r="B146" s="26"/>
      <c r="D146" s="133" t="s">
        <v>125</v>
      </c>
      <c r="F146" s="134" t="s">
        <v>155</v>
      </c>
      <c r="L146" s="26"/>
      <c r="M146" s="135"/>
      <c r="T146" s="50"/>
      <c r="AT146" s="14" t="s">
        <v>125</v>
      </c>
      <c r="AU146" s="14" t="s">
        <v>79</v>
      </c>
    </row>
    <row r="147" spans="2:65" s="1" customFormat="1" x14ac:dyDescent="0.2">
      <c r="B147" s="26"/>
      <c r="D147" s="136" t="s">
        <v>127</v>
      </c>
      <c r="F147" s="137" t="s">
        <v>156</v>
      </c>
      <c r="L147" s="26"/>
      <c r="M147" s="135"/>
      <c r="T147" s="50"/>
      <c r="AT147" s="14" t="s">
        <v>127</v>
      </c>
      <c r="AU147" s="14" t="s">
        <v>79</v>
      </c>
    </row>
    <row r="148" spans="2:65" s="1" customFormat="1" ht="24.2" customHeight="1" x14ac:dyDescent="0.2">
      <c r="B148" s="120"/>
      <c r="C148" s="121" t="s">
        <v>157</v>
      </c>
      <c r="D148" s="121" t="s">
        <v>118</v>
      </c>
      <c r="E148" s="122" t="s">
        <v>158</v>
      </c>
      <c r="F148" s="123" t="s">
        <v>159</v>
      </c>
      <c r="G148" s="124" t="s">
        <v>121</v>
      </c>
      <c r="H148" s="125">
        <v>1</v>
      </c>
      <c r="I148" s="126"/>
      <c r="J148" s="126">
        <f>ROUND(I148*H148,2)</f>
        <v>0</v>
      </c>
      <c r="K148" s="123" t="s">
        <v>122</v>
      </c>
      <c r="L148" s="26"/>
      <c r="M148" s="127" t="s">
        <v>1</v>
      </c>
      <c r="N148" s="128" t="s">
        <v>37</v>
      </c>
      <c r="O148" s="129">
        <v>0.27</v>
      </c>
      <c r="P148" s="129">
        <f>O148*H148</f>
        <v>0.27</v>
      </c>
      <c r="Q148" s="129">
        <v>0</v>
      </c>
      <c r="R148" s="129">
        <f>Q148*H148</f>
        <v>0</v>
      </c>
      <c r="S148" s="129">
        <v>0</v>
      </c>
      <c r="T148" s="130">
        <f>S148*H148</f>
        <v>0</v>
      </c>
      <c r="AR148" s="131" t="s">
        <v>123</v>
      </c>
      <c r="AT148" s="131" t="s">
        <v>118</v>
      </c>
      <c r="AU148" s="131" t="s">
        <v>79</v>
      </c>
      <c r="AY148" s="14" t="s">
        <v>116</v>
      </c>
      <c r="BE148" s="132">
        <f>IF(N148="základní",J148,0)</f>
        <v>0</v>
      </c>
      <c r="BF148" s="132">
        <f>IF(N148="snížená",J148,0)</f>
        <v>0</v>
      </c>
      <c r="BG148" s="132">
        <f>IF(N148="zákl. přenesená",J148,0)</f>
        <v>0</v>
      </c>
      <c r="BH148" s="132">
        <f>IF(N148="sníž. přenesená",J148,0)</f>
        <v>0</v>
      </c>
      <c r="BI148" s="132">
        <f>IF(N148="nulová",J148,0)</f>
        <v>0</v>
      </c>
      <c r="BJ148" s="14" t="s">
        <v>77</v>
      </c>
      <c r="BK148" s="132">
        <f>ROUND(I148*H148,2)</f>
        <v>0</v>
      </c>
      <c r="BL148" s="14" t="s">
        <v>123</v>
      </c>
      <c r="BM148" s="131" t="s">
        <v>160</v>
      </c>
    </row>
    <row r="149" spans="2:65" s="1" customFormat="1" ht="19.5" x14ac:dyDescent="0.2">
      <c r="B149" s="26"/>
      <c r="D149" s="133" t="s">
        <v>125</v>
      </c>
      <c r="F149" s="134" t="s">
        <v>161</v>
      </c>
      <c r="L149" s="26"/>
      <c r="M149" s="135"/>
      <c r="T149" s="50"/>
      <c r="AT149" s="14" t="s">
        <v>125</v>
      </c>
      <c r="AU149" s="14" t="s">
        <v>79</v>
      </c>
    </row>
    <row r="150" spans="2:65" s="1" customFormat="1" x14ac:dyDescent="0.2">
      <c r="B150" s="26"/>
      <c r="D150" s="136" t="s">
        <v>127</v>
      </c>
      <c r="F150" s="137" t="s">
        <v>162</v>
      </c>
      <c r="L150" s="26"/>
      <c r="M150" s="135"/>
      <c r="T150" s="50"/>
      <c r="AT150" s="14" t="s">
        <v>127</v>
      </c>
      <c r="AU150" s="14" t="s">
        <v>79</v>
      </c>
    </row>
    <row r="151" spans="2:65" s="1" customFormat="1" ht="24.2" customHeight="1" x14ac:dyDescent="0.2">
      <c r="B151" s="120"/>
      <c r="C151" s="121" t="s">
        <v>163</v>
      </c>
      <c r="D151" s="121" t="s">
        <v>118</v>
      </c>
      <c r="E151" s="122" t="s">
        <v>164</v>
      </c>
      <c r="F151" s="123" t="s">
        <v>165</v>
      </c>
      <c r="G151" s="124" t="s">
        <v>121</v>
      </c>
      <c r="H151" s="125">
        <v>1</v>
      </c>
      <c r="I151" s="126"/>
      <c r="J151" s="126">
        <f>ROUND(I151*H151,2)</f>
        <v>0</v>
      </c>
      <c r="K151" s="123" t="s">
        <v>122</v>
      </c>
      <c r="L151" s="26"/>
      <c r="M151" s="127" t="s">
        <v>1</v>
      </c>
      <c r="N151" s="128" t="s">
        <v>37</v>
      </c>
      <c r="O151" s="129">
        <v>0.39</v>
      </c>
      <c r="P151" s="129">
        <f>O151*H151</f>
        <v>0.39</v>
      </c>
      <c r="Q151" s="129">
        <v>0</v>
      </c>
      <c r="R151" s="129">
        <f>Q151*H151</f>
        <v>0</v>
      </c>
      <c r="S151" s="129">
        <v>0</v>
      </c>
      <c r="T151" s="130">
        <f>S151*H151</f>
        <v>0</v>
      </c>
      <c r="AR151" s="131" t="s">
        <v>123</v>
      </c>
      <c r="AT151" s="131" t="s">
        <v>118</v>
      </c>
      <c r="AU151" s="131" t="s">
        <v>79</v>
      </c>
      <c r="AY151" s="14" t="s">
        <v>116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4" t="s">
        <v>77</v>
      </c>
      <c r="BK151" s="132">
        <f>ROUND(I151*H151,2)</f>
        <v>0</v>
      </c>
      <c r="BL151" s="14" t="s">
        <v>123</v>
      </c>
      <c r="BM151" s="131" t="s">
        <v>166</v>
      </c>
    </row>
    <row r="152" spans="2:65" s="1" customFormat="1" ht="19.5" x14ac:dyDescent="0.2">
      <c r="B152" s="26"/>
      <c r="D152" s="133" t="s">
        <v>125</v>
      </c>
      <c r="F152" s="134" t="s">
        <v>167</v>
      </c>
      <c r="L152" s="26"/>
      <c r="M152" s="135"/>
      <c r="T152" s="50"/>
      <c r="AT152" s="14" t="s">
        <v>125</v>
      </c>
      <c r="AU152" s="14" t="s">
        <v>79</v>
      </c>
    </row>
    <row r="153" spans="2:65" s="1" customFormat="1" x14ac:dyDescent="0.2">
      <c r="B153" s="26"/>
      <c r="D153" s="136" t="s">
        <v>127</v>
      </c>
      <c r="F153" s="137" t="s">
        <v>168</v>
      </c>
      <c r="L153" s="26"/>
      <c r="M153" s="135"/>
      <c r="T153" s="50"/>
      <c r="AT153" s="14" t="s">
        <v>127</v>
      </c>
      <c r="AU153" s="14" t="s">
        <v>79</v>
      </c>
    </row>
    <row r="154" spans="2:65" s="1" customFormat="1" ht="24.2" customHeight="1" x14ac:dyDescent="0.2">
      <c r="B154" s="120"/>
      <c r="C154" s="121" t="s">
        <v>169</v>
      </c>
      <c r="D154" s="121" t="s">
        <v>118</v>
      </c>
      <c r="E154" s="122" t="s">
        <v>170</v>
      </c>
      <c r="F154" s="123" t="s">
        <v>171</v>
      </c>
      <c r="G154" s="124" t="s">
        <v>121</v>
      </c>
      <c r="H154" s="125">
        <v>1</v>
      </c>
      <c r="I154" s="126"/>
      <c r="J154" s="126">
        <f>ROUND(I154*H154,2)</f>
        <v>0</v>
      </c>
      <c r="K154" s="123" t="s">
        <v>122</v>
      </c>
      <c r="L154" s="26"/>
      <c r="M154" s="127" t="s">
        <v>1</v>
      </c>
      <c r="N154" s="128" t="s">
        <v>37</v>
      </c>
      <c r="O154" s="129">
        <v>0.56399999999999995</v>
      </c>
      <c r="P154" s="129">
        <f>O154*H154</f>
        <v>0.56399999999999995</v>
      </c>
      <c r="Q154" s="129">
        <v>0</v>
      </c>
      <c r="R154" s="129">
        <f>Q154*H154</f>
        <v>0</v>
      </c>
      <c r="S154" s="129">
        <v>0</v>
      </c>
      <c r="T154" s="130">
        <f>S154*H154</f>
        <v>0</v>
      </c>
      <c r="AR154" s="131" t="s">
        <v>123</v>
      </c>
      <c r="AT154" s="131" t="s">
        <v>118</v>
      </c>
      <c r="AU154" s="131" t="s">
        <v>79</v>
      </c>
      <c r="AY154" s="14" t="s">
        <v>116</v>
      </c>
      <c r="BE154" s="132">
        <f>IF(N154="základní",J154,0)</f>
        <v>0</v>
      </c>
      <c r="BF154" s="132">
        <f>IF(N154="snížená",J154,0)</f>
        <v>0</v>
      </c>
      <c r="BG154" s="132">
        <f>IF(N154="zákl. přenesená",J154,0)</f>
        <v>0</v>
      </c>
      <c r="BH154" s="132">
        <f>IF(N154="sníž. přenesená",J154,0)</f>
        <v>0</v>
      </c>
      <c r="BI154" s="132">
        <f>IF(N154="nulová",J154,0)</f>
        <v>0</v>
      </c>
      <c r="BJ154" s="14" t="s">
        <v>77</v>
      </c>
      <c r="BK154" s="132">
        <f>ROUND(I154*H154,2)</f>
        <v>0</v>
      </c>
      <c r="BL154" s="14" t="s">
        <v>123</v>
      </c>
      <c r="BM154" s="131" t="s">
        <v>172</v>
      </c>
    </row>
    <row r="155" spans="2:65" s="1" customFormat="1" ht="19.5" x14ac:dyDescent="0.2">
      <c r="B155" s="26"/>
      <c r="D155" s="133" t="s">
        <v>125</v>
      </c>
      <c r="F155" s="134" t="s">
        <v>173</v>
      </c>
      <c r="L155" s="26"/>
      <c r="M155" s="135"/>
      <c r="T155" s="50"/>
      <c r="AT155" s="14" t="s">
        <v>125</v>
      </c>
      <c r="AU155" s="14" t="s">
        <v>79</v>
      </c>
    </row>
    <row r="156" spans="2:65" s="1" customFormat="1" x14ac:dyDescent="0.2">
      <c r="B156" s="26"/>
      <c r="D156" s="136" t="s">
        <v>127</v>
      </c>
      <c r="F156" s="137" t="s">
        <v>174</v>
      </c>
      <c r="L156" s="26"/>
      <c r="M156" s="135"/>
      <c r="T156" s="50"/>
      <c r="AT156" s="14" t="s">
        <v>127</v>
      </c>
      <c r="AU156" s="14" t="s">
        <v>79</v>
      </c>
    </row>
    <row r="157" spans="2:65" s="1" customFormat="1" ht="21.75" customHeight="1" x14ac:dyDescent="0.2">
      <c r="B157" s="120"/>
      <c r="C157" s="121" t="s">
        <v>175</v>
      </c>
      <c r="D157" s="121" t="s">
        <v>118</v>
      </c>
      <c r="E157" s="122" t="s">
        <v>176</v>
      </c>
      <c r="F157" s="123" t="s">
        <v>177</v>
      </c>
      <c r="G157" s="124" t="s">
        <v>178</v>
      </c>
      <c r="H157" s="125">
        <v>1</v>
      </c>
      <c r="I157" s="126"/>
      <c r="J157" s="126">
        <f>ROUND(I157*H157,2)</f>
        <v>0</v>
      </c>
      <c r="K157" s="123" t="s">
        <v>122</v>
      </c>
      <c r="L157" s="26"/>
      <c r="M157" s="127" t="s">
        <v>1</v>
      </c>
      <c r="N157" s="128" t="s">
        <v>37</v>
      </c>
      <c r="O157" s="129">
        <v>1.7999999999999999E-2</v>
      </c>
      <c r="P157" s="129">
        <f>O157*H157</f>
        <v>1.7999999999999999E-2</v>
      </c>
      <c r="Q157" s="129">
        <v>0</v>
      </c>
      <c r="R157" s="129">
        <f>Q157*H157</f>
        <v>0</v>
      </c>
      <c r="S157" s="129">
        <v>0</v>
      </c>
      <c r="T157" s="130">
        <f>S157*H157</f>
        <v>0</v>
      </c>
      <c r="AR157" s="131" t="s">
        <v>123</v>
      </c>
      <c r="AT157" s="131" t="s">
        <v>118</v>
      </c>
      <c r="AU157" s="131" t="s">
        <v>79</v>
      </c>
      <c r="AY157" s="14" t="s">
        <v>116</v>
      </c>
      <c r="BE157" s="132">
        <f>IF(N157="základní",J157,0)</f>
        <v>0</v>
      </c>
      <c r="BF157" s="132">
        <f>IF(N157="snížená",J157,0)</f>
        <v>0</v>
      </c>
      <c r="BG157" s="132">
        <f>IF(N157="zákl. přenesená",J157,0)</f>
        <v>0</v>
      </c>
      <c r="BH157" s="132">
        <f>IF(N157="sníž. přenesená",J157,0)</f>
        <v>0</v>
      </c>
      <c r="BI157" s="132">
        <f>IF(N157="nulová",J157,0)</f>
        <v>0</v>
      </c>
      <c r="BJ157" s="14" t="s">
        <v>77</v>
      </c>
      <c r="BK157" s="132">
        <f>ROUND(I157*H157,2)</f>
        <v>0</v>
      </c>
      <c r="BL157" s="14" t="s">
        <v>123</v>
      </c>
      <c r="BM157" s="131" t="s">
        <v>179</v>
      </c>
    </row>
    <row r="158" spans="2:65" s="1" customFormat="1" ht="19.5" x14ac:dyDescent="0.2">
      <c r="B158" s="26"/>
      <c r="D158" s="133" t="s">
        <v>125</v>
      </c>
      <c r="F158" s="134" t="s">
        <v>180</v>
      </c>
      <c r="L158" s="26"/>
      <c r="M158" s="135"/>
      <c r="T158" s="50"/>
      <c r="AT158" s="14" t="s">
        <v>125</v>
      </c>
      <c r="AU158" s="14" t="s">
        <v>79</v>
      </c>
    </row>
    <row r="159" spans="2:65" s="1" customFormat="1" x14ac:dyDescent="0.2">
      <c r="B159" s="26"/>
      <c r="D159" s="136" t="s">
        <v>127</v>
      </c>
      <c r="F159" s="137" t="s">
        <v>181</v>
      </c>
      <c r="L159" s="26"/>
      <c r="M159" s="135"/>
      <c r="T159" s="50"/>
      <c r="AT159" s="14" t="s">
        <v>127</v>
      </c>
      <c r="AU159" s="14" t="s">
        <v>79</v>
      </c>
    </row>
    <row r="160" spans="2:65" s="1" customFormat="1" ht="24.2" customHeight="1" x14ac:dyDescent="0.2">
      <c r="B160" s="120"/>
      <c r="C160" s="121" t="s">
        <v>182</v>
      </c>
      <c r="D160" s="121" t="s">
        <v>118</v>
      </c>
      <c r="E160" s="122" t="s">
        <v>183</v>
      </c>
      <c r="F160" s="123" t="s">
        <v>184</v>
      </c>
      <c r="G160" s="124" t="s">
        <v>121</v>
      </c>
      <c r="H160" s="125">
        <v>1</v>
      </c>
      <c r="I160" s="126"/>
      <c r="J160" s="126">
        <f>ROUND(I160*H160,2)</f>
        <v>0</v>
      </c>
      <c r="K160" s="123" t="s">
        <v>1</v>
      </c>
      <c r="L160" s="26"/>
      <c r="M160" s="127" t="s">
        <v>1</v>
      </c>
      <c r="N160" s="128" t="s">
        <v>37</v>
      </c>
      <c r="O160" s="129">
        <v>4.8029999999999999</v>
      </c>
      <c r="P160" s="129">
        <f>O160*H160</f>
        <v>4.8029999999999999</v>
      </c>
      <c r="Q160" s="129">
        <v>0</v>
      </c>
      <c r="R160" s="129">
        <f>Q160*H160</f>
        <v>0</v>
      </c>
      <c r="S160" s="129">
        <v>0</v>
      </c>
      <c r="T160" s="130">
        <f>S160*H160</f>
        <v>0</v>
      </c>
      <c r="AR160" s="131" t="s">
        <v>123</v>
      </c>
      <c r="AT160" s="131" t="s">
        <v>118</v>
      </c>
      <c r="AU160" s="131" t="s">
        <v>79</v>
      </c>
      <c r="AY160" s="14" t="s">
        <v>116</v>
      </c>
      <c r="BE160" s="132">
        <f>IF(N160="základní",J160,0)</f>
        <v>0</v>
      </c>
      <c r="BF160" s="132">
        <f>IF(N160="snížená",J160,0)</f>
        <v>0</v>
      </c>
      <c r="BG160" s="132">
        <f>IF(N160="zákl. přenesená",J160,0)</f>
        <v>0</v>
      </c>
      <c r="BH160" s="132">
        <f>IF(N160="sníž. přenesená",J160,0)</f>
        <v>0</v>
      </c>
      <c r="BI160" s="132">
        <f>IF(N160="nulová",J160,0)</f>
        <v>0</v>
      </c>
      <c r="BJ160" s="14" t="s">
        <v>77</v>
      </c>
      <c r="BK160" s="132">
        <f>ROUND(I160*H160,2)</f>
        <v>0</v>
      </c>
      <c r="BL160" s="14" t="s">
        <v>123</v>
      </c>
      <c r="BM160" s="131" t="s">
        <v>185</v>
      </c>
    </row>
    <row r="161" spans="2:65" s="1" customFormat="1" ht="24.2" customHeight="1" x14ac:dyDescent="0.2">
      <c r="B161" s="120"/>
      <c r="C161" s="121" t="s">
        <v>186</v>
      </c>
      <c r="D161" s="121" t="s">
        <v>118</v>
      </c>
      <c r="E161" s="122" t="s">
        <v>187</v>
      </c>
      <c r="F161" s="123" t="s">
        <v>188</v>
      </c>
      <c r="G161" s="124" t="s">
        <v>121</v>
      </c>
      <c r="H161" s="125">
        <v>1</v>
      </c>
      <c r="I161" s="126"/>
      <c r="J161" s="126">
        <f>ROUND(I161*H161,2)</f>
        <v>0</v>
      </c>
      <c r="K161" s="123" t="s">
        <v>1</v>
      </c>
      <c r="L161" s="26"/>
      <c r="M161" s="127" t="s">
        <v>1</v>
      </c>
      <c r="N161" s="128" t="s">
        <v>37</v>
      </c>
      <c r="O161" s="129">
        <v>18.920999999999999</v>
      </c>
      <c r="P161" s="129">
        <f>O161*H161</f>
        <v>18.920999999999999</v>
      </c>
      <c r="Q161" s="129">
        <v>0</v>
      </c>
      <c r="R161" s="129">
        <f>Q161*H161</f>
        <v>0</v>
      </c>
      <c r="S161" s="129">
        <v>0</v>
      </c>
      <c r="T161" s="130">
        <f>S161*H161</f>
        <v>0</v>
      </c>
      <c r="AR161" s="131" t="s">
        <v>123</v>
      </c>
      <c r="AT161" s="131" t="s">
        <v>118</v>
      </c>
      <c r="AU161" s="131" t="s">
        <v>79</v>
      </c>
      <c r="AY161" s="14" t="s">
        <v>116</v>
      </c>
      <c r="BE161" s="132">
        <f>IF(N161="základní",J161,0)</f>
        <v>0</v>
      </c>
      <c r="BF161" s="132">
        <f>IF(N161="snížená",J161,0)</f>
        <v>0</v>
      </c>
      <c r="BG161" s="132">
        <f>IF(N161="zákl. přenesená",J161,0)</f>
        <v>0</v>
      </c>
      <c r="BH161" s="132">
        <f>IF(N161="sníž. přenesená",J161,0)</f>
        <v>0</v>
      </c>
      <c r="BI161" s="132">
        <f>IF(N161="nulová",J161,0)</f>
        <v>0</v>
      </c>
      <c r="BJ161" s="14" t="s">
        <v>77</v>
      </c>
      <c r="BK161" s="132">
        <f>ROUND(I161*H161,2)</f>
        <v>0</v>
      </c>
      <c r="BL161" s="14" t="s">
        <v>123</v>
      </c>
      <c r="BM161" s="131" t="s">
        <v>189</v>
      </c>
    </row>
    <row r="162" spans="2:65" s="1" customFormat="1" ht="24.2" customHeight="1" x14ac:dyDescent="0.2">
      <c r="B162" s="120"/>
      <c r="C162" s="121" t="s">
        <v>190</v>
      </c>
      <c r="D162" s="121" t="s">
        <v>118</v>
      </c>
      <c r="E162" s="122" t="s">
        <v>191</v>
      </c>
      <c r="F162" s="123" t="s">
        <v>192</v>
      </c>
      <c r="G162" s="124" t="s">
        <v>121</v>
      </c>
      <c r="H162" s="125">
        <v>1</v>
      </c>
      <c r="I162" s="126"/>
      <c r="J162" s="126">
        <f>ROUND(I162*H162,2)</f>
        <v>0</v>
      </c>
      <c r="K162" s="123" t="s">
        <v>1</v>
      </c>
      <c r="L162" s="26"/>
      <c r="M162" s="127" t="s">
        <v>1</v>
      </c>
      <c r="N162" s="128" t="s">
        <v>37</v>
      </c>
      <c r="O162" s="129">
        <v>29.238</v>
      </c>
      <c r="P162" s="129">
        <f>O162*H162</f>
        <v>29.238</v>
      </c>
      <c r="Q162" s="129">
        <v>0</v>
      </c>
      <c r="R162" s="129">
        <f>Q162*H162</f>
        <v>0</v>
      </c>
      <c r="S162" s="129">
        <v>0</v>
      </c>
      <c r="T162" s="130">
        <f>S162*H162</f>
        <v>0</v>
      </c>
      <c r="AR162" s="131" t="s">
        <v>123</v>
      </c>
      <c r="AT162" s="131" t="s">
        <v>118</v>
      </c>
      <c r="AU162" s="131" t="s">
        <v>79</v>
      </c>
      <c r="AY162" s="14" t="s">
        <v>116</v>
      </c>
      <c r="BE162" s="132">
        <f>IF(N162="základní",J162,0)</f>
        <v>0</v>
      </c>
      <c r="BF162" s="132">
        <f>IF(N162="snížená",J162,0)</f>
        <v>0</v>
      </c>
      <c r="BG162" s="132">
        <f>IF(N162="zákl. přenesená",J162,0)</f>
        <v>0</v>
      </c>
      <c r="BH162" s="132">
        <f>IF(N162="sníž. přenesená",J162,0)</f>
        <v>0</v>
      </c>
      <c r="BI162" s="132">
        <f>IF(N162="nulová",J162,0)</f>
        <v>0</v>
      </c>
      <c r="BJ162" s="14" t="s">
        <v>77</v>
      </c>
      <c r="BK162" s="132">
        <f>ROUND(I162*H162,2)</f>
        <v>0</v>
      </c>
      <c r="BL162" s="14" t="s">
        <v>123</v>
      </c>
      <c r="BM162" s="131" t="s">
        <v>193</v>
      </c>
    </row>
    <row r="163" spans="2:65" s="1" customFormat="1" ht="33" customHeight="1" x14ac:dyDescent="0.2">
      <c r="B163" s="120"/>
      <c r="C163" s="121" t="s">
        <v>8</v>
      </c>
      <c r="D163" s="121" t="s">
        <v>118</v>
      </c>
      <c r="E163" s="122" t="s">
        <v>194</v>
      </c>
      <c r="F163" s="123" t="s">
        <v>195</v>
      </c>
      <c r="G163" s="124" t="s">
        <v>121</v>
      </c>
      <c r="H163" s="125">
        <v>1</v>
      </c>
      <c r="I163" s="126"/>
      <c r="J163" s="126">
        <f>ROUND(I163*H163,2)</f>
        <v>0</v>
      </c>
      <c r="K163" s="123" t="s">
        <v>122</v>
      </c>
      <c r="L163" s="26"/>
      <c r="M163" s="127" t="s">
        <v>1</v>
      </c>
      <c r="N163" s="128" t="s">
        <v>37</v>
      </c>
      <c r="O163" s="129">
        <v>6.5650000000000004</v>
      </c>
      <c r="P163" s="129">
        <f>O163*H163</f>
        <v>6.5650000000000004</v>
      </c>
      <c r="Q163" s="129">
        <v>0</v>
      </c>
      <c r="R163" s="129">
        <f>Q163*H163</f>
        <v>0</v>
      </c>
      <c r="S163" s="129">
        <v>0</v>
      </c>
      <c r="T163" s="130">
        <f>S163*H163</f>
        <v>0</v>
      </c>
      <c r="AR163" s="131" t="s">
        <v>123</v>
      </c>
      <c r="AT163" s="131" t="s">
        <v>118</v>
      </c>
      <c r="AU163" s="131" t="s">
        <v>79</v>
      </c>
      <c r="AY163" s="14" t="s">
        <v>116</v>
      </c>
      <c r="BE163" s="132">
        <f>IF(N163="základní",J163,0)</f>
        <v>0</v>
      </c>
      <c r="BF163" s="132">
        <f>IF(N163="snížená",J163,0)</f>
        <v>0</v>
      </c>
      <c r="BG163" s="132">
        <f>IF(N163="zákl. přenesená",J163,0)</f>
        <v>0</v>
      </c>
      <c r="BH163" s="132">
        <f>IF(N163="sníž. přenesená",J163,0)</f>
        <v>0</v>
      </c>
      <c r="BI163" s="132">
        <f>IF(N163="nulová",J163,0)</f>
        <v>0</v>
      </c>
      <c r="BJ163" s="14" t="s">
        <v>77</v>
      </c>
      <c r="BK163" s="132">
        <f>ROUND(I163*H163,2)</f>
        <v>0</v>
      </c>
      <c r="BL163" s="14" t="s">
        <v>123</v>
      </c>
      <c r="BM163" s="131" t="s">
        <v>196</v>
      </c>
    </row>
    <row r="164" spans="2:65" s="1" customFormat="1" ht="19.5" x14ac:dyDescent="0.2">
      <c r="B164" s="26"/>
      <c r="D164" s="133" t="s">
        <v>125</v>
      </c>
      <c r="F164" s="134" t="s">
        <v>197</v>
      </c>
      <c r="L164" s="26"/>
      <c r="M164" s="135"/>
      <c r="T164" s="50"/>
      <c r="AT164" s="14" t="s">
        <v>125</v>
      </c>
      <c r="AU164" s="14" t="s">
        <v>79</v>
      </c>
    </row>
    <row r="165" spans="2:65" s="1" customFormat="1" x14ac:dyDescent="0.2">
      <c r="B165" s="26"/>
      <c r="D165" s="136" t="s">
        <v>127</v>
      </c>
      <c r="F165" s="137" t="s">
        <v>198</v>
      </c>
      <c r="L165" s="26"/>
      <c r="M165" s="135"/>
      <c r="T165" s="50"/>
      <c r="AT165" s="14" t="s">
        <v>127</v>
      </c>
      <c r="AU165" s="14" t="s">
        <v>79</v>
      </c>
    </row>
    <row r="166" spans="2:65" s="1" customFormat="1" ht="33" customHeight="1" x14ac:dyDescent="0.2">
      <c r="B166" s="120"/>
      <c r="C166" s="121" t="s">
        <v>199</v>
      </c>
      <c r="D166" s="121" t="s">
        <v>118</v>
      </c>
      <c r="E166" s="122" t="s">
        <v>200</v>
      </c>
      <c r="F166" s="123" t="s">
        <v>201</v>
      </c>
      <c r="G166" s="124" t="s">
        <v>121</v>
      </c>
      <c r="H166" s="125">
        <v>1</v>
      </c>
      <c r="I166" s="126"/>
      <c r="J166" s="126">
        <f>ROUND(I166*H166,2)</f>
        <v>0</v>
      </c>
      <c r="K166" s="123" t="s">
        <v>122</v>
      </c>
      <c r="L166" s="26"/>
      <c r="M166" s="127" t="s">
        <v>1</v>
      </c>
      <c r="N166" s="128" t="s">
        <v>37</v>
      </c>
      <c r="O166" s="129">
        <v>31.664999999999999</v>
      </c>
      <c r="P166" s="129">
        <f>O166*H166</f>
        <v>31.664999999999999</v>
      </c>
      <c r="Q166" s="129">
        <v>0</v>
      </c>
      <c r="R166" s="129">
        <f>Q166*H166</f>
        <v>0</v>
      </c>
      <c r="S166" s="129">
        <v>0</v>
      </c>
      <c r="T166" s="130">
        <f>S166*H166</f>
        <v>0</v>
      </c>
      <c r="AR166" s="131" t="s">
        <v>123</v>
      </c>
      <c r="AT166" s="131" t="s">
        <v>118</v>
      </c>
      <c r="AU166" s="131" t="s">
        <v>79</v>
      </c>
      <c r="AY166" s="14" t="s">
        <v>116</v>
      </c>
      <c r="BE166" s="132">
        <f>IF(N166="základní",J166,0)</f>
        <v>0</v>
      </c>
      <c r="BF166" s="132">
        <f>IF(N166="snížená",J166,0)</f>
        <v>0</v>
      </c>
      <c r="BG166" s="132">
        <f>IF(N166="zákl. přenesená",J166,0)</f>
        <v>0</v>
      </c>
      <c r="BH166" s="132">
        <f>IF(N166="sníž. přenesená",J166,0)</f>
        <v>0</v>
      </c>
      <c r="BI166" s="132">
        <f>IF(N166="nulová",J166,0)</f>
        <v>0</v>
      </c>
      <c r="BJ166" s="14" t="s">
        <v>77</v>
      </c>
      <c r="BK166" s="132">
        <f>ROUND(I166*H166,2)</f>
        <v>0</v>
      </c>
      <c r="BL166" s="14" t="s">
        <v>123</v>
      </c>
      <c r="BM166" s="131" t="s">
        <v>202</v>
      </c>
    </row>
    <row r="167" spans="2:65" s="1" customFormat="1" ht="19.5" x14ac:dyDescent="0.2">
      <c r="B167" s="26"/>
      <c r="D167" s="133" t="s">
        <v>125</v>
      </c>
      <c r="F167" s="134" t="s">
        <v>203</v>
      </c>
      <c r="L167" s="26"/>
      <c r="M167" s="135"/>
      <c r="T167" s="50"/>
      <c r="AT167" s="14" t="s">
        <v>125</v>
      </c>
      <c r="AU167" s="14" t="s">
        <v>79</v>
      </c>
    </row>
    <row r="168" spans="2:65" s="1" customFormat="1" x14ac:dyDescent="0.2">
      <c r="B168" s="26"/>
      <c r="D168" s="136" t="s">
        <v>127</v>
      </c>
      <c r="F168" s="137" t="s">
        <v>204</v>
      </c>
      <c r="L168" s="26"/>
      <c r="M168" s="135"/>
      <c r="T168" s="50"/>
      <c r="AT168" s="14" t="s">
        <v>127</v>
      </c>
      <c r="AU168" s="14" t="s">
        <v>79</v>
      </c>
    </row>
    <row r="169" spans="2:65" s="1" customFormat="1" ht="33" customHeight="1" x14ac:dyDescent="0.2">
      <c r="B169" s="120"/>
      <c r="C169" s="121" t="s">
        <v>205</v>
      </c>
      <c r="D169" s="121" t="s">
        <v>118</v>
      </c>
      <c r="E169" s="122" t="s">
        <v>206</v>
      </c>
      <c r="F169" s="123" t="s">
        <v>207</v>
      </c>
      <c r="G169" s="124" t="s">
        <v>121</v>
      </c>
      <c r="H169" s="125">
        <v>1</v>
      </c>
      <c r="I169" s="126"/>
      <c r="J169" s="126">
        <f>ROUND(I169*H169,2)</f>
        <v>0</v>
      </c>
      <c r="K169" s="123" t="s">
        <v>122</v>
      </c>
      <c r="L169" s="26"/>
      <c r="M169" s="127" t="s">
        <v>1</v>
      </c>
      <c r="N169" s="128" t="s">
        <v>37</v>
      </c>
      <c r="O169" s="129">
        <v>46.6</v>
      </c>
      <c r="P169" s="129">
        <f>O169*H169</f>
        <v>46.6</v>
      </c>
      <c r="Q169" s="129">
        <v>0</v>
      </c>
      <c r="R169" s="129">
        <f>Q169*H169</f>
        <v>0</v>
      </c>
      <c r="S169" s="129">
        <v>0</v>
      </c>
      <c r="T169" s="130">
        <f>S169*H169</f>
        <v>0</v>
      </c>
      <c r="AR169" s="131" t="s">
        <v>123</v>
      </c>
      <c r="AT169" s="131" t="s">
        <v>118</v>
      </c>
      <c r="AU169" s="131" t="s">
        <v>79</v>
      </c>
      <c r="AY169" s="14" t="s">
        <v>116</v>
      </c>
      <c r="BE169" s="132">
        <f>IF(N169="základní",J169,0)</f>
        <v>0</v>
      </c>
      <c r="BF169" s="132">
        <f>IF(N169="snížená",J169,0)</f>
        <v>0</v>
      </c>
      <c r="BG169" s="132">
        <f>IF(N169="zákl. přenesená",J169,0)</f>
        <v>0</v>
      </c>
      <c r="BH169" s="132">
        <f>IF(N169="sníž. přenesená",J169,0)</f>
        <v>0</v>
      </c>
      <c r="BI169" s="132">
        <f>IF(N169="nulová",J169,0)</f>
        <v>0</v>
      </c>
      <c r="BJ169" s="14" t="s">
        <v>77</v>
      </c>
      <c r="BK169" s="132">
        <f>ROUND(I169*H169,2)</f>
        <v>0</v>
      </c>
      <c r="BL169" s="14" t="s">
        <v>123</v>
      </c>
      <c r="BM169" s="131" t="s">
        <v>208</v>
      </c>
    </row>
    <row r="170" spans="2:65" s="1" customFormat="1" ht="19.5" x14ac:dyDescent="0.2">
      <c r="B170" s="26"/>
      <c r="D170" s="133" t="s">
        <v>125</v>
      </c>
      <c r="F170" s="134" t="s">
        <v>209</v>
      </c>
      <c r="L170" s="26"/>
      <c r="M170" s="135"/>
      <c r="T170" s="50"/>
      <c r="AT170" s="14" t="s">
        <v>125</v>
      </c>
      <c r="AU170" s="14" t="s">
        <v>79</v>
      </c>
    </row>
    <row r="171" spans="2:65" s="1" customFormat="1" x14ac:dyDescent="0.2">
      <c r="B171" s="26"/>
      <c r="D171" s="136" t="s">
        <v>127</v>
      </c>
      <c r="F171" s="137" t="s">
        <v>210</v>
      </c>
      <c r="L171" s="26"/>
      <c r="M171" s="135"/>
      <c r="T171" s="50"/>
      <c r="AT171" s="14" t="s">
        <v>127</v>
      </c>
      <c r="AU171" s="14" t="s">
        <v>79</v>
      </c>
    </row>
    <row r="172" spans="2:65" s="1" customFormat="1" ht="24.2" customHeight="1" x14ac:dyDescent="0.2">
      <c r="B172" s="120"/>
      <c r="C172" s="121" t="s">
        <v>211</v>
      </c>
      <c r="D172" s="121" t="s">
        <v>118</v>
      </c>
      <c r="E172" s="122" t="s">
        <v>212</v>
      </c>
      <c r="F172" s="123" t="s">
        <v>213</v>
      </c>
      <c r="G172" s="124" t="s">
        <v>214</v>
      </c>
      <c r="H172" s="125">
        <v>1</v>
      </c>
      <c r="I172" s="126"/>
      <c r="J172" s="126">
        <f>ROUND(I172*H172,2)</f>
        <v>0</v>
      </c>
      <c r="K172" s="123" t="s">
        <v>122</v>
      </c>
      <c r="L172" s="26"/>
      <c r="M172" s="127" t="s">
        <v>1</v>
      </c>
      <c r="N172" s="128" t="s">
        <v>37</v>
      </c>
      <c r="O172" s="129">
        <v>4.1390000000000002</v>
      </c>
      <c r="P172" s="129">
        <f>O172*H172</f>
        <v>4.1390000000000002</v>
      </c>
      <c r="Q172" s="129">
        <v>0</v>
      </c>
      <c r="R172" s="129">
        <f>Q172*H172</f>
        <v>0</v>
      </c>
      <c r="S172" s="129">
        <v>0</v>
      </c>
      <c r="T172" s="130">
        <f>S172*H172</f>
        <v>0</v>
      </c>
      <c r="AR172" s="131" t="s">
        <v>123</v>
      </c>
      <c r="AT172" s="131" t="s">
        <v>118</v>
      </c>
      <c r="AU172" s="131" t="s">
        <v>79</v>
      </c>
      <c r="AY172" s="14" t="s">
        <v>116</v>
      </c>
      <c r="BE172" s="132">
        <f>IF(N172="základní",J172,0)</f>
        <v>0</v>
      </c>
      <c r="BF172" s="132">
        <f>IF(N172="snížená",J172,0)</f>
        <v>0</v>
      </c>
      <c r="BG172" s="132">
        <f>IF(N172="zákl. přenesená",J172,0)</f>
        <v>0</v>
      </c>
      <c r="BH172" s="132">
        <f>IF(N172="sníž. přenesená",J172,0)</f>
        <v>0</v>
      </c>
      <c r="BI172" s="132">
        <f>IF(N172="nulová",J172,0)</f>
        <v>0</v>
      </c>
      <c r="BJ172" s="14" t="s">
        <v>77</v>
      </c>
      <c r="BK172" s="132">
        <f>ROUND(I172*H172,2)</f>
        <v>0</v>
      </c>
      <c r="BL172" s="14" t="s">
        <v>123</v>
      </c>
      <c r="BM172" s="131" t="s">
        <v>215</v>
      </c>
    </row>
    <row r="173" spans="2:65" s="1" customFormat="1" ht="19.5" x14ac:dyDescent="0.2">
      <c r="B173" s="26"/>
      <c r="D173" s="133" t="s">
        <v>125</v>
      </c>
      <c r="F173" s="134" t="s">
        <v>216</v>
      </c>
      <c r="L173" s="26"/>
      <c r="M173" s="135"/>
      <c r="T173" s="50"/>
      <c r="AT173" s="14" t="s">
        <v>125</v>
      </c>
      <c r="AU173" s="14" t="s">
        <v>79</v>
      </c>
    </row>
    <row r="174" spans="2:65" s="1" customFormat="1" x14ac:dyDescent="0.2">
      <c r="B174" s="26"/>
      <c r="D174" s="136" t="s">
        <v>127</v>
      </c>
      <c r="F174" s="137" t="s">
        <v>217</v>
      </c>
      <c r="L174" s="26"/>
      <c r="M174" s="135"/>
      <c r="T174" s="50"/>
      <c r="AT174" s="14" t="s">
        <v>127</v>
      </c>
      <c r="AU174" s="14" t="s">
        <v>79</v>
      </c>
    </row>
    <row r="175" spans="2:65" s="1" customFormat="1" ht="24.2" customHeight="1" x14ac:dyDescent="0.2">
      <c r="B175" s="120"/>
      <c r="C175" s="121" t="s">
        <v>218</v>
      </c>
      <c r="D175" s="121" t="s">
        <v>118</v>
      </c>
      <c r="E175" s="122" t="s">
        <v>219</v>
      </c>
      <c r="F175" s="123" t="s">
        <v>220</v>
      </c>
      <c r="G175" s="124" t="s">
        <v>214</v>
      </c>
      <c r="H175" s="125">
        <v>1</v>
      </c>
      <c r="I175" s="126"/>
      <c r="J175" s="126">
        <f>ROUND(I175*H175,2)</f>
        <v>0</v>
      </c>
      <c r="K175" s="123" t="s">
        <v>122</v>
      </c>
      <c r="L175" s="26"/>
      <c r="M175" s="127" t="s">
        <v>1</v>
      </c>
      <c r="N175" s="128" t="s">
        <v>37</v>
      </c>
      <c r="O175" s="129">
        <v>5.641</v>
      </c>
      <c r="P175" s="129">
        <f>O175*H175</f>
        <v>5.641</v>
      </c>
      <c r="Q175" s="129">
        <v>0</v>
      </c>
      <c r="R175" s="129">
        <f>Q175*H175</f>
        <v>0</v>
      </c>
      <c r="S175" s="129">
        <v>0</v>
      </c>
      <c r="T175" s="130">
        <f>S175*H175</f>
        <v>0</v>
      </c>
      <c r="AR175" s="131" t="s">
        <v>123</v>
      </c>
      <c r="AT175" s="131" t="s">
        <v>118</v>
      </c>
      <c r="AU175" s="131" t="s">
        <v>79</v>
      </c>
      <c r="AY175" s="14" t="s">
        <v>116</v>
      </c>
      <c r="BE175" s="132">
        <f>IF(N175="základní",J175,0)</f>
        <v>0</v>
      </c>
      <c r="BF175" s="132">
        <f>IF(N175="snížená",J175,0)</f>
        <v>0</v>
      </c>
      <c r="BG175" s="132">
        <f>IF(N175="zákl. přenesená",J175,0)</f>
        <v>0</v>
      </c>
      <c r="BH175" s="132">
        <f>IF(N175="sníž. přenesená",J175,0)</f>
        <v>0</v>
      </c>
      <c r="BI175" s="132">
        <f>IF(N175="nulová",J175,0)</f>
        <v>0</v>
      </c>
      <c r="BJ175" s="14" t="s">
        <v>77</v>
      </c>
      <c r="BK175" s="132">
        <f>ROUND(I175*H175,2)</f>
        <v>0</v>
      </c>
      <c r="BL175" s="14" t="s">
        <v>123</v>
      </c>
      <c r="BM175" s="131" t="s">
        <v>221</v>
      </c>
    </row>
    <row r="176" spans="2:65" s="1" customFormat="1" ht="19.5" x14ac:dyDescent="0.2">
      <c r="B176" s="26"/>
      <c r="D176" s="133" t="s">
        <v>125</v>
      </c>
      <c r="F176" s="134" t="s">
        <v>222</v>
      </c>
      <c r="L176" s="26"/>
      <c r="M176" s="135"/>
      <c r="T176" s="50"/>
      <c r="AT176" s="14" t="s">
        <v>125</v>
      </c>
      <c r="AU176" s="14" t="s">
        <v>79</v>
      </c>
    </row>
    <row r="177" spans="2:65" s="1" customFormat="1" x14ac:dyDescent="0.2">
      <c r="B177" s="26"/>
      <c r="D177" s="136" t="s">
        <v>127</v>
      </c>
      <c r="F177" s="137" t="s">
        <v>223</v>
      </c>
      <c r="L177" s="26"/>
      <c r="M177" s="135"/>
      <c r="T177" s="50"/>
      <c r="AT177" s="14" t="s">
        <v>127</v>
      </c>
      <c r="AU177" s="14" t="s">
        <v>79</v>
      </c>
    </row>
    <row r="178" spans="2:65" s="1" customFormat="1" ht="24.2" customHeight="1" x14ac:dyDescent="0.2">
      <c r="B178" s="120"/>
      <c r="C178" s="121" t="s">
        <v>224</v>
      </c>
      <c r="D178" s="121" t="s">
        <v>118</v>
      </c>
      <c r="E178" s="122" t="s">
        <v>225</v>
      </c>
      <c r="F178" s="123" t="s">
        <v>226</v>
      </c>
      <c r="G178" s="124" t="s">
        <v>214</v>
      </c>
      <c r="H178" s="125">
        <v>1</v>
      </c>
      <c r="I178" s="126"/>
      <c r="J178" s="126">
        <f>ROUND(I178*H178,2)</f>
        <v>0</v>
      </c>
      <c r="K178" s="123" t="s">
        <v>122</v>
      </c>
      <c r="L178" s="26"/>
      <c r="M178" s="127" t="s">
        <v>1</v>
      </c>
      <c r="N178" s="128" t="s">
        <v>37</v>
      </c>
      <c r="O178" s="129">
        <v>2.2349999999999999</v>
      </c>
      <c r="P178" s="129">
        <f>O178*H178</f>
        <v>2.2349999999999999</v>
      </c>
      <c r="Q178" s="129">
        <v>1.23E-3</v>
      </c>
      <c r="R178" s="129">
        <f>Q178*H178</f>
        <v>1.23E-3</v>
      </c>
      <c r="S178" s="129">
        <v>0</v>
      </c>
      <c r="T178" s="130">
        <f>S178*H178</f>
        <v>0</v>
      </c>
      <c r="AR178" s="131" t="s">
        <v>123</v>
      </c>
      <c r="AT178" s="131" t="s">
        <v>118</v>
      </c>
      <c r="AU178" s="131" t="s">
        <v>79</v>
      </c>
      <c r="AY178" s="14" t="s">
        <v>116</v>
      </c>
      <c r="BE178" s="132">
        <f>IF(N178="základní",J178,0)</f>
        <v>0</v>
      </c>
      <c r="BF178" s="132">
        <f>IF(N178="snížená",J178,0)</f>
        <v>0</v>
      </c>
      <c r="BG178" s="132">
        <f>IF(N178="zákl. přenesená",J178,0)</f>
        <v>0</v>
      </c>
      <c r="BH178" s="132">
        <f>IF(N178="sníž. přenesená",J178,0)</f>
        <v>0</v>
      </c>
      <c r="BI178" s="132">
        <f>IF(N178="nulová",J178,0)</f>
        <v>0</v>
      </c>
      <c r="BJ178" s="14" t="s">
        <v>77</v>
      </c>
      <c r="BK178" s="132">
        <f>ROUND(I178*H178,2)</f>
        <v>0</v>
      </c>
      <c r="BL178" s="14" t="s">
        <v>123</v>
      </c>
      <c r="BM178" s="131" t="s">
        <v>227</v>
      </c>
    </row>
    <row r="179" spans="2:65" s="1" customFormat="1" ht="19.5" x14ac:dyDescent="0.2">
      <c r="B179" s="26"/>
      <c r="D179" s="133" t="s">
        <v>125</v>
      </c>
      <c r="F179" s="134" t="s">
        <v>228</v>
      </c>
      <c r="L179" s="26"/>
      <c r="M179" s="135"/>
      <c r="T179" s="50"/>
      <c r="AT179" s="14" t="s">
        <v>125</v>
      </c>
      <c r="AU179" s="14" t="s">
        <v>79</v>
      </c>
    </row>
    <row r="180" spans="2:65" s="1" customFormat="1" x14ac:dyDescent="0.2">
      <c r="B180" s="26"/>
      <c r="D180" s="136" t="s">
        <v>127</v>
      </c>
      <c r="F180" s="137" t="s">
        <v>229</v>
      </c>
      <c r="L180" s="26"/>
      <c r="M180" s="135"/>
      <c r="T180" s="50"/>
      <c r="AT180" s="14" t="s">
        <v>127</v>
      </c>
      <c r="AU180" s="14" t="s">
        <v>79</v>
      </c>
    </row>
    <row r="181" spans="2:65" s="1" customFormat="1" ht="24.2" customHeight="1" x14ac:dyDescent="0.2">
      <c r="B181" s="120"/>
      <c r="C181" s="121" t="s">
        <v>230</v>
      </c>
      <c r="D181" s="121" t="s">
        <v>118</v>
      </c>
      <c r="E181" s="122" t="s">
        <v>231</v>
      </c>
      <c r="F181" s="123" t="s">
        <v>232</v>
      </c>
      <c r="G181" s="124" t="s">
        <v>233</v>
      </c>
      <c r="H181" s="125">
        <v>1</v>
      </c>
      <c r="I181" s="126"/>
      <c r="J181" s="126">
        <f>ROUND(I181*H181,2)</f>
        <v>0</v>
      </c>
      <c r="K181" s="123" t="s">
        <v>122</v>
      </c>
      <c r="L181" s="26"/>
      <c r="M181" s="127" t="s">
        <v>1</v>
      </c>
      <c r="N181" s="128" t="s">
        <v>37</v>
      </c>
      <c r="O181" s="129">
        <v>1.0469999999999999</v>
      </c>
      <c r="P181" s="129">
        <f>O181*H181</f>
        <v>1.0469999999999999</v>
      </c>
      <c r="Q181" s="129">
        <v>1.6800000000000001E-3</v>
      </c>
      <c r="R181" s="129">
        <f>Q181*H181</f>
        <v>1.6800000000000001E-3</v>
      </c>
      <c r="S181" s="129">
        <v>0</v>
      </c>
      <c r="T181" s="130">
        <f>S181*H181</f>
        <v>0</v>
      </c>
      <c r="AR181" s="131" t="s">
        <v>123</v>
      </c>
      <c r="AT181" s="131" t="s">
        <v>118</v>
      </c>
      <c r="AU181" s="131" t="s">
        <v>79</v>
      </c>
      <c r="AY181" s="14" t="s">
        <v>116</v>
      </c>
      <c r="BE181" s="132">
        <f>IF(N181="základní",J181,0)</f>
        <v>0</v>
      </c>
      <c r="BF181" s="132">
        <f>IF(N181="snížená",J181,0)</f>
        <v>0</v>
      </c>
      <c r="BG181" s="132">
        <f>IF(N181="zákl. přenesená",J181,0)</f>
        <v>0</v>
      </c>
      <c r="BH181" s="132">
        <f>IF(N181="sníž. přenesená",J181,0)</f>
        <v>0</v>
      </c>
      <c r="BI181" s="132">
        <f>IF(N181="nulová",J181,0)</f>
        <v>0</v>
      </c>
      <c r="BJ181" s="14" t="s">
        <v>77</v>
      </c>
      <c r="BK181" s="132">
        <f>ROUND(I181*H181,2)</f>
        <v>0</v>
      </c>
      <c r="BL181" s="14" t="s">
        <v>123</v>
      </c>
      <c r="BM181" s="131" t="s">
        <v>234</v>
      </c>
    </row>
    <row r="182" spans="2:65" s="1" customFormat="1" ht="19.5" x14ac:dyDescent="0.2">
      <c r="B182" s="26"/>
      <c r="D182" s="133" t="s">
        <v>125</v>
      </c>
      <c r="F182" s="134" t="s">
        <v>235</v>
      </c>
      <c r="L182" s="26"/>
      <c r="M182" s="135"/>
      <c r="T182" s="50"/>
      <c r="AT182" s="14" t="s">
        <v>125</v>
      </c>
      <c r="AU182" s="14" t="s">
        <v>79</v>
      </c>
    </row>
    <row r="183" spans="2:65" s="1" customFormat="1" x14ac:dyDescent="0.2">
      <c r="B183" s="26"/>
      <c r="D183" s="136" t="s">
        <v>127</v>
      </c>
      <c r="F183" s="137" t="s">
        <v>236</v>
      </c>
      <c r="L183" s="26"/>
      <c r="M183" s="135"/>
      <c r="T183" s="50"/>
      <c r="AT183" s="14" t="s">
        <v>127</v>
      </c>
      <c r="AU183" s="14" t="s">
        <v>79</v>
      </c>
    </row>
    <row r="184" spans="2:65" s="1" customFormat="1" ht="16.5" customHeight="1" x14ac:dyDescent="0.2">
      <c r="B184" s="120"/>
      <c r="C184" s="138" t="s">
        <v>237</v>
      </c>
      <c r="D184" s="138" t="s">
        <v>238</v>
      </c>
      <c r="E184" s="139" t="s">
        <v>239</v>
      </c>
      <c r="F184" s="140" t="s">
        <v>240</v>
      </c>
      <c r="G184" s="141" t="s">
        <v>233</v>
      </c>
      <c r="H184" s="142">
        <v>1</v>
      </c>
      <c r="I184" s="143"/>
      <c r="J184" s="143">
        <f>ROUND(I184*H184,2)</f>
        <v>0</v>
      </c>
      <c r="K184" s="140" t="s">
        <v>1</v>
      </c>
      <c r="L184" s="144"/>
      <c r="M184" s="145" t="s">
        <v>1</v>
      </c>
      <c r="N184" s="146" t="s">
        <v>37</v>
      </c>
      <c r="O184" s="129">
        <v>0</v>
      </c>
      <c r="P184" s="129">
        <f>O184*H184</f>
        <v>0</v>
      </c>
      <c r="Q184" s="129">
        <v>0</v>
      </c>
      <c r="R184" s="129">
        <f>Q184*H184</f>
        <v>0</v>
      </c>
      <c r="S184" s="129">
        <v>0</v>
      </c>
      <c r="T184" s="130">
        <f>S184*H184</f>
        <v>0</v>
      </c>
      <c r="AR184" s="131" t="s">
        <v>163</v>
      </c>
      <c r="AT184" s="131" t="s">
        <v>238</v>
      </c>
      <c r="AU184" s="131" t="s">
        <v>79</v>
      </c>
      <c r="AY184" s="14" t="s">
        <v>116</v>
      </c>
      <c r="BE184" s="132">
        <f>IF(N184="základní",J184,0)</f>
        <v>0</v>
      </c>
      <c r="BF184" s="132">
        <f>IF(N184="snížená",J184,0)</f>
        <v>0</v>
      </c>
      <c r="BG184" s="132">
        <f>IF(N184="zákl. přenesená",J184,0)</f>
        <v>0</v>
      </c>
      <c r="BH184" s="132">
        <f>IF(N184="sníž. přenesená",J184,0)</f>
        <v>0</v>
      </c>
      <c r="BI184" s="132">
        <f>IF(N184="nulová",J184,0)</f>
        <v>0</v>
      </c>
      <c r="BJ184" s="14" t="s">
        <v>77</v>
      </c>
      <c r="BK184" s="132">
        <f>ROUND(I184*H184,2)</f>
        <v>0</v>
      </c>
      <c r="BL184" s="14" t="s">
        <v>123</v>
      </c>
      <c r="BM184" s="131" t="s">
        <v>241</v>
      </c>
    </row>
    <row r="185" spans="2:65" s="1" customFormat="1" x14ac:dyDescent="0.2">
      <c r="B185" s="26"/>
      <c r="D185" s="133" t="s">
        <v>125</v>
      </c>
      <c r="F185" s="134" t="s">
        <v>240</v>
      </c>
      <c r="L185" s="26"/>
      <c r="M185" s="135"/>
      <c r="T185" s="50"/>
      <c r="AT185" s="14" t="s">
        <v>125</v>
      </c>
      <c r="AU185" s="14" t="s">
        <v>79</v>
      </c>
    </row>
    <row r="186" spans="2:65" s="1" customFormat="1" ht="24.2" customHeight="1" x14ac:dyDescent="0.2">
      <c r="B186" s="120"/>
      <c r="C186" s="121" t="s">
        <v>242</v>
      </c>
      <c r="D186" s="121" t="s">
        <v>118</v>
      </c>
      <c r="E186" s="122" t="s">
        <v>243</v>
      </c>
      <c r="F186" s="123" t="s">
        <v>244</v>
      </c>
      <c r="G186" s="124" t="s">
        <v>121</v>
      </c>
      <c r="H186" s="125">
        <v>1</v>
      </c>
      <c r="I186" s="126"/>
      <c r="J186" s="126">
        <f>ROUND(I186*H186,2)</f>
        <v>0</v>
      </c>
      <c r="K186" s="123" t="s">
        <v>122</v>
      </c>
      <c r="L186" s="26"/>
      <c r="M186" s="127" t="s">
        <v>1</v>
      </c>
      <c r="N186" s="128" t="s">
        <v>37</v>
      </c>
      <c r="O186" s="129">
        <v>9.0739999999999998</v>
      </c>
      <c r="P186" s="129">
        <f>O186*H186</f>
        <v>9.0739999999999998</v>
      </c>
      <c r="Q186" s="129">
        <v>1.92E-3</v>
      </c>
      <c r="R186" s="129">
        <f>Q186*H186</f>
        <v>1.92E-3</v>
      </c>
      <c r="S186" s="129">
        <v>0</v>
      </c>
      <c r="T186" s="130">
        <f>S186*H186</f>
        <v>0</v>
      </c>
      <c r="AR186" s="131" t="s">
        <v>123</v>
      </c>
      <c r="AT186" s="131" t="s">
        <v>118</v>
      </c>
      <c r="AU186" s="131" t="s">
        <v>79</v>
      </c>
      <c r="AY186" s="14" t="s">
        <v>116</v>
      </c>
      <c r="BE186" s="132">
        <f>IF(N186="základní",J186,0)</f>
        <v>0</v>
      </c>
      <c r="BF186" s="132">
        <f>IF(N186="snížená",J186,0)</f>
        <v>0</v>
      </c>
      <c r="BG186" s="132">
        <f>IF(N186="zákl. přenesená",J186,0)</f>
        <v>0</v>
      </c>
      <c r="BH186" s="132">
        <f>IF(N186="sníž. přenesená",J186,0)</f>
        <v>0</v>
      </c>
      <c r="BI186" s="132">
        <f>IF(N186="nulová",J186,0)</f>
        <v>0</v>
      </c>
      <c r="BJ186" s="14" t="s">
        <v>77</v>
      </c>
      <c r="BK186" s="132">
        <f>ROUND(I186*H186,2)</f>
        <v>0</v>
      </c>
      <c r="BL186" s="14" t="s">
        <v>123</v>
      </c>
      <c r="BM186" s="131" t="s">
        <v>245</v>
      </c>
    </row>
    <row r="187" spans="2:65" s="1" customFormat="1" x14ac:dyDescent="0.2">
      <c r="B187" s="26"/>
      <c r="D187" s="133" t="s">
        <v>125</v>
      </c>
      <c r="F187" s="134" t="s">
        <v>244</v>
      </c>
      <c r="L187" s="26"/>
      <c r="M187" s="135"/>
      <c r="T187" s="50"/>
      <c r="AT187" s="14" t="s">
        <v>125</v>
      </c>
      <c r="AU187" s="14" t="s">
        <v>79</v>
      </c>
    </row>
    <row r="188" spans="2:65" s="1" customFormat="1" x14ac:dyDescent="0.2">
      <c r="B188" s="26"/>
      <c r="D188" s="136" t="s">
        <v>127</v>
      </c>
      <c r="F188" s="137" t="s">
        <v>246</v>
      </c>
      <c r="L188" s="26"/>
      <c r="M188" s="135"/>
      <c r="T188" s="50"/>
      <c r="AT188" s="14" t="s">
        <v>127</v>
      </c>
      <c r="AU188" s="14" t="s">
        <v>79</v>
      </c>
    </row>
    <row r="189" spans="2:65" s="1" customFormat="1" ht="24.2" customHeight="1" x14ac:dyDescent="0.2">
      <c r="B189" s="120"/>
      <c r="C189" s="121" t="s">
        <v>247</v>
      </c>
      <c r="D189" s="121" t="s">
        <v>118</v>
      </c>
      <c r="E189" s="122" t="s">
        <v>248</v>
      </c>
      <c r="F189" s="123" t="s">
        <v>249</v>
      </c>
      <c r="G189" s="124" t="s">
        <v>214</v>
      </c>
      <c r="H189" s="125">
        <v>1</v>
      </c>
      <c r="I189" s="126"/>
      <c r="J189" s="126">
        <f>ROUND(I189*H189,2)</f>
        <v>0</v>
      </c>
      <c r="K189" s="123" t="s">
        <v>122</v>
      </c>
      <c r="L189" s="26"/>
      <c r="M189" s="127" t="s">
        <v>1</v>
      </c>
      <c r="N189" s="128" t="s">
        <v>37</v>
      </c>
      <c r="O189" s="129">
        <v>7.4</v>
      </c>
      <c r="P189" s="129">
        <f>O189*H189</f>
        <v>7.4</v>
      </c>
      <c r="Q189" s="129">
        <v>0</v>
      </c>
      <c r="R189" s="129">
        <f>Q189*H189</f>
        <v>0</v>
      </c>
      <c r="S189" s="129">
        <v>0</v>
      </c>
      <c r="T189" s="130">
        <f>S189*H189</f>
        <v>0</v>
      </c>
      <c r="AR189" s="131" t="s">
        <v>123</v>
      </c>
      <c r="AT189" s="131" t="s">
        <v>118</v>
      </c>
      <c r="AU189" s="131" t="s">
        <v>79</v>
      </c>
      <c r="AY189" s="14" t="s">
        <v>116</v>
      </c>
      <c r="BE189" s="132">
        <f>IF(N189="základní",J189,0)</f>
        <v>0</v>
      </c>
      <c r="BF189" s="132">
        <f>IF(N189="snížená",J189,0)</f>
        <v>0</v>
      </c>
      <c r="BG189" s="132">
        <f>IF(N189="zákl. přenesená",J189,0)</f>
        <v>0</v>
      </c>
      <c r="BH189" s="132">
        <f>IF(N189="sníž. přenesená",J189,0)</f>
        <v>0</v>
      </c>
      <c r="BI189" s="132">
        <f>IF(N189="nulová",J189,0)</f>
        <v>0</v>
      </c>
      <c r="BJ189" s="14" t="s">
        <v>77</v>
      </c>
      <c r="BK189" s="132">
        <f>ROUND(I189*H189,2)</f>
        <v>0</v>
      </c>
      <c r="BL189" s="14" t="s">
        <v>123</v>
      </c>
      <c r="BM189" s="131" t="s">
        <v>250</v>
      </c>
    </row>
    <row r="190" spans="2:65" s="1" customFormat="1" ht="24.2" customHeight="1" x14ac:dyDescent="0.2">
      <c r="B190" s="120"/>
      <c r="C190" s="121" t="s">
        <v>252</v>
      </c>
      <c r="D190" s="121" t="s">
        <v>118</v>
      </c>
      <c r="E190" s="122" t="s">
        <v>253</v>
      </c>
      <c r="F190" s="123" t="s">
        <v>254</v>
      </c>
      <c r="G190" s="124" t="s">
        <v>178</v>
      </c>
      <c r="H190" s="125">
        <v>1</v>
      </c>
      <c r="I190" s="126"/>
      <c r="J190" s="126">
        <f>ROUND(I190*H190,2)</f>
        <v>0</v>
      </c>
      <c r="K190" s="123" t="s">
        <v>122</v>
      </c>
      <c r="L190" s="26"/>
      <c r="M190" s="127" t="s">
        <v>1</v>
      </c>
      <c r="N190" s="128" t="s">
        <v>37</v>
      </c>
      <c r="O190" s="129">
        <v>0.245</v>
      </c>
      <c r="P190" s="129">
        <f>O190*H190</f>
        <v>0.245</v>
      </c>
      <c r="Q190" s="129">
        <v>0</v>
      </c>
      <c r="R190" s="129">
        <f>Q190*H190</f>
        <v>0</v>
      </c>
      <c r="S190" s="129">
        <v>0</v>
      </c>
      <c r="T190" s="130">
        <f>S190*H190</f>
        <v>0</v>
      </c>
      <c r="AR190" s="131" t="s">
        <v>123</v>
      </c>
      <c r="AT190" s="131" t="s">
        <v>118</v>
      </c>
      <c r="AU190" s="131" t="s">
        <v>79</v>
      </c>
      <c r="AY190" s="14" t="s">
        <v>116</v>
      </c>
      <c r="BE190" s="132">
        <f>IF(N190="základní",J190,0)</f>
        <v>0</v>
      </c>
      <c r="BF190" s="132">
        <f>IF(N190="snížená",J190,0)</f>
        <v>0</v>
      </c>
      <c r="BG190" s="132">
        <f>IF(N190="zákl. přenesená",J190,0)</f>
        <v>0</v>
      </c>
      <c r="BH190" s="132">
        <f>IF(N190="sníž. přenesená",J190,0)</f>
        <v>0</v>
      </c>
      <c r="BI190" s="132">
        <f>IF(N190="nulová",J190,0)</f>
        <v>0</v>
      </c>
      <c r="BJ190" s="14" t="s">
        <v>77</v>
      </c>
      <c r="BK190" s="132">
        <f>ROUND(I190*H190,2)</f>
        <v>0</v>
      </c>
      <c r="BL190" s="14" t="s">
        <v>123</v>
      </c>
      <c r="BM190" s="131" t="s">
        <v>255</v>
      </c>
    </row>
    <row r="191" spans="2:65" s="1" customFormat="1" ht="39" x14ac:dyDescent="0.2">
      <c r="B191" s="26"/>
      <c r="D191" s="133" t="s">
        <v>125</v>
      </c>
      <c r="F191" s="134" t="s">
        <v>256</v>
      </c>
      <c r="L191" s="26"/>
      <c r="M191" s="135"/>
      <c r="T191" s="50"/>
      <c r="AT191" s="14" t="s">
        <v>125</v>
      </c>
      <c r="AU191" s="14" t="s">
        <v>79</v>
      </c>
    </row>
    <row r="192" spans="2:65" s="1" customFormat="1" x14ac:dyDescent="0.2">
      <c r="B192" s="26"/>
      <c r="D192" s="136" t="s">
        <v>127</v>
      </c>
      <c r="F192" s="137" t="s">
        <v>257</v>
      </c>
      <c r="L192" s="26"/>
      <c r="M192" s="135"/>
      <c r="T192" s="50"/>
      <c r="AT192" s="14" t="s">
        <v>127</v>
      </c>
      <c r="AU192" s="14" t="s">
        <v>79</v>
      </c>
    </row>
    <row r="193" spans="2:65" s="1" customFormat="1" ht="24.2" customHeight="1" x14ac:dyDescent="0.2">
      <c r="B193" s="120"/>
      <c r="C193" s="121" t="s">
        <v>258</v>
      </c>
      <c r="D193" s="121" t="s">
        <v>118</v>
      </c>
      <c r="E193" s="122" t="s">
        <v>259</v>
      </c>
      <c r="F193" s="123" t="s">
        <v>260</v>
      </c>
      <c r="G193" s="124" t="s">
        <v>214</v>
      </c>
      <c r="H193" s="125">
        <v>1</v>
      </c>
      <c r="I193" s="126"/>
      <c r="J193" s="126">
        <f>ROUND(I193*H193,2)</f>
        <v>0</v>
      </c>
      <c r="K193" s="123" t="s">
        <v>122</v>
      </c>
      <c r="L193" s="26"/>
      <c r="M193" s="127" t="s">
        <v>1</v>
      </c>
      <c r="N193" s="128" t="s">
        <v>37</v>
      </c>
      <c r="O193" s="129">
        <v>7.4</v>
      </c>
      <c r="P193" s="129">
        <f>O193*H193</f>
        <v>7.4</v>
      </c>
      <c r="Q193" s="129">
        <v>0</v>
      </c>
      <c r="R193" s="129">
        <f>Q193*H193</f>
        <v>0</v>
      </c>
      <c r="S193" s="129">
        <v>0</v>
      </c>
      <c r="T193" s="130">
        <f>S193*H193</f>
        <v>0</v>
      </c>
      <c r="AR193" s="131" t="s">
        <v>123</v>
      </c>
      <c r="AT193" s="131" t="s">
        <v>118</v>
      </c>
      <c r="AU193" s="131" t="s">
        <v>79</v>
      </c>
      <c r="AY193" s="14" t="s">
        <v>116</v>
      </c>
      <c r="BE193" s="132">
        <f>IF(N193="základní",J193,0)</f>
        <v>0</v>
      </c>
      <c r="BF193" s="132">
        <f>IF(N193="snížená",J193,0)</f>
        <v>0</v>
      </c>
      <c r="BG193" s="132">
        <f>IF(N193="zákl. přenesená",J193,0)</f>
        <v>0</v>
      </c>
      <c r="BH193" s="132">
        <f>IF(N193="sníž. přenesená",J193,0)</f>
        <v>0</v>
      </c>
      <c r="BI193" s="132">
        <f>IF(N193="nulová",J193,0)</f>
        <v>0</v>
      </c>
      <c r="BJ193" s="14" t="s">
        <v>77</v>
      </c>
      <c r="BK193" s="132">
        <f>ROUND(I193*H193,2)</f>
        <v>0</v>
      </c>
      <c r="BL193" s="14" t="s">
        <v>123</v>
      </c>
      <c r="BM193" s="131" t="s">
        <v>261</v>
      </c>
    </row>
    <row r="194" spans="2:65" s="1" customFormat="1" ht="19.5" x14ac:dyDescent="0.2">
      <c r="B194" s="26"/>
      <c r="D194" s="133" t="s">
        <v>125</v>
      </c>
      <c r="F194" s="134" t="s">
        <v>251</v>
      </c>
      <c r="L194" s="26"/>
      <c r="M194" s="135"/>
      <c r="T194" s="50"/>
      <c r="AT194" s="14" t="s">
        <v>125</v>
      </c>
      <c r="AU194" s="14" t="s">
        <v>79</v>
      </c>
    </row>
    <row r="195" spans="2:65" s="1" customFormat="1" x14ac:dyDescent="0.2">
      <c r="B195" s="26"/>
      <c r="D195" s="136" t="s">
        <v>127</v>
      </c>
      <c r="F195" s="137" t="s">
        <v>262</v>
      </c>
      <c r="L195" s="26"/>
      <c r="M195" s="135"/>
      <c r="T195" s="50"/>
      <c r="AT195" s="14" t="s">
        <v>127</v>
      </c>
      <c r="AU195" s="14" t="s">
        <v>79</v>
      </c>
    </row>
    <row r="196" spans="2:65" s="1" customFormat="1" ht="24.2" customHeight="1" x14ac:dyDescent="0.2">
      <c r="B196" s="120"/>
      <c r="C196" s="121" t="s">
        <v>263</v>
      </c>
      <c r="D196" s="121" t="s">
        <v>118</v>
      </c>
      <c r="E196" s="122" t="s">
        <v>264</v>
      </c>
      <c r="F196" s="123" t="s">
        <v>265</v>
      </c>
      <c r="G196" s="124" t="s">
        <v>214</v>
      </c>
      <c r="H196" s="125">
        <v>1</v>
      </c>
      <c r="I196" s="126"/>
      <c r="J196" s="126">
        <f>ROUND(I196*H196,2)</f>
        <v>0</v>
      </c>
      <c r="K196" s="123" t="s">
        <v>122</v>
      </c>
      <c r="L196" s="26"/>
      <c r="M196" s="127" t="s">
        <v>1</v>
      </c>
      <c r="N196" s="128" t="s">
        <v>37</v>
      </c>
      <c r="O196" s="129">
        <v>7.2</v>
      </c>
      <c r="P196" s="129">
        <f>O196*H196</f>
        <v>7.2</v>
      </c>
      <c r="Q196" s="129">
        <v>0</v>
      </c>
      <c r="R196" s="129">
        <f>Q196*H196</f>
        <v>0</v>
      </c>
      <c r="S196" s="129">
        <v>0</v>
      </c>
      <c r="T196" s="130">
        <f>S196*H196</f>
        <v>0</v>
      </c>
      <c r="AR196" s="131" t="s">
        <v>123</v>
      </c>
      <c r="AT196" s="131" t="s">
        <v>118</v>
      </c>
      <c r="AU196" s="131" t="s">
        <v>79</v>
      </c>
      <c r="AY196" s="14" t="s">
        <v>116</v>
      </c>
      <c r="BE196" s="132">
        <f>IF(N196="základní",J196,0)</f>
        <v>0</v>
      </c>
      <c r="BF196" s="132">
        <f>IF(N196="snížená",J196,0)</f>
        <v>0</v>
      </c>
      <c r="BG196" s="132">
        <f>IF(N196="zákl. přenesená",J196,0)</f>
        <v>0</v>
      </c>
      <c r="BH196" s="132">
        <f>IF(N196="sníž. přenesená",J196,0)</f>
        <v>0</v>
      </c>
      <c r="BI196" s="132">
        <f>IF(N196="nulová",J196,0)</f>
        <v>0</v>
      </c>
      <c r="BJ196" s="14" t="s">
        <v>77</v>
      </c>
      <c r="BK196" s="132">
        <f>ROUND(I196*H196,2)</f>
        <v>0</v>
      </c>
      <c r="BL196" s="14" t="s">
        <v>123</v>
      </c>
      <c r="BM196" s="131" t="s">
        <v>266</v>
      </c>
    </row>
    <row r="197" spans="2:65" s="1" customFormat="1" ht="29.25" x14ac:dyDescent="0.2">
      <c r="B197" s="26"/>
      <c r="D197" s="133" t="s">
        <v>125</v>
      </c>
      <c r="F197" s="134" t="s">
        <v>267</v>
      </c>
      <c r="L197" s="26"/>
      <c r="M197" s="135"/>
      <c r="T197" s="50"/>
      <c r="AT197" s="14" t="s">
        <v>125</v>
      </c>
      <c r="AU197" s="14" t="s">
        <v>79</v>
      </c>
    </row>
    <row r="198" spans="2:65" s="1" customFormat="1" x14ac:dyDescent="0.2">
      <c r="B198" s="26"/>
      <c r="D198" s="136" t="s">
        <v>127</v>
      </c>
      <c r="F198" s="137" t="s">
        <v>268</v>
      </c>
      <c r="L198" s="26"/>
      <c r="M198" s="135"/>
      <c r="T198" s="50"/>
      <c r="AT198" s="14" t="s">
        <v>127</v>
      </c>
      <c r="AU198" s="14" t="s">
        <v>79</v>
      </c>
    </row>
    <row r="199" spans="2:65" s="1" customFormat="1" ht="24.2" customHeight="1" x14ac:dyDescent="0.2">
      <c r="B199" s="120"/>
      <c r="C199" s="121" t="s">
        <v>269</v>
      </c>
      <c r="D199" s="121" t="s">
        <v>118</v>
      </c>
      <c r="E199" s="122" t="s">
        <v>270</v>
      </c>
      <c r="F199" s="123" t="s">
        <v>271</v>
      </c>
      <c r="G199" s="124" t="s">
        <v>214</v>
      </c>
      <c r="H199" s="125">
        <v>1</v>
      </c>
      <c r="I199" s="126"/>
      <c r="J199" s="126">
        <f>ROUND(I199*H199,2)</f>
        <v>0</v>
      </c>
      <c r="K199" s="123" t="s">
        <v>122</v>
      </c>
      <c r="L199" s="26"/>
      <c r="M199" s="127" t="s">
        <v>1</v>
      </c>
      <c r="N199" s="128" t="s">
        <v>37</v>
      </c>
      <c r="O199" s="129">
        <v>11.824999999999999</v>
      </c>
      <c r="P199" s="129">
        <f>O199*H199</f>
        <v>11.824999999999999</v>
      </c>
      <c r="Q199" s="129">
        <v>0</v>
      </c>
      <c r="R199" s="129">
        <f>Q199*H199</f>
        <v>0</v>
      </c>
      <c r="S199" s="129">
        <v>0</v>
      </c>
      <c r="T199" s="130">
        <f>S199*H199</f>
        <v>0</v>
      </c>
      <c r="AR199" s="131" t="s">
        <v>123</v>
      </c>
      <c r="AT199" s="131" t="s">
        <v>118</v>
      </c>
      <c r="AU199" s="131" t="s">
        <v>79</v>
      </c>
      <c r="AY199" s="14" t="s">
        <v>116</v>
      </c>
      <c r="BE199" s="132">
        <f>IF(N199="základní",J199,0)</f>
        <v>0</v>
      </c>
      <c r="BF199" s="132">
        <f>IF(N199="snížená",J199,0)</f>
        <v>0</v>
      </c>
      <c r="BG199" s="132">
        <f>IF(N199="zákl. přenesená",J199,0)</f>
        <v>0</v>
      </c>
      <c r="BH199" s="132">
        <f>IF(N199="sníž. přenesená",J199,0)</f>
        <v>0</v>
      </c>
      <c r="BI199" s="132">
        <f>IF(N199="nulová",J199,0)</f>
        <v>0</v>
      </c>
      <c r="BJ199" s="14" t="s">
        <v>77</v>
      </c>
      <c r="BK199" s="132">
        <f>ROUND(I199*H199,2)</f>
        <v>0</v>
      </c>
      <c r="BL199" s="14" t="s">
        <v>123</v>
      </c>
      <c r="BM199" s="131" t="s">
        <v>272</v>
      </c>
    </row>
    <row r="200" spans="2:65" s="1" customFormat="1" ht="29.25" x14ac:dyDescent="0.2">
      <c r="B200" s="26"/>
      <c r="D200" s="133" t="s">
        <v>125</v>
      </c>
      <c r="F200" s="134" t="s">
        <v>273</v>
      </c>
      <c r="L200" s="26"/>
      <c r="M200" s="135"/>
      <c r="T200" s="50"/>
      <c r="AT200" s="14" t="s">
        <v>125</v>
      </c>
      <c r="AU200" s="14" t="s">
        <v>79</v>
      </c>
    </row>
    <row r="201" spans="2:65" s="1" customFormat="1" x14ac:dyDescent="0.2">
      <c r="B201" s="26"/>
      <c r="D201" s="136" t="s">
        <v>127</v>
      </c>
      <c r="F201" s="137" t="s">
        <v>274</v>
      </c>
      <c r="L201" s="26"/>
      <c r="M201" s="135"/>
      <c r="T201" s="50"/>
      <c r="AT201" s="14" t="s">
        <v>127</v>
      </c>
      <c r="AU201" s="14" t="s">
        <v>79</v>
      </c>
    </row>
    <row r="202" spans="2:65" s="1" customFormat="1" ht="24.2" customHeight="1" x14ac:dyDescent="0.2">
      <c r="B202" s="120"/>
      <c r="C202" s="121" t="s">
        <v>7</v>
      </c>
      <c r="D202" s="121" t="s">
        <v>118</v>
      </c>
      <c r="E202" s="122" t="s">
        <v>275</v>
      </c>
      <c r="F202" s="123" t="s">
        <v>276</v>
      </c>
      <c r="G202" s="124" t="s">
        <v>214</v>
      </c>
      <c r="H202" s="125">
        <v>1</v>
      </c>
      <c r="I202" s="126"/>
      <c r="J202" s="126">
        <f>ROUND(I202*H202,2)</f>
        <v>0</v>
      </c>
      <c r="K202" s="123" t="s">
        <v>122</v>
      </c>
      <c r="L202" s="26"/>
      <c r="M202" s="127" t="s">
        <v>1</v>
      </c>
      <c r="N202" s="128" t="s">
        <v>37</v>
      </c>
      <c r="O202" s="129">
        <v>16.649999999999999</v>
      </c>
      <c r="P202" s="129">
        <f>O202*H202</f>
        <v>16.649999999999999</v>
      </c>
      <c r="Q202" s="129">
        <v>1.58E-3</v>
      </c>
      <c r="R202" s="129">
        <f>Q202*H202</f>
        <v>1.58E-3</v>
      </c>
      <c r="S202" s="129">
        <v>0</v>
      </c>
      <c r="T202" s="130">
        <f>S202*H202</f>
        <v>0</v>
      </c>
      <c r="AR202" s="131" t="s">
        <v>123</v>
      </c>
      <c r="AT202" s="131" t="s">
        <v>118</v>
      </c>
      <c r="AU202" s="131" t="s">
        <v>79</v>
      </c>
      <c r="AY202" s="14" t="s">
        <v>116</v>
      </c>
      <c r="BE202" s="132">
        <f>IF(N202="základní",J202,0)</f>
        <v>0</v>
      </c>
      <c r="BF202" s="132">
        <f>IF(N202="snížená",J202,0)</f>
        <v>0</v>
      </c>
      <c r="BG202" s="132">
        <f>IF(N202="zákl. přenesená",J202,0)</f>
        <v>0</v>
      </c>
      <c r="BH202" s="132">
        <f>IF(N202="sníž. přenesená",J202,0)</f>
        <v>0</v>
      </c>
      <c r="BI202" s="132">
        <f>IF(N202="nulová",J202,0)</f>
        <v>0</v>
      </c>
      <c r="BJ202" s="14" t="s">
        <v>77</v>
      </c>
      <c r="BK202" s="132">
        <f>ROUND(I202*H202,2)</f>
        <v>0</v>
      </c>
      <c r="BL202" s="14" t="s">
        <v>123</v>
      </c>
      <c r="BM202" s="131" t="s">
        <v>277</v>
      </c>
    </row>
    <row r="203" spans="2:65" s="1" customFormat="1" ht="29.25" x14ac:dyDescent="0.2">
      <c r="B203" s="26"/>
      <c r="D203" s="133" t="s">
        <v>125</v>
      </c>
      <c r="F203" s="134" t="s">
        <v>278</v>
      </c>
      <c r="L203" s="26"/>
      <c r="M203" s="135"/>
      <c r="T203" s="50"/>
      <c r="AT203" s="14" t="s">
        <v>125</v>
      </c>
      <c r="AU203" s="14" t="s">
        <v>79</v>
      </c>
    </row>
    <row r="204" spans="2:65" s="1" customFormat="1" x14ac:dyDescent="0.2">
      <c r="B204" s="26"/>
      <c r="D204" s="136" t="s">
        <v>127</v>
      </c>
      <c r="F204" s="137" t="s">
        <v>279</v>
      </c>
      <c r="L204" s="26"/>
      <c r="M204" s="135"/>
      <c r="T204" s="50"/>
      <c r="AT204" s="14" t="s">
        <v>127</v>
      </c>
      <c r="AU204" s="14" t="s">
        <v>79</v>
      </c>
    </row>
    <row r="205" spans="2:65" s="1" customFormat="1" ht="24.2" customHeight="1" x14ac:dyDescent="0.2">
      <c r="B205" s="120"/>
      <c r="C205" s="121" t="s">
        <v>280</v>
      </c>
      <c r="D205" s="121" t="s">
        <v>118</v>
      </c>
      <c r="E205" s="122" t="s">
        <v>281</v>
      </c>
      <c r="F205" s="123" t="s">
        <v>282</v>
      </c>
      <c r="G205" s="124" t="s">
        <v>214</v>
      </c>
      <c r="H205" s="125">
        <v>1</v>
      </c>
      <c r="I205" s="126"/>
      <c r="J205" s="126">
        <f>ROUND(I205*H205,2)</f>
        <v>0</v>
      </c>
      <c r="K205" s="123" t="s">
        <v>1</v>
      </c>
      <c r="L205" s="26"/>
      <c r="M205" s="127" t="s">
        <v>1</v>
      </c>
      <c r="N205" s="128" t="s">
        <v>37</v>
      </c>
      <c r="O205" s="129">
        <v>16.649999999999999</v>
      </c>
      <c r="P205" s="129">
        <f>O205*H205</f>
        <v>16.649999999999999</v>
      </c>
      <c r="Q205" s="129">
        <v>1.58E-3</v>
      </c>
      <c r="R205" s="129">
        <f>Q205*H205</f>
        <v>1.58E-3</v>
      </c>
      <c r="S205" s="129">
        <v>0</v>
      </c>
      <c r="T205" s="130">
        <f>S205*H205</f>
        <v>0</v>
      </c>
      <c r="AR205" s="131" t="s">
        <v>123</v>
      </c>
      <c r="AT205" s="131" t="s">
        <v>118</v>
      </c>
      <c r="AU205" s="131" t="s">
        <v>79</v>
      </c>
      <c r="AY205" s="14" t="s">
        <v>116</v>
      </c>
      <c r="BE205" s="132">
        <f>IF(N205="základní",J205,0)</f>
        <v>0</v>
      </c>
      <c r="BF205" s="132">
        <f>IF(N205="snížená",J205,0)</f>
        <v>0</v>
      </c>
      <c r="BG205" s="132">
        <f>IF(N205="zákl. přenesená",J205,0)</f>
        <v>0</v>
      </c>
      <c r="BH205" s="132">
        <f>IF(N205="sníž. přenesená",J205,0)</f>
        <v>0</v>
      </c>
      <c r="BI205" s="132">
        <f>IF(N205="nulová",J205,0)</f>
        <v>0</v>
      </c>
      <c r="BJ205" s="14" t="s">
        <v>77</v>
      </c>
      <c r="BK205" s="132">
        <f>ROUND(I205*H205,2)</f>
        <v>0</v>
      </c>
      <c r="BL205" s="14" t="s">
        <v>123</v>
      </c>
      <c r="BM205" s="131" t="s">
        <v>283</v>
      </c>
    </row>
    <row r="206" spans="2:65" s="1" customFormat="1" ht="33" customHeight="1" x14ac:dyDescent="0.2">
      <c r="B206" s="120"/>
      <c r="C206" s="121" t="s">
        <v>284</v>
      </c>
      <c r="D206" s="121" t="s">
        <v>118</v>
      </c>
      <c r="E206" s="122" t="s">
        <v>285</v>
      </c>
      <c r="F206" s="123" t="s">
        <v>286</v>
      </c>
      <c r="G206" s="124" t="s">
        <v>233</v>
      </c>
      <c r="H206" s="125">
        <v>1</v>
      </c>
      <c r="I206" s="126"/>
      <c r="J206" s="126">
        <f>ROUND(I206*H206,2)</f>
        <v>0</v>
      </c>
      <c r="K206" s="123" t="s">
        <v>122</v>
      </c>
      <c r="L206" s="26"/>
      <c r="M206" s="127" t="s">
        <v>1</v>
      </c>
      <c r="N206" s="128" t="s">
        <v>37</v>
      </c>
      <c r="O206" s="129">
        <v>1.24</v>
      </c>
      <c r="P206" s="129">
        <f>O206*H206</f>
        <v>1.24</v>
      </c>
      <c r="Q206" s="129">
        <v>2.0000000000000001E-4</v>
      </c>
      <c r="R206" s="129">
        <f>Q206*H206</f>
        <v>2.0000000000000001E-4</v>
      </c>
      <c r="S206" s="129">
        <v>0</v>
      </c>
      <c r="T206" s="130">
        <f>S206*H206</f>
        <v>0</v>
      </c>
      <c r="AR206" s="131" t="s">
        <v>123</v>
      </c>
      <c r="AT206" s="131" t="s">
        <v>118</v>
      </c>
      <c r="AU206" s="131" t="s">
        <v>79</v>
      </c>
      <c r="AY206" s="14" t="s">
        <v>116</v>
      </c>
      <c r="BE206" s="132">
        <f>IF(N206="základní",J206,0)</f>
        <v>0</v>
      </c>
      <c r="BF206" s="132">
        <f>IF(N206="snížená",J206,0)</f>
        <v>0</v>
      </c>
      <c r="BG206" s="132">
        <f>IF(N206="zákl. přenesená",J206,0)</f>
        <v>0</v>
      </c>
      <c r="BH206" s="132">
        <f>IF(N206="sníž. přenesená",J206,0)</f>
        <v>0</v>
      </c>
      <c r="BI206" s="132">
        <f>IF(N206="nulová",J206,0)</f>
        <v>0</v>
      </c>
      <c r="BJ206" s="14" t="s">
        <v>77</v>
      </c>
      <c r="BK206" s="132">
        <f>ROUND(I206*H206,2)</f>
        <v>0</v>
      </c>
      <c r="BL206" s="14" t="s">
        <v>123</v>
      </c>
      <c r="BM206" s="131" t="s">
        <v>287</v>
      </c>
    </row>
    <row r="207" spans="2:65" s="1" customFormat="1" ht="29.25" x14ac:dyDescent="0.2">
      <c r="B207" s="26"/>
      <c r="D207" s="133" t="s">
        <v>125</v>
      </c>
      <c r="F207" s="134" t="s">
        <v>288</v>
      </c>
      <c r="L207" s="26"/>
      <c r="M207" s="135"/>
      <c r="T207" s="50"/>
      <c r="AT207" s="14" t="s">
        <v>125</v>
      </c>
      <c r="AU207" s="14" t="s">
        <v>79</v>
      </c>
    </row>
    <row r="208" spans="2:65" s="1" customFormat="1" x14ac:dyDescent="0.2">
      <c r="B208" s="26"/>
      <c r="D208" s="136" t="s">
        <v>127</v>
      </c>
      <c r="F208" s="137" t="s">
        <v>289</v>
      </c>
      <c r="L208" s="26"/>
      <c r="M208" s="135"/>
      <c r="T208" s="50"/>
      <c r="AT208" s="14" t="s">
        <v>127</v>
      </c>
      <c r="AU208" s="14" t="s">
        <v>79</v>
      </c>
    </row>
    <row r="209" spans="2:65" s="1" customFormat="1" ht="33" customHeight="1" x14ac:dyDescent="0.2">
      <c r="B209" s="120"/>
      <c r="C209" s="121" t="s">
        <v>290</v>
      </c>
      <c r="D209" s="121" t="s">
        <v>118</v>
      </c>
      <c r="E209" s="122" t="s">
        <v>291</v>
      </c>
      <c r="F209" s="123" t="s">
        <v>292</v>
      </c>
      <c r="G209" s="124" t="s">
        <v>233</v>
      </c>
      <c r="H209" s="125">
        <v>1</v>
      </c>
      <c r="I209" s="126"/>
      <c r="J209" s="126">
        <f>ROUND(I209*H209,2)</f>
        <v>0</v>
      </c>
      <c r="K209" s="123" t="s">
        <v>122</v>
      </c>
      <c r="L209" s="26"/>
      <c r="M209" s="127" t="s">
        <v>1</v>
      </c>
      <c r="N209" s="128" t="s">
        <v>37</v>
      </c>
      <c r="O209" s="129">
        <v>2.911</v>
      </c>
      <c r="P209" s="129">
        <f>O209*H209</f>
        <v>2.911</v>
      </c>
      <c r="Q209" s="129">
        <v>4.6000000000000001E-4</v>
      </c>
      <c r="R209" s="129">
        <f>Q209*H209</f>
        <v>4.6000000000000001E-4</v>
      </c>
      <c r="S209" s="129">
        <v>0</v>
      </c>
      <c r="T209" s="130">
        <f>S209*H209</f>
        <v>0</v>
      </c>
      <c r="AR209" s="131" t="s">
        <v>123</v>
      </c>
      <c r="AT209" s="131" t="s">
        <v>118</v>
      </c>
      <c r="AU209" s="131" t="s">
        <v>79</v>
      </c>
      <c r="AY209" s="14" t="s">
        <v>116</v>
      </c>
      <c r="BE209" s="132">
        <f>IF(N209="základní",J209,0)</f>
        <v>0</v>
      </c>
      <c r="BF209" s="132">
        <f>IF(N209="snížená",J209,0)</f>
        <v>0</v>
      </c>
      <c r="BG209" s="132">
        <f>IF(N209="zákl. přenesená",J209,0)</f>
        <v>0</v>
      </c>
      <c r="BH209" s="132">
        <f>IF(N209="sníž. přenesená",J209,0)</f>
        <v>0</v>
      </c>
      <c r="BI209" s="132">
        <f>IF(N209="nulová",J209,0)</f>
        <v>0</v>
      </c>
      <c r="BJ209" s="14" t="s">
        <v>77</v>
      </c>
      <c r="BK209" s="132">
        <f>ROUND(I209*H209,2)</f>
        <v>0</v>
      </c>
      <c r="BL209" s="14" t="s">
        <v>123</v>
      </c>
      <c r="BM209" s="131" t="s">
        <v>293</v>
      </c>
    </row>
    <row r="210" spans="2:65" s="1" customFormat="1" ht="29.25" x14ac:dyDescent="0.2">
      <c r="B210" s="26"/>
      <c r="D210" s="133" t="s">
        <v>125</v>
      </c>
      <c r="F210" s="134" t="s">
        <v>294</v>
      </c>
      <c r="L210" s="26"/>
      <c r="M210" s="135"/>
      <c r="T210" s="50"/>
      <c r="AT210" s="14" t="s">
        <v>125</v>
      </c>
      <c r="AU210" s="14" t="s">
        <v>79</v>
      </c>
    </row>
    <row r="211" spans="2:65" s="1" customFormat="1" x14ac:dyDescent="0.2">
      <c r="B211" s="26"/>
      <c r="D211" s="136" t="s">
        <v>127</v>
      </c>
      <c r="F211" s="137" t="s">
        <v>295</v>
      </c>
      <c r="L211" s="26"/>
      <c r="M211" s="135"/>
      <c r="T211" s="50"/>
      <c r="AT211" s="14" t="s">
        <v>127</v>
      </c>
      <c r="AU211" s="14" t="s">
        <v>79</v>
      </c>
    </row>
    <row r="212" spans="2:65" s="1" customFormat="1" ht="33" customHeight="1" x14ac:dyDescent="0.2">
      <c r="B212" s="120"/>
      <c r="C212" s="121" t="s">
        <v>296</v>
      </c>
      <c r="D212" s="121" t="s">
        <v>118</v>
      </c>
      <c r="E212" s="122" t="s">
        <v>297</v>
      </c>
      <c r="F212" s="123" t="s">
        <v>298</v>
      </c>
      <c r="G212" s="124" t="s">
        <v>233</v>
      </c>
      <c r="H212" s="125">
        <v>1</v>
      </c>
      <c r="I212" s="126"/>
      <c r="J212" s="126">
        <f>ROUND(I212*H212,2)</f>
        <v>0</v>
      </c>
      <c r="K212" s="123" t="s">
        <v>122</v>
      </c>
      <c r="L212" s="26"/>
      <c r="M212" s="127" t="s">
        <v>1</v>
      </c>
      <c r="N212" s="128" t="s">
        <v>37</v>
      </c>
      <c r="O212" s="129">
        <v>4</v>
      </c>
      <c r="P212" s="129">
        <f>O212*H212</f>
        <v>4</v>
      </c>
      <c r="Q212" s="129">
        <v>6.7000000000000002E-4</v>
      </c>
      <c r="R212" s="129">
        <f>Q212*H212</f>
        <v>6.7000000000000002E-4</v>
      </c>
      <c r="S212" s="129">
        <v>0</v>
      </c>
      <c r="T212" s="130">
        <f>S212*H212</f>
        <v>0</v>
      </c>
      <c r="AR212" s="131" t="s">
        <v>123</v>
      </c>
      <c r="AT212" s="131" t="s">
        <v>118</v>
      </c>
      <c r="AU212" s="131" t="s">
        <v>79</v>
      </c>
      <c r="AY212" s="14" t="s">
        <v>116</v>
      </c>
      <c r="BE212" s="132">
        <f>IF(N212="základní",J212,0)</f>
        <v>0</v>
      </c>
      <c r="BF212" s="132">
        <f>IF(N212="snížená",J212,0)</f>
        <v>0</v>
      </c>
      <c r="BG212" s="132">
        <f>IF(N212="zákl. přenesená",J212,0)</f>
        <v>0</v>
      </c>
      <c r="BH212" s="132">
        <f>IF(N212="sníž. přenesená",J212,0)</f>
        <v>0</v>
      </c>
      <c r="BI212" s="132">
        <f>IF(N212="nulová",J212,0)</f>
        <v>0</v>
      </c>
      <c r="BJ212" s="14" t="s">
        <v>77</v>
      </c>
      <c r="BK212" s="132">
        <f>ROUND(I212*H212,2)</f>
        <v>0</v>
      </c>
      <c r="BL212" s="14" t="s">
        <v>123</v>
      </c>
      <c r="BM212" s="131" t="s">
        <v>299</v>
      </c>
    </row>
    <row r="213" spans="2:65" s="1" customFormat="1" ht="29.25" x14ac:dyDescent="0.2">
      <c r="B213" s="26"/>
      <c r="D213" s="133" t="s">
        <v>125</v>
      </c>
      <c r="F213" s="134" t="s">
        <v>300</v>
      </c>
      <c r="L213" s="26"/>
      <c r="M213" s="135"/>
      <c r="T213" s="50"/>
      <c r="AT213" s="14" t="s">
        <v>125</v>
      </c>
      <c r="AU213" s="14" t="s">
        <v>79</v>
      </c>
    </row>
    <row r="214" spans="2:65" s="1" customFormat="1" x14ac:dyDescent="0.2">
      <c r="B214" s="26"/>
      <c r="D214" s="136" t="s">
        <v>127</v>
      </c>
      <c r="F214" s="137" t="s">
        <v>301</v>
      </c>
      <c r="L214" s="26"/>
      <c r="M214" s="135"/>
      <c r="T214" s="50"/>
      <c r="AT214" s="14" t="s">
        <v>127</v>
      </c>
      <c r="AU214" s="14" t="s">
        <v>79</v>
      </c>
    </row>
    <row r="215" spans="2:65" s="1" customFormat="1" ht="33" customHeight="1" x14ac:dyDescent="0.2">
      <c r="B215" s="120"/>
      <c r="C215" s="121" t="s">
        <v>302</v>
      </c>
      <c r="D215" s="121" t="s">
        <v>118</v>
      </c>
      <c r="E215" s="122" t="s">
        <v>303</v>
      </c>
      <c r="F215" s="123" t="s">
        <v>304</v>
      </c>
      <c r="G215" s="124" t="s">
        <v>233</v>
      </c>
      <c r="H215" s="125">
        <v>1</v>
      </c>
      <c r="I215" s="126"/>
      <c r="J215" s="126">
        <f>ROUND(I215*H215,2)</f>
        <v>0</v>
      </c>
      <c r="K215" s="123" t="s">
        <v>122</v>
      </c>
      <c r="L215" s="26"/>
      <c r="M215" s="127" t="s">
        <v>1</v>
      </c>
      <c r="N215" s="128" t="s">
        <v>37</v>
      </c>
      <c r="O215" s="129">
        <v>4.4400000000000004</v>
      </c>
      <c r="P215" s="129">
        <f>O215*H215</f>
        <v>4.4400000000000004</v>
      </c>
      <c r="Q215" s="129">
        <v>7.5000000000000002E-4</v>
      </c>
      <c r="R215" s="129">
        <f>Q215*H215</f>
        <v>7.5000000000000002E-4</v>
      </c>
      <c r="S215" s="129">
        <v>0</v>
      </c>
      <c r="T215" s="130">
        <f>S215*H215</f>
        <v>0</v>
      </c>
      <c r="AR215" s="131" t="s">
        <v>123</v>
      </c>
      <c r="AT215" s="131" t="s">
        <v>118</v>
      </c>
      <c r="AU215" s="131" t="s">
        <v>79</v>
      </c>
      <c r="AY215" s="14" t="s">
        <v>116</v>
      </c>
      <c r="BE215" s="132">
        <f>IF(N215="základní",J215,0)</f>
        <v>0</v>
      </c>
      <c r="BF215" s="132">
        <f>IF(N215="snížená",J215,0)</f>
        <v>0</v>
      </c>
      <c r="BG215" s="132">
        <f>IF(N215="zákl. přenesená",J215,0)</f>
        <v>0</v>
      </c>
      <c r="BH215" s="132">
        <f>IF(N215="sníž. přenesená",J215,0)</f>
        <v>0</v>
      </c>
      <c r="BI215" s="132">
        <f>IF(N215="nulová",J215,0)</f>
        <v>0</v>
      </c>
      <c r="BJ215" s="14" t="s">
        <v>77</v>
      </c>
      <c r="BK215" s="132">
        <f>ROUND(I215*H215,2)</f>
        <v>0</v>
      </c>
      <c r="BL215" s="14" t="s">
        <v>123</v>
      </c>
      <c r="BM215" s="131" t="s">
        <v>305</v>
      </c>
    </row>
    <row r="216" spans="2:65" s="1" customFormat="1" ht="29.25" x14ac:dyDescent="0.2">
      <c r="B216" s="26"/>
      <c r="D216" s="133" t="s">
        <v>125</v>
      </c>
      <c r="F216" s="134" t="s">
        <v>306</v>
      </c>
      <c r="L216" s="26"/>
      <c r="M216" s="135"/>
      <c r="T216" s="50"/>
      <c r="AT216" s="14" t="s">
        <v>125</v>
      </c>
      <c r="AU216" s="14" t="s">
        <v>79</v>
      </c>
    </row>
    <row r="217" spans="2:65" s="1" customFormat="1" x14ac:dyDescent="0.2">
      <c r="B217" s="26"/>
      <c r="D217" s="136" t="s">
        <v>127</v>
      </c>
      <c r="F217" s="137" t="s">
        <v>307</v>
      </c>
      <c r="L217" s="26"/>
      <c r="M217" s="135"/>
      <c r="T217" s="50"/>
      <c r="AT217" s="14" t="s">
        <v>127</v>
      </c>
      <c r="AU217" s="14" t="s">
        <v>79</v>
      </c>
    </row>
    <row r="218" spans="2:65" s="1" customFormat="1" ht="37.700000000000003" customHeight="1" x14ac:dyDescent="0.2">
      <c r="B218" s="120"/>
      <c r="C218" s="121" t="s">
        <v>308</v>
      </c>
      <c r="D218" s="121" t="s">
        <v>118</v>
      </c>
      <c r="E218" s="122" t="s">
        <v>309</v>
      </c>
      <c r="F218" s="123" t="s">
        <v>310</v>
      </c>
      <c r="G218" s="124" t="s">
        <v>121</v>
      </c>
      <c r="H218" s="125">
        <v>1</v>
      </c>
      <c r="I218" s="126"/>
      <c r="J218" s="126">
        <f>ROUND(I218*H218,2)</f>
        <v>0</v>
      </c>
      <c r="K218" s="123" t="s">
        <v>122</v>
      </c>
      <c r="L218" s="26"/>
      <c r="M218" s="127" t="s">
        <v>1</v>
      </c>
      <c r="N218" s="128" t="s">
        <v>37</v>
      </c>
      <c r="O218" s="129">
        <v>1.125</v>
      </c>
      <c r="P218" s="129">
        <f>O218*H218</f>
        <v>1.125</v>
      </c>
      <c r="Q218" s="129">
        <v>2.8060000000000002E-2</v>
      </c>
      <c r="R218" s="129">
        <f>Q218*H218</f>
        <v>2.8060000000000002E-2</v>
      </c>
      <c r="S218" s="129">
        <v>0</v>
      </c>
      <c r="T218" s="130">
        <f>S218*H218</f>
        <v>0</v>
      </c>
      <c r="AR218" s="131" t="s">
        <v>123</v>
      </c>
      <c r="AT218" s="131" t="s">
        <v>118</v>
      </c>
      <c r="AU218" s="131" t="s">
        <v>79</v>
      </c>
      <c r="AY218" s="14" t="s">
        <v>116</v>
      </c>
      <c r="BE218" s="132">
        <f>IF(N218="základní",J218,0)</f>
        <v>0</v>
      </c>
      <c r="BF218" s="132">
        <f>IF(N218="snížená",J218,0)</f>
        <v>0</v>
      </c>
      <c r="BG218" s="132">
        <f>IF(N218="zákl. přenesená",J218,0)</f>
        <v>0</v>
      </c>
      <c r="BH218" s="132">
        <f>IF(N218="sníž. přenesená",J218,0)</f>
        <v>0</v>
      </c>
      <c r="BI218" s="132">
        <f>IF(N218="nulová",J218,0)</f>
        <v>0</v>
      </c>
      <c r="BJ218" s="14" t="s">
        <v>77</v>
      </c>
      <c r="BK218" s="132">
        <f>ROUND(I218*H218,2)</f>
        <v>0</v>
      </c>
      <c r="BL218" s="14" t="s">
        <v>123</v>
      </c>
      <c r="BM218" s="131" t="s">
        <v>311</v>
      </c>
    </row>
    <row r="219" spans="2:65" s="1" customFormat="1" ht="29.25" x14ac:dyDescent="0.2">
      <c r="B219" s="26"/>
      <c r="D219" s="133" t="s">
        <v>125</v>
      </c>
      <c r="F219" s="134" t="s">
        <v>312</v>
      </c>
      <c r="L219" s="26"/>
      <c r="M219" s="135"/>
      <c r="T219" s="50"/>
      <c r="AT219" s="14" t="s">
        <v>125</v>
      </c>
      <c r="AU219" s="14" t="s">
        <v>79</v>
      </c>
    </row>
    <row r="220" spans="2:65" s="1" customFormat="1" x14ac:dyDescent="0.2">
      <c r="B220" s="26"/>
      <c r="D220" s="136" t="s">
        <v>127</v>
      </c>
      <c r="F220" s="137" t="s">
        <v>313</v>
      </c>
      <c r="L220" s="26"/>
      <c r="M220" s="135"/>
      <c r="T220" s="50"/>
      <c r="AT220" s="14" t="s">
        <v>127</v>
      </c>
      <c r="AU220" s="14" t="s">
        <v>79</v>
      </c>
    </row>
    <row r="221" spans="2:65" s="1" customFormat="1" ht="37.700000000000003" customHeight="1" x14ac:dyDescent="0.2">
      <c r="B221" s="120"/>
      <c r="C221" s="121" t="s">
        <v>314</v>
      </c>
      <c r="D221" s="121" t="s">
        <v>118</v>
      </c>
      <c r="E221" s="122" t="s">
        <v>309</v>
      </c>
      <c r="F221" s="123" t="s">
        <v>310</v>
      </c>
      <c r="G221" s="124" t="s">
        <v>121</v>
      </c>
      <c r="H221" s="125">
        <v>1</v>
      </c>
      <c r="I221" s="126"/>
      <c r="J221" s="126">
        <f>ROUND(I221*H221,2)</f>
        <v>0</v>
      </c>
      <c r="K221" s="123" t="s">
        <v>122</v>
      </c>
      <c r="L221" s="26"/>
      <c r="M221" s="127" t="s">
        <v>1</v>
      </c>
      <c r="N221" s="128" t="s">
        <v>37</v>
      </c>
      <c r="O221" s="129">
        <v>1.125</v>
      </c>
      <c r="P221" s="129">
        <f>O221*H221</f>
        <v>1.125</v>
      </c>
      <c r="Q221" s="129">
        <v>2.8060000000000002E-2</v>
      </c>
      <c r="R221" s="129">
        <f>Q221*H221</f>
        <v>2.8060000000000002E-2</v>
      </c>
      <c r="S221" s="129">
        <v>0</v>
      </c>
      <c r="T221" s="130">
        <f>S221*H221</f>
        <v>0</v>
      </c>
      <c r="AR221" s="131" t="s">
        <v>123</v>
      </c>
      <c r="AT221" s="131" t="s">
        <v>118</v>
      </c>
      <c r="AU221" s="131" t="s">
        <v>79</v>
      </c>
      <c r="AY221" s="14" t="s">
        <v>116</v>
      </c>
      <c r="BE221" s="132">
        <f>IF(N221="základní",J221,0)</f>
        <v>0</v>
      </c>
      <c r="BF221" s="132">
        <f>IF(N221="snížená",J221,0)</f>
        <v>0</v>
      </c>
      <c r="BG221" s="132">
        <f>IF(N221="zákl. přenesená",J221,0)</f>
        <v>0</v>
      </c>
      <c r="BH221" s="132">
        <f>IF(N221="sníž. přenesená",J221,0)</f>
        <v>0</v>
      </c>
      <c r="BI221" s="132">
        <f>IF(N221="nulová",J221,0)</f>
        <v>0</v>
      </c>
      <c r="BJ221" s="14" t="s">
        <v>77</v>
      </c>
      <c r="BK221" s="132">
        <f>ROUND(I221*H221,2)</f>
        <v>0</v>
      </c>
      <c r="BL221" s="14" t="s">
        <v>123</v>
      </c>
      <c r="BM221" s="131" t="s">
        <v>315</v>
      </c>
    </row>
    <row r="222" spans="2:65" s="1" customFormat="1" ht="29.25" x14ac:dyDescent="0.2">
      <c r="B222" s="26"/>
      <c r="D222" s="133" t="s">
        <v>125</v>
      </c>
      <c r="F222" s="134" t="s">
        <v>312</v>
      </c>
      <c r="L222" s="26"/>
      <c r="M222" s="135"/>
      <c r="T222" s="50"/>
      <c r="AT222" s="14" t="s">
        <v>125</v>
      </c>
      <c r="AU222" s="14" t="s">
        <v>79</v>
      </c>
    </row>
    <row r="223" spans="2:65" s="1" customFormat="1" x14ac:dyDescent="0.2">
      <c r="B223" s="26"/>
      <c r="D223" s="136" t="s">
        <v>127</v>
      </c>
      <c r="F223" s="137" t="s">
        <v>313</v>
      </c>
      <c r="L223" s="26"/>
      <c r="M223" s="135"/>
      <c r="T223" s="50"/>
      <c r="AT223" s="14" t="s">
        <v>127</v>
      </c>
      <c r="AU223" s="14" t="s">
        <v>79</v>
      </c>
    </row>
    <row r="224" spans="2:65" s="1" customFormat="1" ht="37.700000000000003" customHeight="1" x14ac:dyDescent="0.2">
      <c r="B224" s="120"/>
      <c r="C224" s="121" t="s">
        <v>316</v>
      </c>
      <c r="D224" s="121" t="s">
        <v>118</v>
      </c>
      <c r="E224" s="122" t="s">
        <v>317</v>
      </c>
      <c r="F224" s="123" t="s">
        <v>318</v>
      </c>
      <c r="G224" s="124" t="s">
        <v>121</v>
      </c>
      <c r="H224" s="125">
        <v>1</v>
      </c>
      <c r="I224" s="126"/>
      <c r="J224" s="126">
        <f>ROUND(I224*H224,2)</f>
        <v>0</v>
      </c>
      <c r="K224" s="123" t="s">
        <v>122</v>
      </c>
      <c r="L224" s="26"/>
      <c r="M224" s="127" t="s">
        <v>1</v>
      </c>
      <c r="N224" s="128" t="s">
        <v>37</v>
      </c>
      <c r="O224" s="129">
        <v>1.6839999999999999</v>
      </c>
      <c r="P224" s="129">
        <f>O224*H224</f>
        <v>1.6839999999999999</v>
      </c>
      <c r="Q224" s="129">
        <v>4.5760000000000002E-2</v>
      </c>
      <c r="R224" s="129">
        <f>Q224*H224</f>
        <v>4.5760000000000002E-2</v>
      </c>
      <c r="S224" s="129">
        <v>0</v>
      </c>
      <c r="T224" s="130">
        <f>S224*H224</f>
        <v>0</v>
      </c>
      <c r="AR224" s="131" t="s">
        <v>123</v>
      </c>
      <c r="AT224" s="131" t="s">
        <v>118</v>
      </c>
      <c r="AU224" s="131" t="s">
        <v>79</v>
      </c>
      <c r="AY224" s="14" t="s">
        <v>116</v>
      </c>
      <c r="BE224" s="132">
        <f>IF(N224="základní",J224,0)</f>
        <v>0</v>
      </c>
      <c r="BF224" s="132">
        <f>IF(N224="snížená",J224,0)</f>
        <v>0</v>
      </c>
      <c r="BG224" s="132">
        <f>IF(N224="zákl. přenesená",J224,0)</f>
        <v>0</v>
      </c>
      <c r="BH224" s="132">
        <f>IF(N224="sníž. přenesená",J224,0)</f>
        <v>0</v>
      </c>
      <c r="BI224" s="132">
        <f>IF(N224="nulová",J224,0)</f>
        <v>0</v>
      </c>
      <c r="BJ224" s="14" t="s">
        <v>77</v>
      </c>
      <c r="BK224" s="132">
        <f>ROUND(I224*H224,2)</f>
        <v>0</v>
      </c>
      <c r="BL224" s="14" t="s">
        <v>123</v>
      </c>
      <c r="BM224" s="131" t="s">
        <v>319</v>
      </c>
    </row>
    <row r="225" spans="2:65" s="1" customFormat="1" ht="29.25" x14ac:dyDescent="0.2">
      <c r="B225" s="26"/>
      <c r="D225" s="133" t="s">
        <v>125</v>
      </c>
      <c r="F225" s="134" t="s">
        <v>320</v>
      </c>
      <c r="L225" s="26"/>
      <c r="M225" s="135"/>
      <c r="T225" s="50"/>
      <c r="AT225" s="14" t="s">
        <v>125</v>
      </c>
      <c r="AU225" s="14" t="s">
        <v>79</v>
      </c>
    </row>
    <row r="226" spans="2:65" s="1" customFormat="1" x14ac:dyDescent="0.2">
      <c r="B226" s="26"/>
      <c r="D226" s="136" t="s">
        <v>127</v>
      </c>
      <c r="F226" s="137" t="s">
        <v>321</v>
      </c>
      <c r="L226" s="26"/>
      <c r="M226" s="135"/>
      <c r="T226" s="50"/>
      <c r="AT226" s="14" t="s">
        <v>127</v>
      </c>
      <c r="AU226" s="14" t="s">
        <v>79</v>
      </c>
    </row>
    <row r="227" spans="2:65" s="1" customFormat="1" ht="37.700000000000003" customHeight="1" x14ac:dyDescent="0.2">
      <c r="B227" s="120"/>
      <c r="C227" s="121" t="s">
        <v>322</v>
      </c>
      <c r="D227" s="121" t="s">
        <v>118</v>
      </c>
      <c r="E227" s="122" t="s">
        <v>317</v>
      </c>
      <c r="F227" s="123" t="s">
        <v>318</v>
      </c>
      <c r="G227" s="124" t="s">
        <v>121</v>
      </c>
      <c r="H227" s="125">
        <v>1</v>
      </c>
      <c r="I227" s="126"/>
      <c r="J227" s="126">
        <f>ROUND(I227*H227,2)</f>
        <v>0</v>
      </c>
      <c r="K227" s="123" t="s">
        <v>122</v>
      </c>
      <c r="L227" s="26"/>
      <c r="M227" s="127" t="s">
        <v>1</v>
      </c>
      <c r="N227" s="128" t="s">
        <v>37</v>
      </c>
      <c r="O227" s="129">
        <v>1.6839999999999999</v>
      </c>
      <c r="P227" s="129">
        <f>O227*H227</f>
        <v>1.6839999999999999</v>
      </c>
      <c r="Q227" s="129">
        <v>4.5760000000000002E-2</v>
      </c>
      <c r="R227" s="129">
        <f>Q227*H227</f>
        <v>4.5760000000000002E-2</v>
      </c>
      <c r="S227" s="129">
        <v>0</v>
      </c>
      <c r="T227" s="130">
        <f>S227*H227</f>
        <v>0</v>
      </c>
      <c r="AR227" s="131" t="s">
        <v>123</v>
      </c>
      <c r="AT227" s="131" t="s">
        <v>118</v>
      </c>
      <c r="AU227" s="131" t="s">
        <v>79</v>
      </c>
      <c r="AY227" s="14" t="s">
        <v>116</v>
      </c>
      <c r="BE227" s="132">
        <f>IF(N227="základní",J227,0)</f>
        <v>0</v>
      </c>
      <c r="BF227" s="132">
        <f>IF(N227="snížená",J227,0)</f>
        <v>0</v>
      </c>
      <c r="BG227" s="132">
        <f>IF(N227="zákl. přenesená",J227,0)</f>
        <v>0</v>
      </c>
      <c r="BH227" s="132">
        <f>IF(N227="sníž. přenesená",J227,0)</f>
        <v>0</v>
      </c>
      <c r="BI227" s="132">
        <f>IF(N227="nulová",J227,0)</f>
        <v>0</v>
      </c>
      <c r="BJ227" s="14" t="s">
        <v>77</v>
      </c>
      <c r="BK227" s="132">
        <f>ROUND(I227*H227,2)</f>
        <v>0</v>
      </c>
      <c r="BL227" s="14" t="s">
        <v>123</v>
      </c>
      <c r="BM227" s="131" t="s">
        <v>323</v>
      </c>
    </row>
    <row r="228" spans="2:65" s="1" customFormat="1" ht="29.25" x14ac:dyDescent="0.2">
      <c r="B228" s="26"/>
      <c r="D228" s="133" t="s">
        <v>125</v>
      </c>
      <c r="F228" s="134" t="s">
        <v>320</v>
      </c>
      <c r="L228" s="26"/>
      <c r="M228" s="135"/>
      <c r="T228" s="50"/>
      <c r="AT228" s="14" t="s">
        <v>125</v>
      </c>
      <c r="AU228" s="14" t="s">
        <v>79</v>
      </c>
    </row>
    <row r="229" spans="2:65" s="1" customFormat="1" x14ac:dyDescent="0.2">
      <c r="B229" s="26"/>
      <c r="D229" s="136" t="s">
        <v>127</v>
      </c>
      <c r="F229" s="137" t="s">
        <v>321</v>
      </c>
      <c r="L229" s="26"/>
      <c r="M229" s="135"/>
      <c r="T229" s="50"/>
      <c r="AT229" s="14" t="s">
        <v>127</v>
      </c>
      <c r="AU229" s="14" t="s">
        <v>79</v>
      </c>
    </row>
    <row r="230" spans="2:65" s="1" customFormat="1" ht="37.700000000000003" customHeight="1" x14ac:dyDescent="0.2">
      <c r="B230" s="120"/>
      <c r="C230" s="121" t="s">
        <v>324</v>
      </c>
      <c r="D230" s="121" t="s">
        <v>118</v>
      </c>
      <c r="E230" s="122" t="s">
        <v>325</v>
      </c>
      <c r="F230" s="123" t="s">
        <v>326</v>
      </c>
      <c r="G230" s="124" t="s">
        <v>121</v>
      </c>
      <c r="H230" s="125">
        <v>1</v>
      </c>
      <c r="I230" s="126"/>
      <c r="J230" s="126">
        <f>ROUND(I230*H230,2)</f>
        <v>0</v>
      </c>
      <c r="K230" s="123" t="s">
        <v>1</v>
      </c>
      <c r="L230" s="26"/>
      <c r="M230" s="127" t="s">
        <v>1</v>
      </c>
      <c r="N230" s="128" t="s">
        <v>37</v>
      </c>
      <c r="O230" s="129">
        <v>1.6839999999999999</v>
      </c>
      <c r="P230" s="129">
        <f>O230*H230</f>
        <v>1.6839999999999999</v>
      </c>
      <c r="Q230" s="129">
        <v>4.5760000000000002E-2</v>
      </c>
      <c r="R230" s="129">
        <f>Q230*H230</f>
        <v>4.5760000000000002E-2</v>
      </c>
      <c r="S230" s="129">
        <v>0</v>
      </c>
      <c r="T230" s="130">
        <f>S230*H230</f>
        <v>0</v>
      </c>
      <c r="AR230" s="131" t="s">
        <v>123</v>
      </c>
      <c r="AT230" s="131" t="s">
        <v>118</v>
      </c>
      <c r="AU230" s="131" t="s">
        <v>79</v>
      </c>
      <c r="AY230" s="14" t="s">
        <v>116</v>
      </c>
      <c r="BE230" s="132">
        <f>IF(N230="základní",J230,0)</f>
        <v>0</v>
      </c>
      <c r="BF230" s="132">
        <f>IF(N230="snížená",J230,0)</f>
        <v>0</v>
      </c>
      <c r="BG230" s="132">
        <f>IF(N230="zákl. přenesená",J230,0)</f>
        <v>0</v>
      </c>
      <c r="BH230" s="132">
        <f>IF(N230="sníž. přenesená",J230,0)</f>
        <v>0</v>
      </c>
      <c r="BI230" s="132">
        <f>IF(N230="nulová",J230,0)</f>
        <v>0</v>
      </c>
      <c r="BJ230" s="14" t="s">
        <v>77</v>
      </c>
      <c r="BK230" s="132">
        <f>ROUND(I230*H230,2)</f>
        <v>0</v>
      </c>
      <c r="BL230" s="14" t="s">
        <v>123</v>
      </c>
      <c r="BM230" s="131" t="s">
        <v>327</v>
      </c>
    </row>
    <row r="231" spans="2:65" s="1" customFormat="1" ht="37.700000000000003" customHeight="1" x14ac:dyDescent="0.2">
      <c r="B231" s="120"/>
      <c r="C231" s="121" t="s">
        <v>328</v>
      </c>
      <c r="D231" s="121" t="s">
        <v>118</v>
      </c>
      <c r="E231" s="122" t="s">
        <v>329</v>
      </c>
      <c r="F231" s="123" t="s">
        <v>330</v>
      </c>
      <c r="G231" s="124" t="s">
        <v>121</v>
      </c>
      <c r="H231" s="125">
        <v>1</v>
      </c>
      <c r="I231" s="126"/>
      <c r="J231" s="126">
        <f>ROUND(I231*H231,2)</f>
        <v>0</v>
      </c>
      <c r="K231" s="123" t="s">
        <v>122</v>
      </c>
      <c r="L231" s="26"/>
      <c r="M231" s="127" t="s">
        <v>1</v>
      </c>
      <c r="N231" s="128" t="s">
        <v>37</v>
      </c>
      <c r="O231" s="129">
        <v>2.2130000000000001</v>
      </c>
      <c r="P231" s="129">
        <f>O231*H231</f>
        <v>2.2130000000000001</v>
      </c>
      <c r="Q231" s="129">
        <v>5.5640000000000002E-2</v>
      </c>
      <c r="R231" s="129">
        <f>Q231*H231</f>
        <v>5.5640000000000002E-2</v>
      </c>
      <c r="S231" s="129">
        <v>0</v>
      </c>
      <c r="T231" s="130">
        <f>S231*H231</f>
        <v>0</v>
      </c>
      <c r="AR231" s="131" t="s">
        <v>123</v>
      </c>
      <c r="AT231" s="131" t="s">
        <v>118</v>
      </c>
      <c r="AU231" s="131" t="s">
        <v>79</v>
      </c>
      <c r="AY231" s="14" t="s">
        <v>116</v>
      </c>
      <c r="BE231" s="132">
        <f>IF(N231="základní",J231,0)</f>
        <v>0</v>
      </c>
      <c r="BF231" s="132">
        <f>IF(N231="snížená",J231,0)</f>
        <v>0</v>
      </c>
      <c r="BG231" s="132">
        <f>IF(N231="zákl. přenesená",J231,0)</f>
        <v>0</v>
      </c>
      <c r="BH231" s="132">
        <f>IF(N231="sníž. přenesená",J231,0)</f>
        <v>0</v>
      </c>
      <c r="BI231" s="132">
        <f>IF(N231="nulová",J231,0)</f>
        <v>0</v>
      </c>
      <c r="BJ231" s="14" t="s">
        <v>77</v>
      </c>
      <c r="BK231" s="132">
        <f>ROUND(I231*H231,2)</f>
        <v>0</v>
      </c>
      <c r="BL231" s="14" t="s">
        <v>123</v>
      </c>
      <c r="BM231" s="131" t="s">
        <v>331</v>
      </c>
    </row>
    <row r="232" spans="2:65" s="1" customFormat="1" ht="29.25" x14ac:dyDescent="0.2">
      <c r="B232" s="26"/>
      <c r="D232" s="133" t="s">
        <v>125</v>
      </c>
      <c r="F232" s="134" t="s">
        <v>332</v>
      </c>
      <c r="L232" s="26"/>
      <c r="M232" s="135"/>
      <c r="T232" s="50"/>
      <c r="AT232" s="14" t="s">
        <v>125</v>
      </c>
      <c r="AU232" s="14" t="s">
        <v>79</v>
      </c>
    </row>
    <row r="233" spans="2:65" s="1" customFormat="1" x14ac:dyDescent="0.2">
      <c r="B233" s="26"/>
      <c r="D233" s="136" t="s">
        <v>127</v>
      </c>
      <c r="F233" s="137" t="s">
        <v>333</v>
      </c>
      <c r="L233" s="26"/>
      <c r="M233" s="135"/>
      <c r="T233" s="50"/>
      <c r="AT233" s="14" t="s">
        <v>127</v>
      </c>
      <c r="AU233" s="14" t="s">
        <v>79</v>
      </c>
    </row>
    <row r="234" spans="2:65" s="1" customFormat="1" ht="37.700000000000003" customHeight="1" x14ac:dyDescent="0.2">
      <c r="B234" s="120"/>
      <c r="C234" s="121" t="s">
        <v>334</v>
      </c>
      <c r="D234" s="121" t="s">
        <v>118</v>
      </c>
      <c r="E234" s="122" t="s">
        <v>335</v>
      </c>
      <c r="F234" s="123" t="s">
        <v>336</v>
      </c>
      <c r="G234" s="124" t="s">
        <v>121</v>
      </c>
      <c r="H234" s="125">
        <v>1</v>
      </c>
      <c r="I234" s="126"/>
      <c r="J234" s="126">
        <f>ROUND(I234*H234,2)</f>
        <v>0</v>
      </c>
      <c r="K234" s="123" t="s">
        <v>1</v>
      </c>
      <c r="L234" s="26"/>
      <c r="M234" s="127" t="s">
        <v>1</v>
      </c>
      <c r="N234" s="128" t="s">
        <v>37</v>
      </c>
      <c r="O234" s="129">
        <v>2.2130000000000001</v>
      </c>
      <c r="P234" s="129">
        <f>O234*H234</f>
        <v>2.2130000000000001</v>
      </c>
      <c r="Q234" s="129">
        <v>5.5640000000000002E-2</v>
      </c>
      <c r="R234" s="129">
        <f>Q234*H234</f>
        <v>5.5640000000000002E-2</v>
      </c>
      <c r="S234" s="129">
        <v>0</v>
      </c>
      <c r="T234" s="130">
        <f>S234*H234</f>
        <v>0</v>
      </c>
      <c r="AR234" s="131" t="s">
        <v>123</v>
      </c>
      <c r="AT234" s="131" t="s">
        <v>118</v>
      </c>
      <c r="AU234" s="131" t="s">
        <v>79</v>
      </c>
      <c r="AY234" s="14" t="s">
        <v>116</v>
      </c>
      <c r="BE234" s="132">
        <f>IF(N234="základní",J234,0)</f>
        <v>0</v>
      </c>
      <c r="BF234" s="132">
        <f>IF(N234="snížená",J234,0)</f>
        <v>0</v>
      </c>
      <c r="BG234" s="132">
        <f>IF(N234="zákl. přenesená",J234,0)</f>
        <v>0</v>
      </c>
      <c r="BH234" s="132">
        <f>IF(N234="sníž. přenesená",J234,0)</f>
        <v>0</v>
      </c>
      <c r="BI234" s="132">
        <f>IF(N234="nulová",J234,0)</f>
        <v>0</v>
      </c>
      <c r="BJ234" s="14" t="s">
        <v>77</v>
      </c>
      <c r="BK234" s="132">
        <f>ROUND(I234*H234,2)</f>
        <v>0</v>
      </c>
      <c r="BL234" s="14" t="s">
        <v>123</v>
      </c>
      <c r="BM234" s="131" t="s">
        <v>337</v>
      </c>
    </row>
    <row r="235" spans="2:65" s="1" customFormat="1" ht="24.2" customHeight="1" x14ac:dyDescent="0.2">
      <c r="B235" s="120"/>
      <c r="C235" s="121" t="s">
        <v>338</v>
      </c>
      <c r="D235" s="121" t="s">
        <v>118</v>
      </c>
      <c r="E235" s="122" t="s">
        <v>339</v>
      </c>
      <c r="F235" s="123" t="s">
        <v>340</v>
      </c>
      <c r="G235" s="124" t="s">
        <v>121</v>
      </c>
      <c r="H235" s="125">
        <v>1</v>
      </c>
      <c r="I235" s="126"/>
      <c r="J235" s="126">
        <f>ROUND(I235*H235,2)</f>
        <v>0</v>
      </c>
      <c r="K235" s="123" t="s">
        <v>122</v>
      </c>
      <c r="L235" s="26"/>
      <c r="M235" s="127" t="s">
        <v>1</v>
      </c>
      <c r="N235" s="128" t="s">
        <v>37</v>
      </c>
      <c r="O235" s="129">
        <v>9</v>
      </c>
      <c r="P235" s="129">
        <f>O235*H235</f>
        <v>9</v>
      </c>
      <c r="Q235" s="129">
        <v>0</v>
      </c>
      <c r="R235" s="129">
        <f>Q235*H235</f>
        <v>0</v>
      </c>
      <c r="S235" s="129">
        <v>0</v>
      </c>
      <c r="T235" s="130">
        <f>S235*H235</f>
        <v>0</v>
      </c>
      <c r="AR235" s="131" t="s">
        <v>123</v>
      </c>
      <c r="AT235" s="131" t="s">
        <v>118</v>
      </c>
      <c r="AU235" s="131" t="s">
        <v>79</v>
      </c>
      <c r="AY235" s="14" t="s">
        <v>116</v>
      </c>
      <c r="BE235" s="132">
        <f>IF(N235="základní",J235,0)</f>
        <v>0</v>
      </c>
      <c r="BF235" s="132">
        <f>IF(N235="snížená",J235,0)</f>
        <v>0</v>
      </c>
      <c r="BG235" s="132">
        <f>IF(N235="zákl. přenesená",J235,0)</f>
        <v>0</v>
      </c>
      <c r="BH235" s="132">
        <f>IF(N235="sníž. přenesená",J235,0)</f>
        <v>0</v>
      </c>
      <c r="BI235" s="132">
        <f>IF(N235="nulová",J235,0)</f>
        <v>0</v>
      </c>
      <c r="BJ235" s="14" t="s">
        <v>77</v>
      </c>
      <c r="BK235" s="132">
        <f>ROUND(I235*H235,2)</f>
        <v>0</v>
      </c>
      <c r="BL235" s="14" t="s">
        <v>123</v>
      </c>
      <c r="BM235" s="131" t="s">
        <v>341</v>
      </c>
    </row>
    <row r="236" spans="2:65" s="1" customFormat="1" ht="29.25" x14ac:dyDescent="0.2">
      <c r="B236" s="26"/>
      <c r="D236" s="133" t="s">
        <v>125</v>
      </c>
      <c r="F236" s="134" t="s">
        <v>342</v>
      </c>
      <c r="L236" s="26"/>
      <c r="M236" s="135"/>
      <c r="T236" s="50"/>
      <c r="AT236" s="14" t="s">
        <v>125</v>
      </c>
      <c r="AU236" s="14" t="s">
        <v>79</v>
      </c>
    </row>
    <row r="237" spans="2:65" s="1" customFormat="1" x14ac:dyDescent="0.2">
      <c r="B237" s="26"/>
      <c r="D237" s="136" t="s">
        <v>127</v>
      </c>
      <c r="F237" s="137" t="s">
        <v>343</v>
      </c>
      <c r="L237" s="26"/>
      <c r="M237" s="135"/>
      <c r="T237" s="50"/>
      <c r="AT237" s="14" t="s">
        <v>127</v>
      </c>
      <c r="AU237" s="14" t="s">
        <v>79</v>
      </c>
    </row>
    <row r="238" spans="2:65" s="1" customFormat="1" ht="33" customHeight="1" x14ac:dyDescent="0.2">
      <c r="B238" s="120"/>
      <c r="C238" s="121" t="s">
        <v>344</v>
      </c>
      <c r="D238" s="121" t="s">
        <v>118</v>
      </c>
      <c r="E238" s="122" t="s">
        <v>345</v>
      </c>
      <c r="F238" s="123" t="s">
        <v>346</v>
      </c>
      <c r="G238" s="124" t="s">
        <v>121</v>
      </c>
      <c r="H238" s="125">
        <v>1</v>
      </c>
      <c r="I238" s="126"/>
      <c r="J238" s="126">
        <f>ROUND(I238*H238,2)</f>
        <v>0</v>
      </c>
      <c r="K238" s="123" t="s">
        <v>1</v>
      </c>
      <c r="L238" s="26"/>
      <c r="M238" s="127" t="s">
        <v>1</v>
      </c>
      <c r="N238" s="128" t="s">
        <v>37</v>
      </c>
      <c r="O238" s="129">
        <v>1.7789999999999999</v>
      </c>
      <c r="P238" s="129">
        <f>O238*H238</f>
        <v>1.7789999999999999</v>
      </c>
      <c r="Q238" s="129">
        <v>2.64E-2</v>
      </c>
      <c r="R238" s="129">
        <f>Q238*H238</f>
        <v>2.64E-2</v>
      </c>
      <c r="S238" s="129">
        <v>0</v>
      </c>
      <c r="T238" s="130">
        <f>S238*H238</f>
        <v>0</v>
      </c>
      <c r="AR238" s="131" t="s">
        <v>123</v>
      </c>
      <c r="AT238" s="131" t="s">
        <v>118</v>
      </c>
      <c r="AU238" s="131" t="s">
        <v>79</v>
      </c>
      <c r="AY238" s="14" t="s">
        <v>116</v>
      </c>
      <c r="BE238" s="132">
        <f>IF(N238="základní",J238,0)</f>
        <v>0</v>
      </c>
      <c r="BF238" s="132">
        <f>IF(N238="snížená",J238,0)</f>
        <v>0</v>
      </c>
      <c r="BG238" s="132">
        <f>IF(N238="zákl. přenesená",J238,0)</f>
        <v>0</v>
      </c>
      <c r="BH238" s="132">
        <f>IF(N238="sníž. přenesená",J238,0)</f>
        <v>0</v>
      </c>
      <c r="BI238" s="132">
        <f>IF(N238="nulová",J238,0)</f>
        <v>0</v>
      </c>
      <c r="BJ238" s="14" t="s">
        <v>77</v>
      </c>
      <c r="BK238" s="132">
        <f>ROUND(I238*H238,2)</f>
        <v>0</v>
      </c>
      <c r="BL238" s="14" t="s">
        <v>123</v>
      </c>
      <c r="BM238" s="131" t="s">
        <v>347</v>
      </c>
    </row>
    <row r="239" spans="2:65" s="1" customFormat="1" ht="33" customHeight="1" x14ac:dyDescent="0.2">
      <c r="B239" s="120"/>
      <c r="C239" s="121" t="s">
        <v>349</v>
      </c>
      <c r="D239" s="121" t="s">
        <v>118</v>
      </c>
      <c r="E239" s="122" t="s">
        <v>350</v>
      </c>
      <c r="F239" s="123" t="s">
        <v>351</v>
      </c>
      <c r="G239" s="124" t="s">
        <v>121</v>
      </c>
      <c r="H239" s="125">
        <v>1</v>
      </c>
      <c r="I239" s="126"/>
      <c r="J239" s="126">
        <f>ROUND(I239*H239,2)</f>
        <v>0</v>
      </c>
      <c r="K239" s="123" t="s">
        <v>122</v>
      </c>
      <c r="L239" s="26"/>
      <c r="M239" s="127" t="s">
        <v>1</v>
      </c>
      <c r="N239" s="128" t="s">
        <v>37</v>
      </c>
      <c r="O239" s="129">
        <v>1.7789999999999999</v>
      </c>
      <c r="P239" s="129">
        <f>O239*H239</f>
        <v>1.7789999999999999</v>
      </c>
      <c r="Q239" s="129">
        <v>2.64E-2</v>
      </c>
      <c r="R239" s="129">
        <f>Q239*H239</f>
        <v>2.64E-2</v>
      </c>
      <c r="S239" s="129">
        <v>0</v>
      </c>
      <c r="T239" s="130">
        <f>S239*H239</f>
        <v>0</v>
      </c>
      <c r="AR239" s="131" t="s">
        <v>123</v>
      </c>
      <c r="AT239" s="131" t="s">
        <v>118</v>
      </c>
      <c r="AU239" s="131" t="s">
        <v>79</v>
      </c>
      <c r="AY239" s="14" t="s">
        <v>116</v>
      </c>
      <c r="BE239" s="132">
        <f>IF(N239="základní",J239,0)</f>
        <v>0</v>
      </c>
      <c r="BF239" s="132">
        <f>IF(N239="snížená",J239,0)</f>
        <v>0</v>
      </c>
      <c r="BG239" s="132">
        <f>IF(N239="zákl. přenesená",J239,0)</f>
        <v>0</v>
      </c>
      <c r="BH239" s="132">
        <f>IF(N239="sníž. přenesená",J239,0)</f>
        <v>0</v>
      </c>
      <c r="BI239" s="132">
        <f>IF(N239="nulová",J239,0)</f>
        <v>0</v>
      </c>
      <c r="BJ239" s="14" t="s">
        <v>77</v>
      </c>
      <c r="BK239" s="132">
        <f>ROUND(I239*H239,2)</f>
        <v>0</v>
      </c>
      <c r="BL239" s="14" t="s">
        <v>123</v>
      </c>
      <c r="BM239" s="131" t="s">
        <v>352</v>
      </c>
    </row>
    <row r="240" spans="2:65" s="1" customFormat="1" ht="39" x14ac:dyDescent="0.2">
      <c r="B240" s="26"/>
      <c r="D240" s="133" t="s">
        <v>125</v>
      </c>
      <c r="F240" s="134" t="s">
        <v>348</v>
      </c>
      <c r="L240" s="26"/>
      <c r="M240" s="135"/>
      <c r="T240" s="50"/>
      <c r="AT240" s="14" t="s">
        <v>125</v>
      </c>
      <c r="AU240" s="14" t="s">
        <v>79</v>
      </c>
    </row>
    <row r="241" spans="2:65" s="1" customFormat="1" x14ac:dyDescent="0.2">
      <c r="B241" s="26"/>
      <c r="D241" s="136" t="s">
        <v>127</v>
      </c>
      <c r="F241" s="137" t="s">
        <v>353</v>
      </c>
      <c r="L241" s="26"/>
      <c r="M241" s="135"/>
      <c r="T241" s="50"/>
      <c r="AT241" s="14" t="s">
        <v>127</v>
      </c>
      <c r="AU241" s="14" t="s">
        <v>79</v>
      </c>
    </row>
    <row r="242" spans="2:65" s="1" customFormat="1" ht="33" customHeight="1" x14ac:dyDescent="0.2">
      <c r="B242" s="120"/>
      <c r="C242" s="121" t="s">
        <v>354</v>
      </c>
      <c r="D242" s="121" t="s">
        <v>118</v>
      </c>
      <c r="E242" s="122" t="s">
        <v>355</v>
      </c>
      <c r="F242" s="123" t="s">
        <v>356</v>
      </c>
      <c r="G242" s="124" t="s">
        <v>121</v>
      </c>
      <c r="H242" s="125">
        <v>1</v>
      </c>
      <c r="I242" s="126"/>
      <c r="J242" s="126">
        <f>ROUND(I242*H242,2)</f>
        <v>0</v>
      </c>
      <c r="K242" s="123" t="s">
        <v>122</v>
      </c>
      <c r="L242" s="26"/>
      <c r="M242" s="127" t="s">
        <v>1</v>
      </c>
      <c r="N242" s="128" t="s">
        <v>37</v>
      </c>
      <c r="O242" s="129">
        <v>2.0049999999999999</v>
      </c>
      <c r="P242" s="129">
        <f>O242*H242</f>
        <v>2.0049999999999999</v>
      </c>
      <c r="Q242" s="129">
        <v>3.7100000000000001E-2</v>
      </c>
      <c r="R242" s="129">
        <f>Q242*H242</f>
        <v>3.7100000000000001E-2</v>
      </c>
      <c r="S242" s="129">
        <v>0</v>
      </c>
      <c r="T242" s="130">
        <f>S242*H242</f>
        <v>0</v>
      </c>
      <c r="AR242" s="131" t="s">
        <v>123</v>
      </c>
      <c r="AT242" s="131" t="s">
        <v>118</v>
      </c>
      <c r="AU242" s="131" t="s">
        <v>79</v>
      </c>
      <c r="AY242" s="14" t="s">
        <v>116</v>
      </c>
      <c r="BE242" s="132">
        <f>IF(N242="základní",J242,0)</f>
        <v>0</v>
      </c>
      <c r="BF242" s="132">
        <f>IF(N242="snížená",J242,0)</f>
        <v>0</v>
      </c>
      <c r="BG242" s="132">
        <f>IF(N242="zákl. přenesená",J242,0)</f>
        <v>0</v>
      </c>
      <c r="BH242" s="132">
        <f>IF(N242="sníž. přenesená",J242,0)</f>
        <v>0</v>
      </c>
      <c r="BI242" s="132">
        <f>IF(N242="nulová",J242,0)</f>
        <v>0</v>
      </c>
      <c r="BJ242" s="14" t="s">
        <v>77</v>
      </c>
      <c r="BK242" s="132">
        <f>ROUND(I242*H242,2)</f>
        <v>0</v>
      </c>
      <c r="BL242" s="14" t="s">
        <v>123</v>
      </c>
      <c r="BM242" s="131" t="s">
        <v>357</v>
      </c>
    </row>
    <row r="243" spans="2:65" s="1" customFormat="1" ht="39" x14ac:dyDescent="0.2">
      <c r="B243" s="26"/>
      <c r="D243" s="133" t="s">
        <v>125</v>
      </c>
      <c r="F243" s="134" t="s">
        <v>358</v>
      </c>
      <c r="L243" s="26"/>
      <c r="M243" s="135"/>
      <c r="T243" s="50"/>
      <c r="AT243" s="14" t="s">
        <v>125</v>
      </c>
      <c r="AU243" s="14" t="s">
        <v>79</v>
      </c>
    </row>
    <row r="244" spans="2:65" s="1" customFormat="1" x14ac:dyDescent="0.2">
      <c r="B244" s="26"/>
      <c r="D244" s="136" t="s">
        <v>127</v>
      </c>
      <c r="F244" s="137" t="s">
        <v>359</v>
      </c>
      <c r="L244" s="26"/>
      <c r="M244" s="135"/>
      <c r="T244" s="50"/>
      <c r="AT244" s="14" t="s">
        <v>127</v>
      </c>
      <c r="AU244" s="14" t="s">
        <v>79</v>
      </c>
    </row>
    <row r="245" spans="2:65" s="1" customFormat="1" ht="33" customHeight="1" x14ac:dyDescent="0.2">
      <c r="B245" s="120"/>
      <c r="C245" s="121" t="s">
        <v>360</v>
      </c>
      <c r="D245" s="121" t="s">
        <v>118</v>
      </c>
      <c r="E245" s="122" t="s">
        <v>355</v>
      </c>
      <c r="F245" s="123" t="s">
        <v>356</v>
      </c>
      <c r="G245" s="124" t="s">
        <v>121</v>
      </c>
      <c r="H245" s="125">
        <v>1</v>
      </c>
      <c r="I245" s="126"/>
      <c r="J245" s="126">
        <f>ROUND(I245*H245,2)</f>
        <v>0</v>
      </c>
      <c r="K245" s="123" t="s">
        <v>122</v>
      </c>
      <c r="L245" s="26"/>
      <c r="M245" s="127" t="s">
        <v>1</v>
      </c>
      <c r="N245" s="128" t="s">
        <v>37</v>
      </c>
      <c r="O245" s="129">
        <v>2.0049999999999999</v>
      </c>
      <c r="P245" s="129">
        <f>O245*H245</f>
        <v>2.0049999999999999</v>
      </c>
      <c r="Q245" s="129">
        <v>3.7100000000000001E-2</v>
      </c>
      <c r="R245" s="129">
        <f>Q245*H245</f>
        <v>3.7100000000000001E-2</v>
      </c>
      <c r="S245" s="129">
        <v>0</v>
      </c>
      <c r="T245" s="130">
        <f>S245*H245</f>
        <v>0</v>
      </c>
      <c r="AR245" s="131" t="s">
        <v>123</v>
      </c>
      <c r="AT245" s="131" t="s">
        <v>118</v>
      </c>
      <c r="AU245" s="131" t="s">
        <v>79</v>
      </c>
      <c r="AY245" s="14" t="s">
        <v>116</v>
      </c>
      <c r="BE245" s="132">
        <f>IF(N245="základní",J245,0)</f>
        <v>0</v>
      </c>
      <c r="BF245" s="132">
        <f>IF(N245="snížená",J245,0)</f>
        <v>0</v>
      </c>
      <c r="BG245" s="132">
        <f>IF(N245="zákl. přenesená",J245,0)</f>
        <v>0</v>
      </c>
      <c r="BH245" s="132">
        <f>IF(N245="sníž. přenesená",J245,0)</f>
        <v>0</v>
      </c>
      <c r="BI245" s="132">
        <f>IF(N245="nulová",J245,0)</f>
        <v>0</v>
      </c>
      <c r="BJ245" s="14" t="s">
        <v>77</v>
      </c>
      <c r="BK245" s="132">
        <f>ROUND(I245*H245,2)</f>
        <v>0</v>
      </c>
      <c r="BL245" s="14" t="s">
        <v>123</v>
      </c>
      <c r="BM245" s="131" t="s">
        <v>361</v>
      </c>
    </row>
    <row r="246" spans="2:65" s="1" customFormat="1" ht="39" x14ac:dyDescent="0.2">
      <c r="B246" s="26"/>
      <c r="D246" s="133" t="s">
        <v>125</v>
      </c>
      <c r="F246" s="134" t="s">
        <v>358</v>
      </c>
      <c r="L246" s="26"/>
      <c r="M246" s="135"/>
      <c r="T246" s="50"/>
      <c r="AT246" s="14" t="s">
        <v>125</v>
      </c>
      <c r="AU246" s="14" t="s">
        <v>79</v>
      </c>
    </row>
    <row r="247" spans="2:65" s="1" customFormat="1" x14ac:dyDescent="0.2">
      <c r="B247" s="26"/>
      <c r="D247" s="136" t="s">
        <v>127</v>
      </c>
      <c r="F247" s="137" t="s">
        <v>359</v>
      </c>
      <c r="L247" s="26"/>
      <c r="M247" s="135"/>
      <c r="T247" s="50"/>
      <c r="AT247" s="14" t="s">
        <v>127</v>
      </c>
      <c r="AU247" s="14" t="s">
        <v>79</v>
      </c>
    </row>
    <row r="248" spans="2:65" s="1" customFormat="1" ht="33" customHeight="1" x14ac:dyDescent="0.2">
      <c r="B248" s="120"/>
      <c r="C248" s="121" t="s">
        <v>362</v>
      </c>
      <c r="D248" s="121" t="s">
        <v>118</v>
      </c>
      <c r="E248" s="122" t="s">
        <v>363</v>
      </c>
      <c r="F248" s="123" t="s">
        <v>364</v>
      </c>
      <c r="G248" s="124" t="s">
        <v>121</v>
      </c>
      <c r="H248" s="125">
        <v>1</v>
      </c>
      <c r="I248" s="126"/>
      <c r="J248" s="126">
        <f>ROUND(I248*H248,2)</f>
        <v>0</v>
      </c>
      <c r="K248" s="123" t="s">
        <v>122</v>
      </c>
      <c r="L248" s="26"/>
      <c r="M248" s="127" t="s">
        <v>1</v>
      </c>
      <c r="N248" s="128" t="s">
        <v>37</v>
      </c>
      <c r="O248" s="129">
        <v>2.4430000000000001</v>
      </c>
      <c r="P248" s="129">
        <f>O248*H248</f>
        <v>2.4430000000000001</v>
      </c>
      <c r="Q248" s="129">
        <v>4.7E-2</v>
      </c>
      <c r="R248" s="129">
        <f>Q248*H248</f>
        <v>4.7E-2</v>
      </c>
      <c r="S248" s="129">
        <v>0</v>
      </c>
      <c r="T248" s="130">
        <f>S248*H248</f>
        <v>0</v>
      </c>
      <c r="AR248" s="131" t="s">
        <v>123</v>
      </c>
      <c r="AT248" s="131" t="s">
        <v>118</v>
      </c>
      <c r="AU248" s="131" t="s">
        <v>79</v>
      </c>
      <c r="AY248" s="14" t="s">
        <v>116</v>
      </c>
      <c r="BE248" s="132">
        <f>IF(N248="základní",J248,0)</f>
        <v>0</v>
      </c>
      <c r="BF248" s="132">
        <f>IF(N248="snížená",J248,0)</f>
        <v>0</v>
      </c>
      <c r="BG248" s="132">
        <f>IF(N248="zákl. přenesená",J248,0)</f>
        <v>0</v>
      </c>
      <c r="BH248" s="132">
        <f>IF(N248="sníž. přenesená",J248,0)</f>
        <v>0</v>
      </c>
      <c r="BI248" s="132">
        <f>IF(N248="nulová",J248,0)</f>
        <v>0</v>
      </c>
      <c r="BJ248" s="14" t="s">
        <v>77</v>
      </c>
      <c r="BK248" s="132">
        <f>ROUND(I248*H248,2)</f>
        <v>0</v>
      </c>
      <c r="BL248" s="14" t="s">
        <v>123</v>
      </c>
      <c r="BM248" s="131" t="s">
        <v>365</v>
      </c>
    </row>
    <row r="249" spans="2:65" s="1" customFormat="1" ht="39" x14ac:dyDescent="0.2">
      <c r="B249" s="26"/>
      <c r="D249" s="133" t="s">
        <v>125</v>
      </c>
      <c r="F249" s="134" t="s">
        <v>366</v>
      </c>
      <c r="L249" s="26"/>
      <c r="M249" s="135"/>
      <c r="T249" s="50"/>
      <c r="AT249" s="14" t="s">
        <v>125</v>
      </c>
      <c r="AU249" s="14" t="s">
        <v>79</v>
      </c>
    </row>
    <row r="250" spans="2:65" s="1" customFormat="1" x14ac:dyDescent="0.2">
      <c r="B250" s="26"/>
      <c r="D250" s="136" t="s">
        <v>127</v>
      </c>
      <c r="F250" s="137" t="s">
        <v>367</v>
      </c>
      <c r="L250" s="26"/>
      <c r="M250" s="135"/>
      <c r="T250" s="50"/>
      <c r="AT250" s="14" t="s">
        <v>127</v>
      </c>
      <c r="AU250" s="14" t="s">
        <v>79</v>
      </c>
    </row>
    <row r="251" spans="2:65" s="1" customFormat="1" ht="33" customHeight="1" x14ac:dyDescent="0.2">
      <c r="B251" s="120"/>
      <c r="C251" s="121" t="s">
        <v>368</v>
      </c>
      <c r="D251" s="121" t="s">
        <v>118</v>
      </c>
      <c r="E251" s="122" t="s">
        <v>369</v>
      </c>
      <c r="F251" s="123" t="s">
        <v>370</v>
      </c>
      <c r="G251" s="124" t="s">
        <v>121</v>
      </c>
      <c r="H251" s="125">
        <v>1</v>
      </c>
      <c r="I251" s="126"/>
      <c r="J251" s="126">
        <f>ROUND(I251*H251,2)</f>
        <v>0</v>
      </c>
      <c r="K251" s="123" t="s">
        <v>122</v>
      </c>
      <c r="L251" s="26"/>
      <c r="M251" s="127" t="s">
        <v>1</v>
      </c>
      <c r="N251" s="128" t="s">
        <v>37</v>
      </c>
      <c r="O251" s="129">
        <v>2.92</v>
      </c>
      <c r="P251" s="129">
        <f>O251*H251</f>
        <v>2.92</v>
      </c>
      <c r="Q251" s="129">
        <v>5.7500000000000002E-2</v>
      </c>
      <c r="R251" s="129">
        <f>Q251*H251</f>
        <v>5.7500000000000002E-2</v>
      </c>
      <c r="S251" s="129">
        <v>0</v>
      </c>
      <c r="T251" s="130">
        <f>S251*H251</f>
        <v>0</v>
      </c>
      <c r="AR251" s="131" t="s">
        <v>123</v>
      </c>
      <c r="AT251" s="131" t="s">
        <v>118</v>
      </c>
      <c r="AU251" s="131" t="s">
        <v>79</v>
      </c>
      <c r="AY251" s="14" t="s">
        <v>116</v>
      </c>
      <c r="BE251" s="132">
        <f>IF(N251="základní",J251,0)</f>
        <v>0</v>
      </c>
      <c r="BF251" s="132">
        <f>IF(N251="snížená",J251,0)</f>
        <v>0</v>
      </c>
      <c r="BG251" s="132">
        <f>IF(N251="zákl. přenesená",J251,0)</f>
        <v>0</v>
      </c>
      <c r="BH251" s="132">
        <f>IF(N251="sníž. přenesená",J251,0)</f>
        <v>0</v>
      </c>
      <c r="BI251" s="132">
        <f>IF(N251="nulová",J251,0)</f>
        <v>0</v>
      </c>
      <c r="BJ251" s="14" t="s">
        <v>77</v>
      </c>
      <c r="BK251" s="132">
        <f>ROUND(I251*H251,2)</f>
        <v>0</v>
      </c>
      <c r="BL251" s="14" t="s">
        <v>123</v>
      </c>
      <c r="BM251" s="131" t="s">
        <v>371</v>
      </c>
    </row>
    <row r="252" spans="2:65" s="1" customFormat="1" ht="39" x14ac:dyDescent="0.2">
      <c r="B252" s="26"/>
      <c r="D252" s="133" t="s">
        <v>125</v>
      </c>
      <c r="F252" s="134" t="s">
        <v>372</v>
      </c>
      <c r="L252" s="26"/>
      <c r="M252" s="135"/>
      <c r="T252" s="50"/>
      <c r="AT252" s="14" t="s">
        <v>125</v>
      </c>
      <c r="AU252" s="14" t="s">
        <v>79</v>
      </c>
    </row>
    <row r="253" spans="2:65" s="1" customFormat="1" x14ac:dyDescent="0.2">
      <c r="B253" s="26"/>
      <c r="D253" s="136" t="s">
        <v>127</v>
      </c>
      <c r="F253" s="137" t="s">
        <v>373</v>
      </c>
      <c r="L253" s="26"/>
      <c r="M253" s="135"/>
      <c r="T253" s="50"/>
      <c r="AT253" s="14" t="s">
        <v>127</v>
      </c>
      <c r="AU253" s="14" t="s">
        <v>79</v>
      </c>
    </row>
    <row r="254" spans="2:65" s="1" customFormat="1" ht="33" customHeight="1" x14ac:dyDescent="0.2">
      <c r="B254" s="120"/>
      <c r="C254" s="121" t="s">
        <v>374</v>
      </c>
      <c r="D254" s="121" t="s">
        <v>118</v>
      </c>
      <c r="E254" s="122" t="s">
        <v>375</v>
      </c>
      <c r="F254" s="123" t="s">
        <v>376</v>
      </c>
      <c r="G254" s="124" t="s">
        <v>121</v>
      </c>
      <c r="H254" s="125">
        <v>1</v>
      </c>
      <c r="I254" s="126"/>
      <c r="J254" s="126">
        <f>ROUND(I254*H254,2)</f>
        <v>0</v>
      </c>
      <c r="K254" s="123" t="s">
        <v>122</v>
      </c>
      <c r="L254" s="26"/>
      <c r="M254" s="127" t="s">
        <v>1</v>
      </c>
      <c r="N254" s="128" t="s">
        <v>37</v>
      </c>
      <c r="O254" s="129">
        <v>4.8719999999999999</v>
      </c>
      <c r="P254" s="129">
        <f>O254*H254</f>
        <v>4.8719999999999999</v>
      </c>
      <c r="Q254" s="129">
        <v>7.9899999999999999E-2</v>
      </c>
      <c r="R254" s="129">
        <f>Q254*H254</f>
        <v>7.9899999999999999E-2</v>
      </c>
      <c r="S254" s="129">
        <v>0</v>
      </c>
      <c r="T254" s="130">
        <f>S254*H254</f>
        <v>0</v>
      </c>
      <c r="AR254" s="131" t="s">
        <v>123</v>
      </c>
      <c r="AT254" s="131" t="s">
        <v>118</v>
      </c>
      <c r="AU254" s="131" t="s">
        <v>79</v>
      </c>
      <c r="AY254" s="14" t="s">
        <v>116</v>
      </c>
      <c r="BE254" s="132">
        <f>IF(N254="základní",J254,0)</f>
        <v>0</v>
      </c>
      <c r="BF254" s="132">
        <f>IF(N254="snížená",J254,0)</f>
        <v>0</v>
      </c>
      <c r="BG254" s="132">
        <f>IF(N254="zákl. přenesená",J254,0)</f>
        <v>0</v>
      </c>
      <c r="BH254" s="132">
        <f>IF(N254="sníž. přenesená",J254,0)</f>
        <v>0</v>
      </c>
      <c r="BI254" s="132">
        <f>IF(N254="nulová",J254,0)</f>
        <v>0</v>
      </c>
      <c r="BJ254" s="14" t="s">
        <v>77</v>
      </c>
      <c r="BK254" s="132">
        <f>ROUND(I254*H254,2)</f>
        <v>0</v>
      </c>
      <c r="BL254" s="14" t="s">
        <v>123</v>
      </c>
      <c r="BM254" s="131" t="s">
        <v>377</v>
      </c>
    </row>
    <row r="255" spans="2:65" s="1" customFormat="1" ht="39" x14ac:dyDescent="0.2">
      <c r="B255" s="26"/>
      <c r="D255" s="133" t="s">
        <v>125</v>
      </c>
      <c r="F255" s="134" t="s">
        <v>378</v>
      </c>
      <c r="L255" s="26"/>
      <c r="M255" s="135"/>
      <c r="T255" s="50"/>
      <c r="AT255" s="14" t="s">
        <v>125</v>
      </c>
      <c r="AU255" s="14" t="s">
        <v>79</v>
      </c>
    </row>
    <row r="256" spans="2:65" s="1" customFormat="1" x14ac:dyDescent="0.2">
      <c r="B256" s="26"/>
      <c r="D256" s="136" t="s">
        <v>127</v>
      </c>
      <c r="F256" s="137" t="s">
        <v>379</v>
      </c>
      <c r="L256" s="26"/>
      <c r="M256" s="135"/>
      <c r="T256" s="50"/>
      <c r="AT256" s="14" t="s">
        <v>127</v>
      </c>
      <c r="AU256" s="14" t="s">
        <v>79</v>
      </c>
    </row>
    <row r="257" spans="2:65" s="1" customFormat="1" ht="33" customHeight="1" x14ac:dyDescent="0.2">
      <c r="B257" s="120"/>
      <c r="C257" s="121" t="s">
        <v>380</v>
      </c>
      <c r="D257" s="121" t="s">
        <v>118</v>
      </c>
      <c r="E257" s="122" t="s">
        <v>381</v>
      </c>
      <c r="F257" s="123" t="s">
        <v>382</v>
      </c>
      <c r="G257" s="124" t="s">
        <v>121</v>
      </c>
      <c r="H257" s="125">
        <v>1</v>
      </c>
      <c r="I257" s="126"/>
      <c r="J257" s="126">
        <f>ROUND(I257*H257,2)</f>
        <v>0</v>
      </c>
      <c r="K257" s="123" t="s">
        <v>122</v>
      </c>
      <c r="L257" s="26"/>
      <c r="M257" s="127" t="s">
        <v>1</v>
      </c>
      <c r="N257" s="128" t="s">
        <v>37</v>
      </c>
      <c r="O257" s="129">
        <v>7.7309999999999999</v>
      </c>
      <c r="P257" s="129">
        <f>O257*H257</f>
        <v>7.7309999999999999</v>
      </c>
      <c r="Q257" s="129">
        <v>0.1517</v>
      </c>
      <c r="R257" s="129">
        <f>Q257*H257</f>
        <v>0.1517</v>
      </c>
      <c r="S257" s="129">
        <v>0</v>
      </c>
      <c r="T257" s="130">
        <f>S257*H257</f>
        <v>0</v>
      </c>
      <c r="AR257" s="131" t="s">
        <v>123</v>
      </c>
      <c r="AT257" s="131" t="s">
        <v>118</v>
      </c>
      <c r="AU257" s="131" t="s">
        <v>79</v>
      </c>
      <c r="AY257" s="14" t="s">
        <v>116</v>
      </c>
      <c r="BE257" s="132">
        <f>IF(N257="základní",J257,0)</f>
        <v>0</v>
      </c>
      <c r="BF257" s="132">
        <f>IF(N257="snížená",J257,0)</f>
        <v>0</v>
      </c>
      <c r="BG257" s="132">
        <f>IF(N257="zákl. přenesená",J257,0)</f>
        <v>0</v>
      </c>
      <c r="BH257" s="132">
        <f>IF(N257="sníž. přenesená",J257,0)</f>
        <v>0</v>
      </c>
      <c r="BI257" s="132">
        <f>IF(N257="nulová",J257,0)</f>
        <v>0</v>
      </c>
      <c r="BJ257" s="14" t="s">
        <v>77</v>
      </c>
      <c r="BK257" s="132">
        <f>ROUND(I257*H257,2)</f>
        <v>0</v>
      </c>
      <c r="BL257" s="14" t="s">
        <v>123</v>
      </c>
      <c r="BM257" s="131" t="s">
        <v>383</v>
      </c>
    </row>
    <row r="258" spans="2:65" s="1" customFormat="1" ht="39" x14ac:dyDescent="0.2">
      <c r="B258" s="26"/>
      <c r="D258" s="133" t="s">
        <v>125</v>
      </c>
      <c r="F258" s="134" t="s">
        <v>384</v>
      </c>
      <c r="L258" s="26"/>
      <c r="M258" s="135"/>
      <c r="T258" s="50"/>
      <c r="AT258" s="14" t="s">
        <v>125</v>
      </c>
      <c r="AU258" s="14" t="s">
        <v>79</v>
      </c>
    </row>
    <row r="259" spans="2:65" s="1" customFormat="1" x14ac:dyDescent="0.2">
      <c r="B259" s="26"/>
      <c r="D259" s="136" t="s">
        <v>127</v>
      </c>
      <c r="F259" s="137" t="s">
        <v>385</v>
      </c>
      <c r="L259" s="26"/>
      <c r="M259" s="135"/>
      <c r="T259" s="50"/>
      <c r="AT259" s="14" t="s">
        <v>127</v>
      </c>
      <c r="AU259" s="14" t="s">
        <v>79</v>
      </c>
    </row>
    <row r="260" spans="2:65" s="1" customFormat="1" ht="24.2" customHeight="1" x14ac:dyDescent="0.2">
      <c r="B260" s="120"/>
      <c r="C260" s="121" t="s">
        <v>386</v>
      </c>
      <c r="D260" s="121" t="s">
        <v>118</v>
      </c>
      <c r="E260" s="122" t="s">
        <v>387</v>
      </c>
      <c r="F260" s="123" t="s">
        <v>388</v>
      </c>
      <c r="G260" s="124" t="s">
        <v>178</v>
      </c>
      <c r="H260" s="125">
        <v>1</v>
      </c>
      <c r="I260" s="126"/>
      <c r="J260" s="126">
        <f>ROUND(I260*H260,2)</f>
        <v>0</v>
      </c>
      <c r="K260" s="123" t="s">
        <v>122</v>
      </c>
      <c r="L260" s="26"/>
      <c r="M260" s="127" t="s">
        <v>1</v>
      </c>
      <c r="N260" s="128" t="s">
        <v>37</v>
      </c>
      <c r="O260" s="129">
        <v>1.34</v>
      </c>
      <c r="P260" s="129">
        <f>O260*H260</f>
        <v>1.34</v>
      </c>
      <c r="Q260" s="129">
        <v>0</v>
      </c>
      <c r="R260" s="129">
        <f>Q260*H260</f>
        <v>0</v>
      </c>
      <c r="S260" s="129">
        <v>0</v>
      </c>
      <c r="T260" s="130">
        <f>S260*H260</f>
        <v>0</v>
      </c>
      <c r="AR260" s="131" t="s">
        <v>123</v>
      </c>
      <c r="AT260" s="131" t="s">
        <v>118</v>
      </c>
      <c r="AU260" s="131" t="s">
        <v>79</v>
      </c>
      <c r="AY260" s="14" t="s">
        <v>116</v>
      </c>
      <c r="BE260" s="132">
        <f>IF(N260="základní",J260,0)</f>
        <v>0</v>
      </c>
      <c r="BF260" s="132">
        <f>IF(N260="snížená",J260,0)</f>
        <v>0</v>
      </c>
      <c r="BG260" s="132">
        <f>IF(N260="zákl. přenesená",J260,0)</f>
        <v>0</v>
      </c>
      <c r="BH260" s="132">
        <f>IF(N260="sníž. přenesená",J260,0)</f>
        <v>0</v>
      </c>
      <c r="BI260" s="132">
        <f>IF(N260="nulová",J260,0)</f>
        <v>0</v>
      </c>
      <c r="BJ260" s="14" t="s">
        <v>77</v>
      </c>
      <c r="BK260" s="132">
        <f>ROUND(I260*H260,2)</f>
        <v>0</v>
      </c>
      <c r="BL260" s="14" t="s">
        <v>123</v>
      </c>
      <c r="BM260" s="131" t="s">
        <v>389</v>
      </c>
    </row>
    <row r="261" spans="2:65" s="1" customFormat="1" ht="19.5" x14ac:dyDescent="0.2">
      <c r="B261" s="26"/>
      <c r="D261" s="133" t="s">
        <v>125</v>
      </c>
      <c r="F261" s="134" t="s">
        <v>390</v>
      </c>
      <c r="L261" s="26"/>
      <c r="M261" s="135"/>
      <c r="T261" s="50"/>
      <c r="AT261" s="14" t="s">
        <v>125</v>
      </c>
      <c r="AU261" s="14" t="s">
        <v>79</v>
      </c>
    </row>
    <row r="262" spans="2:65" s="1" customFormat="1" x14ac:dyDescent="0.2">
      <c r="B262" s="26"/>
      <c r="D262" s="136" t="s">
        <v>127</v>
      </c>
      <c r="F262" s="137" t="s">
        <v>391</v>
      </c>
      <c r="L262" s="26"/>
      <c r="M262" s="135"/>
      <c r="T262" s="50"/>
      <c r="AT262" s="14" t="s">
        <v>127</v>
      </c>
      <c r="AU262" s="14" t="s">
        <v>79</v>
      </c>
    </row>
    <row r="263" spans="2:65" s="1" customFormat="1" ht="33" customHeight="1" x14ac:dyDescent="0.2">
      <c r="B263" s="120"/>
      <c r="C263" s="138" t="s">
        <v>392</v>
      </c>
      <c r="D263" s="138" t="s">
        <v>238</v>
      </c>
      <c r="E263" s="139" t="s">
        <v>393</v>
      </c>
      <c r="F263" s="140" t="s">
        <v>394</v>
      </c>
      <c r="G263" s="141" t="s">
        <v>178</v>
      </c>
      <c r="H263" s="142">
        <v>1</v>
      </c>
      <c r="I263" s="143"/>
      <c r="J263" s="143">
        <f>ROUND(I263*H263,2)</f>
        <v>0</v>
      </c>
      <c r="K263" s="140" t="s">
        <v>122</v>
      </c>
      <c r="L263" s="144"/>
      <c r="M263" s="145" t="s">
        <v>1</v>
      </c>
      <c r="N263" s="146" t="s">
        <v>37</v>
      </c>
      <c r="O263" s="129">
        <v>0</v>
      </c>
      <c r="P263" s="129">
        <f>O263*H263</f>
        <v>0</v>
      </c>
      <c r="Q263" s="129">
        <v>2.5999999999999999E-3</v>
      </c>
      <c r="R263" s="129">
        <f>Q263*H263</f>
        <v>2.5999999999999999E-3</v>
      </c>
      <c r="S263" s="129">
        <v>0</v>
      </c>
      <c r="T263" s="130">
        <f>S263*H263</f>
        <v>0</v>
      </c>
      <c r="AR263" s="131" t="s">
        <v>163</v>
      </c>
      <c r="AT263" s="131" t="s">
        <v>238</v>
      </c>
      <c r="AU263" s="131" t="s">
        <v>79</v>
      </c>
      <c r="AY263" s="14" t="s">
        <v>116</v>
      </c>
      <c r="BE263" s="132">
        <f>IF(N263="základní",J263,0)</f>
        <v>0</v>
      </c>
      <c r="BF263" s="132">
        <f>IF(N263="snížená",J263,0)</f>
        <v>0</v>
      </c>
      <c r="BG263" s="132">
        <f>IF(N263="zákl. přenesená",J263,0)</f>
        <v>0</v>
      </c>
      <c r="BH263" s="132">
        <f>IF(N263="sníž. přenesená",J263,0)</f>
        <v>0</v>
      </c>
      <c r="BI263" s="132">
        <f>IF(N263="nulová",J263,0)</f>
        <v>0</v>
      </c>
      <c r="BJ263" s="14" t="s">
        <v>77</v>
      </c>
      <c r="BK263" s="132">
        <f>ROUND(I263*H263,2)</f>
        <v>0</v>
      </c>
      <c r="BL263" s="14" t="s">
        <v>123</v>
      </c>
      <c r="BM263" s="131" t="s">
        <v>395</v>
      </c>
    </row>
    <row r="264" spans="2:65" s="1" customFormat="1" ht="19.5" x14ac:dyDescent="0.2">
      <c r="B264" s="26"/>
      <c r="D264" s="133" t="s">
        <v>125</v>
      </c>
      <c r="F264" s="134" t="s">
        <v>394</v>
      </c>
      <c r="L264" s="26"/>
      <c r="M264" s="135"/>
      <c r="T264" s="50"/>
      <c r="AT264" s="14" t="s">
        <v>125</v>
      </c>
      <c r="AU264" s="14" t="s">
        <v>79</v>
      </c>
    </row>
    <row r="265" spans="2:65" s="12" customFormat="1" x14ac:dyDescent="0.2">
      <c r="B265" s="147"/>
      <c r="D265" s="133" t="s">
        <v>396</v>
      </c>
      <c r="F265" s="148" t="s">
        <v>397</v>
      </c>
      <c r="H265" s="149"/>
      <c r="L265" s="147"/>
      <c r="M265" s="150"/>
      <c r="T265" s="151"/>
      <c r="AT265" s="152" t="s">
        <v>396</v>
      </c>
      <c r="AU265" s="152" t="s">
        <v>79</v>
      </c>
      <c r="AV265" s="12" t="s">
        <v>79</v>
      </c>
      <c r="AW265" s="12" t="s">
        <v>3</v>
      </c>
      <c r="AX265" s="12" t="s">
        <v>77</v>
      </c>
      <c r="AY265" s="152" t="s">
        <v>116</v>
      </c>
    </row>
    <row r="266" spans="2:65" s="1" customFormat="1" ht="33" customHeight="1" x14ac:dyDescent="0.2">
      <c r="B266" s="120"/>
      <c r="C266" s="138" t="s">
        <v>398</v>
      </c>
      <c r="D266" s="138" t="s">
        <v>238</v>
      </c>
      <c r="E266" s="139" t="s">
        <v>399</v>
      </c>
      <c r="F266" s="140" t="s">
        <v>400</v>
      </c>
      <c r="G266" s="141" t="s">
        <v>178</v>
      </c>
      <c r="H266" s="142">
        <v>1</v>
      </c>
      <c r="I266" s="143"/>
      <c r="J266" s="143">
        <f>ROUND(I266*H266,2)</f>
        <v>0</v>
      </c>
      <c r="K266" s="140" t="s">
        <v>122</v>
      </c>
      <c r="L266" s="144"/>
      <c r="M266" s="145" t="s">
        <v>1</v>
      </c>
      <c r="N266" s="146" t="s">
        <v>37</v>
      </c>
      <c r="O266" s="129">
        <v>0</v>
      </c>
      <c r="P266" s="129">
        <f>O266*H266</f>
        <v>0</v>
      </c>
      <c r="Q266" s="129">
        <v>2.5999999999999999E-3</v>
      </c>
      <c r="R266" s="129">
        <f>Q266*H266</f>
        <v>2.5999999999999999E-3</v>
      </c>
      <c r="S266" s="129">
        <v>0</v>
      </c>
      <c r="T266" s="130">
        <f>S266*H266</f>
        <v>0</v>
      </c>
      <c r="AR266" s="131" t="s">
        <v>163</v>
      </c>
      <c r="AT266" s="131" t="s">
        <v>238</v>
      </c>
      <c r="AU266" s="131" t="s">
        <v>79</v>
      </c>
      <c r="AY266" s="14" t="s">
        <v>116</v>
      </c>
      <c r="BE266" s="132">
        <f>IF(N266="základní",J266,0)</f>
        <v>0</v>
      </c>
      <c r="BF266" s="132">
        <f>IF(N266="snížená",J266,0)</f>
        <v>0</v>
      </c>
      <c r="BG266" s="132">
        <f>IF(N266="zákl. přenesená",J266,0)</f>
        <v>0</v>
      </c>
      <c r="BH266" s="132">
        <f>IF(N266="sníž. přenesená",J266,0)</f>
        <v>0</v>
      </c>
      <c r="BI266" s="132">
        <f>IF(N266="nulová",J266,0)</f>
        <v>0</v>
      </c>
      <c r="BJ266" s="14" t="s">
        <v>77</v>
      </c>
      <c r="BK266" s="132">
        <f>ROUND(I266*H266,2)</f>
        <v>0</v>
      </c>
      <c r="BL266" s="14" t="s">
        <v>123</v>
      </c>
      <c r="BM266" s="131" t="s">
        <v>401</v>
      </c>
    </row>
    <row r="267" spans="2:65" s="1" customFormat="1" ht="19.5" x14ac:dyDescent="0.2">
      <c r="B267" s="26"/>
      <c r="D267" s="133" t="s">
        <v>125</v>
      </c>
      <c r="F267" s="134" t="s">
        <v>400</v>
      </c>
      <c r="L267" s="26"/>
      <c r="M267" s="135"/>
      <c r="T267" s="50"/>
      <c r="AT267" s="14" t="s">
        <v>125</v>
      </c>
      <c r="AU267" s="14" t="s">
        <v>79</v>
      </c>
    </row>
    <row r="268" spans="2:65" s="12" customFormat="1" x14ac:dyDescent="0.2">
      <c r="B268" s="147"/>
      <c r="D268" s="133" t="s">
        <v>396</v>
      </c>
      <c r="F268" s="148" t="s">
        <v>397</v>
      </c>
      <c r="H268" s="149"/>
      <c r="L268" s="147"/>
      <c r="M268" s="150"/>
      <c r="T268" s="151"/>
      <c r="AT268" s="152" t="s">
        <v>396</v>
      </c>
      <c r="AU268" s="152" t="s">
        <v>79</v>
      </c>
      <c r="AV268" s="12" t="s">
        <v>79</v>
      </c>
      <c r="AW268" s="12" t="s">
        <v>3</v>
      </c>
      <c r="AX268" s="12" t="s">
        <v>77</v>
      </c>
      <c r="AY268" s="152" t="s">
        <v>116</v>
      </c>
    </row>
    <row r="269" spans="2:65" s="1" customFormat="1" ht="24.2" customHeight="1" x14ac:dyDescent="0.2">
      <c r="B269" s="120"/>
      <c r="C269" s="138" t="s">
        <v>402</v>
      </c>
      <c r="D269" s="138" t="s">
        <v>238</v>
      </c>
      <c r="E269" s="139" t="s">
        <v>403</v>
      </c>
      <c r="F269" s="140" t="s">
        <v>404</v>
      </c>
      <c r="G269" s="141" t="s">
        <v>178</v>
      </c>
      <c r="H269" s="142">
        <v>1</v>
      </c>
      <c r="I269" s="143"/>
      <c r="J269" s="143">
        <f>ROUND(I269*H269,2)</f>
        <v>0</v>
      </c>
      <c r="K269" s="140" t="s">
        <v>1</v>
      </c>
      <c r="L269" s="144"/>
      <c r="M269" s="145" t="s">
        <v>1</v>
      </c>
      <c r="N269" s="146" t="s">
        <v>37</v>
      </c>
      <c r="O269" s="129">
        <v>0</v>
      </c>
      <c r="P269" s="129">
        <f>O269*H269</f>
        <v>0</v>
      </c>
      <c r="Q269" s="129">
        <v>6.4999999999999997E-4</v>
      </c>
      <c r="R269" s="129">
        <f>Q269*H269</f>
        <v>6.4999999999999997E-4</v>
      </c>
      <c r="S269" s="129">
        <v>0</v>
      </c>
      <c r="T269" s="130">
        <f>S269*H269</f>
        <v>0</v>
      </c>
      <c r="AR269" s="131" t="s">
        <v>163</v>
      </c>
      <c r="AT269" s="131" t="s">
        <v>238</v>
      </c>
      <c r="AU269" s="131" t="s">
        <v>79</v>
      </c>
      <c r="AY269" s="14" t="s">
        <v>116</v>
      </c>
      <c r="BE269" s="132">
        <f>IF(N269="základní",J269,0)</f>
        <v>0</v>
      </c>
      <c r="BF269" s="132">
        <f>IF(N269="snížená",J269,0)</f>
        <v>0</v>
      </c>
      <c r="BG269" s="132">
        <f>IF(N269="zákl. přenesená",J269,0)</f>
        <v>0</v>
      </c>
      <c r="BH269" s="132">
        <f>IF(N269="sníž. přenesená",J269,0)</f>
        <v>0</v>
      </c>
      <c r="BI269" s="132">
        <f>IF(N269="nulová",J269,0)</f>
        <v>0</v>
      </c>
      <c r="BJ269" s="14" t="s">
        <v>77</v>
      </c>
      <c r="BK269" s="132">
        <f>ROUND(I269*H269,2)</f>
        <v>0</v>
      </c>
      <c r="BL269" s="14" t="s">
        <v>123</v>
      </c>
      <c r="BM269" s="131" t="s">
        <v>405</v>
      </c>
    </row>
    <row r="270" spans="2:65" s="12" customFormat="1" x14ac:dyDescent="0.2">
      <c r="B270" s="147"/>
      <c r="D270" s="133" t="s">
        <v>396</v>
      </c>
      <c r="F270" s="148" t="s">
        <v>397</v>
      </c>
      <c r="H270" s="149"/>
      <c r="L270" s="147"/>
      <c r="M270" s="150"/>
      <c r="T270" s="151"/>
      <c r="AT270" s="152" t="s">
        <v>396</v>
      </c>
      <c r="AU270" s="152" t="s">
        <v>79</v>
      </c>
      <c r="AV270" s="12" t="s">
        <v>79</v>
      </c>
      <c r="AW270" s="12" t="s">
        <v>3</v>
      </c>
      <c r="AX270" s="12" t="s">
        <v>77</v>
      </c>
      <c r="AY270" s="152" t="s">
        <v>116</v>
      </c>
    </row>
    <row r="271" spans="2:65" s="1" customFormat="1" ht="24.2" customHeight="1" x14ac:dyDescent="0.2">
      <c r="B271" s="120"/>
      <c r="C271" s="138" t="s">
        <v>406</v>
      </c>
      <c r="D271" s="138" t="s">
        <v>238</v>
      </c>
      <c r="E271" s="139" t="s">
        <v>407</v>
      </c>
      <c r="F271" s="140" t="s">
        <v>408</v>
      </c>
      <c r="G271" s="141" t="s">
        <v>178</v>
      </c>
      <c r="H271" s="142">
        <v>1</v>
      </c>
      <c r="I271" s="143"/>
      <c r="J271" s="143">
        <f>ROUND(I271*H271,2)</f>
        <v>0</v>
      </c>
      <c r="K271" s="140" t="s">
        <v>122</v>
      </c>
      <c r="L271" s="144"/>
      <c r="M271" s="145" t="s">
        <v>1</v>
      </c>
      <c r="N271" s="146" t="s">
        <v>37</v>
      </c>
      <c r="O271" s="129">
        <v>0</v>
      </c>
      <c r="P271" s="129">
        <f>O271*H271</f>
        <v>0</v>
      </c>
      <c r="Q271" s="129">
        <v>1.65E-3</v>
      </c>
      <c r="R271" s="129">
        <f>Q271*H271</f>
        <v>1.65E-3</v>
      </c>
      <c r="S271" s="129">
        <v>0</v>
      </c>
      <c r="T271" s="130">
        <f>S271*H271</f>
        <v>0</v>
      </c>
      <c r="AR271" s="131" t="s">
        <v>163</v>
      </c>
      <c r="AT271" s="131" t="s">
        <v>238</v>
      </c>
      <c r="AU271" s="131" t="s">
        <v>79</v>
      </c>
      <c r="AY271" s="14" t="s">
        <v>116</v>
      </c>
      <c r="BE271" s="132">
        <f>IF(N271="základní",J271,0)</f>
        <v>0</v>
      </c>
      <c r="BF271" s="132">
        <f>IF(N271="snížená",J271,0)</f>
        <v>0</v>
      </c>
      <c r="BG271" s="132">
        <f>IF(N271="zákl. přenesená",J271,0)</f>
        <v>0</v>
      </c>
      <c r="BH271" s="132">
        <f>IF(N271="sníž. přenesená",J271,0)</f>
        <v>0</v>
      </c>
      <c r="BI271" s="132">
        <f>IF(N271="nulová",J271,0)</f>
        <v>0</v>
      </c>
      <c r="BJ271" s="14" t="s">
        <v>77</v>
      </c>
      <c r="BK271" s="132">
        <f>ROUND(I271*H271,2)</f>
        <v>0</v>
      </c>
      <c r="BL271" s="14" t="s">
        <v>123</v>
      </c>
      <c r="BM271" s="131" t="s">
        <v>409</v>
      </c>
    </row>
    <row r="272" spans="2:65" s="1" customFormat="1" ht="19.5" x14ac:dyDescent="0.2">
      <c r="B272" s="26"/>
      <c r="D272" s="133" t="s">
        <v>125</v>
      </c>
      <c r="F272" s="134" t="s">
        <v>408</v>
      </c>
      <c r="L272" s="26"/>
      <c r="M272" s="135"/>
      <c r="T272" s="50"/>
      <c r="AT272" s="14" t="s">
        <v>125</v>
      </c>
      <c r="AU272" s="14" t="s">
        <v>79</v>
      </c>
    </row>
    <row r="273" spans="2:65" s="12" customFormat="1" x14ac:dyDescent="0.2">
      <c r="B273" s="147"/>
      <c r="D273" s="133" t="s">
        <v>396</v>
      </c>
      <c r="F273" s="148" t="s">
        <v>397</v>
      </c>
      <c r="H273" s="149"/>
      <c r="L273" s="147"/>
      <c r="M273" s="150"/>
      <c r="T273" s="151"/>
      <c r="AT273" s="152" t="s">
        <v>396</v>
      </c>
      <c r="AU273" s="152" t="s">
        <v>79</v>
      </c>
      <c r="AV273" s="12" t="s">
        <v>79</v>
      </c>
      <c r="AW273" s="12" t="s">
        <v>3</v>
      </c>
      <c r="AX273" s="12" t="s">
        <v>77</v>
      </c>
      <c r="AY273" s="152" t="s">
        <v>116</v>
      </c>
    </row>
    <row r="274" spans="2:65" s="1" customFormat="1" ht="24.2" customHeight="1" x14ac:dyDescent="0.2">
      <c r="B274" s="120"/>
      <c r="C274" s="138" t="s">
        <v>410</v>
      </c>
      <c r="D274" s="138" t="s">
        <v>238</v>
      </c>
      <c r="E274" s="139" t="s">
        <v>411</v>
      </c>
      <c r="F274" s="140" t="s">
        <v>412</v>
      </c>
      <c r="G274" s="141" t="s">
        <v>178</v>
      </c>
      <c r="H274" s="142">
        <v>1</v>
      </c>
      <c r="I274" s="143"/>
      <c r="J274" s="143">
        <f>ROUND(I274*H274,2)</f>
        <v>0</v>
      </c>
      <c r="K274" s="140" t="s">
        <v>122</v>
      </c>
      <c r="L274" s="144"/>
      <c r="M274" s="145" t="s">
        <v>1</v>
      </c>
      <c r="N274" s="146" t="s">
        <v>37</v>
      </c>
      <c r="O274" s="129">
        <v>0</v>
      </c>
      <c r="P274" s="129">
        <f>O274*H274</f>
        <v>0</v>
      </c>
      <c r="Q274" s="129">
        <v>1.7700000000000001E-3</v>
      </c>
      <c r="R274" s="129">
        <f>Q274*H274</f>
        <v>1.7700000000000001E-3</v>
      </c>
      <c r="S274" s="129">
        <v>0</v>
      </c>
      <c r="T274" s="130">
        <f>S274*H274</f>
        <v>0</v>
      </c>
      <c r="AR274" s="131" t="s">
        <v>163</v>
      </c>
      <c r="AT274" s="131" t="s">
        <v>238</v>
      </c>
      <c r="AU274" s="131" t="s">
        <v>79</v>
      </c>
      <c r="AY274" s="14" t="s">
        <v>116</v>
      </c>
      <c r="BE274" s="132">
        <f>IF(N274="základní",J274,0)</f>
        <v>0</v>
      </c>
      <c r="BF274" s="132">
        <f>IF(N274="snížená",J274,0)</f>
        <v>0</v>
      </c>
      <c r="BG274" s="132">
        <f>IF(N274="zákl. přenesená",J274,0)</f>
        <v>0</v>
      </c>
      <c r="BH274" s="132">
        <f>IF(N274="sníž. přenesená",J274,0)</f>
        <v>0</v>
      </c>
      <c r="BI274" s="132">
        <f>IF(N274="nulová",J274,0)</f>
        <v>0</v>
      </c>
      <c r="BJ274" s="14" t="s">
        <v>77</v>
      </c>
      <c r="BK274" s="132">
        <f>ROUND(I274*H274,2)</f>
        <v>0</v>
      </c>
      <c r="BL274" s="14" t="s">
        <v>123</v>
      </c>
      <c r="BM274" s="131" t="s">
        <v>413</v>
      </c>
    </row>
    <row r="275" spans="2:65" s="1" customFormat="1" x14ac:dyDescent="0.2">
      <c r="B275" s="26"/>
      <c r="D275" s="133" t="s">
        <v>125</v>
      </c>
      <c r="F275" s="134" t="s">
        <v>412</v>
      </c>
      <c r="L275" s="26"/>
      <c r="M275" s="135"/>
      <c r="T275" s="50"/>
      <c r="AT275" s="14" t="s">
        <v>125</v>
      </c>
      <c r="AU275" s="14" t="s">
        <v>79</v>
      </c>
    </row>
    <row r="276" spans="2:65" s="12" customFormat="1" x14ac:dyDescent="0.2">
      <c r="B276" s="147"/>
      <c r="D276" s="133" t="s">
        <v>396</v>
      </c>
      <c r="F276" s="148" t="s">
        <v>397</v>
      </c>
      <c r="H276" s="149"/>
      <c r="L276" s="147"/>
      <c r="M276" s="150"/>
      <c r="T276" s="151"/>
      <c r="AT276" s="152" t="s">
        <v>396</v>
      </c>
      <c r="AU276" s="152" t="s">
        <v>79</v>
      </c>
      <c r="AV276" s="12" t="s">
        <v>79</v>
      </c>
      <c r="AW276" s="12" t="s">
        <v>3</v>
      </c>
      <c r="AX276" s="12" t="s">
        <v>77</v>
      </c>
      <c r="AY276" s="152" t="s">
        <v>116</v>
      </c>
    </row>
    <row r="277" spans="2:65" s="1" customFormat="1" ht="24.2" customHeight="1" x14ac:dyDescent="0.2">
      <c r="B277" s="120"/>
      <c r="C277" s="138" t="s">
        <v>414</v>
      </c>
      <c r="D277" s="138" t="s">
        <v>238</v>
      </c>
      <c r="E277" s="139" t="s">
        <v>415</v>
      </c>
      <c r="F277" s="140" t="s">
        <v>416</v>
      </c>
      <c r="G277" s="141" t="s">
        <v>178</v>
      </c>
      <c r="H277" s="142">
        <v>1</v>
      </c>
      <c r="I277" s="143"/>
      <c r="J277" s="143">
        <f>ROUND(I277*H277,2)</f>
        <v>0</v>
      </c>
      <c r="K277" s="140" t="s">
        <v>122</v>
      </c>
      <c r="L277" s="144"/>
      <c r="M277" s="145" t="s">
        <v>1</v>
      </c>
      <c r="N277" s="146" t="s">
        <v>37</v>
      </c>
      <c r="O277" s="129">
        <v>0</v>
      </c>
      <c r="P277" s="129">
        <f>O277*H277</f>
        <v>0</v>
      </c>
      <c r="Q277" s="129">
        <v>1.74E-3</v>
      </c>
      <c r="R277" s="129">
        <f>Q277*H277</f>
        <v>1.74E-3</v>
      </c>
      <c r="S277" s="129">
        <v>0</v>
      </c>
      <c r="T277" s="130">
        <f>S277*H277</f>
        <v>0</v>
      </c>
      <c r="AR277" s="131" t="s">
        <v>163</v>
      </c>
      <c r="AT277" s="131" t="s">
        <v>238</v>
      </c>
      <c r="AU277" s="131" t="s">
        <v>79</v>
      </c>
      <c r="AY277" s="14" t="s">
        <v>116</v>
      </c>
      <c r="BE277" s="132">
        <f>IF(N277="základní",J277,0)</f>
        <v>0</v>
      </c>
      <c r="BF277" s="132">
        <f>IF(N277="snížená",J277,0)</f>
        <v>0</v>
      </c>
      <c r="BG277" s="132">
        <f>IF(N277="zákl. přenesená",J277,0)</f>
        <v>0</v>
      </c>
      <c r="BH277" s="132">
        <f>IF(N277="sníž. přenesená",J277,0)</f>
        <v>0</v>
      </c>
      <c r="BI277" s="132">
        <f>IF(N277="nulová",J277,0)</f>
        <v>0</v>
      </c>
      <c r="BJ277" s="14" t="s">
        <v>77</v>
      </c>
      <c r="BK277" s="132">
        <f>ROUND(I277*H277,2)</f>
        <v>0</v>
      </c>
      <c r="BL277" s="14" t="s">
        <v>123</v>
      </c>
      <c r="BM277" s="131" t="s">
        <v>417</v>
      </c>
    </row>
    <row r="278" spans="2:65" s="1" customFormat="1" x14ac:dyDescent="0.2">
      <c r="B278" s="26"/>
      <c r="D278" s="133" t="s">
        <v>125</v>
      </c>
      <c r="F278" s="134" t="s">
        <v>416</v>
      </c>
      <c r="L278" s="26"/>
      <c r="M278" s="135"/>
      <c r="T278" s="50"/>
      <c r="AT278" s="14" t="s">
        <v>125</v>
      </c>
      <c r="AU278" s="14" t="s">
        <v>79</v>
      </c>
    </row>
    <row r="279" spans="2:65" s="12" customFormat="1" x14ac:dyDescent="0.2">
      <c r="B279" s="147"/>
      <c r="D279" s="133" t="s">
        <v>396</v>
      </c>
      <c r="F279" s="148" t="s">
        <v>397</v>
      </c>
      <c r="H279" s="149"/>
      <c r="L279" s="147"/>
      <c r="M279" s="150"/>
      <c r="T279" s="151"/>
      <c r="AT279" s="152" t="s">
        <v>396</v>
      </c>
      <c r="AU279" s="152" t="s">
        <v>79</v>
      </c>
      <c r="AV279" s="12" t="s">
        <v>79</v>
      </c>
      <c r="AW279" s="12" t="s">
        <v>3</v>
      </c>
      <c r="AX279" s="12" t="s">
        <v>77</v>
      </c>
      <c r="AY279" s="152" t="s">
        <v>116</v>
      </c>
    </row>
    <row r="280" spans="2:65" s="1" customFormat="1" ht="24.2" customHeight="1" x14ac:dyDescent="0.2">
      <c r="B280" s="120"/>
      <c r="C280" s="138" t="s">
        <v>418</v>
      </c>
      <c r="D280" s="138" t="s">
        <v>238</v>
      </c>
      <c r="E280" s="139" t="s">
        <v>419</v>
      </c>
      <c r="F280" s="140" t="s">
        <v>420</v>
      </c>
      <c r="G280" s="141" t="s">
        <v>178</v>
      </c>
      <c r="H280" s="142">
        <v>1</v>
      </c>
      <c r="I280" s="143"/>
      <c r="J280" s="143">
        <f>ROUND(I280*H280,2)</f>
        <v>0</v>
      </c>
      <c r="K280" s="140" t="s">
        <v>122</v>
      </c>
      <c r="L280" s="144"/>
      <c r="M280" s="145" t="s">
        <v>1</v>
      </c>
      <c r="N280" s="146" t="s">
        <v>37</v>
      </c>
      <c r="O280" s="129">
        <v>0</v>
      </c>
      <c r="P280" s="129">
        <f>O280*H280</f>
        <v>0</v>
      </c>
      <c r="Q280" s="129">
        <v>1.65E-3</v>
      </c>
      <c r="R280" s="129">
        <f>Q280*H280</f>
        <v>1.65E-3</v>
      </c>
      <c r="S280" s="129">
        <v>0</v>
      </c>
      <c r="T280" s="130">
        <f>S280*H280</f>
        <v>0</v>
      </c>
      <c r="AR280" s="131" t="s">
        <v>163</v>
      </c>
      <c r="AT280" s="131" t="s">
        <v>238</v>
      </c>
      <c r="AU280" s="131" t="s">
        <v>79</v>
      </c>
      <c r="AY280" s="14" t="s">
        <v>116</v>
      </c>
      <c r="BE280" s="132">
        <f>IF(N280="základní",J280,0)</f>
        <v>0</v>
      </c>
      <c r="BF280" s="132">
        <f>IF(N280="snížená",J280,0)</f>
        <v>0</v>
      </c>
      <c r="BG280" s="132">
        <f>IF(N280="zákl. přenesená",J280,0)</f>
        <v>0</v>
      </c>
      <c r="BH280" s="132">
        <f>IF(N280="sníž. přenesená",J280,0)</f>
        <v>0</v>
      </c>
      <c r="BI280" s="132">
        <f>IF(N280="nulová",J280,0)</f>
        <v>0</v>
      </c>
      <c r="BJ280" s="14" t="s">
        <v>77</v>
      </c>
      <c r="BK280" s="132">
        <f>ROUND(I280*H280,2)</f>
        <v>0</v>
      </c>
      <c r="BL280" s="14" t="s">
        <v>123</v>
      </c>
      <c r="BM280" s="131" t="s">
        <v>421</v>
      </c>
    </row>
    <row r="281" spans="2:65" s="1" customFormat="1" ht="19.5" x14ac:dyDescent="0.2">
      <c r="B281" s="26"/>
      <c r="D281" s="133" t="s">
        <v>125</v>
      </c>
      <c r="F281" s="134" t="s">
        <v>420</v>
      </c>
      <c r="L281" s="26"/>
      <c r="M281" s="135"/>
      <c r="T281" s="50"/>
      <c r="AT281" s="14" t="s">
        <v>125</v>
      </c>
      <c r="AU281" s="14" t="s">
        <v>79</v>
      </c>
    </row>
    <row r="282" spans="2:65" s="12" customFormat="1" x14ac:dyDescent="0.2">
      <c r="B282" s="147"/>
      <c r="D282" s="133" t="s">
        <v>396</v>
      </c>
      <c r="F282" s="148" t="s">
        <v>397</v>
      </c>
      <c r="H282" s="149"/>
      <c r="L282" s="147"/>
      <c r="M282" s="150"/>
      <c r="T282" s="151"/>
      <c r="AT282" s="152" t="s">
        <v>396</v>
      </c>
      <c r="AU282" s="152" t="s">
        <v>79</v>
      </c>
      <c r="AV282" s="12" t="s">
        <v>79</v>
      </c>
      <c r="AW282" s="12" t="s">
        <v>3</v>
      </c>
      <c r="AX282" s="12" t="s">
        <v>77</v>
      </c>
      <c r="AY282" s="152" t="s">
        <v>116</v>
      </c>
    </row>
    <row r="283" spans="2:65" s="1" customFormat="1" ht="24.2" customHeight="1" x14ac:dyDescent="0.2">
      <c r="B283" s="120"/>
      <c r="C283" s="138" t="s">
        <v>422</v>
      </c>
      <c r="D283" s="138" t="s">
        <v>238</v>
      </c>
      <c r="E283" s="139" t="s">
        <v>423</v>
      </c>
      <c r="F283" s="140" t="s">
        <v>424</v>
      </c>
      <c r="G283" s="141" t="s">
        <v>178</v>
      </c>
      <c r="H283" s="142">
        <v>1</v>
      </c>
      <c r="I283" s="143"/>
      <c r="J283" s="143">
        <f>ROUND(I283*H283,2)</f>
        <v>0</v>
      </c>
      <c r="K283" s="140" t="s">
        <v>122</v>
      </c>
      <c r="L283" s="144"/>
      <c r="M283" s="145" t="s">
        <v>1</v>
      </c>
      <c r="N283" s="146" t="s">
        <v>37</v>
      </c>
      <c r="O283" s="129">
        <v>0</v>
      </c>
      <c r="P283" s="129">
        <f>O283*H283</f>
        <v>0</v>
      </c>
      <c r="Q283" s="129">
        <v>1.6800000000000001E-3</v>
      </c>
      <c r="R283" s="129">
        <f>Q283*H283</f>
        <v>1.6800000000000001E-3</v>
      </c>
      <c r="S283" s="129">
        <v>0</v>
      </c>
      <c r="T283" s="130">
        <f>S283*H283</f>
        <v>0</v>
      </c>
      <c r="AR283" s="131" t="s">
        <v>163</v>
      </c>
      <c r="AT283" s="131" t="s">
        <v>238</v>
      </c>
      <c r="AU283" s="131" t="s">
        <v>79</v>
      </c>
      <c r="AY283" s="14" t="s">
        <v>116</v>
      </c>
      <c r="BE283" s="132">
        <f>IF(N283="základní",J283,0)</f>
        <v>0</v>
      </c>
      <c r="BF283" s="132">
        <f>IF(N283="snížená",J283,0)</f>
        <v>0</v>
      </c>
      <c r="BG283" s="132">
        <f>IF(N283="zákl. přenesená",J283,0)</f>
        <v>0</v>
      </c>
      <c r="BH283" s="132">
        <f>IF(N283="sníž. přenesená",J283,0)</f>
        <v>0</v>
      </c>
      <c r="BI283" s="132">
        <f>IF(N283="nulová",J283,0)</f>
        <v>0</v>
      </c>
      <c r="BJ283" s="14" t="s">
        <v>77</v>
      </c>
      <c r="BK283" s="132">
        <f>ROUND(I283*H283,2)</f>
        <v>0</v>
      </c>
      <c r="BL283" s="14" t="s">
        <v>123</v>
      </c>
      <c r="BM283" s="131" t="s">
        <v>425</v>
      </c>
    </row>
    <row r="284" spans="2:65" s="1" customFormat="1" ht="19.5" x14ac:dyDescent="0.2">
      <c r="B284" s="26"/>
      <c r="D284" s="133" t="s">
        <v>125</v>
      </c>
      <c r="F284" s="134" t="s">
        <v>424</v>
      </c>
      <c r="L284" s="26"/>
      <c r="M284" s="135"/>
      <c r="T284" s="50"/>
      <c r="AT284" s="14" t="s">
        <v>125</v>
      </c>
      <c r="AU284" s="14" t="s">
        <v>79</v>
      </c>
    </row>
    <row r="285" spans="2:65" s="12" customFormat="1" x14ac:dyDescent="0.2">
      <c r="B285" s="147"/>
      <c r="D285" s="133" t="s">
        <v>396</v>
      </c>
      <c r="F285" s="148" t="s">
        <v>397</v>
      </c>
      <c r="H285" s="149"/>
      <c r="L285" s="147"/>
      <c r="M285" s="150"/>
      <c r="T285" s="151"/>
      <c r="AT285" s="152" t="s">
        <v>396</v>
      </c>
      <c r="AU285" s="152" t="s">
        <v>79</v>
      </c>
      <c r="AV285" s="12" t="s">
        <v>79</v>
      </c>
      <c r="AW285" s="12" t="s">
        <v>3</v>
      </c>
      <c r="AX285" s="12" t="s">
        <v>77</v>
      </c>
      <c r="AY285" s="152" t="s">
        <v>116</v>
      </c>
    </row>
    <row r="286" spans="2:65" s="1" customFormat="1" ht="16.5" customHeight="1" x14ac:dyDescent="0.2">
      <c r="B286" s="120"/>
      <c r="C286" s="138" t="s">
        <v>426</v>
      </c>
      <c r="D286" s="138" t="s">
        <v>238</v>
      </c>
      <c r="E286" s="139" t="s">
        <v>427</v>
      </c>
      <c r="F286" s="140" t="s">
        <v>428</v>
      </c>
      <c r="G286" s="141" t="s">
        <v>178</v>
      </c>
      <c r="H286" s="142">
        <v>1</v>
      </c>
      <c r="I286" s="143"/>
      <c r="J286" s="143">
        <f>ROUND(I286*H286,2)</f>
        <v>0</v>
      </c>
      <c r="K286" s="140" t="s">
        <v>1</v>
      </c>
      <c r="L286" s="144"/>
      <c r="M286" s="145" t="s">
        <v>1</v>
      </c>
      <c r="N286" s="146" t="s">
        <v>37</v>
      </c>
      <c r="O286" s="129">
        <v>0</v>
      </c>
      <c r="P286" s="129">
        <f>O286*H286</f>
        <v>0</v>
      </c>
      <c r="Q286" s="129">
        <v>2.9999999999999997E-4</v>
      </c>
      <c r="R286" s="129">
        <f>Q286*H286</f>
        <v>2.9999999999999997E-4</v>
      </c>
      <c r="S286" s="129">
        <v>0</v>
      </c>
      <c r="T286" s="130">
        <f>S286*H286</f>
        <v>0</v>
      </c>
      <c r="AR286" s="131" t="s">
        <v>163</v>
      </c>
      <c r="AT286" s="131" t="s">
        <v>238</v>
      </c>
      <c r="AU286" s="131" t="s">
        <v>79</v>
      </c>
      <c r="AY286" s="14" t="s">
        <v>116</v>
      </c>
      <c r="BE286" s="132">
        <f>IF(N286="základní",J286,0)</f>
        <v>0</v>
      </c>
      <c r="BF286" s="132">
        <f>IF(N286="snížená",J286,0)</f>
        <v>0</v>
      </c>
      <c r="BG286" s="132">
        <f>IF(N286="zákl. přenesená",J286,0)</f>
        <v>0</v>
      </c>
      <c r="BH286" s="132">
        <f>IF(N286="sníž. přenesená",J286,0)</f>
        <v>0</v>
      </c>
      <c r="BI286" s="132">
        <f>IF(N286="nulová",J286,0)</f>
        <v>0</v>
      </c>
      <c r="BJ286" s="14" t="s">
        <v>77</v>
      </c>
      <c r="BK286" s="132">
        <f>ROUND(I286*H286,2)</f>
        <v>0</v>
      </c>
      <c r="BL286" s="14" t="s">
        <v>123</v>
      </c>
      <c r="BM286" s="131" t="s">
        <v>429</v>
      </c>
    </row>
    <row r="287" spans="2:65" s="12" customFormat="1" x14ac:dyDescent="0.2">
      <c r="B287" s="147"/>
      <c r="D287" s="133" t="s">
        <v>396</v>
      </c>
      <c r="F287" s="148" t="s">
        <v>397</v>
      </c>
      <c r="H287" s="149"/>
      <c r="L287" s="147"/>
      <c r="M287" s="150"/>
      <c r="T287" s="151"/>
      <c r="AT287" s="152" t="s">
        <v>396</v>
      </c>
      <c r="AU287" s="152" t="s">
        <v>79</v>
      </c>
      <c r="AV287" s="12" t="s">
        <v>79</v>
      </c>
      <c r="AW287" s="12" t="s">
        <v>3</v>
      </c>
      <c r="AX287" s="12" t="s">
        <v>77</v>
      </c>
      <c r="AY287" s="152" t="s">
        <v>116</v>
      </c>
    </row>
    <row r="288" spans="2:65" s="1" customFormat="1" ht="16.5" customHeight="1" x14ac:dyDescent="0.2">
      <c r="B288" s="120"/>
      <c r="C288" s="138" t="s">
        <v>430</v>
      </c>
      <c r="D288" s="138" t="s">
        <v>238</v>
      </c>
      <c r="E288" s="139" t="s">
        <v>431</v>
      </c>
      <c r="F288" s="140" t="s">
        <v>432</v>
      </c>
      <c r="G288" s="141" t="s">
        <v>121</v>
      </c>
      <c r="H288" s="142">
        <v>1</v>
      </c>
      <c r="I288" s="143"/>
      <c r="J288" s="143">
        <f>ROUND(I288*H288,2)</f>
        <v>0</v>
      </c>
      <c r="K288" s="140" t="s">
        <v>122</v>
      </c>
      <c r="L288" s="144"/>
      <c r="M288" s="145" t="s">
        <v>1</v>
      </c>
      <c r="N288" s="146" t="s">
        <v>37</v>
      </c>
      <c r="O288" s="129">
        <v>0</v>
      </c>
      <c r="P288" s="129">
        <f>O288*H288</f>
        <v>0</v>
      </c>
      <c r="Q288" s="129">
        <v>0</v>
      </c>
      <c r="R288" s="129">
        <f>Q288*H288</f>
        <v>0</v>
      </c>
      <c r="S288" s="129">
        <v>0</v>
      </c>
      <c r="T288" s="130">
        <f>S288*H288</f>
        <v>0</v>
      </c>
      <c r="AR288" s="131" t="s">
        <v>163</v>
      </c>
      <c r="AT288" s="131" t="s">
        <v>238</v>
      </c>
      <c r="AU288" s="131" t="s">
        <v>79</v>
      </c>
      <c r="AY288" s="14" t="s">
        <v>116</v>
      </c>
      <c r="BE288" s="132">
        <f>IF(N288="základní",J288,0)</f>
        <v>0</v>
      </c>
      <c r="BF288" s="132">
        <f>IF(N288="snížená",J288,0)</f>
        <v>0</v>
      </c>
      <c r="BG288" s="132">
        <f>IF(N288="zákl. přenesená",J288,0)</f>
        <v>0</v>
      </c>
      <c r="BH288" s="132">
        <f>IF(N288="sníž. přenesená",J288,0)</f>
        <v>0</v>
      </c>
      <c r="BI288" s="132">
        <f>IF(N288="nulová",J288,0)</f>
        <v>0</v>
      </c>
      <c r="BJ288" s="14" t="s">
        <v>77</v>
      </c>
      <c r="BK288" s="132">
        <f>ROUND(I288*H288,2)</f>
        <v>0</v>
      </c>
      <c r="BL288" s="14" t="s">
        <v>123</v>
      </c>
      <c r="BM288" s="131" t="s">
        <v>433</v>
      </c>
    </row>
    <row r="289" spans="2:65" s="1" customFormat="1" x14ac:dyDescent="0.2">
      <c r="B289" s="26"/>
      <c r="D289" s="133" t="s">
        <v>125</v>
      </c>
      <c r="F289" s="134" t="s">
        <v>432</v>
      </c>
      <c r="L289" s="26"/>
      <c r="M289" s="135"/>
      <c r="T289" s="50"/>
      <c r="AT289" s="14" t="s">
        <v>125</v>
      </c>
      <c r="AU289" s="14" t="s">
        <v>79</v>
      </c>
    </row>
    <row r="290" spans="2:65" s="12" customFormat="1" x14ac:dyDescent="0.2">
      <c r="B290" s="147"/>
      <c r="D290" s="133" t="s">
        <v>396</v>
      </c>
      <c r="F290" s="148" t="s">
        <v>397</v>
      </c>
      <c r="H290" s="149"/>
      <c r="L290" s="147"/>
      <c r="M290" s="150"/>
      <c r="T290" s="151"/>
      <c r="AT290" s="152" t="s">
        <v>396</v>
      </c>
      <c r="AU290" s="152" t="s">
        <v>79</v>
      </c>
      <c r="AV290" s="12" t="s">
        <v>79</v>
      </c>
      <c r="AW290" s="12" t="s">
        <v>3</v>
      </c>
      <c r="AX290" s="12" t="s">
        <v>77</v>
      </c>
      <c r="AY290" s="152" t="s">
        <v>116</v>
      </c>
    </row>
    <row r="291" spans="2:65" s="1" customFormat="1" ht="24.2" customHeight="1" x14ac:dyDescent="0.2">
      <c r="B291" s="120"/>
      <c r="C291" s="121" t="s">
        <v>434</v>
      </c>
      <c r="D291" s="121" t="s">
        <v>118</v>
      </c>
      <c r="E291" s="122" t="s">
        <v>435</v>
      </c>
      <c r="F291" s="123" t="s">
        <v>436</v>
      </c>
      <c r="G291" s="124" t="s">
        <v>178</v>
      </c>
      <c r="H291" s="125">
        <v>1</v>
      </c>
      <c r="I291" s="126"/>
      <c r="J291" s="126">
        <f>ROUND(I291*H291,2)</f>
        <v>0</v>
      </c>
      <c r="K291" s="123" t="s">
        <v>1</v>
      </c>
      <c r="L291" s="26"/>
      <c r="M291" s="127" t="s">
        <v>1</v>
      </c>
      <c r="N291" s="128" t="s">
        <v>37</v>
      </c>
      <c r="O291" s="129">
        <v>1.34</v>
      </c>
      <c r="P291" s="129">
        <f>O291*H291</f>
        <v>1.34</v>
      </c>
      <c r="Q291" s="129">
        <v>0</v>
      </c>
      <c r="R291" s="129">
        <f>Q291*H291</f>
        <v>0</v>
      </c>
      <c r="S291" s="129">
        <v>0</v>
      </c>
      <c r="T291" s="130">
        <f>S291*H291</f>
        <v>0</v>
      </c>
      <c r="AR291" s="131" t="s">
        <v>123</v>
      </c>
      <c r="AT291" s="131" t="s">
        <v>118</v>
      </c>
      <c r="AU291" s="131" t="s">
        <v>79</v>
      </c>
      <c r="AY291" s="14" t="s">
        <v>116</v>
      </c>
      <c r="BE291" s="132">
        <f>IF(N291="základní",J291,0)</f>
        <v>0</v>
      </c>
      <c r="BF291" s="132">
        <f>IF(N291="snížená",J291,0)</f>
        <v>0</v>
      </c>
      <c r="BG291" s="132">
        <f>IF(N291="zákl. přenesená",J291,0)</f>
        <v>0</v>
      </c>
      <c r="BH291" s="132">
        <f>IF(N291="sníž. přenesená",J291,0)</f>
        <v>0</v>
      </c>
      <c r="BI291" s="132">
        <f>IF(N291="nulová",J291,0)</f>
        <v>0</v>
      </c>
      <c r="BJ291" s="14" t="s">
        <v>77</v>
      </c>
      <c r="BK291" s="132">
        <f>ROUND(I291*H291,2)</f>
        <v>0</v>
      </c>
      <c r="BL291" s="14" t="s">
        <v>123</v>
      </c>
      <c r="BM291" s="131" t="s">
        <v>437</v>
      </c>
    </row>
    <row r="292" spans="2:65" s="1" customFormat="1" ht="24.2" customHeight="1" x14ac:dyDescent="0.2">
      <c r="B292" s="120"/>
      <c r="C292" s="121" t="s">
        <v>438</v>
      </c>
      <c r="D292" s="121" t="s">
        <v>118</v>
      </c>
      <c r="E292" s="122" t="s">
        <v>439</v>
      </c>
      <c r="F292" s="123" t="s">
        <v>440</v>
      </c>
      <c r="G292" s="124" t="s">
        <v>178</v>
      </c>
      <c r="H292" s="125">
        <v>1</v>
      </c>
      <c r="I292" s="126"/>
      <c r="J292" s="126">
        <f>ROUND(I292*H292,2)</f>
        <v>0</v>
      </c>
      <c r="K292" s="123" t="s">
        <v>122</v>
      </c>
      <c r="L292" s="26"/>
      <c r="M292" s="127" t="s">
        <v>1</v>
      </c>
      <c r="N292" s="128" t="s">
        <v>37</v>
      </c>
      <c r="O292" s="129">
        <v>1.07</v>
      </c>
      <c r="P292" s="129">
        <f>O292*H292</f>
        <v>1.07</v>
      </c>
      <c r="Q292" s="129">
        <v>0</v>
      </c>
      <c r="R292" s="129">
        <f>Q292*H292</f>
        <v>0</v>
      </c>
      <c r="S292" s="129">
        <v>0</v>
      </c>
      <c r="T292" s="130">
        <f>S292*H292</f>
        <v>0</v>
      </c>
      <c r="AR292" s="131" t="s">
        <v>123</v>
      </c>
      <c r="AT292" s="131" t="s">
        <v>118</v>
      </c>
      <c r="AU292" s="131" t="s">
        <v>79</v>
      </c>
      <c r="AY292" s="14" t="s">
        <v>116</v>
      </c>
      <c r="BE292" s="132">
        <f>IF(N292="základní",J292,0)</f>
        <v>0</v>
      </c>
      <c r="BF292" s="132">
        <f>IF(N292="snížená",J292,0)</f>
        <v>0</v>
      </c>
      <c r="BG292" s="132">
        <f>IF(N292="zákl. přenesená",J292,0)</f>
        <v>0</v>
      </c>
      <c r="BH292" s="132">
        <f>IF(N292="sníž. přenesená",J292,0)</f>
        <v>0</v>
      </c>
      <c r="BI292" s="132">
        <f>IF(N292="nulová",J292,0)</f>
        <v>0</v>
      </c>
      <c r="BJ292" s="14" t="s">
        <v>77</v>
      </c>
      <c r="BK292" s="132">
        <f>ROUND(I292*H292,2)</f>
        <v>0</v>
      </c>
      <c r="BL292" s="14" t="s">
        <v>123</v>
      </c>
      <c r="BM292" s="131" t="s">
        <v>441</v>
      </c>
    </row>
    <row r="293" spans="2:65" s="1" customFormat="1" ht="19.5" x14ac:dyDescent="0.2">
      <c r="B293" s="26"/>
      <c r="D293" s="133" t="s">
        <v>125</v>
      </c>
      <c r="F293" s="134" t="s">
        <v>442</v>
      </c>
      <c r="L293" s="26"/>
      <c r="M293" s="135"/>
      <c r="T293" s="50"/>
      <c r="AT293" s="14" t="s">
        <v>125</v>
      </c>
      <c r="AU293" s="14" t="s">
        <v>79</v>
      </c>
    </row>
    <row r="294" spans="2:65" s="1" customFormat="1" x14ac:dyDescent="0.2">
      <c r="B294" s="26"/>
      <c r="D294" s="136" t="s">
        <v>127</v>
      </c>
      <c r="F294" s="137" t="s">
        <v>443</v>
      </c>
      <c r="L294" s="26"/>
      <c r="M294" s="135"/>
      <c r="T294" s="50"/>
      <c r="AT294" s="14" t="s">
        <v>127</v>
      </c>
      <c r="AU294" s="14" t="s">
        <v>79</v>
      </c>
    </row>
    <row r="295" spans="2:65" s="1" customFormat="1" ht="24.2" customHeight="1" x14ac:dyDescent="0.2">
      <c r="B295" s="120"/>
      <c r="C295" s="121" t="s">
        <v>444</v>
      </c>
      <c r="D295" s="121" t="s">
        <v>118</v>
      </c>
      <c r="E295" s="122" t="s">
        <v>445</v>
      </c>
      <c r="F295" s="123" t="s">
        <v>446</v>
      </c>
      <c r="G295" s="124" t="s">
        <v>233</v>
      </c>
      <c r="H295" s="125">
        <v>1</v>
      </c>
      <c r="I295" s="126"/>
      <c r="J295" s="126">
        <f>ROUND(I295*H295,2)</f>
        <v>0</v>
      </c>
      <c r="K295" s="123" t="s">
        <v>122</v>
      </c>
      <c r="L295" s="26"/>
      <c r="M295" s="127" t="s">
        <v>1</v>
      </c>
      <c r="N295" s="128" t="s">
        <v>37</v>
      </c>
      <c r="O295" s="129">
        <v>0.08</v>
      </c>
      <c r="P295" s="129">
        <f>O295*H295</f>
        <v>0.08</v>
      </c>
      <c r="Q295" s="129">
        <v>1.0000000000000001E-5</v>
      </c>
      <c r="R295" s="129">
        <f>Q295*H295</f>
        <v>1.0000000000000001E-5</v>
      </c>
      <c r="S295" s="129">
        <v>0</v>
      </c>
      <c r="T295" s="130">
        <f>S295*H295</f>
        <v>0</v>
      </c>
      <c r="AR295" s="131" t="s">
        <v>123</v>
      </c>
      <c r="AT295" s="131" t="s">
        <v>118</v>
      </c>
      <c r="AU295" s="131" t="s">
        <v>79</v>
      </c>
      <c r="AY295" s="14" t="s">
        <v>116</v>
      </c>
      <c r="BE295" s="132">
        <f>IF(N295="základní",J295,0)</f>
        <v>0</v>
      </c>
      <c r="BF295" s="132">
        <f>IF(N295="snížená",J295,0)</f>
        <v>0</v>
      </c>
      <c r="BG295" s="132">
        <f>IF(N295="zákl. přenesená",J295,0)</f>
        <v>0</v>
      </c>
      <c r="BH295" s="132">
        <f>IF(N295="sníž. přenesená",J295,0)</f>
        <v>0</v>
      </c>
      <c r="BI295" s="132">
        <f>IF(N295="nulová",J295,0)</f>
        <v>0</v>
      </c>
      <c r="BJ295" s="14" t="s">
        <v>77</v>
      </c>
      <c r="BK295" s="132">
        <f>ROUND(I295*H295,2)</f>
        <v>0</v>
      </c>
      <c r="BL295" s="14" t="s">
        <v>123</v>
      </c>
      <c r="BM295" s="131" t="s">
        <v>447</v>
      </c>
    </row>
    <row r="296" spans="2:65" s="1" customFormat="1" ht="19.5" x14ac:dyDescent="0.2">
      <c r="B296" s="26"/>
      <c r="D296" s="133" t="s">
        <v>125</v>
      </c>
      <c r="F296" s="134" t="s">
        <v>448</v>
      </c>
      <c r="L296" s="26"/>
      <c r="M296" s="135"/>
      <c r="T296" s="50"/>
      <c r="AT296" s="14" t="s">
        <v>125</v>
      </c>
      <c r="AU296" s="14" t="s">
        <v>79</v>
      </c>
    </row>
    <row r="297" spans="2:65" s="1" customFormat="1" x14ac:dyDescent="0.2">
      <c r="B297" s="26"/>
      <c r="D297" s="136" t="s">
        <v>127</v>
      </c>
      <c r="F297" s="137" t="s">
        <v>449</v>
      </c>
      <c r="L297" s="26"/>
      <c r="M297" s="135"/>
      <c r="T297" s="50"/>
      <c r="AT297" s="14" t="s">
        <v>127</v>
      </c>
      <c r="AU297" s="14" t="s">
        <v>79</v>
      </c>
    </row>
    <row r="298" spans="2:65" s="1" customFormat="1" ht="24.2" customHeight="1" x14ac:dyDescent="0.2">
      <c r="B298" s="120"/>
      <c r="C298" s="121" t="s">
        <v>450</v>
      </c>
      <c r="D298" s="121" t="s">
        <v>118</v>
      </c>
      <c r="E298" s="122" t="s">
        <v>451</v>
      </c>
      <c r="F298" s="123" t="s">
        <v>452</v>
      </c>
      <c r="G298" s="124" t="s">
        <v>233</v>
      </c>
      <c r="H298" s="125">
        <v>1</v>
      </c>
      <c r="I298" s="126"/>
      <c r="J298" s="126">
        <f>ROUND(I298*H298,2)</f>
        <v>0</v>
      </c>
      <c r="K298" s="123" t="s">
        <v>122</v>
      </c>
      <c r="L298" s="26"/>
      <c r="M298" s="127" t="s">
        <v>1</v>
      </c>
      <c r="N298" s="128" t="s">
        <v>37</v>
      </c>
      <c r="O298" s="129">
        <v>0.115</v>
      </c>
      <c r="P298" s="129">
        <f>O298*H298</f>
        <v>0.115</v>
      </c>
      <c r="Q298" s="129">
        <v>2.0000000000000002E-5</v>
      </c>
      <c r="R298" s="129">
        <f>Q298*H298</f>
        <v>2.0000000000000002E-5</v>
      </c>
      <c r="S298" s="129">
        <v>0</v>
      </c>
      <c r="T298" s="130">
        <f>S298*H298</f>
        <v>0</v>
      </c>
      <c r="AR298" s="131" t="s">
        <v>123</v>
      </c>
      <c r="AT298" s="131" t="s">
        <v>118</v>
      </c>
      <c r="AU298" s="131" t="s">
        <v>79</v>
      </c>
      <c r="AY298" s="14" t="s">
        <v>116</v>
      </c>
      <c r="BE298" s="132">
        <f>IF(N298="základní",J298,0)</f>
        <v>0</v>
      </c>
      <c r="BF298" s="132">
        <f>IF(N298="snížená",J298,0)</f>
        <v>0</v>
      </c>
      <c r="BG298" s="132">
        <f>IF(N298="zákl. přenesená",J298,0)</f>
        <v>0</v>
      </c>
      <c r="BH298" s="132">
        <f>IF(N298="sníž. přenesená",J298,0)</f>
        <v>0</v>
      </c>
      <c r="BI298" s="132">
        <f>IF(N298="nulová",J298,0)</f>
        <v>0</v>
      </c>
      <c r="BJ298" s="14" t="s">
        <v>77</v>
      </c>
      <c r="BK298" s="132">
        <f>ROUND(I298*H298,2)</f>
        <v>0</v>
      </c>
      <c r="BL298" s="14" t="s">
        <v>123</v>
      </c>
      <c r="BM298" s="131" t="s">
        <v>453</v>
      </c>
    </row>
    <row r="299" spans="2:65" s="1" customFormat="1" ht="19.5" x14ac:dyDescent="0.2">
      <c r="B299" s="26"/>
      <c r="D299" s="133" t="s">
        <v>125</v>
      </c>
      <c r="F299" s="134" t="s">
        <v>454</v>
      </c>
      <c r="L299" s="26"/>
      <c r="M299" s="135"/>
      <c r="T299" s="50"/>
      <c r="AT299" s="14" t="s">
        <v>125</v>
      </c>
      <c r="AU299" s="14" t="s">
        <v>79</v>
      </c>
    </row>
    <row r="300" spans="2:65" s="1" customFormat="1" x14ac:dyDescent="0.2">
      <c r="B300" s="26"/>
      <c r="D300" s="136" t="s">
        <v>127</v>
      </c>
      <c r="F300" s="137" t="s">
        <v>455</v>
      </c>
      <c r="L300" s="26"/>
      <c r="M300" s="135"/>
      <c r="T300" s="50"/>
      <c r="AT300" s="14" t="s">
        <v>127</v>
      </c>
      <c r="AU300" s="14" t="s">
        <v>79</v>
      </c>
    </row>
    <row r="301" spans="2:65" s="1" customFormat="1" ht="21.75" customHeight="1" x14ac:dyDescent="0.2">
      <c r="B301" s="120"/>
      <c r="C301" s="138" t="s">
        <v>456</v>
      </c>
      <c r="D301" s="138" t="s">
        <v>238</v>
      </c>
      <c r="E301" s="139" t="s">
        <v>457</v>
      </c>
      <c r="F301" s="140" t="s">
        <v>458</v>
      </c>
      <c r="G301" s="141" t="s">
        <v>233</v>
      </c>
      <c r="H301" s="142">
        <v>1</v>
      </c>
      <c r="I301" s="143"/>
      <c r="J301" s="143">
        <f>ROUND(I301*H301,2)</f>
        <v>0</v>
      </c>
      <c r="K301" s="140" t="s">
        <v>122</v>
      </c>
      <c r="L301" s="144"/>
      <c r="M301" s="145" t="s">
        <v>1</v>
      </c>
      <c r="N301" s="146" t="s">
        <v>37</v>
      </c>
      <c r="O301" s="129">
        <v>0</v>
      </c>
      <c r="P301" s="129">
        <f>O301*H301</f>
        <v>0</v>
      </c>
      <c r="Q301" s="129">
        <v>1.2999999999999999E-4</v>
      </c>
      <c r="R301" s="129">
        <f>Q301*H301</f>
        <v>1.2999999999999999E-4</v>
      </c>
      <c r="S301" s="129">
        <v>0</v>
      </c>
      <c r="T301" s="130">
        <f>S301*H301</f>
        <v>0</v>
      </c>
      <c r="AR301" s="131" t="s">
        <v>163</v>
      </c>
      <c r="AT301" s="131" t="s">
        <v>238</v>
      </c>
      <c r="AU301" s="131" t="s">
        <v>79</v>
      </c>
      <c r="AY301" s="14" t="s">
        <v>116</v>
      </c>
      <c r="BE301" s="132">
        <f>IF(N301="základní",J301,0)</f>
        <v>0</v>
      </c>
      <c r="BF301" s="132">
        <f>IF(N301="snížená",J301,0)</f>
        <v>0</v>
      </c>
      <c r="BG301" s="132">
        <f>IF(N301="zákl. přenesená",J301,0)</f>
        <v>0</v>
      </c>
      <c r="BH301" s="132">
        <f>IF(N301="sníž. přenesená",J301,0)</f>
        <v>0</v>
      </c>
      <c r="BI301" s="132">
        <f>IF(N301="nulová",J301,0)</f>
        <v>0</v>
      </c>
      <c r="BJ301" s="14" t="s">
        <v>77</v>
      </c>
      <c r="BK301" s="132">
        <f>ROUND(I301*H301,2)</f>
        <v>0</v>
      </c>
      <c r="BL301" s="14" t="s">
        <v>123</v>
      </c>
      <c r="BM301" s="131" t="s">
        <v>459</v>
      </c>
    </row>
    <row r="302" spans="2:65" s="1" customFormat="1" x14ac:dyDescent="0.2">
      <c r="B302" s="26"/>
      <c r="D302" s="133" t="s">
        <v>125</v>
      </c>
      <c r="F302" s="134" t="s">
        <v>458</v>
      </c>
      <c r="L302" s="26"/>
      <c r="M302" s="135"/>
      <c r="T302" s="50"/>
      <c r="AT302" s="14" t="s">
        <v>125</v>
      </c>
      <c r="AU302" s="14" t="s">
        <v>79</v>
      </c>
    </row>
    <row r="303" spans="2:65" s="1" customFormat="1" ht="21.75" customHeight="1" x14ac:dyDescent="0.2">
      <c r="B303" s="120"/>
      <c r="C303" s="138" t="s">
        <v>460</v>
      </c>
      <c r="D303" s="138" t="s">
        <v>238</v>
      </c>
      <c r="E303" s="139" t="s">
        <v>461</v>
      </c>
      <c r="F303" s="140" t="s">
        <v>462</v>
      </c>
      <c r="G303" s="141" t="s">
        <v>233</v>
      </c>
      <c r="H303" s="142">
        <v>1</v>
      </c>
      <c r="I303" s="143"/>
      <c r="J303" s="143">
        <f>ROUND(I303*H303,2)</f>
        <v>0</v>
      </c>
      <c r="K303" s="140" t="s">
        <v>122</v>
      </c>
      <c r="L303" s="144"/>
      <c r="M303" s="145" t="s">
        <v>1</v>
      </c>
      <c r="N303" s="146" t="s">
        <v>37</v>
      </c>
      <c r="O303" s="129">
        <v>0</v>
      </c>
      <c r="P303" s="129">
        <f>O303*H303</f>
        <v>0</v>
      </c>
      <c r="Q303" s="129">
        <v>2.1000000000000001E-4</v>
      </c>
      <c r="R303" s="129">
        <f>Q303*H303</f>
        <v>2.1000000000000001E-4</v>
      </c>
      <c r="S303" s="129">
        <v>0</v>
      </c>
      <c r="T303" s="130">
        <f>S303*H303</f>
        <v>0</v>
      </c>
      <c r="AR303" s="131" t="s">
        <v>163</v>
      </c>
      <c r="AT303" s="131" t="s">
        <v>238</v>
      </c>
      <c r="AU303" s="131" t="s">
        <v>79</v>
      </c>
      <c r="AY303" s="14" t="s">
        <v>116</v>
      </c>
      <c r="BE303" s="132">
        <f>IF(N303="základní",J303,0)</f>
        <v>0</v>
      </c>
      <c r="BF303" s="132">
        <f>IF(N303="snížená",J303,0)</f>
        <v>0</v>
      </c>
      <c r="BG303" s="132">
        <f>IF(N303="zákl. přenesená",J303,0)</f>
        <v>0</v>
      </c>
      <c r="BH303" s="132">
        <f>IF(N303="sníž. přenesená",J303,0)</f>
        <v>0</v>
      </c>
      <c r="BI303" s="132">
        <f>IF(N303="nulová",J303,0)</f>
        <v>0</v>
      </c>
      <c r="BJ303" s="14" t="s">
        <v>77</v>
      </c>
      <c r="BK303" s="132">
        <f>ROUND(I303*H303,2)</f>
        <v>0</v>
      </c>
      <c r="BL303" s="14" t="s">
        <v>123</v>
      </c>
      <c r="BM303" s="131" t="s">
        <v>463</v>
      </c>
    </row>
    <row r="304" spans="2:65" s="1" customFormat="1" x14ac:dyDescent="0.2">
      <c r="B304" s="26"/>
      <c r="D304" s="133" t="s">
        <v>125</v>
      </c>
      <c r="F304" s="134" t="s">
        <v>462</v>
      </c>
      <c r="L304" s="26"/>
      <c r="M304" s="135"/>
      <c r="T304" s="50"/>
      <c r="AT304" s="14" t="s">
        <v>125</v>
      </c>
      <c r="AU304" s="14" t="s">
        <v>79</v>
      </c>
    </row>
    <row r="305" spans="2:65" s="1" customFormat="1" ht="21.75" customHeight="1" x14ac:dyDescent="0.2">
      <c r="B305" s="120"/>
      <c r="C305" s="138" t="s">
        <v>464</v>
      </c>
      <c r="D305" s="138" t="s">
        <v>238</v>
      </c>
      <c r="E305" s="139" t="s">
        <v>465</v>
      </c>
      <c r="F305" s="140" t="s">
        <v>466</v>
      </c>
      <c r="G305" s="141" t="s">
        <v>233</v>
      </c>
      <c r="H305" s="142">
        <v>1</v>
      </c>
      <c r="I305" s="143"/>
      <c r="J305" s="143">
        <f>ROUND(I305*H305,2)</f>
        <v>0</v>
      </c>
      <c r="K305" s="140" t="s">
        <v>122</v>
      </c>
      <c r="L305" s="144"/>
      <c r="M305" s="145" t="s">
        <v>1</v>
      </c>
      <c r="N305" s="146" t="s">
        <v>37</v>
      </c>
      <c r="O305" s="129">
        <v>0</v>
      </c>
      <c r="P305" s="129">
        <f>O305*H305</f>
        <v>0</v>
      </c>
      <c r="Q305" s="129">
        <v>3.2000000000000003E-4</v>
      </c>
      <c r="R305" s="129">
        <f>Q305*H305</f>
        <v>3.2000000000000003E-4</v>
      </c>
      <c r="S305" s="129">
        <v>0</v>
      </c>
      <c r="T305" s="130">
        <f>S305*H305</f>
        <v>0</v>
      </c>
      <c r="AR305" s="131" t="s">
        <v>163</v>
      </c>
      <c r="AT305" s="131" t="s">
        <v>238</v>
      </c>
      <c r="AU305" s="131" t="s">
        <v>79</v>
      </c>
      <c r="AY305" s="14" t="s">
        <v>116</v>
      </c>
      <c r="BE305" s="132">
        <f>IF(N305="základní",J305,0)</f>
        <v>0</v>
      </c>
      <c r="BF305" s="132">
        <f>IF(N305="snížená",J305,0)</f>
        <v>0</v>
      </c>
      <c r="BG305" s="132">
        <f>IF(N305="zákl. přenesená",J305,0)</f>
        <v>0</v>
      </c>
      <c r="BH305" s="132">
        <f>IF(N305="sníž. přenesená",J305,0)</f>
        <v>0</v>
      </c>
      <c r="BI305" s="132">
        <f>IF(N305="nulová",J305,0)</f>
        <v>0</v>
      </c>
      <c r="BJ305" s="14" t="s">
        <v>77</v>
      </c>
      <c r="BK305" s="132">
        <f>ROUND(I305*H305,2)</f>
        <v>0</v>
      </c>
      <c r="BL305" s="14" t="s">
        <v>123</v>
      </c>
      <c r="BM305" s="131" t="s">
        <v>467</v>
      </c>
    </row>
    <row r="306" spans="2:65" s="1" customFormat="1" x14ac:dyDescent="0.2">
      <c r="B306" s="26"/>
      <c r="D306" s="133" t="s">
        <v>125</v>
      </c>
      <c r="F306" s="134" t="s">
        <v>466</v>
      </c>
      <c r="L306" s="26"/>
      <c r="M306" s="135"/>
      <c r="T306" s="50"/>
      <c r="AT306" s="14" t="s">
        <v>125</v>
      </c>
      <c r="AU306" s="14" t="s">
        <v>79</v>
      </c>
    </row>
    <row r="307" spans="2:65" s="1" customFormat="1" ht="21.75" customHeight="1" x14ac:dyDescent="0.2">
      <c r="B307" s="120"/>
      <c r="C307" s="138" t="s">
        <v>468</v>
      </c>
      <c r="D307" s="138" t="s">
        <v>238</v>
      </c>
      <c r="E307" s="139" t="s">
        <v>469</v>
      </c>
      <c r="F307" s="140" t="s">
        <v>470</v>
      </c>
      <c r="G307" s="141" t="s">
        <v>233</v>
      </c>
      <c r="H307" s="142">
        <v>1</v>
      </c>
      <c r="I307" s="143"/>
      <c r="J307" s="143">
        <f>ROUND(I307*H307,2)</f>
        <v>0</v>
      </c>
      <c r="K307" s="140" t="s">
        <v>122</v>
      </c>
      <c r="L307" s="144"/>
      <c r="M307" s="145" t="s">
        <v>1</v>
      </c>
      <c r="N307" s="146" t="s">
        <v>37</v>
      </c>
      <c r="O307" s="129">
        <v>0</v>
      </c>
      <c r="P307" s="129">
        <f>O307*H307</f>
        <v>0</v>
      </c>
      <c r="Q307" s="129">
        <v>5.2999999999999998E-4</v>
      </c>
      <c r="R307" s="129">
        <f>Q307*H307</f>
        <v>5.2999999999999998E-4</v>
      </c>
      <c r="S307" s="129">
        <v>0</v>
      </c>
      <c r="T307" s="130">
        <f>S307*H307</f>
        <v>0</v>
      </c>
      <c r="AR307" s="131" t="s">
        <v>163</v>
      </c>
      <c r="AT307" s="131" t="s">
        <v>238</v>
      </c>
      <c r="AU307" s="131" t="s">
        <v>79</v>
      </c>
      <c r="AY307" s="14" t="s">
        <v>116</v>
      </c>
      <c r="BE307" s="132">
        <f>IF(N307="základní",J307,0)</f>
        <v>0</v>
      </c>
      <c r="BF307" s="132">
        <f>IF(N307="snížená",J307,0)</f>
        <v>0</v>
      </c>
      <c r="BG307" s="132">
        <f>IF(N307="zákl. přenesená",J307,0)</f>
        <v>0</v>
      </c>
      <c r="BH307" s="132">
        <f>IF(N307="sníž. přenesená",J307,0)</f>
        <v>0</v>
      </c>
      <c r="BI307" s="132">
        <f>IF(N307="nulová",J307,0)</f>
        <v>0</v>
      </c>
      <c r="BJ307" s="14" t="s">
        <v>77</v>
      </c>
      <c r="BK307" s="132">
        <f>ROUND(I307*H307,2)</f>
        <v>0</v>
      </c>
      <c r="BL307" s="14" t="s">
        <v>123</v>
      </c>
      <c r="BM307" s="131" t="s">
        <v>471</v>
      </c>
    </row>
    <row r="308" spans="2:65" s="1" customFormat="1" x14ac:dyDescent="0.2">
      <c r="B308" s="26"/>
      <c r="D308" s="133" t="s">
        <v>125</v>
      </c>
      <c r="F308" s="134" t="s">
        <v>470</v>
      </c>
      <c r="L308" s="26"/>
      <c r="M308" s="135"/>
      <c r="T308" s="50"/>
      <c r="AT308" s="14" t="s">
        <v>125</v>
      </c>
      <c r="AU308" s="14" t="s">
        <v>79</v>
      </c>
    </row>
    <row r="309" spans="2:65" s="1" customFormat="1" ht="21.75" customHeight="1" x14ac:dyDescent="0.2">
      <c r="B309" s="120"/>
      <c r="C309" s="138" t="s">
        <v>472</v>
      </c>
      <c r="D309" s="138" t="s">
        <v>238</v>
      </c>
      <c r="E309" s="139" t="s">
        <v>473</v>
      </c>
      <c r="F309" s="140" t="s">
        <v>474</v>
      </c>
      <c r="G309" s="141" t="s">
        <v>233</v>
      </c>
      <c r="H309" s="142">
        <v>1</v>
      </c>
      <c r="I309" s="143"/>
      <c r="J309" s="143">
        <f>ROUND(I309*H309,2)</f>
        <v>0</v>
      </c>
      <c r="K309" s="140" t="s">
        <v>122</v>
      </c>
      <c r="L309" s="144"/>
      <c r="M309" s="145" t="s">
        <v>1</v>
      </c>
      <c r="N309" s="146" t="s">
        <v>37</v>
      </c>
      <c r="O309" s="129">
        <v>0</v>
      </c>
      <c r="P309" s="129">
        <f>O309*H309</f>
        <v>0</v>
      </c>
      <c r="Q309" s="129">
        <v>6.7000000000000002E-4</v>
      </c>
      <c r="R309" s="129">
        <f>Q309*H309</f>
        <v>6.7000000000000002E-4</v>
      </c>
      <c r="S309" s="129">
        <v>0</v>
      </c>
      <c r="T309" s="130">
        <f>S309*H309</f>
        <v>0</v>
      </c>
      <c r="AR309" s="131" t="s">
        <v>163</v>
      </c>
      <c r="AT309" s="131" t="s">
        <v>238</v>
      </c>
      <c r="AU309" s="131" t="s">
        <v>79</v>
      </c>
      <c r="AY309" s="14" t="s">
        <v>116</v>
      </c>
      <c r="BE309" s="132">
        <f>IF(N309="základní",J309,0)</f>
        <v>0</v>
      </c>
      <c r="BF309" s="132">
        <f>IF(N309="snížená",J309,0)</f>
        <v>0</v>
      </c>
      <c r="BG309" s="132">
        <f>IF(N309="zákl. přenesená",J309,0)</f>
        <v>0</v>
      </c>
      <c r="BH309" s="132">
        <f>IF(N309="sníž. přenesená",J309,0)</f>
        <v>0</v>
      </c>
      <c r="BI309" s="132">
        <f>IF(N309="nulová",J309,0)</f>
        <v>0</v>
      </c>
      <c r="BJ309" s="14" t="s">
        <v>77</v>
      </c>
      <c r="BK309" s="132">
        <f>ROUND(I309*H309,2)</f>
        <v>0</v>
      </c>
      <c r="BL309" s="14" t="s">
        <v>123</v>
      </c>
      <c r="BM309" s="131" t="s">
        <v>475</v>
      </c>
    </row>
    <row r="310" spans="2:65" s="1" customFormat="1" x14ac:dyDescent="0.2">
      <c r="B310" s="26"/>
      <c r="D310" s="133" t="s">
        <v>125</v>
      </c>
      <c r="F310" s="134" t="s">
        <v>474</v>
      </c>
      <c r="L310" s="26"/>
      <c r="M310" s="135"/>
      <c r="T310" s="50"/>
      <c r="AT310" s="14" t="s">
        <v>125</v>
      </c>
      <c r="AU310" s="14" t="s">
        <v>79</v>
      </c>
    </row>
    <row r="311" spans="2:65" s="1" customFormat="1" ht="21.75" customHeight="1" x14ac:dyDescent="0.2">
      <c r="B311" s="120"/>
      <c r="C311" s="138" t="s">
        <v>476</v>
      </c>
      <c r="D311" s="138" t="s">
        <v>238</v>
      </c>
      <c r="E311" s="139" t="s">
        <v>477</v>
      </c>
      <c r="F311" s="140" t="s">
        <v>478</v>
      </c>
      <c r="G311" s="141" t="s">
        <v>233</v>
      </c>
      <c r="H311" s="142">
        <v>1</v>
      </c>
      <c r="I311" s="143"/>
      <c r="J311" s="143">
        <f>ROUND(I311*H311,2)</f>
        <v>0</v>
      </c>
      <c r="K311" s="140" t="s">
        <v>1</v>
      </c>
      <c r="L311" s="144"/>
      <c r="M311" s="145" t="s">
        <v>1</v>
      </c>
      <c r="N311" s="146" t="s">
        <v>37</v>
      </c>
      <c r="O311" s="129">
        <v>0</v>
      </c>
      <c r="P311" s="129">
        <f>O311*H311</f>
        <v>0</v>
      </c>
      <c r="Q311" s="129">
        <v>6.7000000000000002E-4</v>
      </c>
      <c r="R311" s="129">
        <f>Q311*H311</f>
        <v>6.7000000000000002E-4</v>
      </c>
      <c r="S311" s="129">
        <v>0</v>
      </c>
      <c r="T311" s="130">
        <f>S311*H311</f>
        <v>0</v>
      </c>
      <c r="AR311" s="131" t="s">
        <v>163</v>
      </c>
      <c r="AT311" s="131" t="s">
        <v>238</v>
      </c>
      <c r="AU311" s="131" t="s">
        <v>79</v>
      </c>
      <c r="AY311" s="14" t="s">
        <v>116</v>
      </c>
      <c r="BE311" s="132">
        <f>IF(N311="základní",J311,0)</f>
        <v>0</v>
      </c>
      <c r="BF311" s="132">
        <f>IF(N311="snížená",J311,0)</f>
        <v>0</v>
      </c>
      <c r="BG311" s="132">
        <f>IF(N311="zákl. přenesená",J311,0)</f>
        <v>0</v>
      </c>
      <c r="BH311" s="132">
        <f>IF(N311="sníž. přenesená",J311,0)</f>
        <v>0</v>
      </c>
      <c r="BI311" s="132">
        <f>IF(N311="nulová",J311,0)</f>
        <v>0</v>
      </c>
      <c r="BJ311" s="14" t="s">
        <v>77</v>
      </c>
      <c r="BK311" s="132">
        <f>ROUND(I311*H311,2)</f>
        <v>0</v>
      </c>
      <c r="BL311" s="14" t="s">
        <v>123</v>
      </c>
      <c r="BM311" s="131" t="s">
        <v>479</v>
      </c>
    </row>
    <row r="312" spans="2:65" s="1" customFormat="1" ht="21.75" customHeight="1" x14ac:dyDescent="0.2">
      <c r="B312" s="120"/>
      <c r="C312" s="138" t="s">
        <v>480</v>
      </c>
      <c r="D312" s="138" t="s">
        <v>238</v>
      </c>
      <c r="E312" s="139" t="s">
        <v>481</v>
      </c>
      <c r="F312" s="140" t="s">
        <v>482</v>
      </c>
      <c r="G312" s="141" t="s">
        <v>233</v>
      </c>
      <c r="H312" s="142">
        <v>1</v>
      </c>
      <c r="I312" s="143"/>
      <c r="J312" s="143">
        <f>ROUND(I312*H312,2)</f>
        <v>0</v>
      </c>
      <c r="K312" s="140" t="s">
        <v>1</v>
      </c>
      <c r="L312" s="144"/>
      <c r="M312" s="145" t="s">
        <v>1</v>
      </c>
      <c r="N312" s="146" t="s">
        <v>37</v>
      </c>
      <c r="O312" s="129">
        <v>0</v>
      </c>
      <c r="P312" s="129">
        <f>O312*H312</f>
        <v>0</v>
      </c>
      <c r="Q312" s="129">
        <v>6.7000000000000002E-4</v>
      </c>
      <c r="R312" s="129">
        <f>Q312*H312</f>
        <v>6.7000000000000002E-4</v>
      </c>
      <c r="S312" s="129">
        <v>0</v>
      </c>
      <c r="T312" s="130">
        <f>S312*H312</f>
        <v>0</v>
      </c>
      <c r="AR312" s="131" t="s">
        <v>163</v>
      </c>
      <c r="AT312" s="131" t="s">
        <v>238</v>
      </c>
      <c r="AU312" s="131" t="s">
        <v>79</v>
      </c>
      <c r="AY312" s="14" t="s">
        <v>116</v>
      </c>
      <c r="BE312" s="132">
        <f>IF(N312="základní",J312,0)</f>
        <v>0</v>
      </c>
      <c r="BF312" s="132">
        <f>IF(N312="snížená",J312,0)</f>
        <v>0</v>
      </c>
      <c r="BG312" s="132">
        <f>IF(N312="zákl. přenesená",J312,0)</f>
        <v>0</v>
      </c>
      <c r="BH312" s="132">
        <f>IF(N312="sníž. přenesená",J312,0)</f>
        <v>0</v>
      </c>
      <c r="BI312" s="132">
        <f>IF(N312="nulová",J312,0)</f>
        <v>0</v>
      </c>
      <c r="BJ312" s="14" t="s">
        <v>77</v>
      </c>
      <c r="BK312" s="132">
        <f>ROUND(I312*H312,2)</f>
        <v>0</v>
      </c>
      <c r="BL312" s="14" t="s">
        <v>123</v>
      </c>
      <c r="BM312" s="131" t="s">
        <v>483</v>
      </c>
    </row>
    <row r="313" spans="2:65" s="1" customFormat="1" ht="24.2" customHeight="1" x14ac:dyDescent="0.2">
      <c r="B313" s="120"/>
      <c r="C313" s="138" t="s">
        <v>484</v>
      </c>
      <c r="D313" s="138" t="s">
        <v>238</v>
      </c>
      <c r="E313" s="139" t="s">
        <v>485</v>
      </c>
      <c r="F313" s="140" t="s">
        <v>486</v>
      </c>
      <c r="G313" s="141" t="s">
        <v>233</v>
      </c>
      <c r="H313" s="142">
        <v>1</v>
      </c>
      <c r="I313" s="143"/>
      <c r="J313" s="143">
        <f>ROUND(I313*H313,2)</f>
        <v>0</v>
      </c>
      <c r="K313" s="140" t="s">
        <v>122</v>
      </c>
      <c r="L313" s="144"/>
      <c r="M313" s="145" t="s">
        <v>1</v>
      </c>
      <c r="N313" s="146" t="s">
        <v>37</v>
      </c>
      <c r="O313" s="129">
        <v>0</v>
      </c>
      <c r="P313" s="129">
        <f>O313*H313</f>
        <v>0</v>
      </c>
      <c r="Q313" s="129">
        <v>3.6000000000000002E-4</v>
      </c>
      <c r="R313" s="129">
        <f>Q313*H313</f>
        <v>3.6000000000000002E-4</v>
      </c>
      <c r="S313" s="129">
        <v>0</v>
      </c>
      <c r="T313" s="130">
        <f>S313*H313</f>
        <v>0</v>
      </c>
      <c r="AR313" s="131" t="s">
        <v>163</v>
      </c>
      <c r="AT313" s="131" t="s">
        <v>238</v>
      </c>
      <c r="AU313" s="131" t="s">
        <v>79</v>
      </c>
      <c r="AY313" s="14" t="s">
        <v>116</v>
      </c>
      <c r="BE313" s="132">
        <f>IF(N313="základní",J313,0)</f>
        <v>0</v>
      </c>
      <c r="BF313" s="132">
        <f>IF(N313="snížená",J313,0)</f>
        <v>0</v>
      </c>
      <c r="BG313" s="132">
        <f>IF(N313="zákl. přenesená",J313,0)</f>
        <v>0</v>
      </c>
      <c r="BH313" s="132">
        <f>IF(N313="sníž. přenesená",J313,0)</f>
        <v>0</v>
      </c>
      <c r="BI313" s="132">
        <f>IF(N313="nulová",J313,0)</f>
        <v>0</v>
      </c>
      <c r="BJ313" s="14" t="s">
        <v>77</v>
      </c>
      <c r="BK313" s="132">
        <f>ROUND(I313*H313,2)</f>
        <v>0</v>
      </c>
      <c r="BL313" s="14" t="s">
        <v>123</v>
      </c>
      <c r="BM313" s="131" t="s">
        <v>487</v>
      </c>
    </row>
    <row r="314" spans="2:65" s="1" customFormat="1" x14ac:dyDescent="0.2">
      <c r="B314" s="26"/>
      <c r="D314" s="133" t="s">
        <v>125</v>
      </c>
      <c r="F314" s="134" t="s">
        <v>486</v>
      </c>
      <c r="L314" s="26"/>
      <c r="M314" s="135"/>
      <c r="T314" s="50"/>
      <c r="AT314" s="14" t="s">
        <v>125</v>
      </c>
      <c r="AU314" s="14" t="s">
        <v>79</v>
      </c>
    </row>
    <row r="315" spans="2:65" s="1" customFormat="1" ht="24.2" customHeight="1" x14ac:dyDescent="0.2">
      <c r="B315" s="120"/>
      <c r="C315" s="138" t="s">
        <v>488</v>
      </c>
      <c r="D315" s="138" t="s">
        <v>238</v>
      </c>
      <c r="E315" s="139" t="s">
        <v>489</v>
      </c>
      <c r="F315" s="140" t="s">
        <v>490</v>
      </c>
      <c r="G315" s="141" t="s">
        <v>233</v>
      </c>
      <c r="H315" s="142">
        <v>1</v>
      </c>
      <c r="I315" s="143"/>
      <c r="J315" s="143">
        <f>ROUND(I315*H315,2)</f>
        <v>0</v>
      </c>
      <c r="K315" s="140" t="s">
        <v>122</v>
      </c>
      <c r="L315" s="144"/>
      <c r="M315" s="145" t="s">
        <v>1</v>
      </c>
      <c r="N315" s="146" t="s">
        <v>37</v>
      </c>
      <c r="O315" s="129">
        <v>0</v>
      </c>
      <c r="P315" s="129">
        <f>O315*H315</f>
        <v>0</v>
      </c>
      <c r="Q315" s="129">
        <v>5.9999999999999995E-4</v>
      </c>
      <c r="R315" s="129">
        <f>Q315*H315</f>
        <v>5.9999999999999995E-4</v>
      </c>
      <c r="S315" s="129">
        <v>0</v>
      </c>
      <c r="T315" s="130">
        <f>S315*H315</f>
        <v>0</v>
      </c>
      <c r="AR315" s="131" t="s">
        <v>163</v>
      </c>
      <c r="AT315" s="131" t="s">
        <v>238</v>
      </c>
      <c r="AU315" s="131" t="s">
        <v>79</v>
      </c>
      <c r="AY315" s="14" t="s">
        <v>116</v>
      </c>
      <c r="BE315" s="132">
        <f>IF(N315="základní",J315,0)</f>
        <v>0</v>
      </c>
      <c r="BF315" s="132">
        <f>IF(N315="snížená",J315,0)</f>
        <v>0</v>
      </c>
      <c r="BG315" s="132">
        <f>IF(N315="zákl. přenesená",J315,0)</f>
        <v>0</v>
      </c>
      <c r="BH315" s="132">
        <f>IF(N315="sníž. přenesená",J315,0)</f>
        <v>0</v>
      </c>
      <c r="BI315" s="132">
        <f>IF(N315="nulová",J315,0)</f>
        <v>0</v>
      </c>
      <c r="BJ315" s="14" t="s">
        <v>77</v>
      </c>
      <c r="BK315" s="132">
        <f>ROUND(I315*H315,2)</f>
        <v>0</v>
      </c>
      <c r="BL315" s="14" t="s">
        <v>123</v>
      </c>
      <c r="BM315" s="131" t="s">
        <v>491</v>
      </c>
    </row>
    <row r="316" spans="2:65" s="1" customFormat="1" x14ac:dyDescent="0.2">
      <c r="B316" s="26"/>
      <c r="D316" s="133" t="s">
        <v>125</v>
      </c>
      <c r="F316" s="134" t="s">
        <v>490</v>
      </c>
      <c r="L316" s="26"/>
      <c r="M316" s="135"/>
      <c r="T316" s="50"/>
      <c r="AT316" s="14" t="s">
        <v>125</v>
      </c>
      <c r="AU316" s="14" t="s">
        <v>79</v>
      </c>
    </row>
    <row r="317" spans="2:65" s="1" customFormat="1" ht="16.5" customHeight="1" x14ac:dyDescent="0.2">
      <c r="B317" s="120"/>
      <c r="C317" s="138" t="s">
        <v>492</v>
      </c>
      <c r="D317" s="138" t="s">
        <v>238</v>
      </c>
      <c r="E317" s="139" t="s">
        <v>493</v>
      </c>
      <c r="F317" s="140" t="s">
        <v>494</v>
      </c>
      <c r="G317" s="141" t="s">
        <v>121</v>
      </c>
      <c r="H317" s="142">
        <v>1</v>
      </c>
      <c r="I317" s="143"/>
      <c r="J317" s="143">
        <f>ROUND(I317*H317,2)</f>
        <v>0</v>
      </c>
      <c r="K317" s="140" t="s">
        <v>122</v>
      </c>
      <c r="L317" s="144"/>
      <c r="M317" s="145" t="s">
        <v>1</v>
      </c>
      <c r="N317" s="146" t="s">
        <v>37</v>
      </c>
      <c r="O317" s="129">
        <v>0</v>
      </c>
      <c r="P317" s="129">
        <f>O317*H317</f>
        <v>0</v>
      </c>
      <c r="Q317" s="129">
        <v>3.0000000000000001E-5</v>
      </c>
      <c r="R317" s="129">
        <f>Q317*H317</f>
        <v>3.0000000000000001E-5</v>
      </c>
      <c r="S317" s="129">
        <v>0</v>
      </c>
      <c r="T317" s="130">
        <f>S317*H317</f>
        <v>0</v>
      </c>
      <c r="AR317" s="131" t="s">
        <v>163</v>
      </c>
      <c r="AT317" s="131" t="s">
        <v>238</v>
      </c>
      <c r="AU317" s="131" t="s">
        <v>79</v>
      </c>
      <c r="AY317" s="14" t="s">
        <v>116</v>
      </c>
      <c r="BE317" s="132">
        <f>IF(N317="základní",J317,0)</f>
        <v>0</v>
      </c>
      <c r="BF317" s="132">
        <f>IF(N317="snížená",J317,0)</f>
        <v>0</v>
      </c>
      <c r="BG317" s="132">
        <f>IF(N317="zákl. přenesená",J317,0)</f>
        <v>0</v>
      </c>
      <c r="BH317" s="132">
        <f>IF(N317="sníž. přenesená",J317,0)</f>
        <v>0</v>
      </c>
      <c r="BI317" s="132">
        <f>IF(N317="nulová",J317,0)</f>
        <v>0</v>
      </c>
      <c r="BJ317" s="14" t="s">
        <v>77</v>
      </c>
      <c r="BK317" s="132">
        <f>ROUND(I317*H317,2)</f>
        <v>0</v>
      </c>
      <c r="BL317" s="14" t="s">
        <v>123</v>
      </c>
      <c r="BM317" s="131" t="s">
        <v>495</v>
      </c>
    </row>
    <row r="318" spans="2:65" s="1" customFormat="1" x14ac:dyDescent="0.2">
      <c r="B318" s="26"/>
      <c r="D318" s="133" t="s">
        <v>125</v>
      </c>
      <c r="F318" s="134" t="s">
        <v>494</v>
      </c>
      <c r="L318" s="26"/>
      <c r="M318" s="135"/>
      <c r="T318" s="50"/>
      <c r="AT318" s="14" t="s">
        <v>125</v>
      </c>
      <c r="AU318" s="14" t="s">
        <v>79</v>
      </c>
    </row>
    <row r="319" spans="2:65" s="1" customFormat="1" ht="16.5" customHeight="1" x14ac:dyDescent="0.2">
      <c r="B319" s="120"/>
      <c r="C319" s="138" t="s">
        <v>496</v>
      </c>
      <c r="D319" s="138" t="s">
        <v>238</v>
      </c>
      <c r="E319" s="139" t="s">
        <v>497</v>
      </c>
      <c r="F319" s="140" t="s">
        <v>498</v>
      </c>
      <c r="G319" s="141" t="s">
        <v>121</v>
      </c>
      <c r="H319" s="142">
        <v>1</v>
      </c>
      <c r="I319" s="143"/>
      <c r="J319" s="143">
        <f>ROUND(I319*H319,2)</f>
        <v>0</v>
      </c>
      <c r="K319" s="140" t="s">
        <v>122</v>
      </c>
      <c r="L319" s="144"/>
      <c r="M319" s="145" t="s">
        <v>1</v>
      </c>
      <c r="N319" s="146" t="s">
        <v>37</v>
      </c>
      <c r="O319" s="129">
        <v>0</v>
      </c>
      <c r="P319" s="129">
        <f>O319*H319</f>
        <v>0</v>
      </c>
      <c r="Q319" s="129">
        <v>6.9999999999999994E-5</v>
      </c>
      <c r="R319" s="129">
        <f>Q319*H319</f>
        <v>6.9999999999999994E-5</v>
      </c>
      <c r="S319" s="129">
        <v>0</v>
      </c>
      <c r="T319" s="130">
        <f>S319*H319</f>
        <v>0</v>
      </c>
      <c r="AR319" s="131" t="s">
        <v>163</v>
      </c>
      <c r="AT319" s="131" t="s">
        <v>238</v>
      </c>
      <c r="AU319" s="131" t="s">
        <v>79</v>
      </c>
      <c r="AY319" s="14" t="s">
        <v>116</v>
      </c>
      <c r="BE319" s="132">
        <f>IF(N319="základní",J319,0)</f>
        <v>0</v>
      </c>
      <c r="BF319" s="132">
        <f>IF(N319="snížená",J319,0)</f>
        <v>0</v>
      </c>
      <c r="BG319" s="132">
        <f>IF(N319="zákl. přenesená",J319,0)</f>
        <v>0</v>
      </c>
      <c r="BH319" s="132">
        <f>IF(N319="sníž. přenesená",J319,0)</f>
        <v>0</v>
      </c>
      <c r="BI319" s="132">
        <f>IF(N319="nulová",J319,0)</f>
        <v>0</v>
      </c>
      <c r="BJ319" s="14" t="s">
        <v>77</v>
      </c>
      <c r="BK319" s="132">
        <f>ROUND(I319*H319,2)</f>
        <v>0</v>
      </c>
      <c r="BL319" s="14" t="s">
        <v>123</v>
      </c>
      <c r="BM319" s="131" t="s">
        <v>499</v>
      </c>
    </row>
    <row r="320" spans="2:65" s="1" customFormat="1" x14ac:dyDescent="0.2">
      <c r="B320" s="26"/>
      <c r="D320" s="133" t="s">
        <v>125</v>
      </c>
      <c r="F320" s="134" t="s">
        <v>498</v>
      </c>
      <c r="L320" s="26"/>
      <c r="M320" s="135"/>
      <c r="T320" s="50"/>
      <c r="AT320" s="14" t="s">
        <v>125</v>
      </c>
      <c r="AU320" s="14" t="s">
        <v>79</v>
      </c>
    </row>
    <row r="321" spans="2:65" s="1" customFormat="1" ht="16.5" customHeight="1" x14ac:dyDescent="0.2">
      <c r="B321" s="120"/>
      <c r="C321" s="138" t="s">
        <v>500</v>
      </c>
      <c r="D321" s="138" t="s">
        <v>238</v>
      </c>
      <c r="E321" s="139" t="s">
        <v>501</v>
      </c>
      <c r="F321" s="140" t="s">
        <v>502</v>
      </c>
      <c r="G321" s="141" t="s">
        <v>121</v>
      </c>
      <c r="H321" s="142">
        <v>1</v>
      </c>
      <c r="I321" s="143"/>
      <c r="J321" s="143">
        <f>ROUND(I321*H321,2)</f>
        <v>0</v>
      </c>
      <c r="K321" s="140" t="s">
        <v>122</v>
      </c>
      <c r="L321" s="144"/>
      <c r="M321" s="145" t="s">
        <v>1</v>
      </c>
      <c r="N321" s="146" t="s">
        <v>37</v>
      </c>
      <c r="O321" s="129">
        <v>0</v>
      </c>
      <c r="P321" s="129">
        <f>O321*H321</f>
        <v>0</v>
      </c>
      <c r="Q321" s="129">
        <v>1.2999999999999999E-4</v>
      </c>
      <c r="R321" s="129">
        <f>Q321*H321</f>
        <v>1.2999999999999999E-4</v>
      </c>
      <c r="S321" s="129">
        <v>0</v>
      </c>
      <c r="T321" s="130">
        <f>S321*H321</f>
        <v>0</v>
      </c>
      <c r="AR321" s="131" t="s">
        <v>163</v>
      </c>
      <c r="AT321" s="131" t="s">
        <v>238</v>
      </c>
      <c r="AU321" s="131" t="s">
        <v>79</v>
      </c>
      <c r="AY321" s="14" t="s">
        <v>116</v>
      </c>
      <c r="BE321" s="132">
        <f>IF(N321="základní",J321,0)</f>
        <v>0</v>
      </c>
      <c r="BF321" s="132">
        <f>IF(N321="snížená",J321,0)</f>
        <v>0</v>
      </c>
      <c r="BG321" s="132">
        <f>IF(N321="zákl. přenesená",J321,0)</f>
        <v>0</v>
      </c>
      <c r="BH321" s="132">
        <f>IF(N321="sníž. přenesená",J321,0)</f>
        <v>0</v>
      </c>
      <c r="BI321" s="132">
        <f>IF(N321="nulová",J321,0)</f>
        <v>0</v>
      </c>
      <c r="BJ321" s="14" t="s">
        <v>77</v>
      </c>
      <c r="BK321" s="132">
        <f>ROUND(I321*H321,2)</f>
        <v>0</v>
      </c>
      <c r="BL321" s="14" t="s">
        <v>123</v>
      </c>
      <c r="BM321" s="131" t="s">
        <v>503</v>
      </c>
    </row>
    <row r="322" spans="2:65" s="1" customFormat="1" x14ac:dyDescent="0.2">
      <c r="B322" s="26"/>
      <c r="D322" s="133" t="s">
        <v>125</v>
      </c>
      <c r="F322" s="134" t="s">
        <v>502</v>
      </c>
      <c r="L322" s="26"/>
      <c r="M322" s="135"/>
      <c r="T322" s="50"/>
      <c r="AT322" s="14" t="s">
        <v>125</v>
      </c>
      <c r="AU322" s="14" t="s">
        <v>79</v>
      </c>
    </row>
    <row r="323" spans="2:65" s="1" customFormat="1" ht="16.5" customHeight="1" x14ac:dyDescent="0.2">
      <c r="B323" s="120"/>
      <c r="C323" s="138" t="s">
        <v>504</v>
      </c>
      <c r="D323" s="138" t="s">
        <v>238</v>
      </c>
      <c r="E323" s="139" t="s">
        <v>505</v>
      </c>
      <c r="F323" s="140" t="s">
        <v>506</v>
      </c>
      <c r="G323" s="141" t="s">
        <v>121</v>
      </c>
      <c r="H323" s="142">
        <v>1</v>
      </c>
      <c r="I323" s="143"/>
      <c r="J323" s="143">
        <f>ROUND(I323*H323,2)</f>
        <v>0</v>
      </c>
      <c r="K323" s="140" t="s">
        <v>122</v>
      </c>
      <c r="L323" s="144"/>
      <c r="M323" s="145" t="s">
        <v>1</v>
      </c>
      <c r="N323" s="146" t="s">
        <v>37</v>
      </c>
      <c r="O323" s="129">
        <v>0</v>
      </c>
      <c r="P323" s="129">
        <f>O323*H323</f>
        <v>0</v>
      </c>
      <c r="Q323" s="129">
        <v>2.1000000000000001E-4</v>
      </c>
      <c r="R323" s="129">
        <f>Q323*H323</f>
        <v>2.1000000000000001E-4</v>
      </c>
      <c r="S323" s="129">
        <v>0</v>
      </c>
      <c r="T323" s="130">
        <f>S323*H323</f>
        <v>0</v>
      </c>
      <c r="AR323" s="131" t="s">
        <v>163</v>
      </c>
      <c r="AT323" s="131" t="s">
        <v>238</v>
      </c>
      <c r="AU323" s="131" t="s">
        <v>79</v>
      </c>
      <c r="AY323" s="14" t="s">
        <v>116</v>
      </c>
      <c r="BE323" s="132">
        <f>IF(N323="základní",J323,0)</f>
        <v>0</v>
      </c>
      <c r="BF323" s="132">
        <f>IF(N323="snížená",J323,0)</f>
        <v>0</v>
      </c>
      <c r="BG323" s="132">
        <f>IF(N323="zákl. přenesená",J323,0)</f>
        <v>0</v>
      </c>
      <c r="BH323" s="132">
        <f>IF(N323="sníž. přenesená",J323,0)</f>
        <v>0</v>
      </c>
      <c r="BI323" s="132">
        <f>IF(N323="nulová",J323,0)</f>
        <v>0</v>
      </c>
      <c r="BJ323" s="14" t="s">
        <v>77</v>
      </c>
      <c r="BK323" s="132">
        <f>ROUND(I323*H323,2)</f>
        <v>0</v>
      </c>
      <c r="BL323" s="14" t="s">
        <v>123</v>
      </c>
      <c r="BM323" s="131" t="s">
        <v>507</v>
      </c>
    </row>
    <row r="324" spans="2:65" s="1" customFormat="1" x14ac:dyDescent="0.2">
      <c r="B324" s="26"/>
      <c r="D324" s="133" t="s">
        <v>125</v>
      </c>
      <c r="F324" s="134" t="s">
        <v>506</v>
      </c>
      <c r="L324" s="26"/>
      <c r="M324" s="135"/>
      <c r="T324" s="50"/>
      <c r="AT324" s="14" t="s">
        <v>125</v>
      </c>
      <c r="AU324" s="14" t="s">
        <v>79</v>
      </c>
    </row>
    <row r="325" spans="2:65" s="1" customFormat="1" ht="16.5" customHeight="1" x14ac:dyDescent="0.2">
      <c r="B325" s="120"/>
      <c r="C325" s="138" t="s">
        <v>508</v>
      </c>
      <c r="D325" s="138" t="s">
        <v>238</v>
      </c>
      <c r="E325" s="139" t="s">
        <v>509</v>
      </c>
      <c r="F325" s="140" t="s">
        <v>510</v>
      </c>
      <c r="G325" s="141" t="s">
        <v>121</v>
      </c>
      <c r="H325" s="142">
        <v>1</v>
      </c>
      <c r="I325" s="143"/>
      <c r="J325" s="143">
        <f>ROUND(I325*H325,2)</f>
        <v>0</v>
      </c>
      <c r="K325" s="140" t="s">
        <v>122</v>
      </c>
      <c r="L325" s="144"/>
      <c r="M325" s="145" t="s">
        <v>1</v>
      </c>
      <c r="N325" s="146" t="s">
        <v>37</v>
      </c>
      <c r="O325" s="129">
        <v>0</v>
      </c>
      <c r="P325" s="129">
        <f>O325*H325</f>
        <v>0</v>
      </c>
      <c r="Q325" s="129">
        <v>2.3000000000000001E-4</v>
      </c>
      <c r="R325" s="129">
        <f>Q325*H325</f>
        <v>2.3000000000000001E-4</v>
      </c>
      <c r="S325" s="129">
        <v>0</v>
      </c>
      <c r="T325" s="130">
        <f>S325*H325</f>
        <v>0</v>
      </c>
      <c r="AR325" s="131" t="s">
        <v>163</v>
      </c>
      <c r="AT325" s="131" t="s">
        <v>238</v>
      </c>
      <c r="AU325" s="131" t="s">
        <v>79</v>
      </c>
      <c r="AY325" s="14" t="s">
        <v>116</v>
      </c>
      <c r="BE325" s="132">
        <f>IF(N325="základní",J325,0)</f>
        <v>0</v>
      </c>
      <c r="BF325" s="132">
        <f>IF(N325="snížená",J325,0)</f>
        <v>0</v>
      </c>
      <c r="BG325" s="132">
        <f>IF(N325="zákl. přenesená",J325,0)</f>
        <v>0</v>
      </c>
      <c r="BH325" s="132">
        <f>IF(N325="sníž. přenesená",J325,0)</f>
        <v>0</v>
      </c>
      <c r="BI325" s="132">
        <f>IF(N325="nulová",J325,0)</f>
        <v>0</v>
      </c>
      <c r="BJ325" s="14" t="s">
        <v>77</v>
      </c>
      <c r="BK325" s="132">
        <f>ROUND(I325*H325,2)</f>
        <v>0</v>
      </c>
      <c r="BL325" s="14" t="s">
        <v>123</v>
      </c>
      <c r="BM325" s="131" t="s">
        <v>511</v>
      </c>
    </row>
    <row r="326" spans="2:65" s="1" customFormat="1" x14ac:dyDescent="0.2">
      <c r="B326" s="26"/>
      <c r="D326" s="133" t="s">
        <v>125</v>
      </c>
      <c r="F326" s="134" t="s">
        <v>510</v>
      </c>
      <c r="L326" s="26"/>
      <c r="M326" s="135"/>
      <c r="T326" s="50"/>
      <c r="AT326" s="14" t="s">
        <v>125</v>
      </c>
      <c r="AU326" s="14" t="s">
        <v>79</v>
      </c>
    </row>
    <row r="327" spans="2:65" s="1" customFormat="1" ht="16.5" customHeight="1" x14ac:dyDescent="0.2">
      <c r="B327" s="120"/>
      <c r="C327" s="138" t="s">
        <v>512</v>
      </c>
      <c r="D327" s="138" t="s">
        <v>238</v>
      </c>
      <c r="E327" s="139" t="s">
        <v>513</v>
      </c>
      <c r="F327" s="140" t="s">
        <v>514</v>
      </c>
      <c r="G327" s="141" t="s">
        <v>121</v>
      </c>
      <c r="H327" s="142">
        <v>1</v>
      </c>
      <c r="I327" s="143"/>
      <c r="J327" s="143">
        <f>ROUND(I327*H327,2)</f>
        <v>0</v>
      </c>
      <c r="K327" s="140" t="s">
        <v>1</v>
      </c>
      <c r="L327" s="144"/>
      <c r="M327" s="145" t="s">
        <v>1</v>
      </c>
      <c r="N327" s="146" t="s">
        <v>37</v>
      </c>
      <c r="O327" s="129">
        <v>0</v>
      </c>
      <c r="P327" s="129">
        <f>O327*H327</f>
        <v>0</v>
      </c>
      <c r="Q327" s="129">
        <v>2.3000000000000001E-4</v>
      </c>
      <c r="R327" s="129">
        <f>Q327*H327</f>
        <v>2.3000000000000001E-4</v>
      </c>
      <c r="S327" s="129">
        <v>0</v>
      </c>
      <c r="T327" s="130">
        <f>S327*H327</f>
        <v>0</v>
      </c>
      <c r="AR327" s="131" t="s">
        <v>163</v>
      </c>
      <c r="AT327" s="131" t="s">
        <v>238</v>
      </c>
      <c r="AU327" s="131" t="s">
        <v>79</v>
      </c>
      <c r="AY327" s="14" t="s">
        <v>116</v>
      </c>
      <c r="BE327" s="132">
        <f>IF(N327="základní",J327,0)</f>
        <v>0</v>
      </c>
      <c r="BF327" s="132">
        <f>IF(N327="snížená",J327,0)</f>
        <v>0</v>
      </c>
      <c r="BG327" s="132">
        <f>IF(N327="zákl. přenesená",J327,0)</f>
        <v>0</v>
      </c>
      <c r="BH327" s="132">
        <f>IF(N327="sníž. přenesená",J327,0)</f>
        <v>0</v>
      </c>
      <c r="BI327" s="132">
        <f>IF(N327="nulová",J327,0)</f>
        <v>0</v>
      </c>
      <c r="BJ327" s="14" t="s">
        <v>77</v>
      </c>
      <c r="BK327" s="132">
        <f>ROUND(I327*H327,2)</f>
        <v>0</v>
      </c>
      <c r="BL327" s="14" t="s">
        <v>123</v>
      </c>
      <c r="BM327" s="131" t="s">
        <v>515</v>
      </c>
    </row>
    <row r="328" spans="2:65" s="1" customFormat="1" ht="33" customHeight="1" x14ac:dyDescent="0.2">
      <c r="B328" s="120"/>
      <c r="C328" s="121" t="s">
        <v>516</v>
      </c>
      <c r="D328" s="121" t="s">
        <v>118</v>
      </c>
      <c r="E328" s="122" t="s">
        <v>517</v>
      </c>
      <c r="F328" s="123" t="s">
        <v>518</v>
      </c>
      <c r="G328" s="124" t="s">
        <v>121</v>
      </c>
      <c r="H328" s="125">
        <v>1</v>
      </c>
      <c r="I328" s="126"/>
      <c r="J328" s="126">
        <f>ROUND(I328*H328,2)</f>
        <v>0</v>
      </c>
      <c r="K328" s="123" t="s">
        <v>122</v>
      </c>
      <c r="L328" s="26"/>
      <c r="M328" s="127" t="s">
        <v>1</v>
      </c>
      <c r="N328" s="128" t="s">
        <v>37</v>
      </c>
      <c r="O328" s="129">
        <v>3.1150000000000002</v>
      </c>
      <c r="P328" s="129">
        <f>O328*H328</f>
        <v>3.1150000000000002</v>
      </c>
      <c r="Q328" s="129">
        <v>1.427E-2</v>
      </c>
      <c r="R328" s="129">
        <f>Q328*H328</f>
        <v>1.427E-2</v>
      </c>
      <c r="S328" s="129">
        <v>0</v>
      </c>
      <c r="T328" s="130">
        <f>S328*H328</f>
        <v>0</v>
      </c>
      <c r="AR328" s="131" t="s">
        <v>123</v>
      </c>
      <c r="AT328" s="131" t="s">
        <v>118</v>
      </c>
      <c r="AU328" s="131" t="s">
        <v>79</v>
      </c>
      <c r="AY328" s="14" t="s">
        <v>116</v>
      </c>
      <c r="BE328" s="132">
        <f>IF(N328="základní",J328,0)</f>
        <v>0</v>
      </c>
      <c r="BF328" s="132">
        <f>IF(N328="snížená",J328,0)</f>
        <v>0</v>
      </c>
      <c r="BG328" s="132">
        <f>IF(N328="zákl. přenesená",J328,0)</f>
        <v>0</v>
      </c>
      <c r="BH328" s="132">
        <f>IF(N328="sníž. přenesená",J328,0)</f>
        <v>0</v>
      </c>
      <c r="BI328" s="132">
        <f>IF(N328="nulová",J328,0)</f>
        <v>0</v>
      </c>
      <c r="BJ328" s="14" t="s">
        <v>77</v>
      </c>
      <c r="BK328" s="132">
        <f>ROUND(I328*H328,2)</f>
        <v>0</v>
      </c>
      <c r="BL328" s="14" t="s">
        <v>123</v>
      </c>
      <c r="BM328" s="131" t="s">
        <v>519</v>
      </c>
    </row>
    <row r="329" spans="2:65" s="1" customFormat="1" ht="29.25" x14ac:dyDescent="0.2">
      <c r="B329" s="26"/>
      <c r="D329" s="133" t="s">
        <v>125</v>
      </c>
      <c r="F329" s="134" t="s">
        <v>520</v>
      </c>
      <c r="L329" s="26"/>
      <c r="M329" s="135"/>
      <c r="T329" s="50"/>
      <c r="AT329" s="14" t="s">
        <v>125</v>
      </c>
      <c r="AU329" s="14" t="s">
        <v>79</v>
      </c>
    </row>
    <row r="330" spans="2:65" s="1" customFormat="1" x14ac:dyDescent="0.2">
      <c r="B330" s="26"/>
      <c r="D330" s="136" t="s">
        <v>127</v>
      </c>
      <c r="F330" s="137" t="s">
        <v>521</v>
      </c>
      <c r="L330" s="26"/>
      <c r="M330" s="135"/>
      <c r="T330" s="50"/>
      <c r="AT330" s="14" t="s">
        <v>127</v>
      </c>
      <c r="AU330" s="14" t="s">
        <v>79</v>
      </c>
    </row>
    <row r="331" spans="2:65" s="1" customFormat="1" ht="33" customHeight="1" x14ac:dyDescent="0.2">
      <c r="B331" s="120"/>
      <c r="C331" s="121" t="s">
        <v>522</v>
      </c>
      <c r="D331" s="121" t="s">
        <v>118</v>
      </c>
      <c r="E331" s="122" t="s">
        <v>523</v>
      </c>
      <c r="F331" s="123" t="s">
        <v>524</v>
      </c>
      <c r="G331" s="124" t="s">
        <v>121</v>
      </c>
      <c r="H331" s="125">
        <v>1</v>
      </c>
      <c r="I331" s="126"/>
      <c r="J331" s="126">
        <f>ROUND(I331*H331,2)</f>
        <v>0</v>
      </c>
      <c r="K331" s="123" t="s">
        <v>122</v>
      </c>
      <c r="L331" s="26"/>
      <c r="M331" s="127" t="s">
        <v>1</v>
      </c>
      <c r="N331" s="128" t="s">
        <v>37</v>
      </c>
      <c r="O331" s="129">
        <v>3.93</v>
      </c>
      <c r="P331" s="129">
        <f>O331*H331</f>
        <v>3.93</v>
      </c>
      <c r="Q331" s="129">
        <v>0.1371</v>
      </c>
      <c r="R331" s="129">
        <f>Q331*H331</f>
        <v>0.1371</v>
      </c>
      <c r="S331" s="129">
        <v>0</v>
      </c>
      <c r="T331" s="130">
        <f>S331*H331</f>
        <v>0</v>
      </c>
      <c r="AR331" s="131" t="s">
        <v>123</v>
      </c>
      <c r="AT331" s="131" t="s">
        <v>118</v>
      </c>
      <c r="AU331" s="131" t="s">
        <v>79</v>
      </c>
      <c r="AY331" s="14" t="s">
        <v>116</v>
      </c>
      <c r="BE331" s="132">
        <f>IF(N331="základní",J331,0)</f>
        <v>0</v>
      </c>
      <c r="BF331" s="132">
        <f>IF(N331="snížená",J331,0)</f>
        <v>0</v>
      </c>
      <c r="BG331" s="132">
        <f>IF(N331="zákl. přenesená",J331,0)</f>
        <v>0</v>
      </c>
      <c r="BH331" s="132">
        <f>IF(N331="sníž. přenesená",J331,0)</f>
        <v>0</v>
      </c>
      <c r="BI331" s="132">
        <f>IF(N331="nulová",J331,0)</f>
        <v>0</v>
      </c>
      <c r="BJ331" s="14" t="s">
        <v>77</v>
      </c>
      <c r="BK331" s="132">
        <f>ROUND(I331*H331,2)</f>
        <v>0</v>
      </c>
      <c r="BL331" s="14" t="s">
        <v>123</v>
      </c>
      <c r="BM331" s="131" t="s">
        <v>525</v>
      </c>
    </row>
    <row r="332" spans="2:65" s="1" customFormat="1" ht="29.25" x14ac:dyDescent="0.2">
      <c r="B332" s="26"/>
      <c r="D332" s="133" t="s">
        <v>125</v>
      </c>
      <c r="F332" s="134" t="s">
        <v>526</v>
      </c>
      <c r="L332" s="26"/>
      <c r="M332" s="135"/>
      <c r="T332" s="50"/>
      <c r="AT332" s="14" t="s">
        <v>125</v>
      </c>
      <c r="AU332" s="14" t="s">
        <v>79</v>
      </c>
    </row>
    <row r="333" spans="2:65" s="1" customFormat="1" x14ac:dyDescent="0.2">
      <c r="B333" s="26"/>
      <c r="D333" s="136" t="s">
        <v>127</v>
      </c>
      <c r="F333" s="137" t="s">
        <v>527</v>
      </c>
      <c r="L333" s="26"/>
      <c r="M333" s="135"/>
      <c r="T333" s="50"/>
      <c r="AT333" s="14" t="s">
        <v>127</v>
      </c>
      <c r="AU333" s="14" t="s">
        <v>79</v>
      </c>
    </row>
    <row r="334" spans="2:65" s="1" customFormat="1" ht="33" customHeight="1" x14ac:dyDescent="0.2">
      <c r="B334" s="120"/>
      <c r="C334" s="121" t="s">
        <v>528</v>
      </c>
      <c r="D334" s="121" t="s">
        <v>118</v>
      </c>
      <c r="E334" s="122" t="s">
        <v>529</v>
      </c>
      <c r="F334" s="123" t="s">
        <v>530</v>
      </c>
      <c r="G334" s="124" t="s">
        <v>121</v>
      </c>
      <c r="H334" s="125">
        <v>1</v>
      </c>
      <c r="I334" s="126"/>
      <c r="J334" s="126">
        <f>ROUND(I334*H334,2)</f>
        <v>0</v>
      </c>
      <c r="K334" s="123" t="s">
        <v>122</v>
      </c>
      <c r="L334" s="26"/>
      <c r="M334" s="127" t="s">
        <v>1</v>
      </c>
      <c r="N334" s="128" t="s">
        <v>37</v>
      </c>
      <c r="O334" s="129">
        <v>4.7300000000000004</v>
      </c>
      <c r="P334" s="129">
        <f>O334*H334</f>
        <v>4.7300000000000004</v>
      </c>
      <c r="Q334" s="129">
        <v>0.15190000000000001</v>
      </c>
      <c r="R334" s="129">
        <f>Q334*H334</f>
        <v>0.15190000000000001</v>
      </c>
      <c r="S334" s="129">
        <v>0</v>
      </c>
      <c r="T334" s="130">
        <f>S334*H334</f>
        <v>0</v>
      </c>
      <c r="AR334" s="131" t="s">
        <v>123</v>
      </c>
      <c r="AT334" s="131" t="s">
        <v>118</v>
      </c>
      <c r="AU334" s="131" t="s">
        <v>79</v>
      </c>
      <c r="AY334" s="14" t="s">
        <v>116</v>
      </c>
      <c r="BE334" s="132">
        <f>IF(N334="základní",J334,0)</f>
        <v>0</v>
      </c>
      <c r="BF334" s="132">
        <f>IF(N334="snížená",J334,0)</f>
        <v>0</v>
      </c>
      <c r="BG334" s="132">
        <f>IF(N334="zákl. přenesená",J334,0)</f>
        <v>0</v>
      </c>
      <c r="BH334" s="132">
        <f>IF(N334="sníž. přenesená",J334,0)</f>
        <v>0</v>
      </c>
      <c r="BI334" s="132">
        <f>IF(N334="nulová",J334,0)</f>
        <v>0</v>
      </c>
      <c r="BJ334" s="14" t="s">
        <v>77</v>
      </c>
      <c r="BK334" s="132">
        <f>ROUND(I334*H334,2)</f>
        <v>0</v>
      </c>
      <c r="BL334" s="14" t="s">
        <v>123</v>
      </c>
      <c r="BM334" s="131" t="s">
        <v>531</v>
      </c>
    </row>
    <row r="335" spans="2:65" s="1" customFormat="1" ht="29.25" x14ac:dyDescent="0.2">
      <c r="B335" s="26"/>
      <c r="D335" s="133" t="s">
        <v>125</v>
      </c>
      <c r="F335" s="134" t="s">
        <v>532</v>
      </c>
      <c r="L335" s="26"/>
      <c r="M335" s="135"/>
      <c r="T335" s="50"/>
      <c r="AT335" s="14" t="s">
        <v>125</v>
      </c>
      <c r="AU335" s="14" t="s">
        <v>79</v>
      </c>
    </row>
    <row r="336" spans="2:65" s="1" customFormat="1" x14ac:dyDescent="0.2">
      <c r="B336" s="26"/>
      <c r="D336" s="136" t="s">
        <v>127</v>
      </c>
      <c r="F336" s="137" t="s">
        <v>533</v>
      </c>
      <c r="L336" s="26"/>
      <c r="M336" s="135"/>
      <c r="T336" s="50"/>
      <c r="AT336" s="14" t="s">
        <v>127</v>
      </c>
      <c r="AU336" s="14" t="s">
        <v>79</v>
      </c>
    </row>
    <row r="337" spans="2:65" s="1" customFormat="1" ht="24.2" customHeight="1" x14ac:dyDescent="0.2">
      <c r="B337" s="120"/>
      <c r="C337" s="121" t="s">
        <v>534</v>
      </c>
      <c r="D337" s="121" t="s">
        <v>118</v>
      </c>
      <c r="E337" s="122" t="s">
        <v>535</v>
      </c>
      <c r="F337" s="123" t="s">
        <v>536</v>
      </c>
      <c r="G337" s="124" t="s">
        <v>121</v>
      </c>
      <c r="H337" s="125">
        <v>1</v>
      </c>
      <c r="I337" s="126"/>
      <c r="J337" s="126">
        <f>ROUND(I337*H337,2)</f>
        <v>0</v>
      </c>
      <c r="K337" s="123" t="s">
        <v>122</v>
      </c>
      <c r="L337" s="26"/>
      <c r="M337" s="127" t="s">
        <v>1</v>
      </c>
      <c r="N337" s="128" t="s">
        <v>37</v>
      </c>
      <c r="O337" s="129">
        <v>0.27</v>
      </c>
      <c r="P337" s="129">
        <f>O337*H337</f>
        <v>0.27</v>
      </c>
      <c r="Q337" s="129">
        <v>1.4400000000000001E-3</v>
      </c>
      <c r="R337" s="129">
        <f>Q337*H337</f>
        <v>1.4400000000000001E-3</v>
      </c>
      <c r="S337" s="129">
        <v>0</v>
      </c>
      <c r="T337" s="130">
        <f>S337*H337</f>
        <v>0</v>
      </c>
      <c r="AR337" s="131" t="s">
        <v>123</v>
      </c>
      <c r="AT337" s="131" t="s">
        <v>118</v>
      </c>
      <c r="AU337" s="131" t="s">
        <v>79</v>
      </c>
      <c r="AY337" s="14" t="s">
        <v>116</v>
      </c>
      <c r="BE337" s="132">
        <f>IF(N337="základní",J337,0)</f>
        <v>0</v>
      </c>
      <c r="BF337" s="132">
        <f>IF(N337="snížená",J337,0)</f>
        <v>0</v>
      </c>
      <c r="BG337" s="132">
        <f>IF(N337="zákl. přenesená",J337,0)</f>
        <v>0</v>
      </c>
      <c r="BH337" s="132">
        <f>IF(N337="sníž. přenesená",J337,0)</f>
        <v>0</v>
      </c>
      <c r="BI337" s="132">
        <f>IF(N337="nulová",J337,0)</f>
        <v>0</v>
      </c>
      <c r="BJ337" s="14" t="s">
        <v>77</v>
      </c>
      <c r="BK337" s="132">
        <f>ROUND(I337*H337,2)</f>
        <v>0</v>
      </c>
      <c r="BL337" s="14" t="s">
        <v>123</v>
      </c>
      <c r="BM337" s="131" t="s">
        <v>537</v>
      </c>
    </row>
    <row r="338" spans="2:65" s="1" customFormat="1" ht="19.5" x14ac:dyDescent="0.2">
      <c r="B338" s="26"/>
      <c r="D338" s="133" t="s">
        <v>125</v>
      </c>
      <c r="F338" s="134" t="s">
        <v>538</v>
      </c>
      <c r="L338" s="26"/>
      <c r="M338" s="135"/>
      <c r="T338" s="50"/>
      <c r="AT338" s="14" t="s">
        <v>125</v>
      </c>
      <c r="AU338" s="14" t="s">
        <v>79</v>
      </c>
    </row>
    <row r="339" spans="2:65" s="1" customFormat="1" x14ac:dyDescent="0.2">
      <c r="B339" s="26"/>
      <c r="D339" s="136" t="s">
        <v>127</v>
      </c>
      <c r="F339" s="137" t="s">
        <v>539</v>
      </c>
      <c r="L339" s="26"/>
      <c r="M339" s="135"/>
      <c r="T339" s="50"/>
      <c r="AT339" s="14" t="s">
        <v>127</v>
      </c>
      <c r="AU339" s="14" t="s">
        <v>79</v>
      </c>
    </row>
    <row r="340" spans="2:65" s="1" customFormat="1" ht="24.2" customHeight="1" x14ac:dyDescent="0.2">
      <c r="B340" s="120"/>
      <c r="C340" s="121" t="s">
        <v>540</v>
      </c>
      <c r="D340" s="121" t="s">
        <v>118</v>
      </c>
      <c r="E340" s="122" t="s">
        <v>541</v>
      </c>
      <c r="F340" s="123" t="s">
        <v>542</v>
      </c>
      <c r="G340" s="124" t="s">
        <v>178</v>
      </c>
      <c r="H340" s="125">
        <v>1</v>
      </c>
      <c r="I340" s="126"/>
      <c r="J340" s="126">
        <f>ROUND(I340*H340,2)</f>
        <v>0</v>
      </c>
      <c r="K340" s="123" t="s">
        <v>122</v>
      </c>
      <c r="L340" s="26"/>
      <c r="M340" s="127" t="s">
        <v>1</v>
      </c>
      <c r="N340" s="128" t="s">
        <v>37</v>
      </c>
      <c r="O340" s="129">
        <v>0.95</v>
      </c>
      <c r="P340" s="129">
        <f>O340*H340</f>
        <v>0.95</v>
      </c>
      <c r="Q340" s="129">
        <v>0</v>
      </c>
      <c r="R340" s="129">
        <f>Q340*H340</f>
        <v>0</v>
      </c>
      <c r="S340" s="129">
        <v>0</v>
      </c>
      <c r="T340" s="130">
        <f>S340*H340</f>
        <v>0</v>
      </c>
      <c r="AR340" s="131" t="s">
        <v>123</v>
      </c>
      <c r="AT340" s="131" t="s">
        <v>118</v>
      </c>
      <c r="AU340" s="131" t="s">
        <v>79</v>
      </c>
      <c r="AY340" s="14" t="s">
        <v>116</v>
      </c>
      <c r="BE340" s="132">
        <f>IF(N340="základní",J340,0)</f>
        <v>0</v>
      </c>
      <c r="BF340" s="132">
        <f>IF(N340="snížená",J340,0)</f>
        <v>0</v>
      </c>
      <c r="BG340" s="132">
        <f>IF(N340="zákl. přenesená",J340,0)</f>
        <v>0</v>
      </c>
      <c r="BH340" s="132">
        <f>IF(N340="sníž. přenesená",J340,0)</f>
        <v>0</v>
      </c>
      <c r="BI340" s="132">
        <f>IF(N340="nulová",J340,0)</f>
        <v>0</v>
      </c>
      <c r="BJ340" s="14" t="s">
        <v>77</v>
      </c>
      <c r="BK340" s="132">
        <f>ROUND(I340*H340,2)</f>
        <v>0</v>
      </c>
      <c r="BL340" s="14" t="s">
        <v>123</v>
      </c>
      <c r="BM340" s="131" t="s">
        <v>543</v>
      </c>
    </row>
    <row r="341" spans="2:65" s="1" customFormat="1" ht="19.5" x14ac:dyDescent="0.2">
      <c r="B341" s="26"/>
      <c r="D341" s="133" t="s">
        <v>125</v>
      </c>
      <c r="F341" s="134" t="s">
        <v>544</v>
      </c>
      <c r="L341" s="26"/>
      <c r="M341" s="135"/>
      <c r="T341" s="50"/>
      <c r="AT341" s="14" t="s">
        <v>125</v>
      </c>
      <c r="AU341" s="14" t="s">
        <v>79</v>
      </c>
    </row>
    <row r="342" spans="2:65" s="1" customFormat="1" x14ac:dyDescent="0.2">
      <c r="B342" s="26"/>
      <c r="D342" s="136" t="s">
        <v>127</v>
      </c>
      <c r="F342" s="137" t="s">
        <v>545</v>
      </c>
      <c r="L342" s="26"/>
      <c r="M342" s="135"/>
      <c r="T342" s="50"/>
      <c r="AT342" s="14" t="s">
        <v>127</v>
      </c>
      <c r="AU342" s="14" t="s">
        <v>79</v>
      </c>
    </row>
    <row r="343" spans="2:65" s="1" customFormat="1" ht="24.2" customHeight="1" x14ac:dyDescent="0.2">
      <c r="B343" s="120"/>
      <c r="C343" s="138" t="s">
        <v>546</v>
      </c>
      <c r="D343" s="138" t="s">
        <v>238</v>
      </c>
      <c r="E343" s="139" t="s">
        <v>547</v>
      </c>
      <c r="F343" s="140" t="s">
        <v>548</v>
      </c>
      <c r="G343" s="141" t="s">
        <v>178</v>
      </c>
      <c r="H343" s="142">
        <v>1</v>
      </c>
      <c r="I343" s="143"/>
      <c r="J343" s="143">
        <f>ROUND(I343*H343,2)</f>
        <v>0</v>
      </c>
      <c r="K343" s="140" t="s">
        <v>122</v>
      </c>
      <c r="L343" s="144"/>
      <c r="M343" s="145" t="s">
        <v>1</v>
      </c>
      <c r="N343" s="146" t="s">
        <v>37</v>
      </c>
      <c r="O343" s="129">
        <v>0</v>
      </c>
      <c r="P343" s="129">
        <f>O343*H343</f>
        <v>0</v>
      </c>
      <c r="Q343" s="129">
        <v>1.5499999999999999E-3</v>
      </c>
      <c r="R343" s="129">
        <f>Q343*H343</f>
        <v>1.5499999999999999E-3</v>
      </c>
      <c r="S343" s="129">
        <v>0</v>
      </c>
      <c r="T343" s="130">
        <f>S343*H343</f>
        <v>0</v>
      </c>
      <c r="AR343" s="131" t="s">
        <v>163</v>
      </c>
      <c r="AT343" s="131" t="s">
        <v>238</v>
      </c>
      <c r="AU343" s="131" t="s">
        <v>79</v>
      </c>
      <c r="AY343" s="14" t="s">
        <v>116</v>
      </c>
      <c r="BE343" s="132">
        <f>IF(N343="základní",J343,0)</f>
        <v>0</v>
      </c>
      <c r="BF343" s="132">
        <f>IF(N343="snížená",J343,0)</f>
        <v>0</v>
      </c>
      <c r="BG343" s="132">
        <f>IF(N343="zákl. přenesená",J343,0)</f>
        <v>0</v>
      </c>
      <c r="BH343" s="132">
        <f>IF(N343="sníž. přenesená",J343,0)</f>
        <v>0</v>
      </c>
      <c r="BI343" s="132">
        <f>IF(N343="nulová",J343,0)</f>
        <v>0</v>
      </c>
      <c r="BJ343" s="14" t="s">
        <v>77</v>
      </c>
      <c r="BK343" s="132">
        <f>ROUND(I343*H343,2)</f>
        <v>0</v>
      </c>
      <c r="BL343" s="14" t="s">
        <v>123</v>
      </c>
      <c r="BM343" s="131" t="s">
        <v>549</v>
      </c>
    </row>
    <row r="344" spans="2:65" s="1" customFormat="1" x14ac:dyDescent="0.2">
      <c r="B344" s="26"/>
      <c r="D344" s="133" t="s">
        <v>125</v>
      </c>
      <c r="F344" s="134" t="s">
        <v>548</v>
      </c>
      <c r="L344" s="26"/>
      <c r="M344" s="135"/>
      <c r="T344" s="50"/>
      <c r="AT344" s="14" t="s">
        <v>125</v>
      </c>
      <c r="AU344" s="14" t="s">
        <v>79</v>
      </c>
    </row>
    <row r="345" spans="2:65" s="12" customFormat="1" x14ac:dyDescent="0.2">
      <c r="B345" s="147"/>
      <c r="D345" s="133" t="s">
        <v>396</v>
      </c>
      <c r="F345" s="148" t="s">
        <v>397</v>
      </c>
      <c r="H345" s="149"/>
      <c r="L345" s="147"/>
      <c r="M345" s="150"/>
      <c r="T345" s="151"/>
      <c r="AT345" s="152" t="s">
        <v>396</v>
      </c>
      <c r="AU345" s="152" t="s">
        <v>79</v>
      </c>
      <c r="AV345" s="12" t="s">
        <v>79</v>
      </c>
      <c r="AW345" s="12" t="s">
        <v>3</v>
      </c>
      <c r="AX345" s="12" t="s">
        <v>77</v>
      </c>
      <c r="AY345" s="152" t="s">
        <v>116</v>
      </c>
    </row>
    <row r="346" spans="2:65" s="1" customFormat="1" ht="24.2" customHeight="1" x14ac:dyDescent="0.2">
      <c r="B346" s="120"/>
      <c r="C346" s="138" t="s">
        <v>550</v>
      </c>
      <c r="D346" s="138" t="s">
        <v>238</v>
      </c>
      <c r="E346" s="139" t="s">
        <v>551</v>
      </c>
      <c r="F346" s="140" t="s">
        <v>552</v>
      </c>
      <c r="G346" s="141" t="s">
        <v>178</v>
      </c>
      <c r="H346" s="142">
        <v>1</v>
      </c>
      <c r="I346" s="143"/>
      <c r="J346" s="143">
        <f>ROUND(I346*H346,2)</f>
        <v>0</v>
      </c>
      <c r="K346" s="140" t="s">
        <v>122</v>
      </c>
      <c r="L346" s="144"/>
      <c r="M346" s="145" t="s">
        <v>1</v>
      </c>
      <c r="N346" s="146" t="s">
        <v>37</v>
      </c>
      <c r="O346" s="129">
        <v>0</v>
      </c>
      <c r="P346" s="129">
        <f>O346*H346</f>
        <v>0</v>
      </c>
      <c r="Q346" s="129">
        <v>1.1800000000000001E-3</v>
      </c>
      <c r="R346" s="129">
        <f>Q346*H346</f>
        <v>1.1800000000000001E-3</v>
      </c>
      <c r="S346" s="129">
        <v>0</v>
      </c>
      <c r="T346" s="130">
        <f>S346*H346</f>
        <v>0</v>
      </c>
      <c r="AR346" s="131" t="s">
        <v>163</v>
      </c>
      <c r="AT346" s="131" t="s">
        <v>238</v>
      </c>
      <c r="AU346" s="131" t="s">
        <v>79</v>
      </c>
      <c r="AY346" s="14" t="s">
        <v>116</v>
      </c>
      <c r="BE346" s="132">
        <f>IF(N346="základní",J346,0)</f>
        <v>0</v>
      </c>
      <c r="BF346" s="132">
        <f>IF(N346="snížená",J346,0)</f>
        <v>0</v>
      </c>
      <c r="BG346" s="132">
        <f>IF(N346="zákl. přenesená",J346,0)</f>
        <v>0</v>
      </c>
      <c r="BH346" s="132">
        <f>IF(N346="sníž. přenesená",J346,0)</f>
        <v>0</v>
      </c>
      <c r="BI346" s="132">
        <f>IF(N346="nulová",J346,0)</f>
        <v>0</v>
      </c>
      <c r="BJ346" s="14" t="s">
        <v>77</v>
      </c>
      <c r="BK346" s="132">
        <f>ROUND(I346*H346,2)</f>
        <v>0</v>
      </c>
      <c r="BL346" s="14" t="s">
        <v>123</v>
      </c>
      <c r="BM346" s="131" t="s">
        <v>553</v>
      </c>
    </row>
    <row r="347" spans="2:65" s="1" customFormat="1" x14ac:dyDescent="0.2">
      <c r="B347" s="26"/>
      <c r="D347" s="133" t="s">
        <v>125</v>
      </c>
      <c r="F347" s="134" t="s">
        <v>552</v>
      </c>
      <c r="L347" s="26"/>
      <c r="M347" s="135"/>
      <c r="T347" s="50"/>
      <c r="AT347" s="14" t="s">
        <v>125</v>
      </c>
      <c r="AU347" s="14" t="s">
        <v>79</v>
      </c>
    </row>
    <row r="348" spans="2:65" s="12" customFormat="1" x14ac:dyDescent="0.2">
      <c r="B348" s="147"/>
      <c r="D348" s="133" t="s">
        <v>396</v>
      </c>
      <c r="F348" s="148" t="s">
        <v>397</v>
      </c>
      <c r="H348" s="149"/>
      <c r="L348" s="147"/>
      <c r="M348" s="150"/>
      <c r="T348" s="151"/>
      <c r="AT348" s="152" t="s">
        <v>396</v>
      </c>
      <c r="AU348" s="152" t="s">
        <v>79</v>
      </c>
      <c r="AV348" s="12" t="s">
        <v>79</v>
      </c>
      <c r="AW348" s="12" t="s">
        <v>3</v>
      </c>
      <c r="AX348" s="12" t="s">
        <v>77</v>
      </c>
      <c r="AY348" s="152" t="s">
        <v>116</v>
      </c>
    </row>
    <row r="349" spans="2:65" s="1" customFormat="1" ht="24.2" customHeight="1" x14ac:dyDescent="0.2">
      <c r="B349" s="120"/>
      <c r="C349" s="138" t="s">
        <v>554</v>
      </c>
      <c r="D349" s="138" t="s">
        <v>238</v>
      </c>
      <c r="E349" s="139" t="s">
        <v>423</v>
      </c>
      <c r="F349" s="140" t="s">
        <v>424</v>
      </c>
      <c r="G349" s="141" t="s">
        <v>178</v>
      </c>
      <c r="H349" s="142">
        <v>1</v>
      </c>
      <c r="I349" s="143"/>
      <c r="J349" s="143">
        <f>ROUND(I349*H349,2)</f>
        <v>0</v>
      </c>
      <c r="K349" s="140" t="s">
        <v>122</v>
      </c>
      <c r="L349" s="144"/>
      <c r="M349" s="145" t="s">
        <v>1</v>
      </c>
      <c r="N349" s="146" t="s">
        <v>37</v>
      </c>
      <c r="O349" s="129">
        <v>0</v>
      </c>
      <c r="P349" s="129">
        <f>O349*H349</f>
        <v>0</v>
      </c>
      <c r="Q349" s="129">
        <v>1.6800000000000001E-3</v>
      </c>
      <c r="R349" s="129">
        <f>Q349*H349</f>
        <v>1.6800000000000001E-3</v>
      </c>
      <c r="S349" s="129">
        <v>0</v>
      </c>
      <c r="T349" s="130">
        <f>S349*H349</f>
        <v>0</v>
      </c>
      <c r="AR349" s="131" t="s">
        <v>163</v>
      </c>
      <c r="AT349" s="131" t="s">
        <v>238</v>
      </c>
      <c r="AU349" s="131" t="s">
        <v>79</v>
      </c>
      <c r="AY349" s="14" t="s">
        <v>116</v>
      </c>
      <c r="BE349" s="132">
        <f>IF(N349="základní",J349,0)</f>
        <v>0</v>
      </c>
      <c r="BF349" s="132">
        <f>IF(N349="snížená",J349,0)</f>
        <v>0</v>
      </c>
      <c r="BG349" s="132">
        <f>IF(N349="zákl. přenesená",J349,0)</f>
        <v>0</v>
      </c>
      <c r="BH349" s="132">
        <f>IF(N349="sníž. přenesená",J349,0)</f>
        <v>0</v>
      </c>
      <c r="BI349" s="132">
        <f>IF(N349="nulová",J349,0)</f>
        <v>0</v>
      </c>
      <c r="BJ349" s="14" t="s">
        <v>77</v>
      </c>
      <c r="BK349" s="132">
        <f>ROUND(I349*H349,2)</f>
        <v>0</v>
      </c>
      <c r="BL349" s="14" t="s">
        <v>123</v>
      </c>
      <c r="BM349" s="131" t="s">
        <v>555</v>
      </c>
    </row>
    <row r="350" spans="2:65" s="1" customFormat="1" ht="19.5" x14ac:dyDescent="0.2">
      <c r="B350" s="26"/>
      <c r="D350" s="133" t="s">
        <v>125</v>
      </c>
      <c r="F350" s="134" t="s">
        <v>424</v>
      </c>
      <c r="L350" s="26"/>
      <c r="M350" s="135"/>
      <c r="T350" s="50"/>
      <c r="AT350" s="14" t="s">
        <v>125</v>
      </c>
      <c r="AU350" s="14" t="s">
        <v>79</v>
      </c>
    </row>
    <row r="351" spans="2:65" s="12" customFormat="1" x14ac:dyDescent="0.2">
      <c r="B351" s="147"/>
      <c r="D351" s="133" t="s">
        <v>396</v>
      </c>
      <c r="F351" s="148" t="s">
        <v>397</v>
      </c>
      <c r="H351" s="149"/>
      <c r="L351" s="147"/>
      <c r="M351" s="150"/>
      <c r="T351" s="151"/>
      <c r="AT351" s="152" t="s">
        <v>396</v>
      </c>
      <c r="AU351" s="152" t="s">
        <v>79</v>
      </c>
      <c r="AV351" s="12" t="s">
        <v>79</v>
      </c>
      <c r="AW351" s="12" t="s">
        <v>3</v>
      </c>
      <c r="AX351" s="12" t="s">
        <v>77</v>
      </c>
      <c r="AY351" s="152" t="s">
        <v>116</v>
      </c>
    </row>
    <row r="352" spans="2:65" s="1" customFormat="1" ht="24.2" customHeight="1" x14ac:dyDescent="0.2">
      <c r="B352" s="120"/>
      <c r="C352" s="138" t="s">
        <v>556</v>
      </c>
      <c r="D352" s="138" t="s">
        <v>238</v>
      </c>
      <c r="E352" s="139" t="s">
        <v>419</v>
      </c>
      <c r="F352" s="140" t="s">
        <v>420</v>
      </c>
      <c r="G352" s="141" t="s">
        <v>178</v>
      </c>
      <c r="H352" s="142">
        <v>1</v>
      </c>
      <c r="I352" s="143"/>
      <c r="J352" s="143">
        <f>ROUND(I352*H352,2)</f>
        <v>0</v>
      </c>
      <c r="K352" s="140" t="s">
        <v>122</v>
      </c>
      <c r="L352" s="144"/>
      <c r="M352" s="145" t="s">
        <v>1</v>
      </c>
      <c r="N352" s="146" t="s">
        <v>37</v>
      </c>
      <c r="O352" s="129">
        <v>0</v>
      </c>
      <c r="P352" s="129">
        <f>O352*H352</f>
        <v>0</v>
      </c>
      <c r="Q352" s="129">
        <v>1.65E-3</v>
      </c>
      <c r="R352" s="129">
        <f>Q352*H352</f>
        <v>1.65E-3</v>
      </c>
      <c r="S352" s="129">
        <v>0</v>
      </c>
      <c r="T352" s="130">
        <f>S352*H352</f>
        <v>0</v>
      </c>
      <c r="AR352" s="131" t="s">
        <v>163</v>
      </c>
      <c r="AT352" s="131" t="s">
        <v>238</v>
      </c>
      <c r="AU352" s="131" t="s">
        <v>79</v>
      </c>
      <c r="AY352" s="14" t="s">
        <v>116</v>
      </c>
      <c r="BE352" s="132">
        <f>IF(N352="základní",J352,0)</f>
        <v>0</v>
      </c>
      <c r="BF352" s="132">
        <f>IF(N352="snížená",J352,0)</f>
        <v>0</v>
      </c>
      <c r="BG352" s="132">
        <f>IF(N352="zákl. přenesená",J352,0)</f>
        <v>0</v>
      </c>
      <c r="BH352" s="132">
        <f>IF(N352="sníž. přenesená",J352,0)</f>
        <v>0</v>
      </c>
      <c r="BI352" s="132">
        <f>IF(N352="nulová",J352,0)</f>
        <v>0</v>
      </c>
      <c r="BJ352" s="14" t="s">
        <v>77</v>
      </c>
      <c r="BK352" s="132">
        <f>ROUND(I352*H352,2)</f>
        <v>0</v>
      </c>
      <c r="BL352" s="14" t="s">
        <v>123</v>
      </c>
      <c r="BM352" s="131" t="s">
        <v>557</v>
      </c>
    </row>
    <row r="353" spans="2:65" s="1" customFormat="1" ht="19.5" x14ac:dyDescent="0.2">
      <c r="B353" s="26"/>
      <c r="D353" s="133" t="s">
        <v>125</v>
      </c>
      <c r="F353" s="134" t="s">
        <v>420</v>
      </c>
      <c r="L353" s="26"/>
      <c r="M353" s="135"/>
      <c r="T353" s="50"/>
      <c r="AT353" s="14" t="s">
        <v>125</v>
      </c>
      <c r="AU353" s="14" t="s">
        <v>79</v>
      </c>
    </row>
    <row r="354" spans="2:65" s="12" customFormat="1" x14ac:dyDescent="0.2">
      <c r="B354" s="147"/>
      <c r="D354" s="133" t="s">
        <v>396</v>
      </c>
      <c r="F354" s="148" t="s">
        <v>397</v>
      </c>
      <c r="H354" s="149"/>
      <c r="L354" s="147"/>
      <c r="M354" s="150"/>
      <c r="T354" s="151"/>
      <c r="AT354" s="152" t="s">
        <v>396</v>
      </c>
      <c r="AU354" s="152" t="s">
        <v>79</v>
      </c>
      <c r="AV354" s="12" t="s">
        <v>79</v>
      </c>
      <c r="AW354" s="12" t="s">
        <v>3</v>
      </c>
      <c r="AX354" s="12" t="s">
        <v>77</v>
      </c>
      <c r="AY354" s="152" t="s">
        <v>116</v>
      </c>
    </row>
    <row r="355" spans="2:65" s="1" customFormat="1" ht="24.2" customHeight="1" x14ac:dyDescent="0.2">
      <c r="B355" s="120"/>
      <c r="C355" s="121" t="s">
        <v>558</v>
      </c>
      <c r="D355" s="121" t="s">
        <v>118</v>
      </c>
      <c r="E355" s="122" t="s">
        <v>559</v>
      </c>
      <c r="F355" s="123" t="s">
        <v>560</v>
      </c>
      <c r="G355" s="124" t="s">
        <v>233</v>
      </c>
      <c r="H355" s="125">
        <v>1</v>
      </c>
      <c r="I355" s="126"/>
      <c r="J355" s="126">
        <f>ROUND(I355*H355,2)</f>
        <v>0</v>
      </c>
      <c r="K355" s="123" t="s">
        <v>122</v>
      </c>
      <c r="L355" s="26"/>
      <c r="M355" s="127" t="s">
        <v>1</v>
      </c>
      <c r="N355" s="128" t="s">
        <v>37</v>
      </c>
      <c r="O355" s="129">
        <v>6.6000000000000003E-2</v>
      </c>
      <c r="P355" s="129">
        <f>O355*H355</f>
        <v>6.6000000000000003E-2</v>
      </c>
      <c r="Q355" s="129">
        <v>1.0000000000000001E-5</v>
      </c>
      <c r="R355" s="129">
        <f>Q355*H355</f>
        <v>1.0000000000000001E-5</v>
      </c>
      <c r="S355" s="129">
        <v>0</v>
      </c>
      <c r="T355" s="130">
        <f>S355*H355</f>
        <v>0</v>
      </c>
      <c r="AR355" s="131" t="s">
        <v>123</v>
      </c>
      <c r="AT355" s="131" t="s">
        <v>118</v>
      </c>
      <c r="AU355" s="131" t="s">
        <v>79</v>
      </c>
      <c r="AY355" s="14" t="s">
        <v>116</v>
      </c>
      <c r="BE355" s="132">
        <f>IF(N355="základní",J355,0)</f>
        <v>0</v>
      </c>
      <c r="BF355" s="132">
        <f>IF(N355="snížená",J355,0)</f>
        <v>0</v>
      </c>
      <c r="BG355" s="132">
        <f>IF(N355="zákl. přenesená",J355,0)</f>
        <v>0</v>
      </c>
      <c r="BH355" s="132">
        <f>IF(N355="sníž. přenesená",J355,0)</f>
        <v>0</v>
      </c>
      <c r="BI355" s="132">
        <f>IF(N355="nulová",J355,0)</f>
        <v>0</v>
      </c>
      <c r="BJ355" s="14" t="s">
        <v>77</v>
      </c>
      <c r="BK355" s="132">
        <f>ROUND(I355*H355,2)</f>
        <v>0</v>
      </c>
      <c r="BL355" s="14" t="s">
        <v>123</v>
      </c>
      <c r="BM355" s="131" t="s">
        <v>561</v>
      </c>
    </row>
    <row r="356" spans="2:65" s="1" customFormat="1" ht="19.5" x14ac:dyDescent="0.2">
      <c r="B356" s="26"/>
      <c r="D356" s="133" t="s">
        <v>125</v>
      </c>
      <c r="F356" s="134" t="s">
        <v>562</v>
      </c>
      <c r="L356" s="26"/>
      <c r="M356" s="135"/>
      <c r="T356" s="50"/>
      <c r="AT356" s="14" t="s">
        <v>125</v>
      </c>
      <c r="AU356" s="14" t="s">
        <v>79</v>
      </c>
    </row>
    <row r="357" spans="2:65" s="1" customFormat="1" x14ac:dyDescent="0.2">
      <c r="B357" s="26"/>
      <c r="D357" s="136" t="s">
        <v>127</v>
      </c>
      <c r="F357" s="137" t="s">
        <v>563</v>
      </c>
      <c r="L357" s="26"/>
      <c r="M357" s="135"/>
      <c r="T357" s="50"/>
      <c r="AT357" s="14" t="s">
        <v>127</v>
      </c>
      <c r="AU357" s="14" t="s">
        <v>79</v>
      </c>
    </row>
    <row r="358" spans="2:65" s="1" customFormat="1" ht="21.75" customHeight="1" x14ac:dyDescent="0.2">
      <c r="B358" s="120"/>
      <c r="C358" s="138" t="s">
        <v>564</v>
      </c>
      <c r="D358" s="138" t="s">
        <v>238</v>
      </c>
      <c r="E358" s="139" t="s">
        <v>465</v>
      </c>
      <c r="F358" s="140" t="s">
        <v>466</v>
      </c>
      <c r="G358" s="141" t="s">
        <v>233</v>
      </c>
      <c r="H358" s="142">
        <v>1</v>
      </c>
      <c r="I358" s="143"/>
      <c r="J358" s="143">
        <f>ROUND(I358*H358,2)</f>
        <v>0</v>
      </c>
      <c r="K358" s="140" t="s">
        <v>122</v>
      </c>
      <c r="L358" s="144"/>
      <c r="M358" s="145" t="s">
        <v>1</v>
      </c>
      <c r="N358" s="146" t="s">
        <v>37</v>
      </c>
      <c r="O358" s="129">
        <v>0</v>
      </c>
      <c r="P358" s="129">
        <f>O358*H358</f>
        <v>0</v>
      </c>
      <c r="Q358" s="129">
        <v>3.2000000000000003E-4</v>
      </c>
      <c r="R358" s="129">
        <f>Q358*H358</f>
        <v>3.2000000000000003E-4</v>
      </c>
      <c r="S358" s="129">
        <v>0</v>
      </c>
      <c r="T358" s="130">
        <f>S358*H358</f>
        <v>0</v>
      </c>
      <c r="AR358" s="131" t="s">
        <v>163</v>
      </c>
      <c r="AT358" s="131" t="s">
        <v>238</v>
      </c>
      <c r="AU358" s="131" t="s">
        <v>79</v>
      </c>
      <c r="AY358" s="14" t="s">
        <v>116</v>
      </c>
      <c r="BE358" s="132">
        <f>IF(N358="základní",J358,0)</f>
        <v>0</v>
      </c>
      <c r="BF358" s="132">
        <f>IF(N358="snížená",J358,0)</f>
        <v>0</v>
      </c>
      <c r="BG358" s="132">
        <f>IF(N358="zákl. přenesená",J358,0)</f>
        <v>0</v>
      </c>
      <c r="BH358" s="132">
        <f>IF(N358="sníž. přenesená",J358,0)</f>
        <v>0</v>
      </c>
      <c r="BI358" s="132">
        <f>IF(N358="nulová",J358,0)</f>
        <v>0</v>
      </c>
      <c r="BJ358" s="14" t="s">
        <v>77</v>
      </c>
      <c r="BK358" s="132">
        <f>ROUND(I358*H358,2)</f>
        <v>0</v>
      </c>
      <c r="BL358" s="14" t="s">
        <v>123</v>
      </c>
      <c r="BM358" s="131" t="s">
        <v>565</v>
      </c>
    </row>
    <row r="359" spans="2:65" s="1" customFormat="1" x14ac:dyDescent="0.2">
      <c r="B359" s="26"/>
      <c r="D359" s="133" t="s">
        <v>125</v>
      </c>
      <c r="F359" s="134" t="s">
        <v>466</v>
      </c>
      <c r="L359" s="26"/>
      <c r="M359" s="135"/>
      <c r="T359" s="50"/>
      <c r="AT359" s="14" t="s">
        <v>125</v>
      </c>
      <c r="AU359" s="14" t="s">
        <v>79</v>
      </c>
    </row>
    <row r="360" spans="2:65" s="12" customFormat="1" x14ac:dyDescent="0.2">
      <c r="B360" s="147"/>
      <c r="D360" s="133" t="s">
        <v>396</v>
      </c>
      <c r="F360" s="148" t="s">
        <v>397</v>
      </c>
      <c r="H360" s="149"/>
      <c r="L360" s="147"/>
      <c r="M360" s="150"/>
      <c r="T360" s="151"/>
      <c r="AT360" s="152" t="s">
        <v>396</v>
      </c>
      <c r="AU360" s="152" t="s">
        <v>79</v>
      </c>
      <c r="AV360" s="12" t="s">
        <v>79</v>
      </c>
      <c r="AW360" s="12" t="s">
        <v>3</v>
      </c>
      <c r="AX360" s="12" t="s">
        <v>77</v>
      </c>
      <c r="AY360" s="152" t="s">
        <v>116</v>
      </c>
    </row>
    <row r="361" spans="2:65" s="1" customFormat="1" ht="16.5" customHeight="1" x14ac:dyDescent="0.2">
      <c r="B361" s="120"/>
      <c r="C361" s="138" t="s">
        <v>566</v>
      </c>
      <c r="D361" s="138" t="s">
        <v>238</v>
      </c>
      <c r="E361" s="139" t="s">
        <v>501</v>
      </c>
      <c r="F361" s="140" t="s">
        <v>502</v>
      </c>
      <c r="G361" s="141" t="s">
        <v>121</v>
      </c>
      <c r="H361" s="142">
        <v>1</v>
      </c>
      <c r="I361" s="143"/>
      <c r="J361" s="143">
        <f>ROUND(I361*H361,2)</f>
        <v>0</v>
      </c>
      <c r="K361" s="140" t="s">
        <v>122</v>
      </c>
      <c r="L361" s="144"/>
      <c r="M361" s="145" t="s">
        <v>1</v>
      </c>
      <c r="N361" s="146" t="s">
        <v>37</v>
      </c>
      <c r="O361" s="129">
        <v>0</v>
      </c>
      <c r="P361" s="129">
        <f>O361*H361</f>
        <v>0</v>
      </c>
      <c r="Q361" s="129">
        <v>1.2999999999999999E-4</v>
      </c>
      <c r="R361" s="129">
        <f>Q361*H361</f>
        <v>1.2999999999999999E-4</v>
      </c>
      <c r="S361" s="129">
        <v>0</v>
      </c>
      <c r="T361" s="130">
        <f>S361*H361</f>
        <v>0</v>
      </c>
      <c r="AR361" s="131" t="s">
        <v>163</v>
      </c>
      <c r="AT361" s="131" t="s">
        <v>238</v>
      </c>
      <c r="AU361" s="131" t="s">
        <v>79</v>
      </c>
      <c r="AY361" s="14" t="s">
        <v>116</v>
      </c>
      <c r="BE361" s="132">
        <f>IF(N361="základní",J361,0)</f>
        <v>0</v>
      </c>
      <c r="BF361" s="132">
        <f>IF(N361="snížená",J361,0)</f>
        <v>0</v>
      </c>
      <c r="BG361" s="132">
        <f>IF(N361="zákl. přenesená",J361,0)</f>
        <v>0</v>
      </c>
      <c r="BH361" s="132">
        <f>IF(N361="sníž. přenesená",J361,0)</f>
        <v>0</v>
      </c>
      <c r="BI361" s="132">
        <f>IF(N361="nulová",J361,0)</f>
        <v>0</v>
      </c>
      <c r="BJ361" s="14" t="s">
        <v>77</v>
      </c>
      <c r="BK361" s="132">
        <f>ROUND(I361*H361,2)</f>
        <v>0</v>
      </c>
      <c r="BL361" s="14" t="s">
        <v>123</v>
      </c>
      <c r="BM361" s="131" t="s">
        <v>567</v>
      </c>
    </row>
    <row r="362" spans="2:65" s="1" customFormat="1" x14ac:dyDescent="0.2">
      <c r="B362" s="26"/>
      <c r="D362" s="133" t="s">
        <v>125</v>
      </c>
      <c r="F362" s="134" t="s">
        <v>502</v>
      </c>
      <c r="L362" s="26"/>
      <c r="M362" s="135"/>
      <c r="T362" s="50"/>
      <c r="AT362" s="14" t="s">
        <v>125</v>
      </c>
      <c r="AU362" s="14" t="s">
        <v>79</v>
      </c>
    </row>
    <row r="363" spans="2:65" s="1" customFormat="1" ht="16.5" customHeight="1" x14ac:dyDescent="0.2">
      <c r="B363" s="120"/>
      <c r="C363" s="138" t="s">
        <v>568</v>
      </c>
      <c r="D363" s="138" t="s">
        <v>238</v>
      </c>
      <c r="E363" s="139" t="s">
        <v>431</v>
      </c>
      <c r="F363" s="140" t="s">
        <v>432</v>
      </c>
      <c r="G363" s="141" t="s">
        <v>121</v>
      </c>
      <c r="H363" s="142">
        <v>1</v>
      </c>
      <c r="I363" s="143"/>
      <c r="J363" s="143">
        <f>ROUND(I363*H363,2)</f>
        <v>0</v>
      </c>
      <c r="K363" s="140" t="s">
        <v>122</v>
      </c>
      <c r="L363" s="144"/>
      <c r="M363" s="145" t="s">
        <v>1</v>
      </c>
      <c r="N363" s="146" t="s">
        <v>37</v>
      </c>
      <c r="O363" s="129">
        <v>0</v>
      </c>
      <c r="P363" s="129">
        <f>O363*H363</f>
        <v>0</v>
      </c>
      <c r="Q363" s="129">
        <v>0</v>
      </c>
      <c r="R363" s="129">
        <f>Q363*H363</f>
        <v>0</v>
      </c>
      <c r="S363" s="129">
        <v>0</v>
      </c>
      <c r="T363" s="130">
        <f>S363*H363</f>
        <v>0</v>
      </c>
      <c r="AR363" s="131" t="s">
        <v>163</v>
      </c>
      <c r="AT363" s="131" t="s">
        <v>238</v>
      </c>
      <c r="AU363" s="131" t="s">
        <v>79</v>
      </c>
      <c r="AY363" s="14" t="s">
        <v>116</v>
      </c>
      <c r="BE363" s="132">
        <f>IF(N363="základní",J363,0)</f>
        <v>0</v>
      </c>
      <c r="BF363" s="132">
        <f>IF(N363="snížená",J363,0)</f>
        <v>0</v>
      </c>
      <c r="BG363" s="132">
        <f>IF(N363="zákl. přenesená",J363,0)</f>
        <v>0</v>
      </c>
      <c r="BH363" s="132">
        <f>IF(N363="sníž. přenesená",J363,0)</f>
        <v>0</v>
      </c>
      <c r="BI363" s="132">
        <f>IF(N363="nulová",J363,0)</f>
        <v>0</v>
      </c>
      <c r="BJ363" s="14" t="s">
        <v>77</v>
      </c>
      <c r="BK363" s="132">
        <f>ROUND(I363*H363,2)</f>
        <v>0</v>
      </c>
      <c r="BL363" s="14" t="s">
        <v>123</v>
      </c>
      <c r="BM363" s="131" t="s">
        <v>569</v>
      </c>
    </row>
    <row r="364" spans="2:65" s="1" customFormat="1" x14ac:dyDescent="0.2">
      <c r="B364" s="26"/>
      <c r="D364" s="133" t="s">
        <v>125</v>
      </c>
      <c r="F364" s="134" t="s">
        <v>432</v>
      </c>
      <c r="L364" s="26"/>
      <c r="M364" s="135"/>
      <c r="T364" s="50"/>
      <c r="AT364" s="14" t="s">
        <v>125</v>
      </c>
      <c r="AU364" s="14" t="s">
        <v>79</v>
      </c>
    </row>
    <row r="365" spans="2:65" s="1" customFormat="1" ht="33" customHeight="1" x14ac:dyDescent="0.2">
      <c r="B365" s="120"/>
      <c r="C365" s="121" t="s">
        <v>570</v>
      </c>
      <c r="D365" s="121" t="s">
        <v>118</v>
      </c>
      <c r="E365" s="122" t="s">
        <v>571</v>
      </c>
      <c r="F365" s="123" t="s">
        <v>572</v>
      </c>
      <c r="G365" s="124" t="s">
        <v>178</v>
      </c>
      <c r="H365" s="125">
        <v>1</v>
      </c>
      <c r="I365" s="126"/>
      <c r="J365" s="126">
        <f>ROUND(I365*H365,2)</f>
        <v>0</v>
      </c>
      <c r="K365" s="123" t="s">
        <v>1</v>
      </c>
      <c r="L365" s="26"/>
      <c r="M365" s="127" t="s">
        <v>1</v>
      </c>
      <c r="N365" s="128" t="s">
        <v>37</v>
      </c>
      <c r="O365" s="129">
        <v>2.76</v>
      </c>
      <c r="P365" s="129">
        <f>O365*H365</f>
        <v>2.76</v>
      </c>
      <c r="Q365" s="129">
        <v>2.503E-2</v>
      </c>
      <c r="R365" s="129">
        <f>Q365*H365</f>
        <v>2.503E-2</v>
      </c>
      <c r="S365" s="129">
        <v>0</v>
      </c>
      <c r="T365" s="130">
        <f>S365*H365</f>
        <v>0</v>
      </c>
      <c r="AR365" s="131" t="s">
        <v>123</v>
      </c>
      <c r="AT365" s="131" t="s">
        <v>118</v>
      </c>
      <c r="AU365" s="131" t="s">
        <v>79</v>
      </c>
      <c r="AY365" s="14" t="s">
        <v>116</v>
      </c>
      <c r="BE365" s="132">
        <f>IF(N365="základní",J365,0)</f>
        <v>0</v>
      </c>
      <c r="BF365" s="132">
        <f>IF(N365="snížená",J365,0)</f>
        <v>0</v>
      </c>
      <c r="BG365" s="132">
        <f>IF(N365="zákl. přenesená",J365,0)</f>
        <v>0</v>
      </c>
      <c r="BH365" s="132">
        <f>IF(N365="sníž. přenesená",J365,0)</f>
        <v>0</v>
      </c>
      <c r="BI365" s="132">
        <f>IF(N365="nulová",J365,0)</f>
        <v>0</v>
      </c>
      <c r="BJ365" s="14" t="s">
        <v>77</v>
      </c>
      <c r="BK365" s="132">
        <f>ROUND(I365*H365,2)</f>
        <v>0</v>
      </c>
      <c r="BL365" s="14" t="s">
        <v>123</v>
      </c>
      <c r="BM365" s="131" t="s">
        <v>573</v>
      </c>
    </row>
    <row r="366" spans="2:65" s="1" customFormat="1" ht="24.2" customHeight="1" x14ac:dyDescent="0.2">
      <c r="B366" s="120"/>
      <c r="C366" s="121" t="s">
        <v>575</v>
      </c>
      <c r="D366" s="121" t="s">
        <v>118</v>
      </c>
      <c r="E366" s="122" t="s">
        <v>576</v>
      </c>
      <c r="F366" s="123" t="s">
        <v>577</v>
      </c>
      <c r="G366" s="124" t="s">
        <v>178</v>
      </c>
      <c r="H366" s="125">
        <v>1</v>
      </c>
      <c r="I366" s="126"/>
      <c r="J366" s="126">
        <f>ROUND(I366*H366,2)</f>
        <v>0</v>
      </c>
      <c r="K366" s="123" t="s">
        <v>122</v>
      </c>
      <c r="L366" s="26"/>
      <c r="M366" s="127" t="s">
        <v>1</v>
      </c>
      <c r="N366" s="128" t="s">
        <v>37</v>
      </c>
      <c r="O366" s="129">
        <v>2.76</v>
      </c>
      <c r="P366" s="129">
        <f>O366*H366</f>
        <v>2.76</v>
      </c>
      <c r="Q366" s="129">
        <v>2.503E-2</v>
      </c>
      <c r="R366" s="129">
        <f>Q366*H366</f>
        <v>2.503E-2</v>
      </c>
      <c r="S366" s="129">
        <v>0</v>
      </c>
      <c r="T366" s="130">
        <f>S366*H366</f>
        <v>0</v>
      </c>
      <c r="AR366" s="131" t="s">
        <v>123</v>
      </c>
      <c r="AT366" s="131" t="s">
        <v>118</v>
      </c>
      <c r="AU366" s="131" t="s">
        <v>79</v>
      </c>
      <c r="AY366" s="14" t="s">
        <v>116</v>
      </c>
      <c r="BE366" s="132">
        <f>IF(N366="základní",J366,0)</f>
        <v>0</v>
      </c>
      <c r="BF366" s="132">
        <f>IF(N366="snížená",J366,0)</f>
        <v>0</v>
      </c>
      <c r="BG366" s="132">
        <f>IF(N366="zákl. přenesená",J366,0)</f>
        <v>0</v>
      </c>
      <c r="BH366" s="132">
        <f>IF(N366="sníž. přenesená",J366,0)</f>
        <v>0</v>
      </c>
      <c r="BI366" s="132">
        <f>IF(N366="nulová",J366,0)</f>
        <v>0</v>
      </c>
      <c r="BJ366" s="14" t="s">
        <v>77</v>
      </c>
      <c r="BK366" s="132">
        <f>ROUND(I366*H366,2)</f>
        <v>0</v>
      </c>
      <c r="BL366" s="14" t="s">
        <v>123</v>
      </c>
      <c r="BM366" s="131" t="s">
        <v>578</v>
      </c>
    </row>
    <row r="367" spans="2:65" s="1" customFormat="1" ht="19.5" x14ac:dyDescent="0.2">
      <c r="B367" s="26"/>
      <c r="D367" s="133" t="s">
        <v>125</v>
      </c>
      <c r="F367" s="134" t="s">
        <v>574</v>
      </c>
      <c r="L367" s="26"/>
      <c r="M367" s="135"/>
      <c r="T367" s="50"/>
      <c r="AT367" s="14" t="s">
        <v>125</v>
      </c>
      <c r="AU367" s="14" t="s">
        <v>79</v>
      </c>
    </row>
    <row r="368" spans="2:65" s="1" customFormat="1" x14ac:dyDescent="0.2">
      <c r="B368" s="26"/>
      <c r="D368" s="136" t="s">
        <v>127</v>
      </c>
      <c r="F368" s="137" t="s">
        <v>579</v>
      </c>
      <c r="L368" s="26"/>
      <c r="M368" s="135"/>
      <c r="T368" s="50"/>
      <c r="AT368" s="14" t="s">
        <v>127</v>
      </c>
      <c r="AU368" s="14" t="s">
        <v>79</v>
      </c>
    </row>
    <row r="369" spans="2:65" s="1" customFormat="1" ht="16.5" customHeight="1" x14ac:dyDescent="0.2">
      <c r="B369" s="120"/>
      <c r="C369" s="138" t="s">
        <v>580</v>
      </c>
      <c r="D369" s="138" t="s">
        <v>238</v>
      </c>
      <c r="E369" s="139" t="s">
        <v>581</v>
      </c>
      <c r="F369" s="140" t="s">
        <v>582</v>
      </c>
      <c r="G369" s="141" t="s">
        <v>178</v>
      </c>
      <c r="H369" s="142">
        <v>1</v>
      </c>
      <c r="I369" s="143"/>
      <c r="J369" s="143">
        <f>ROUND(I369*H369,2)</f>
        <v>0</v>
      </c>
      <c r="K369" s="140" t="s">
        <v>1</v>
      </c>
      <c r="L369" s="144"/>
      <c r="M369" s="145" t="s">
        <v>1</v>
      </c>
      <c r="N369" s="146" t="s">
        <v>37</v>
      </c>
      <c r="O369" s="129">
        <v>0</v>
      </c>
      <c r="P369" s="129">
        <f>O369*H369</f>
        <v>0</v>
      </c>
      <c r="Q369" s="129">
        <v>0.16</v>
      </c>
      <c r="R369" s="129">
        <f>Q369*H369</f>
        <v>0.16</v>
      </c>
      <c r="S369" s="129">
        <v>0</v>
      </c>
      <c r="T369" s="130">
        <f>S369*H369</f>
        <v>0</v>
      </c>
      <c r="AR369" s="131" t="s">
        <v>163</v>
      </c>
      <c r="AT369" s="131" t="s">
        <v>238</v>
      </c>
      <c r="AU369" s="131" t="s">
        <v>79</v>
      </c>
      <c r="AY369" s="14" t="s">
        <v>116</v>
      </c>
      <c r="BE369" s="132">
        <f>IF(N369="základní",J369,0)</f>
        <v>0</v>
      </c>
      <c r="BF369" s="132">
        <f>IF(N369="snížená",J369,0)</f>
        <v>0</v>
      </c>
      <c r="BG369" s="132">
        <f>IF(N369="zákl. přenesená",J369,0)</f>
        <v>0</v>
      </c>
      <c r="BH369" s="132">
        <f>IF(N369="sníž. přenesená",J369,0)</f>
        <v>0</v>
      </c>
      <c r="BI369" s="132">
        <f>IF(N369="nulová",J369,0)</f>
        <v>0</v>
      </c>
      <c r="BJ369" s="14" t="s">
        <v>77</v>
      </c>
      <c r="BK369" s="132">
        <f>ROUND(I369*H369,2)</f>
        <v>0</v>
      </c>
      <c r="BL369" s="14" t="s">
        <v>123</v>
      </c>
      <c r="BM369" s="131" t="s">
        <v>583</v>
      </c>
    </row>
    <row r="370" spans="2:65" s="12" customFormat="1" x14ac:dyDescent="0.2">
      <c r="B370" s="147"/>
      <c r="D370" s="133" t="s">
        <v>396</v>
      </c>
      <c r="F370" s="148" t="s">
        <v>584</v>
      </c>
      <c r="H370" s="149"/>
      <c r="L370" s="147"/>
      <c r="M370" s="150"/>
      <c r="T370" s="151"/>
      <c r="AT370" s="152" t="s">
        <v>396</v>
      </c>
      <c r="AU370" s="152" t="s">
        <v>79</v>
      </c>
      <c r="AV370" s="12" t="s">
        <v>79</v>
      </c>
      <c r="AW370" s="12" t="s">
        <v>3</v>
      </c>
      <c r="AX370" s="12" t="s">
        <v>77</v>
      </c>
      <c r="AY370" s="152" t="s">
        <v>116</v>
      </c>
    </row>
    <row r="371" spans="2:65" s="1" customFormat="1" ht="33" customHeight="1" x14ac:dyDescent="0.2">
      <c r="B371" s="120"/>
      <c r="C371" s="121" t="s">
        <v>585</v>
      </c>
      <c r="D371" s="121" t="s">
        <v>118</v>
      </c>
      <c r="E371" s="122" t="s">
        <v>586</v>
      </c>
      <c r="F371" s="123" t="s">
        <v>587</v>
      </c>
      <c r="G371" s="124" t="s">
        <v>178</v>
      </c>
      <c r="H371" s="125">
        <v>1</v>
      </c>
      <c r="I371" s="126"/>
      <c r="J371" s="126">
        <f>ROUND(I371*H371,2)</f>
        <v>0</v>
      </c>
      <c r="K371" s="123" t="s">
        <v>1</v>
      </c>
      <c r="L371" s="26"/>
      <c r="M371" s="127" t="s">
        <v>1</v>
      </c>
      <c r="N371" s="128" t="s">
        <v>37</v>
      </c>
      <c r="O371" s="129">
        <v>4.9539999999999997</v>
      </c>
      <c r="P371" s="129">
        <f>O371*H371</f>
        <v>4.9539999999999997</v>
      </c>
      <c r="Q371" s="129">
        <v>4.505E-2</v>
      </c>
      <c r="R371" s="129">
        <f>Q371*H371</f>
        <v>4.505E-2</v>
      </c>
      <c r="S371" s="129">
        <v>0</v>
      </c>
      <c r="T371" s="130">
        <f>S371*H371</f>
        <v>0</v>
      </c>
      <c r="AR371" s="131" t="s">
        <v>123</v>
      </c>
      <c r="AT371" s="131" t="s">
        <v>118</v>
      </c>
      <c r="AU371" s="131" t="s">
        <v>79</v>
      </c>
      <c r="AY371" s="14" t="s">
        <v>116</v>
      </c>
      <c r="BE371" s="132">
        <f>IF(N371="základní",J371,0)</f>
        <v>0</v>
      </c>
      <c r="BF371" s="132">
        <f>IF(N371="snížená",J371,0)</f>
        <v>0</v>
      </c>
      <c r="BG371" s="132">
        <f>IF(N371="zákl. přenesená",J371,0)</f>
        <v>0</v>
      </c>
      <c r="BH371" s="132">
        <f>IF(N371="sníž. přenesená",J371,0)</f>
        <v>0</v>
      </c>
      <c r="BI371" s="132">
        <f>IF(N371="nulová",J371,0)</f>
        <v>0</v>
      </c>
      <c r="BJ371" s="14" t="s">
        <v>77</v>
      </c>
      <c r="BK371" s="132">
        <f>ROUND(I371*H371,2)</f>
        <v>0</v>
      </c>
      <c r="BL371" s="14" t="s">
        <v>123</v>
      </c>
      <c r="BM371" s="131" t="s">
        <v>588</v>
      </c>
    </row>
    <row r="372" spans="2:65" s="1" customFormat="1" ht="33" customHeight="1" x14ac:dyDescent="0.2">
      <c r="B372" s="120"/>
      <c r="C372" s="121" t="s">
        <v>590</v>
      </c>
      <c r="D372" s="121" t="s">
        <v>118</v>
      </c>
      <c r="E372" s="122" t="s">
        <v>591</v>
      </c>
      <c r="F372" s="123" t="s">
        <v>592</v>
      </c>
      <c r="G372" s="124" t="s">
        <v>178</v>
      </c>
      <c r="H372" s="125">
        <v>1</v>
      </c>
      <c r="I372" s="126"/>
      <c r="J372" s="126">
        <f>ROUND(I372*H372,2)</f>
        <v>0</v>
      </c>
      <c r="K372" s="123" t="s">
        <v>1</v>
      </c>
      <c r="L372" s="26"/>
      <c r="M372" s="127" t="s">
        <v>1</v>
      </c>
      <c r="N372" s="128" t="s">
        <v>37</v>
      </c>
      <c r="O372" s="129">
        <v>8.5229999999999997</v>
      </c>
      <c r="P372" s="129">
        <f>O372*H372</f>
        <v>8.5229999999999997</v>
      </c>
      <c r="Q372" s="129">
        <v>7.7079999999999996E-2</v>
      </c>
      <c r="R372" s="129">
        <f>Q372*H372</f>
        <v>7.7079999999999996E-2</v>
      </c>
      <c r="S372" s="129">
        <v>0</v>
      </c>
      <c r="T372" s="130">
        <f>S372*H372</f>
        <v>0</v>
      </c>
      <c r="AR372" s="131" t="s">
        <v>123</v>
      </c>
      <c r="AT372" s="131" t="s">
        <v>118</v>
      </c>
      <c r="AU372" s="131" t="s">
        <v>79</v>
      </c>
      <c r="AY372" s="14" t="s">
        <v>116</v>
      </c>
      <c r="BE372" s="132">
        <f>IF(N372="základní",J372,0)</f>
        <v>0</v>
      </c>
      <c r="BF372" s="132">
        <f>IF(N372="snížená",J372,0)</f>
        <v>0</v>
      </c>
      <c r="BG372" s="132">
        <f>IF(N372="zákl. přenesená",J372,0)</f>
        <v>0</v>
      </c>
      <c r="BH372" s="132">
        <f>IF(N372="sníž. přenesená",J372,0)</f>
        <v>0</v>
      </c>
      <c r="BI372" s="132">
        <f>IF(N372="nulová",J372,0)</f>
        <v>0</v>
      </c>
      <c r="BJ372" s="14" t="s">
        <v>77</v>
      </c>
      <c r="BK372" s="132">
        <f>ROUND(I372*H372,2)</f>
        <v>0</v>
      </c>
      <c r="BL372" s="14" t="s">
        <v>123</v>
      </c>
      <c r="BM372" s="131" t="s">
        <v>593</v>
      </c>
    </row>
    <row r="373" spans="2:65" s="1" customFormat="1" ht="24.2" customHeight="1" x14ac:dyDescent="0.2">
      <c r="B373" s="120"/>
      <c r="C373" s="121" t="s">
        <v>595</v>
      </c>
      <c r="D373" s="121" t="s">
        <v>118</v>
      </c>
      <c r="E373" s="122" t="s">
        <v>596</v>
      </c>
      <c r="F373" s="123" t="s">
        <v>597</v>
      </c>
      <c r="G373" s="124" t="s">
        <v>178</v>
      </c>
      <c r="H373" s="125">
        <v>1</v>
      </c>
      <c r="I373" s="126"/>
      <c r="J373" s="126">
        <f>ROUND(I373*H373,2)</f>
        <v>0</v>
      </c>
      <c r="K373" s="123" t="s">
        <v>122</v>
      </c>
      <c r="L373" s="26"/>
      <c r="M373" s="127" t="s">
        <v>1</v>
      </c>
      <c r="N373" s="128" t="s">
        <v>37</v>
      </c>
      <c r="O373" s="129">
        <v>4.9539999999999997</v>
      </c>
      <c r="P373" s="129">
        <f>O373*H373</f>
        <v>4.9539999999999997</v>
      </c>
      <c r="Q373" s="129">
        <v>4.505E-2</v>
      </c>
      <c r="R373" s="129">
        <f>Q373*H373</f>
        <v>4.505E-2</v>
      </c>
      <c r="S373" s="129">
        <v>0</v>
      </c>
      <c r="T373" s="130">
        <f>S373*H373</f>
        <v>0</v>
      </c>
      <c r="AR373" s="131" t="s">
        <v>123</v>
      </c>
      <c r="AT373" s="131" t="s">
        <v>118</v>
      </c>
      <c r="AU373" s="131" t="s">
        <v>79</v>
      </c>
      <c r="AY373" s="14" t="s">
        <v>116</v>
      </c>
      <c r="BE373" s="132">
        <f>IF(N373="základní",J373,0)</f>
        <v>0</v>
      </c>
      <c r="BF373" s="132">
        <f>IF(N373="snížená",J373,0)</f>
        <v>0</v>
      </c>
      <c r="BG373" s="132">
        <f>IF(N373="zákl. přenesená",J373,0)</f>
        <v>0</v>
      </c>
      <c r="BH373" s="132">
        <f>IF(N373="sníž. přenesená",J373,0)</f>
        <v>0</v>
      </c>
      <c r="BI373" s="132">
        <f>IF(N373="nulová",J373,0)</f>
        <v>0</v>
      </c>
      <c r="BJ373" s="14" t="s">
        <v>77</v>
      </c>
      <c r="BK373" s="132">
        <f>ROUND(I373*H373,2)</f>
        <v>0</v>
      </c>
      <c r="BL373" s="14" t="s">
        <v>123</v>
      </c>
      <c r="BM373" s="131" t="s">
        <v>598</v>
      </c>
    </row>
    <row r="374" spans="2:65" s="1" customFormat="1" ht="19.5" x14ac:dyDescent="0.2">
      <c r="B374" s="26"/>
      <c r="D374" s="133" t="s">
        <v>125</v>
      </c>
      <c r="F374" s="134" t="s">
        <v>589</v>
      </c>
      <c r="L374" s="26"/>
      <c r="M374" s="135"/>
      <c r="T374" s="50"/>
      <c r="AT374" s="14" t="s">
        <v>125</v>
      </c>
      <c r="AU374" s="14" t="s">
        <v>79</v>
      </c>
    </row>
    <row r="375" spans="2:65" s="1" customFormat="1" x14ac:dyDescent="0.2">
      <c r="B375" s="26"/>
      <c r="D375" s="136" t="s">
        <v>127</v>
      </c>
      <c r="F375" s="137" t="s">
        <v>599</v>
      </c>
      <c r="L375" s="26"/>
      <c r="M375" s="135"/>
      <c r="T375" s="50"/>
      <c r="AT375" s="14" t="s">
        <v>127</v>
      </c>
      <c r="AU375" s="14" t="s">
        <v>79</v>
      </c>
    </row>
    <row r="376" spans="2:65" s="1" customFormat="1" ht="16.5" customHeight="1" x14ac:dyDescent="0.2">
      <c r="B376" s="120"/>
      <c r="C376" s="138" t="s">
        <v>600</v>
      </c>
      <c r="D376" s="138" t="s">
        <v>238</v>
      </c>
      <c r="E376" s="139" t="s">
        <v>601</v>
      </c>
      <c r="F376" s="140" t="s">
        <v>602</v>
      </c>
      <c r="G376" s="141" t="s">
        <v>178</v>
      </c>
      <c r="H376" s="142">
        <v>1</v>
      </c>
      <c r="I376" s="143"/>
      <c r="J376" s="143">
        <f>ROUND(I376*H376,2)</f>
        <v>0</v>
      </c>
      <c r="K376" s="140" t="s">
        <v>122</v>
      </c>
      <c r="L376" s="144"/>
      <c r="M376" s="145" t="s">
        <v>1</v>
      </c>
      <c r="N376" s="146" t="s">
        <v>37</v>
      </c>
      <c r="O376" s="129">
        <v>0</v>
      </c>
      <c r="P376" s="129">
        <f>O376*H376</f>
        <v>0</v>
      </c>
      <c r="Q376" s="129">
        <v>1.6</v>
      </c>
      <c r="R376" s="129">
        <f>Q376*H376</f>
        <v>1.6</v>
      </c>
      <c r="S376" s="129">
        <v>0</v>
      </c>
      <c r="T376" s="130">
        <f>S376*H376</f>
        <v>0</v>
      </c>
      <c r="AR376" s="131" t="s">
        <v>163</v>
      </c>
      <c r="AT376" s="131" t="s">
        <v>238</v>
      </c>
      <c r="AU376" s="131" t="s">
        <v>79</v>
      </c>
      <c r="AY376" s="14" t="s">
        <v>116</v>
      </c>
      <c r="BE376" s="132">
        <f>IF(N376="základní",J376,0)</f>
        <v>0</v>
      </c>
      <c r="BF376" s="132">
        <f>IF(N376="snížená",J376,0)</f>
        <v>0</v>
      </c>
      <c r="BG376" s="132">
        <f>IF(N376="zákl. přenesená",J376,0)</f>
        <v>0</v>
      </c>
      <c r="BH376" s="132">
        <f>IF(N376="sníž. přenesená",J376,0)</f>
        <v>0</v>
      </c>
      <c r="BI376" s="132">
        <f>IF(N376="nulová",J376,0)</f>
        <v>0</v>
      </c>
      <c r="BJ376" s="14" t="s">
        <v>77</v>
      </c>
      <c r="BK376" s="132">
        <f>ROUND(I376*H376,2)</f>
        <v>0</v>
      </c>
      <c r="BL376" s="14" t="s">
        <v>123</v>
      </c>
      <c r="BM376" s="131" t="s">
        <v>603</v>
      </c>
    </row>
    <row r="377" spans="2:65" s="12" customFormat="1" x14ac:dyDescent="0.2">
      <c r="B377" s="147"/>
      <c r="D377" s="133" t="s">
        <v>396</v>
      </c>
      <c r="F377" s="148" t="s">
        <v>584</v>
      </c>
      <c r="H377" s="149"/>
      <c r="L377" s="147"/>
      <c r="M377" s="150"/>
      <c r="T377" s="151"/>
      <c r="AT377" s="152" t="s">
        <v>396</v>
      </c>
      <c r="AU377" s="152" t="s">
        <v>79</v>
      </c>
      <c r="AV377" s="12" t="s">
        <v>79</v>
      </c>
      <c r="AW377" s="12" t="s">
        <v>3</v>
      </c>
      <c r="AX377" s="12" t="s">
        <v>77</v>
      </c>
      <c r="AY377" s="152" t="s">
        <v>116</v>
      </c>
    </row>
    <row r="378" spans="2:65" s="1" customFormat="1" ht="24.2" customHeight="1" x14ac:dyDescent="0.2">
      <c r="B378" s="120"/>
      <c r="C378" s="121" t="s">
        <v>604</v>
      </c>
      <c r="D378" s="121" t="s">
        <v>118</v>
      </c>
      <c r="E378" s="122" t="s">
        <v>605</v>
      </c>
      <c r="F378" s="123" t="s">
        <v>606</v>
      </c>
      <c r="G378" s="124" t="s">
        <v>178</v>
      </c>
      <c r="H378" s="125">
        <v>1</v>
      </c>
      <c r="I378" s="126"/>
      <c r="J378" s="126">
        <f>ROUND(I378*H378,2)</f>
        <v>0</v>
      </c>
      <c r="K378" s="123" t="s">
        <v>122</v>
      </c>
      <c r="L378" s="26"/>
      <c r="M378" s="127" t="s">
        <v>1</v>
      </c>
      <c r="N378" s="128" t="s">
        <v>37</v>
      </c>
      <c r="O378" s="129">
        <v>8.5229999999999997</v>
      </c>
      <c r="P378" s="129">
        <f>O378*H378</f>
        <v>8.5229999999999997</v>
      </c>
      <c r="Q378" s="129">
        <v>7.7079999999999996E-2</v>
      </c>
      <c r="R378" s="129">
        <f>Q378*H378</f>
        <v>7.7079999999999996E-2</v>
      </c>
      <c r="S378" s="129">
        <v>0</v>
      </c>
      <c r="T378" s="130">
        <f>S378*H378</f>
        <v>0</v>
      </c>
      <c r="AR378" s="131" t="s">
        <v>123</v>
      </c>
      <c r="AT378" s="131" t="s">
        <v>118</v>
      </c>
      <c r="AU378" s="131" t="s">
        <v>79</v>
      </c>
      <c r="AY378" s="14" t="s">
        <v>116</v>
      </c>
      <c r="BE378" s="132">
        <f>IF(N378="základní",J378,0)</f>
        <v>0</v>
      </c>
      <c r="BF378" s="132">
        <f>IF(N378="snížená",J378,0)</f>
        <v>0</v>
      </c>
      <c r="BG378" s="132">
        <f>IF(N378="zákl. přenesená",J378,0)</f>
        <v>0</v>
      </c>
      <c r="BH378" s="132">
        <f>IF(N378="sníž. přenesená",J378,0)</f>
        <v>0</v>
      </c>
      <c r="BI378" s="132">
        <f>IF(N378="nulová",J378,0)</f>
        <v>0</v>
      </c>
      <c r="BJ378" s="14" t="s">
        <v>77</v>
      </c>
      <c r="BK378" s="132">
        <f>ROUND(I378*H378,2)</f>
        <v>0</v>
      </c>
      <c r="BL378" s="14" t="s">
        <v>123</v>
      </c>
      <c r="BM378" s="131" t="s">
        <v>607</v>
      </c>
    </row>
    <row r="379" spans="2:65" s="1" customFormat="1" ht="19.5" x14ac:dyDescent="0.2">
      <c r="B379" s="26"/>
      <c r="D379" s="133" t="s">
        <v>125</v>
      </c>
      <c r="F379" s="134" t="s">
        <v>594</v>
      </c>
      <c r="L379" s="26"/>
      <c r="M379" s="135"/>
      <c r="T379" s="50"/>
      <c r="AT379" s="14" t="s">
        <v>125</v>
      </c>
      <c r="AU379" s="14" t="s">
        <v>79</v>
      </c>
    </row>
    <row r="380" spans="2:65" s="1" customFormat="1" x14ac:dyDescent="0.2">
      <c r="B380" s="26"/>
      <c r="D380" s="136" t="s">
        <v>127</v>
      </c>
      <c r="F380" s="137" t="s">
        <v>608</v>
      </c>
      <c r="L380" s="26"/>
      <c r="M380" s="135"/>
      <c r="T380" s="50"/>
      <c r="AT380" s="14" t="s">
        <v>127</v>
      </c>
      <c r="AU380" s="14" t="s">
        <v>79</v>
      </c>
    </row>
    <row r="381" spans="2:65" s="1" customFormat="1" ht="16.5" customHeight="1" x14ac:dyDescent="0.2">
      <c r="B381" s="120"/>
      <c r="C381" s="138" t="s">
        <v>609</v>
      </c>
      <c r="D381" s="138" t="s">
        <v>238</v>
      </c>
      <c r="E381" s="139" t="s">
        <v>610</v>
      </c>
      <c r="F381" s="140" t="s">
        <v>611</v>
      </c>
      <c r="G381" s="141" t="s">
        <v>178</v>
      </c>
      <c r="H381" s="142">
        <v>1</v>
      </c>
      <c r="I381" s="143"/>
      <c r="J381" s="143">
        <f>ROUND(I381*H381,2)</f>
        <v>0</v>
      </c>
      <c r="K381" s="140" t="s">
        <v>122</v>
      </c>
      <c r="L381" s="144"/>
      <c r="M381" s="145" t="s">
        <v>1</v>
      </c>
      <c r="N381" s="146" t="s">
        <v>37</v>
      </c>
      <c r="O381" s="129">
        <v>0</v>
      </c>
      <c r="P381" s="129">
        <f>O381*H381</f>
        <v>0</v>
      </c>
      <c r="Q381" s="129">
        <v>1.92</v>
      </c>
      <c r="R381" s="129">
        <f>Q381*H381</f>
        <v>1.92</v>
      </c>
      <c r="S381" s="129">
        <v>0</v>
      </c>
      <c r="T381" s="130">
        <f>S381*H381</f>
        <v>0</v>
      </c>
      <c r="AR381" s="131" t="s">
        <v>163</v>
      </c>
      <c r="AT381" s="131" t="s">
        <v>238</v>
      </c>
      <c r="AU381" s="131" t="s">
        <v>79</v>
      </c>
      <c r="AY381" s="14" t="s">
        <v>116</v>
      </c>
      <c r="BE381" s="132">
        <f>IF(N381="základní",J381,0)</f>
        <v>0</v>
      </c>
      <c r="BF381" s="132">
        <f>IF(N381="snížená",J381,0)</f>
        <v>0</v>
      </c>
      <c r="BG381" s="132">
        <f>IF(N381="zákl. přenesená",J381,0)</f>
        <v>0</v>
      </c>
      <c r="BH381" s="132">
        <f>IF(N381="sníž. přenesená",J381,0)</f>
        <v>0</v>
      </c>
      <c r="BI381" s="132">
        <f>IF(N381="nulová",J381,0)</f>
        <v>0</v>
      </c>
      <c r="BJ381" s="14" t="s">
        <v>77</v>
      </c>
      <c r="BK381" s="132">
        <f>ROUND(I381*H381,2)</f>
        <v>0</v>
      </c>
      <c r="BL381" s="14" t="s">
        <v>123</v>
      </c>
      <c r="BM381" s="131" t="s">
        <v>612</v>
      </c>
    </row>
    <row r="382" spans="2:65" s="12" customFormat="1" x14ac:dyDescent="0.2">
      <c r="B382" s="147"/>
      <c r="D382" s="133" t="s">
        <v>396</v>
      </c>
      <c r="F382" s="148" t="s">
        <v>584</v>
      </c>
      <c r="H382" s="149"/>
      <c r="L382" s="147"/>
      <c r="M382" s="150"/>
      <c r="T382" s="151"/>
      <c r="AT382" s="152" t="s">
        <v>396</v>
      </c>
      <c r="AU382" s="152" t="s">
        <v>79</v>
      </c>
      <c r="AV382" s="12" t="s">
        <v>79</v>
      </c>
      <c r="AW382" s="12" t="s">
        <v>3</v>
      </c>
      <c r="AX382" s="12" t="s">
        <v>77</v>
      </c>
      <c r="AY382" s="152" t="s">
        <v>116</v>
      </c>
    </row>
    <row r="383" spans="2:65" s="1" customFormat="1" ht="24.2" customHeight="1" x14ac:dyDescent="0.2">
      <c r="B383" s="120"/>
      <c r="C383" s="121" t="s">
        <v>613</v>
      </c>
      <c r="D383" s="121" t="s">
        <v>118</v>
      </c>
      <c r="E383" s="122" t="s">
        <v>614</v>
      </c>
      <c r="F383" s="123" t="s">
        <v>615</v>
      </c>
      <c r="G383" s="124" t="s">
        <v>121</v>
      </c>
      <c r="H383" s="125">
        <v>1</v>
      </c>
      <c r="I383" s="126"/>
      <c r="J383" s="126">
        <f>ROUND(I383*H383,2)</f>
        <v>0</v>
      </c>
      <c r="K383" s="123" t="s">
        <v>122</v>
      </c>
      <c r="L383" s="26"/>
      <c r="M383" s="127" t="s">
        <v>1</v>
      </c>
      <c r="N383" s="128" t="s">
        <v>37</v>
      </c>
      <c r="O383" s="129">
        <v>5.7000000000000002E-2</v>
      </c>
      <c r="P383" s="129">
        <f>O383*H383</f>
        <v>5.7000000000000002E-2</v>
      </c>
      <c r="Q383" s="129">
        <v>0</v>
      </c>
      <c r="R383" s="129">
        <f>Q383*H383</f>
        <v>0</v>
      </c>
      <c r="S383" s="129">
        <v>0</v>
      </c>
      <c r="T383" s="130">
        <f>S383*H383</f>
        <v>0</v>
      </c>
      <c r="AR383" s="131" t="s">
        <v>123</v>
      </c>
      <c r="AT383" s="131" t="s">
        <v>118</v>
      </c>
      <c r="AU383" s="131" t="s">
        <v>79</v>
      </c>
      <c r="AY383" s="14" t="s">
        <v>116</v>
      </c>
      <c r="BE383" s="132">
        <f>IF(N383="základní",J383,0)</f>
        <v>0</v>
      </c>
      <c r="BF383" s="132">
        <f>IF(N383="snížená",J383,0)</f>
        <v>0</v>
      </c>
      <c r="BG383" s="132">
        <f>IF(N383="zákl. přenesená",J383,0)</f>
        <v>0</v>
      </c>
      <c r="BH383" s="132">
        <f>IF(N383="sníž. přenesená",J383,0)</f>
        <v>0</v>
      </c>
      <c r="BI383" s="132">
        <f>IF(N383="nulová",J383,0)</f>
        <v>0</v>
      </c>
      <c r="BJ383" s="14" t="s">
        <v>77</v>
      </c>
      <c r="BK383" s="132">
        <f>ROUND(I383*H383,2)</f>
        <v>0</v>
      </c>
      <c r="BL383" s="14" t="s">
        <v>123</v>
      </c>
      <c r="BM383" s="131" t="s">
        <v>616</v>
      </c>
    </row>
    <row r="384" spans="2:65" s="1" customFormat="1" ht="29.25" x14ac:dyDescent="0.2">
      <c r="B384" s="26"/>
      <c r="D384" s="133" t="s">
        <v>125</v>
      </c>
      <c r="F384" s="134" t="s">
        <v>617</v>
      </c>
      <c r="L384" s="26"/>
      <c r="M384" s="135"/>
      <c r="T384" s="50"/>
      <c r="AT384" s="14" t="s">
        <v>125</v>
      </c>
      <c r="AU384" s="14" t="s">
        <v>79</v>
      </c>
    </row>
    <row r="385" spans="2:65" s="1" customFormat="1" x14ac:dyDescent="0.2">
      <c r="B385" s="26"/>
      <c r="D385" s="136" t="s">
        <v>127</v>
      </c>
      <c r="F385" s="137" t="s">
        <v>618</v>
      </c>
      <c r="L385" s="26"/>
      <c r="M385" s="135"/>
      <c r="T385" s="50"/>
      <c r="AT385" s="14" t="s">
        <v>127</v>
      </c>
      <c r="AU385" s="14" t="s">
        <v>79</v>
      </c>
    </row>
    <row r="386" spans="2:65" s="1" customFormat="1" ht="24.2" customHeight="1" x14ac:dyDescent="0.2">
      <c r="B386" s="120"/>
      <c r="C386" s="121" t="s">
        <v>619</v>
      </c>
      <c r="D386" s="121" t="s">
        <v>118</v>
      </c>
      <c r="E386" s="122" t="s">
        <v>620</v>
      </c>
      <c r="F386" s="123" t="s">
        <v>621</v>
      </c>
      <c r="G386" s="124" t="s">
        <v>121</v>
      </c>
      <c r="H386" s="125">
        <v>1</v>
      </c>
      <c r="I386" s="126"/>
      <c r="J386" s="126">
        <f>ROUND(I386*H386,2)</f>
        <v>0</v>
      </c>
      <c r="K386" s="123" t="s">
        <v>122</v>
      </c>
      <c r="L386" s="26"/>
      <c r="M386" s="127" t="s">
        <v>1</v>
      </c>
      <c r="N386" s="128" t="s">
        <v>37</v>
      </c>
      <c r="O386" s="129">
        <v>0.314</v>
      </c>
      <c r="P386" s="129">
        <f>O386*H386</f>
        <v>0.314</v>
      </c>
      <c r="Q386" s="129">
        <v>0</v>
      </c>
      <c r="R386" s="129">
        <f>Q386*H386</f>
        <v>0</v>
      </c>
      <c r="S386" s="129">
        <v>0</v>
      </c>
      <c r="T386" s="130">
        <f>S386*H386</f>
        <v>0</v>
      </c>
      <c r="AR386" s="131" t="s">
        <v>123</v>
      </c>
      <c r="AT386" s="131" t="s">
        <v>118</v>
      </c>
      <c r="AU386" s="131" t="s">
        <v>79</v>
      </c>
      <c r="AY386" s="14" t="s">
        <v>116</v>
      </c>
      <c r="BE386" s="132">
        <f>IF(N386="základní",J386,0)</f>
        <v>0</v>
      </c>
      <c r="BF386" s="132">
        <f>IF(N386="snížená",J386,0)</f>
        <v>0</v>
      </c>
      <c r="BG386" s="132">
        <f>IF(N386="zákl. přenesená",J386,0)</f>
        <v>0</v>
      </c>
      <c r="BH386" s="132">
        <f>IF(N386="sníž. přenesená",J386,0)</f>
        <v>0</v>
      </c>
      <c r="BI386" s="132">
        <f>IF(N386="nulová",J386,0)</f>
        <v>0</v>
      </c>
      <c r="BJ386" s="14" t="s">
        <v>77</v>
      </c>
      <c r="BK386" s="132">
        <f>ROUND(I386*H386,2)</f>
        <v>0</v>
      </c>
      <c r="BL386" s="14" t="s">
        <v>123</v>
      </c>
      <c r="BM386" s="131" t="s">
        <v>622</v>
      </c>
    </row>
    <row r="387" spans="2:65" s="1" customFormat="1" ht="29.25" x14ac:dyDescent="0.2">
      <c r="B387" s="26"/>
      <c r="D387" s="133" t="s">
        <v>125</v>
      </c>
      <c r="F387" s="134" t="s">
        <v>623</v>
      </c>
      <c r="L387" s="26"/>
      <c r="M387" s="135"/>
      <c r="T387" s="50"/>
      <c r="AT387" s="14" t="s">
        <v>125</v>
      </c>
      <c r="AU387" s="14" t="s">
        <v>79</v>
      </c>
    </row>
    <row r="388" spans="2:65" s="1" customFormat="1" x14ac:dyDescent="0.2">
      <c r="B388" s="26"/>
      <c r="D388" s="136" t="s">
        <v>127</v>
      </c>
      <c r="F388" s="137" t="s">
        <v>624</v>
      </c>
      <c r="L388" s="26"/>
      <c r="M388" s="135"/>
      <c r="T388" s="50"/>
      <c r="AT388" s="14" t="s">
        <v>127</v>
      </c>
      <c r="AU388" s="14" t="s">
        <v>79</v>
      </c>
    </row>
    <row r="389" spans="2:65" s="1" customFormat="1" ht="24.2" customHeight="1" x14ac:dyDescent="0.2">
      <c r="B389" s="120"/>
      <c r="C389" s="121" t="s">
        <v>625</v>
      </c>
      <c r="D389" s="121" t="s">
        <v>118</v>
      </c>
      <c r="E389" s="122" t="s">
        <v>626</v>
      </c>
      <c r="F389" s="123" t="s">
        <v>627</v>
      </c>
      <c r="G389" s="124" t="s">
        <v>121</v>
      </c>
      <c r="H389" s="125">
        <v>1</v>
      </c>
      <c r="I389" s="126"/>
      <c r="J389" s="126">
        <f>ROUND(I389*H389,2)</f>
        <v>0</v>
      </c>
      <c r="K389" s="123" t="s">
        <v>122</v>
      </c>
      <c r="L389" s="26"/>
      <c r="M389" s="127" t="s">
        <v>1</v>
      </c>
      <c r="N389" s="128" t="s">
        <v>37</v>
      </c>
      <c r="O389" s="129">
        <v>0.84699999999999998</v>
      </c>
      <c r="P389" s="129">
        <f>O389*H389</f>
        <v>0.84699999999999998</v>
      </c>
      <c r="Q389" s="129">
        <v>0</v>
      </c>
      <c r="R389" s="129">
        <f>Q389*H389</f>
        <v>0</v>
      </c>
      <c r="S389" s="129">
        <v>0</v>
      </c>
      <c r="T389" s="130">
        <f>S389*H389</f>
        <v>0</v>
      </c>
      <c r="AR389" s="131" t="s">
        <v>123</v>
      </c>
      <c r="AT389" s="131" t="s">
        <v>118</v>
      </c>
      <c r="AU389" s="131" t="s">
        <v>79</v>
      </c>
      <c r="AY389" s="14" t="s">
        <v>116</v>
      </c>
      <c r="BE389" s="132">
        <f>IF(N389="základní",J389,0)</f>
        <v>0</v>
      </c>
      <c r="BF389" s="132">
        <f>IF(N389="snížená",J389,0)</f>
        <v>0</v>
      </c>
      <c r="BG389" s="132">
        <f>IF(N389="zákl. přenesená",J389,0)</f>
        <v>0</v>
      </c>
      <c r="BH389" s="132">
        <f>IF(N389="sníž. přenesená",J389,0)</f>
        <v>0</v>
      </c>
      <c r="BI389" s="132">
        <f>IF(N389="nulová",J389,0)</f>
        <v>0</v>
      </c>
      <c r="BJ389" s="14" t="s">
        <v>77</v>
      </c>
      <c r="BK389" s="132">
        <f>ROUND(I389*H389,2)</f>
        <v>0</v>
      </c>
      <c r="BL389" s="14" t="s">
        <v>123</v>
      </c>
      <c r="BM389" s="131" t="s">
        <v>628</v>
      </c>
    </row>
    <row r="390" spans="2:65" s="1" customFormat="1" ht="29.25" x14ac:dyDescent="0.2">
      <c r="B390" s="26"/>
      <c r="D390" s="133" t="s">
        <v>125</v>
      </c>
      <c r="F390" s="134" t="s">
        <v>629</v>
      </c>
      <c r="L390" s="26"/>
      <c r="M390" s="135"/>
      <c r="T390" s="50"/>
      <c r="AT390" s="14" t="s">
        <v>125</v>
      </c>
      <c r="AU390" s="14" t="s">
        <v>79</v>
      </c>
    </row>
    <row r="391" spans="2:65" s="1" customFormat="1" x14ac:dyDescent="0.2">
      <c r="B391" s="26"/>
      <c r="D391" s="136" t="s">
        <v>127</v>
      </c>
      <c r="F391" s="137" t="s">
        <v>630</v>
      </c>
      <c r="L391" s="26"/>
      <c r="M391" s="135"/>
      <c r="T391" s="50"/>
      <c r="AT391" s="14" t="s">
        <v>127</v>
      </c>
      <c r="AU391" s="14" t="s">
        <v>79</v>
      </c>
    </row>
    <row r="392" spans="2:65" s="1" customFormat="1" ht="24.2" customHeight="1" x14ac:dyDescent="0.2">
      <c r="B392" s="120"/>
      <c r="C392" s="121" t="s">
        <v>631</v>
      </c>
      <c r="D392" s="121" t="s">
        <v>118</v>
      </c>
      <c r="E392" s="122" t="s">
        <v>632</v>
      </c>
      <c r="F392" s="123" t="s">
        <v>633</v>
      </c>
      <c r="G392" s="124" t="s">
        <v>121</v>
      </c>
      <c r="H392" s="125">
        <v>1</v>
      </c>
      <c r="I392" s="126"/>
      <c r="J392" s="126">
        <f>ROUND(I392*H392,2)</f>
        <v>0</v>
      </c>
      <c r="K392" s="123" t="s">
        <v>122</v>
      </c>
      <c r="L392" s="26"/>
      <c r="M392" s="127" t="s">
        <v>1</v>
      </c>
      <c r="N392" s="128" t="s">
        <v>37</v>
      </c>
      <c r="O392" s="129">
        <v>0.62</v>
      </c>
      <c r="P392" s="129">
        <f>O392*H392</f>
        <v>0.62</v>
      </c>
      <c r="Q392" s="129">
        <v>0</v>
      </c>
      <c r="R392" s="129">
        <f>Q392*H392</f>
        <v>0</v>
      </c>
      <c r="S392" s="129">
        <v>0</v>
      </c>
      <c r="T392" s="130">
        <f>S392*H392</f>
        <v>0</v>
      </c>
      <c r="AR392" s="131" t="s">
        <v>123</v>
      </c>
      <c r="AT392" s="131" t="s">
        <v>118</v>
      </c>
      <c r="AU392" s="131" t="s">
        <v>79</v>
      </c>
      <c r="AY392" s="14" t="s">
        <v>116</v>
      </c>
      <c r="BE392" s="132">
        <f>IF(N392="základní",J392,0)</f>
        <v>0</v>
      </c>
      <c r="BF392" s="132">
        <f>IF(N392="snížená",J392,0)</f>
        <v>0</v>
      </c>
      <c r="BG392" s="132">
        <f>IF(N392="zákl. přenesená",J392,0)</f>
        <v>0</v>
      </c>
      <c r="BH392" s="132">
        <f>IF(N392="sníž. přenesená",J392,0)</f>
        <v>0</v>
      </c>
      <c r="BI392" s="132">
        <f>IF(N392="nulová",J392,0)</f>
        <v>0</v>
      </c>
      <c r="BJ392" s="14" t="s">
        <v>77</v>
      </c>
      <c r="BK392" s="132">
        <f>ROUND(I392*H392,2)</f>
        <v>0</v>
      </c>
      <c r="BL392" s="14" t="s">
        <v>123</v>
      </c>
      <c r="BM392" s="131" t="s">
        <v>634</v>
      </c>
    </row>
    <row r="393" spans="2:65" s="1" customFormat="1" ht="29.25" x14ac:dyDescent="0.2">
      <c r="B393" s="26"/>
      <c r="D393" s="133" t="s">
        <v>125</v>
      </c>
      <c r="F393" s="134" t="s">
        <v>635</v>
      </c>
      <c r="L393" s="26"/>
      <c r="M393" s="135"/>
      <c r="T393" s="50"/>
      <c r="AT393" s="14" t="s">
        <v>125</v>
      </c>
      <c r="AU393" s="14" t="s">
        <v>79</v>
      </c>
    </row>
    <row r="394" spans="2:65" s="1" customFormat="1" x14ac:dyDescent="0.2">
      <c r="B394" s="26"/>
      <c r="D394" s="136" t="s">
        <v>127</v>
      </c>
      <c r="F394" s="137" t="s">
        <v>636</v>
      </c>
      <c r="L394" s="26"/>
      <c r="M394" s="135"/>
      <c r="T394" s="50"/>
      <c r="AT394" s="14" t="s">
        <v>127</v>
      </c>
      <c r="AU394" s="14" t="s">
        <v>79</v>
      </c>
    </row>
    <row r="395" spans="2:65" s="1" customFormat="1" ht="24.2" customHeight="1" x14ac:dyDescent="0.2">
      <c r="B395" s="120"/>
      <c r="C395" s="121" t="s">
        <v>637</v>
      </c>
      <c r="D395" s="121" t="s">
        <v>118</v>
      </c>
      <c r="E395" s="122" t="s">
        <v>638</v>
      </c>
      <c r="F395" s="123" t="s">
        <v>639</v>
      </c>
      <c r="G395" s="124" t="s">
        <v>121</v>
      </c>
      <c r="H395" s="125">
        <v>1</v>
      </c>
      <c r="I395" s="126"/>
      <c r="J395" s="126">
        <f>ROUND(I395*H395,2)</f>
        <v>0</v>
      </c>
      <c r="K395" s="123" t="s">
        <v>122</v>
      </c>
      <c r="L395" s="26"/>
      <c r="M395" s="127" t="s">
        <v>1</v>
      </c>
      <c r="N395" s="128" t="s">
        <v>37</v>
      </c>
      <c r="O395" s="129">
        <v>1.24</v>
      </c>
      <c r="P395" s="129">
        <f>O395*H395</f>
        <v>1.24</v>
      </c>
      <c r="Q395" s="129">
        <v>0</v>
      </c>
      <c r="R395" s="129">
        <f>Q395*H395</f>
        <v>0</v>
      </c>
      <c r="S395" s="129">
        <v>0</v>
      </c>
      <c r="T395" s="130">
        <f>S395*H395</f>
        <v>0</v>
      </c>
      <c r="AR395" s="131" t="s">
        <v>123</v>
      </c>
      <c r="AT395" s="131" t="s">
        <v>118</v>
      </c>
      <c r="AU395" s="131" t="s">
        <v>79</v>
      </c>
      <c r="AY395" s="14" t="s">
        <v>116</v>
      </c>
      <c r="BE395" s="132">
        <f>IF(N395="základní",J395,0)</f>
        <v>0</v>
      </c>
      <c r="BF395" s="132">
        <f>IF(N395="snížená",J395,0)</f>
        <v>0</v>
      </c>
      <c r="BG395" s="132">
        <f>IF(N395="zákl. přenesená",J395,0)</f>
        <v>0</v>
      </c>
      <c r="BH395" s="132">
        <f>IF(N395="sníž. přenesená",J395,0)</f>
        <v>0</v>
      </c>
      <c r="BI395" s="132">
        <f>IF(N395="nulová",J395,0)</f>
        <v>0</v>
      </c>
      <c r="BJ395" s="14" t="s">
        <v>77</v>
      </c>
      <c r="BK395" s="132">
        <f>ROUND(I395*H395,2)</f>
        <v>0</v>
      </c>
      <c r="BL395" s="14" t="s">
        <v>123</v>
      </c>
      <c r="BM395" s="131" t="s">
        <v>640</v>
      </c>
    </row>
    <row r="396" spans="2:65" s="1" customFormat="1" ht="29.25" x14ac:dyDescent="0.2">
      <c r="B396" s="26"/>
      <c r="D396" s="133" t="s">
        <v>125</v>
      </c>
      <c r="F396" s="134" t="s">
        <v>641</v>
      </c>
      <c r="L396" s="26"/>
      <c r="M396" s="135"/>
      <c r="T396" s="50"/>
      <c r="AT396" s="14" t="s">
        <v>125</v>
      </c>
      <c r="AU396" s="14" t="s">
        <v>79</v>
      </c>
    </row>
    <row r="397" spans="2:65" s="1" customFormat="1" x14ac:dyDescent="0.2">
      <c r="B397" s="26"/>
      <c r="D397" s="136" t="s">
        <v>127</v>
      </c>
      <c r="F397" s="137" t="s">
        <v>642</v>
      </c>
      <c r="L397" s="26"/>
      <c r="M397" s="135"/>
      <c r="T397" s="50"/>
      <c r="AT397" s="14" t="s">
        <v>127</v>
      </c>
      <c r="AU397" s="14" t="s">
        <v>79</v>
      </c>
    </row>
    <row r="398" spans="2:65" s="1" customFormat="1" ht="24.2" customHeight="1" x14ac:dyDescent="0.2">
      <c r="B398" s="120"/>
      <c r="C398" s="121" t="s">
        <v>643</v>
      </c>
      <c r="D398" s="121" t="s">
        <v>118</v>
      </c>
      <c r="E398" s="122" t="s">
        <v>644</v>
      </c>
      <c r="F398" s="123" t="s">
        <v>645</v>
      </c>
      <c r="G398" s="124" t="s">
        <v>121</v>
      </c>
      <c r="H398" s="125">
        <v>1</v>
      </c>
      <c r="I398" s="126"/>
      <c r="J398" s="126">
        <f>ROUND(I398*H398,2)</f>
        <v>0</v>
      </c>
      <c r="K398" s="123" t="s">
        <v>122</v>
      </c>
      <c r="L398" s="26"/>
      <c r="M398" s="127" t="s">
        <v>1</v>
      </c>
      <c r="N398" s="128" t="s">
        <v>37</v>
      </c>
      <c r="O398" s="129">
        <v>2.7829999999999999</v>
      </c>
      <c r="P398" s="129">
        <f>O398*H398</f>
        <v>2.7829999999999999</v>
      </c>
      <c r="Q398" s="129">
        <v>0</v>
      </c>
      <c r="R398" s="129">
        <f>Q398*H398</f>
        <v>0</v>
      </c>
      <c r="S398" s="129">
        <v>0</v>
      </c>
      <c r="T398" s="130">
        <f>S398*H398</f>
        <v>0</v>
      </c>
      <c r="AR398" s="131" t="s">
        <v>123</v>
      </c>
      <c r="AT398" s="131" t="s">
        <v>118</v>
      </c>
      <c r="AU398" s="131" t="s">
        <v>79</v>
      </c>
      <c r="AY398" s="14" t="s">
        <v>116</v>
      </c>
      <c r="BE398" s="132">
        <f>IF(N398="základní",J398,0)</f>
        <v>0</v>
      </c>
      <c r="BF398" s="132">
        <f>IF(N398="snížená",J398,0)</f>
        <v>0</v>
      </c>
      <c r="BG398" s="132">
        <f>IF(N398="zákl. přenesená",J398,0)</f>
        <v>0</v>
      </c>
      <c r="BH398" s="132">
        <f>IF(N398="sníž. přenesená",J398,0)</f>
        <v>0</v>
      </c>
      <c r="BI398" s="132">
        <f>IF(N398="nulová",J398,0)</f>
        <v>0</v>
      </c>
      <c r="BJ398" s="14" t="s">
        <v>77</v>
      </c>
      <c r="BK398" s="132">
        <f>ROUND(I398*H398,2)</f>
        <v>0</v>
      </c>
      <c r="BL398" s="14" t="s">
        <v>123</v>
      </c>
      <c r="BM398" s="131" t="s">
        <v>646</v>
      </c>
    </row>
    <row r="399" spans="2:65" s="1" customFormat="1" ht="29.25" x14ac:dyDescent="0.2">
      <c r="B399" s="26"/>
      <c r="D399" s="133" t="s">
        <v>125</v>
      </c>
      <c r="F399" s="134" t="s">
        <v>647</v>
      </c>
      <c r="L399" s="26"/>
      <c r="M399" s="135"/>
      <c r="T399" s="50"/>
      <c r="AT399" s="14" t="s">
        <v>125</v>
      </c>
      <c r="AU399" s="14" t="s">
        <v>79</v>
      </c>
    </row>
    <row r="400" spans="2:65" s="1" customFormat="1" x14ac:dyDescent="0.2">
      <c r="B400" s="26"/>
      <c r="D400" s="136" t="s">
        <v>127</v>
      </c>
      <c r="F400" s="137" t="s">
        <v>648</v>
      </c>
      <c r="L400" s="26"/>
      <c r="M400" s="135"/>
      <c r="T400" s="50"/>
      <c r="AT400" s="14" t="s">
        <v>127</v>
      </c>
      <c r="AU400" s="14" t="s">
        <v>79</v>
      </c>
    </row>
    <row r="401" spans="2:65" s="1" customFormat="1" ht="24.2" customHeight="1" x14ac:dyDescent="0.2">
      <c r="B401" s="120"/>
      <c r="C401" s="121" t="s">
        <v>649</v>
      </c>
      <c r="D401" s="121" t="s">
        <v>118</v>
      </c>
      <c r="E401" s="122" t="s">
        <v>650</v>
      </c>
      <c r="F401" s="123" t="s">
        <v>651</v>
      </c>
      <c r="G401" s="124" t="s">
        <v>121</v>
      </c>
      <c r="H401" s="125">
        <v>1</v>
      </c>
      <c r="I401" s="126"/>
      <c r="J401" s="126">
        <f>ROUND(I401*H401,2)</f>
        <v>0</v>
      </c>
      <c r="K401" s="123" t="s">
        <v>122</v>
      </c>
      <c r="L401" s="26"/>
      <c r="M401" s="127" t="s">
        <v>1</v>
      </c>
      <c r="N401" s="128" t="s">
        <v>37</v>
      </c>
      <c r="O401" s="129">
        <v>0.1</v>
      </c>
      <c r="P401" s="129">
        <f>O401*H401</f>
        <v>0.1</v>
      </c>
      <c r="Q401" s="129">
        <v>0</v>
      </c>
      <c r="R401" s="129">
        <f>Q401*H401</f>
        <v>0</v>
      </c>
      <c r="S401" s="129">
        <v>0</v>
      </c>
      <c r="T401" s="130">
        <f>S401*H401</f>
        <v>0</v>
      </c>
      <c r="AR401" s="131" t="s">
        <v>123</v>
      </c>
      <c r="AT401" s="131" t="s">
        <v>118</v>
      </c>
      <c r="AU401" s="131" t="s">
        <v>79</v>
      </c>
      <c r="AY401" s="14" t="s">
        <v>116</v>
      </c>
      <c r="BE401" s="132">
        <f>IF(N401="základní",J401,0)</f>
        <v>0</v>
      </c>
      <c r="BF401" s="132">
        <f>IF(N401="snížená",J401,0)</f>
        <v>0</v>
      </c>
      <c r="BG401" s="132">
        <f>IF(N401="zákl. přenesená",J401,0)</f>
        <v>0</v>
      </c>
      <c r="BH401" s="132">
        <f>IF(N401="sníž. přenesená",J401,0)</f>
        <v>0</v>
      </c>
      <c r="BI401" s="132">
        <f>IF(N401="nulová",J401,0)</f>
        <v>0</v>
      </c>
      <c r="BJ401" s="14" t="s">
        <v>77</v>
      </c>
      <c r="BK401" s="132">
        <f>ROUND(I401*H401,2)</f>
        <v>0</v>
      </c>
      <c r="BL401" s="14" t="s">
        <v>123</v>
      </c>
      <c r="BM401" s="131" t="s">
        <v>652</v>
      </c>
    </row>
    <row r="402" spans="2:65" s="1" customFormat="1" ht="29.25" x14ac:dyDescent="0.2">
      <c r="B402" s="26"/>
      <c r="D402" s="133" t="s">
        <v>125</v>
      </c>
      <c r="F402" s="134" t="s">
        <v>653</v>
      </c>
      <c r="L402" s="26"/>
      <c r="M402" s="135"/>
      <c r="T402" s="50"/>
      <c r="AT402" s="14" t="s">
        <v>125</v>
      </c>
      <c r="AU402" s="14" t="s">
        <v>79</v>
      </c>
    </row>
    <row r="403" spans="2:65" s="1" customFormat="1" x14ac:dyDescent="0.2">
      <c r="B403" s="26"/>
      <c r="D403" s="136" t="s">
        <v>127</v>
      </c>
      <c r="F403" s="137" t="s">
        <v>654</v>
      </c>
      <c r="L403" s="26"/>
      <c r="M403" s="135"/>
      <c r="T403" s="50"/>
      <c r="AT403" s="14" t="s">
        <v>127</v>
      </c>
      <c r="AU403" s="14" t="s">
        <v>79</v>
      </c>
    </row>
    <row r="404" spans="2:65" s="1" customFormat="1" ht="24.2" customHeight="1" x14ac:dyDescent="0.2">
      <c r="B404" s="120"/>
      <c r="C404" s="121" t="s">
        <v>655</v>
      </c>
      <c r="D404" s="121" t="s">
        <v>118</v>
      </c>
      <c r="E404" s="122" t="s">
        <v>656</v>
      </c>
      <c r="F404" s="123" t="s">
        <v>657</v>
      </c>
      <c r="G404" s="124" t="s">
        <v>121</v>
      </c>
      <c r="H404" s="125">
        <v>1</v>
      </c>
      <c r="I404" s="126"/>
      <c r="J404" s="126">
        <f>ROUND(I404*H404,2)</f>
        <v>0</v>
      </c>
      <c r="K404" s="123" t="s">
        <v>122</v>
      </c>
      <c r="L404" s="26"/>
      <c r="M404" s="127" t="s">
        <v>1</v>
      </c>
      <c r="N404" s="128" t="s">
        <v>37</v>
      </c>
      <c r="O404" s="129">
        <v>0.44400000000000001</v>
      </c>
      <c r="P404" s="129">
        <f>O404*H404</f>
        <v>0.44400000000000001</v>
      </c>
      <c r="Q404" s="129">
        <v>0</v>
      </c>
      <c r="R404" s="129">
        <f>Q404*H404</f>
        <v>0</v>
      </c>
      <c r="S404" s="129">
        <v>0</v>
      </c>
      <c r="T404" s="130">
        <f>S404*H404</f>
        <v>0</v>
      </c>
      <c r="AR404" s="131" t="s">
        <v>123</v>
      </c>
      <c r="AT404" s="131" t="s">
        <v>118</v>
      </c>
      <c r="AU404" s="131" t="s">
        <v>79</v>
      </c>
      <c r="AY404" s="14" t="s">
        <v>116</v>
      </c>
      <c r="BE404" s="132">
        <f>IF(N404="základní",J404,0)</f>
        <v>0</v>
      </c>
      <c r="BF404" s="132">
        <f>IF(N404="snížená",J404,0)</f>
        <v>0</v>
      </c>
      <c r="BG404" s="132">
        <f>IF(N404="zákl. přenesená",J404,0)</f>
        <v>0</v>
      </c>
      <c r="BH404" s="132">
        <f>IF(N404="sníž. přenesená",J404,0)</f>
        <v>0</v>
      </c>
      <c r="BI404" s="132">
        <f>IF(N404="nulová",J404,0)</f>
        <v>0</v>
      </c>
      <c r="BJ404" s="14" t="s">
        <v>77</v>
      </c>
      <c r="BK404" s="132">
        <f>ROUND(I404*H404,2)</f>
        <v>0</v>
      </c>
      <c r="BL404" s="14" t="s">
        <v>123</v>
      </c>
      <c r="BM404" s="131" t="s">
        <v>658</v>
      </c>
    </row>
    <row r="405" spans="2:65" s="1" customFormat="1" ht="29.25" x14ac:dyDescent="0.2">
      <c r="B405" s="26"/>
      <c r="D405" s="133" t="s">
        <v>125</v>
      </c>
      <c r="F405" s="134" t="s">
        <v>659</v>
      </c>
      <c r="L405" s="26"/>
      <c r="M405" s="135"/>
      <c r="T405" s="50"/>
      <c r="AT405" s="14" t="s">
        <v>125</v>
      </c>
      <c r="AU405" s="14" t="s">
        <v>79</v>
      </c>
    </row>
    <row r="406" spans="2:65" s="1" customFormat="1" x14ac:dyDescent="0.2">
      <c r="B406" s="26"/>
      <c r="D406" s="136" t="s">
        <v>127</v>
      </c>
      <c r="F406" s="137" t="s">
        <v>660</v>
      </c>
      <c r="L406" s="26"/>
      <c r="M406" s="135"/>
      <c r="T406" s="50"/>
      <c r="AT406" s="14" t="s">
        <v>127</v>
      </c>
      <c r="AU406" s="14" t="s">
        <v>79</v>
      </c>
    </row>
    <row r="407" spans="2:65" s="1" customFormat="1" ht="24.2" customHeight="1" x14ac:dyDescent="0.2">
      <c r="B407" s="120"/>
      <c r="C407" s="121" t="s">
        <v>661</v>
      </c>
      <c r="D407" s="121" t="s">
        <v>118</v>
      </c>
      <c r="E407" s="122" t="s">
        <v>662</v>
      </c>
      <c r="F407" s="123" t="s">
        <v>663</v>
      </c>
      <c r="G407" s="124" t="s">
        <v>121</v>
      </c>
      <c r="H407" s="125">
        <v>1</v>
      </c>
      <c r="I407" s="126"/>
      <c r="J407" s="126">
        <f>ROUND(I407*H407,2)</f>
        <v>0</v>
      </c>
      <c r="K407" s="123" t="s">
        <v>122</v>
      </c>
      <c r="L407" s="26"/>
      <c r="M407" s="127" t="s">
        <v>1</v>
      </c>
      <c r="N407" s="128" t="s">
        <v>37</v>
      </c>
      <c r="O407" s="129">
        <v>0.78600000000000003</v>
      </c>
      <c r="P407" s="129">
        <f>O407*H407</f>
        <v>0.78600000000000003</v>
      </c>
      <c r="Q407" s="129">
        <v>0</v>
      </c>
      <c r="R407" s="129">
        <f>Q407*H407</f>
        <v>0</v>
      </c>
      <c r="S407" s="129">
        <v>0</v>
      </c>
      <c r="T407" s="130">
        <f>S407*H407</f>
        <v>0</v>
      </c>
      <c r="AR407" s="131" t="s">
        <v>123</v>
      </c>
      <c r="AT407" s="131" t="s">
        <v>118</v>
      </c>
      <c r="AU407" s="131" t="s">
        <v>79</v>
      </c>
      <c r="AY407" s="14" t="s">
        <v>116</v>
      </c>
      <c r="BE407" s="132">
        <f>IF(N407="základní",J407,0)</f>
        <v>0</v>
      </c>
      <c r="BF407" s="132">
        <f>IF(N407="snížená",J407,0)</f>
        <v>0</v>
      </c>
      <c r="BG407" s="132">
        <f>IF(N407="zákl. přenesená",J407,0)</f>
        <v>0</v>
      </c>
      <c r="BH407" s="132">
        <f>IF(N407="sníž. přenesená",J407,0)</f>
        <v>0</v>
      </c>
      <c r="BI407" s="132">
        <f>IF(N407="nulová",J407,0)</f>
        <v>0</v>
      </c>
      <c r="BJ407" s="14" t="s">
        <v>77</v>
      </c>
      <c r="BK407" s="132">
        <f>ROUND(I407*H407,2)</f>
        <v>0</v>
      </c>
      <c r="BL407" s="14" t="s">
        <v>123</v>
      </c>
      <c r="BM407" s="131" t="s">
        <v>664</v>
      </c>
    </row>
    <row r="408" spans="2:65" s="1" customFormat="1" ht="29.25" x14ac:dyDescent="0.2">
      <c r="B408" s="26"/>
      <c r="D408" s="133" t="s">
        <v>125</v>
      </c>
      <c r="F408" s="134" t="s">
        <v>665</v>
      </c>
      <c r="L408" s="26"/>
      <c r="M408" s="135"/>
      <c r="T408" s="50"/>
      <c r="AT408" s="14" t="s">
        <v>125</v>
      </c>
      <c r="AU408" s="14" t="s">
        <v>79</v>
      </c>
    </row>
    <row r="409" spans="2:65" s="1" customFormat="1" x14ac:dyDescent="0.2">
      <c r="B409" s="26"/>
      <c r="D409" s="136" t="s">
        <v>127</v>
      </c>
      <c r="F409" s="137" t="s">
        <v>666</v>
      </c>
      <c r="L409" s="26"/>
      <c r="M409" s="135"/>
      <c r="T409" s="50"/>
      <c r="AT409" s="14" t="s">
        <v>127</v>
      </c>
      <c r="AU409" s="14" t="s">
        <v>79</v>
      </c>
    </row>
    <row r="410" spans="2:65" s="1" customFormat="1" ht="33" customHeight="1" x14ac:dyDescent="0.2">
      <c r="B410" s="120"/>
      <c r="C410" s="121" t="s">
        <v>667</v>
      </c>
      <c r="D410" s="121" t="s">
        <v>118</v>
      </c>
      <c r="E410" s="122" t="s">
        <v>668</v>
      </c>
      <c r="F410" s="123" t="s">
        <v>669</v>
      </c>
      <c r="G410" s="124" t="s">
        <v>214</v>
      </c>
      <c r="H410" s="125">
        <v>1</v>
      </c>
      <c r="I410" s="126"/>
      <c r="J410" s="126">
        <f>ROUND(I410*H410,2)</f>
        <v>0</v>
      </c>
      <c r="K410" s="123" t="s">
        <v>122</v>
      </c>
      <c r="L410" s="26"/>
      <c r="M410" s="127" t="s">
        <v>1</v>
      </c>
      <c r="N410" s="128" t="s">
        <v>37</v>
      </c>
      <c r="O410" s="129">
        <v>1.123</v>
      </c>
      <c r="P410" s="129">
        <f>O410*H410</f>
        <v>1.123</v>
      </c>
      <c r="Q410" s="129">
        <v>0</v>
      </c>
      <c r="R410" s="129">
        <f>Q410*H410</f>
        <v>0</v>
      </c>
      <c r="S410" s="129">
        <v>0</v>
      </c>
      <c r="T410" s="130">
        <f>S410*H410</f>
        <v>0</v>
      </c>
      <c r="AR410" s="131" t="s">
        <v>123</v>
      </c>
      <c r="AT410" s="131" t="s">
        <v>118</v>
      </c>
      <c r="AU410" s="131" t="s">
        <v>79</v>
      </c>
      <c r="AY410" s="14" t="s">
        <v>116</v>
      </c>
      <c r="BE410" s="132">
        <f>IF(N410="základní",J410,0)</f>
        <v>0</v>
      </c>
      <c r="BF410" s="132">
        <f>IF(N410="snížená",J410,0)</f>
        <v>0</v>
      </c>
      <c r="BG410" s="132">
        <f>IF(N410="zákl. přenesená",J410,0)</f>
        <v>0</v>
      </c>
      <c r="BH410" s="132">
        <f>IF(N410="sníž. přenesená",J410,0)</f>
        <v>0</v>
      </c>
      <c r="BI410" s="132">
        <f>IF(N410="nulová",J410,0)</f>
        <v>0</v>
      </c>
      <c r="BJ410" s="14" t="s">
        <v>77</v>
      </c>
      <c r="BK410" s="132">
        <f>ROUND(I410*H410,2)</f>
        <v>0</v>
      </c>
      <c r="BL410" s="14" t="s">
        <v>123</v>
      </c>
      <c r="BM410" s="131" t="s">
        <v>670</v>
      </c>
    </row>
    <row r="411" spans="2:65" s="1" customFormat="1" ht="29.25" x14ac:dyDescent="0.2">
      <c r="B411" s="26"/>
      <c r="D411" s="133" t="s">
        <v>125</v>
      </c>
      <c r="F411" s="134" t="s">
        <v>671</v>
      </c>
      <c r="L411" s="26"/>
      <c r="M411" s="135"/>
      <c r="T411" s="50"/>
      <c r="AT411" s="14" t="s">
        <v>125</v>
      </c>
      <c r="AU411" s="14" t="s">
        <v>79</v>
      </c>
    </row>
    <row r="412" spans="2:65" s="1" customFormat="1" x14ac:dyDescent="0.2">
      <c r="B412" s="26"/>
      <c r="D412" s="136" t="s">
        <v>127</v>
      </c>
      <c r="F412" s="137" t="s">
        <v>672</v>
      </c>
      <c r="L412" s="26"/>
      <c r="M412" s="135"/>
      <c r="T412" s="50"/>
      <c r="AT412" s="14" t="s">
        <v>127</v>
      </c>
      <c r="AU412" s="14" t="s">
        <v>79</v>
      </c>
    </row>
    <row r="413" spans="2:65" s="1" customFormat="1" ht="37.700000000000003" customHeight="1" x14ac:dyDescent="0.2">
      <c r="B413" s="120"/>
      <c r="C413" s="121" t="s">
        <v>673</v>
      </c>
      <c r="D413" s="121" t="s">
        <v>118</v>
      </c>
      <c r="E413" s="122" t="s">
        <v>674</v>
      </c>
      <c r="F413" s="123" t="s">
        <v>675</v>
      </c>
      <c r="G413" s="124" t="s">
        <v>214</v>
      </c>
      <c r="H413" s="125">
        <v>1</v>
      </c>
      <c r="I413" s="126"/>
      <c r="J413" s="126">
        <f>ROUND(I413*H413,2)</f>
        <v>0</v>
      </c>
      <c r="K413" s="123" t="s">
        <v>122</v>
      </c>
      <c r="L413" s="26"/>
      <c r="M413" s="127" t="s">
        <v>1</v>
      </c>
      <c r="N413" s="128" t="s">
        <v>37</v>
      </c>
      <c r="O413" s="129">
        <v>1.036</v>
      </c>
      <c r="P413" s="129">
        <f>O413*H413</f>
        <v>1.036</v>
      </c>
      <c r="Q413" s="129">
        <v>0</v>
      </c>
      <c r="R413" s="129">
        <f>Q413*H413</f>
        <v>0</v>
      </c>
      <c r="S413" s="129">
        <v>0</v>
      </c>
      <c r="T413" s="130">
        <f>S413*H413</f>
        <v>0</v>
      </c>
      <c r="AR413" s="131" t="s">
        <v>123</v>
      </c>
      <c r="AT413" s="131" t="s">
        <v>118</v>
      </c>
      <c r="AU413" s="131" t="s">
        <v>79</v>
      </c>
      <c r="AY413" s="14" t="s">
        <v>116</v>
      </c>
      <c r="BE413" s="132">
        <f>IF(N413="základní",J413,0)</f>
        <v>0</v>
      </c>
      <c r="BF413" s="132">
        <f>IF(N413="snížená",J413,0)</f>
        <v>0</v>
      </c>
      <c r="BG413" s="132">
        <f>IF(N413="zákl. přenesená",J413,0)</f>
        <v>0</v>
      </c>
      <c r="BH413" s="132">
        <f>IF(N413="sníž. přenesená",J413,0)</f>
        <v>0</v>
      </c>
      <c r="BI413" s="132">
        <f>IF(N413="nulová",J413,0)</f>
        <v>0</v>
      </c>
      <c r="BJ413" s="14" t="s">
        <v>77</v>
      </c>
      <c r="BK413" s="132">
        <f>ROUND(I413*H413,2)</f>
        <v>0</v>
      </c>
      <c r="BL413" s="14" t="s">
        <v>123</v>
      </c>
      <c r="BM413" s="131" t="s">
        <v>676</v>
      </c>
    </row>
    <row r="414" spans="2:65" s="1" customFormat="1" ht="39" x14ac:dyDescent="0.2">
      <c r="B414" s="26"/>
      <c r="D414" s="133" t="s">
        <v>125</v>
      </c>
      <c r="F414" s="134" t="s">
        <v>677</v>
      </c>
      <c r="L414" s="26"/>
      <c r="M414" s="135"/>
      <c r="T414" s="50"/>
      <c r="AT414" s="14" t="s">
        <v>125</v>
      </c>
      <c r="AU414" s="14" t="s">
        <v>79</v>
      </c>
    </row>
    <row r="415" spans="2:65" s="1" customFormat="1" x14ac:dyDescent="0.2">
      <c r="B415" s="26"/>
      <c r="D415" s="136" t="s">
        <v>127</v>
      </c>
      <c r="F415" s="137" t="s">
        <v>678</v>
      </c>
      <c r="L415" s="26"/>
      <c r="M415" s="135"/>
      <c r="T415" s="50"/>
      <c r="AT415" s="14" t="s">
        <v>127</v>
      </c>
      <c r="AU415" s="14" t="s">
        <v>79</v>
      </c>
    </row>
    <row r="416" spans="2:65" s="1" customFormat="1" ht="33" customHeight="1" x14ac:dyDescent="0.2">
      <c r="B416" s="120"/>
      <c r="C416" s="121" t="s">
        <v>679</v>
      </c>
      <c r="D416" s="121" t="s">
        <v>118</v>
      </c>
      <c r="E416" s="122" t="s">
        <v>680</v>
      </c>
      <c r="F416" s="123" t="s">
        <v>681</v>
      </c>
      <c r="G416" s="124" t="s">
        <v>214</v>
      </c>
      <c r="H416" s="125">
        <v>1</v>
      </c>
      <c r="I416" s="126"/>
      <c r="J416" s="126">
        <f>ROUND(I416*H416,2)</f>
        <v>0</v>
      </c>
      <c r="K416" s="123" t="s">
        <v>122</v>
      </c>
      <c r="L416" s="26"/>
      <c r="M416" s="127" t="s">
        <v>1</v>
      </c>
      <c r="N416" s="128" t="s">
        <v>37</v>
      </c>
      <c r="O416" s="129">
        <v>1.304</v>
      </c>
      <c r="P416" s="129">
        <f>O416*H416</f>
        <v>1.304</v>
      </c>
      <c r="Q416" s="129">
        <v>0</v>
      </c>
      <c r="R416" s="129">
        <f>Q416*H416</f>
        <v>0</v>
      </c>
      <c r="S416" s="129">
        <v>0</v>
      </c>
      <c r="T416" s="130">
        <f>S416*H416</f>
        <v>0</v>
      </c>
      <c r="AR416" s="131" t="s">
        <v>123</v>
      </c>
      <c r="AT416" s="131" t="s">
        <v>118</v>
      </c>
      <c r="AU416" s="131" t="s">
        <v>79</v>
      </c>
      <c r="AY416" s="14" t="s">
        <v>116</v>
      </c>
      <c r="BE416" s="132">
        <f>IF(N416="základní",J416,0)</f>
        <v>0</v>
      </c>
      <c r="BF416" s="132">
        <f>IF(N416="snížená",J416,0)</f>
        <v>0</v>
      </c>
      <c r="BG416" s="132">
        <f>IF(N416="zákl. přenesená",J416,0)</f>
        <v>0</v>
      </c>
      <c r="BH416" s="132">
        <f>IF(N416="sníž. přenesená",J416,0)</f>
        <v>0</v>
      </c>
      <c r="BI416" s="132">
        <f>IF(N416="nulová",J416,0)</f>
        <v>0</v>
      </c>
      <c r="BJ416" s="14" t="s">
        <v>77</v>
      </c>
      <c r="BK416" s="132">
        <f>ROUND(I416*H416,2)</f>
        <v>0</v>
      </c>
      <c r="BL416" s="14" t="s">
        <v>123</v>
      </c>
      <c r="BM416" s="131" t="s">
        <v>682</v>
      </c>
    </row>
    <row r="417" spans="2:65" s="1" customFormat="1" ht="29.25" x14ac:dyDescent="0.2">
      <c r="B417" s="26"/>
      <c r="D417" s="133" t="s">
        <v>125</v>
      </c>
      <c r="F417" s="134" t="s">
        <v>683</v>
      </c>
      <c r="L417" s="26"/>
      <c r="M417" s="135"/>
      <c r="T417" s="50"/>
      <c r="AT417" s="14" t="s">
        <v>125</v>
      </c>
      <c r="AU417" s="14" t="s">
        <v>79</v>
      </c>
    </row>
    <row r="418" spans="2:65" s="1" customFormat="1" x14ac:dyDescent="0.2">
      <c r="B418" s="26"/>
      <c r="D418" s="136" t="s">
        <v>127</v>
      </c>
      <c r="F418" s="137" t="s">
        <v>684</v>
      </c>
      <c r="L418" s="26"/>
      <c r="M418" s="135"/>
      <c r="T418" s="50"/>
      <c r="AT418" s="14" t="s">
        <v>127</v>
      </c>
      <c r="AU418" s="14" t="s">
        <v>79</v>
      </c>
    </row>
    <row r="419" spans="2:65" s="1" customFormat="1" ht="37.700000000000003" customHeight="1" x14ac:dyDescent="0.2">
      <c r="B419" s="120"/>
      <c r="C419" s="121" t="s">
        <v>685</v>
      </c>
      <c r="D419" s="121" t="s">
        <v>118</v>
      </c>
      <c r="E419" s="122" t="s">
        <v>686</v>
      </c>
      <c r="F419" s="123" t="s">
        <v>687</v>
      </c>
      <c r="G419" s="124" t="s">
        <v>214</v>
      </c>
      <c r="H419" s="125">
        <v>1</v>
      </c>
      <c r="I419" s="126"/>
      <c r="J419" s="126">
        <f>ROUND(I419*H419,2)</f>
        <v>0</v>
      </c>
      <c r="K419" s="123" t="s">
        <v>122</v>
      </c>
      <c r="L419" s="26"/>
      <c r="M419" s="127" t="s">
        <v>1</v>
      </c>
      <c r="N419" s="128" t="s">
        <v>37</v>
      </c>
      <c r="O419" s="129">
        <v>1.2050000000000001</v>
      </c>
      <c r="P419" s="129">
        <f>O419*H419</f>
        <v>1.2050000000000001</v>
      </c>
      <c r="Q419" s="129">
        <v>0</v>
      </c>
      <c r="R419" s="129">
        <f>Q419*H419</f>
        <v>0</v>
      </c>
      <c r="S419" s="129">
        <v>0</v>
      </c>
      <c r="T419" s="130">
        <f>S419*H419</f>
        <v>0</v>
      </c>
      <c r="AR419" s="131" t="s">
        <v>123</v>
      </c>
      <c r="AT419" s="131" t="s">
        <v>118</v>
      </c>
      <c r="AU419" s="131" t="s">
        <v>79</v>
      </c>
      <c r="AY419" s="14" t="s">
        <v>116</v>
      </c>
      <c r="BE419" s="132">
        <f>IF(N419="základní",J419,0)</f>
        <v>0</v>
      </c>
      <c r="BF419" s="132">
        <f>IF(N419="snížená",J419,0)</f>
        <v>0</v>
      </c>
      <c r="BG419" s="132">
        <f>IF(N419="zákl. přenesená",J419,0)</f>
        <v>0</v>
      </c>
      <c r="BH419" s="132">
        <f>IF(N419="sníž. přenesená",J419,0)</f>
        <v>0</v>
      </c>
      <c r="BI419" s="132">
        <f>IF(N419="nulová",J419,0)</f>
        <v>0</v>
      </c>
      <c r="BJ419" s="14" t="s">
        <v>77</v>
      </c>
      <c r="BK419" s="132">
        <f>ROUND(I419*H419,2)</f>
        <v>0</v>
      </c>
      <c r="BL419" s="14" t="s">
        <v>123</v>
      </c>
      <c r="BM419" s="131" t="s">
        <v>688</v>
      </c>
    </row>
    <row r="420" spans="2:65" s="1" customFormat="1" ht="39" x14ac:dyDescent="0.2">
      <c r="B420" s="26"/>
      <c r="D420" s="133" t="s">
        <v>125</v>
      </c>
      <c r="F420" s="134" t="s">
        <v>689</v>
      </c>
      <c r="L420" s="26"/>
      <c r="M420" s="135"/>
      <c r="T420" s="50"/>
      <c r="AT420" s="14" t="s">
        <v>125</v>
      </c>
      <c r="AU420" s="14" t="s">
        <v>79</v>
      </c>
    </row>
    <row r="421" spans="2:65" s="1" customFormat="1" x14ac:dyDescent="0.2">
      <c r="B421" s="26"/>
      <c r="D421" s="136" t="s">
        <v>127</v>
      </c>
      <c r="F421" s="137" t="s">
        <v>690</v>
      </c>
      <c r="L421" s="26"/>
      <c r="M421" s="135"/>
      <c r="T421" s="50"/>
      <c r="AT421" s="14" t="s">
        <v>127</v>
      </c>
      <c r="AU421" s="14" t="s">
        <v>79</v>
      </c>
    </row>
    <row r="422" spans="2:65" s="1" customFormat="1" ht="37.700000000000003" customHeight="1" x14ac:dyDescent="0.2">
      <c r="B422" s="120"/>
      <c r="C422" s="121" t="s">
        <v>691</v>
      </c>
      <c r="D422" s="121" t="s">
        <v>118</v>
      </c>
      <c r="E422" s="122" t="s">
        <v>692</v>
      </c>
      <c r="F422" s="123" t="s">
        <v>693</v>
      </c>
      <c r="G422" s="124" t="s">
        <v>214</v>
      </c>
      <c r="H422" s="125">
        <v>1</v>
      </c>
      <c r="I422" s="126"/>
      <c r="J422" s="126">
        <f>ROUND(I422*H422,2)</f>
        <v>0</v>
      </c>
      <c r="K422" s="123" t="s">
        <v>122</v>
      </c>
      <c r="L422" s="26"/>
      <c r="M422" s="127" t="s">
        <v>1</v>
      </c>
      <c r="N422" s="128" t="s">
        <v>37</v>
      </c>
      <c r="O422" s="129">
        <v>0.48799999999999999</v>
      </c>
      <c r="P422" s="129">
        <f>O422*H422</f>
        <v>0.48799999999999999</v>
      </c>
      <c r="Q422" s="129">
        <v>0</v>
      </c>
      <c r="R422" s="129">
        <f>Q422*H422</f>
        <v>0</v>
      </c>
      <c r="S422" s="129">
        <v>0</v>
      </c>
      <c r="T422" s="130">
        <f>S422*H422</f>
        <v>0</v>
      </c>
      <c r="AR422" s="131" t="s">
        <v>123</v>
      </c>
      <c r="AT422" s="131" t="s">
        <v>118</v>
      </c>
      <c r="AU422" s="131" t="s">
        <v>79</v>
      </c>
      <c r="AY422" s="14" t="s">
        <v>116</v>
      </c>
      <c r="BE422" s="132">
        <f>IF(N422="základní",J422,0)</f>
        <v>0</v>
      </c>
      <c r="BF422" s="132">
        <f>IF(N422="snížená",J422,0)</f>
        <v>0</v>
      </c>
      <c r="BG422" s="132">
        <f>IF(N422="zákl. přenesená",J422,0)</f>
        <v>0</v>
      </c>
      <c r="BH422" s="132">
        <f>IF(N422="sníž. přenesená",J422,0)</f>
        <v>0</v>
      </c>
      <c r="BI422" s="132">
        <f>IF(N422="nulová",J422,0)</f>
        <v>0</v>
      </c>
      <c r="BJ422" s="14" t="s">
        <v>77</v>
      </c>
      <c r="BK422" s="132">
        <f>ROUND(I422*H422,2)</f>
        <v>0</v>
      </c>
      <c r="BL422" s="14" t="s">
        <v>123</v>
      </c>
      <c r="BM422" s="131" t="s">
        <v>694</v>
      </c>
    </row>
    <row r="423" spans="2:65" s="1" customFormat="1" ht="39" x14ac:dyDescent="0.2">
      <c r="B423" s="26"/>
      <c r="D423" s="133" t="s">
        <v>125</v>
      </c>
      <c r="F423" s="134" t="s">
        <v>695</v>
      </c>
      <c r="L423" s="26"/>
      <c r="M423" s="135"/>
      <c r="T423" s="50"/>
      <c r="AT423" s="14" t="s">
        <v>125</v>
      </c>
      <c r="AU423" s="14" t="s">
        <v>79</v>
      </c>
    </row>
    <row r="424" spans="2:65" s="1" customFormat="1" x14ac:dyDescent="0.2">
      <c r="B424" s="26"/>
      <c r="D424" s="136" t="s">
        <v>127</v>
      </c>
      <c r="F424" s="137" t="s">
        <v>696</v>
      </c>
      <c r="L424" s="26"/>
      <c r="M424" s="135"/>
      <c r="T424" s="50"/>
      <c r="AT424" s="14" t="s">
        <v>127</v>
      </c>
      <c r="AU424" s="14" t="s">
        <v>79</v>
      </c>
    </row>
    <row r="425" spans="2:65" s="1" customFormat="1" ht="37.700000000000003" customHeight="1" x14ac:dyDescent="0.2">
      <c r="B425" s="120"/>
      <c r="C425" s="121" t="s">
        <v>697</v>
      </c>
      <c r="D425" s="121" t="s">
        <v>118</v>
      </c>
      <c r="E425" s="122" t="s">
        <v>698</v>
      </c>
      <c r="F425" s="123" t="s">
        <v>699</v>
      </c>
      <c r="G425" s="124" t="s">
        <v>214</v>
      </c>
      <c r="H425" s="125">
        <v>1</v>
      </c>
      <c r="I425" s="126"/>
      <c r="J425" s="126">
        <f>ROUND(I425*H425,2)</f>
        <v>0</v>
      </c>
      <c r="K425" s="123" t="s">
        <v>122</v>
      </c>
      <c r="L425" s="26"/>
      <c r="M425" s="127" t="s">
        <v>1</v>
      </c>
      <c r="N425" s="128" t="s">
        <v>37</v>
      </c>
      <c r="O425" s="129">
        <v>0.45</v>
      </c>
      <c r="P425" s="129">
        <f>O425*H425</f>
        <v>0.45</v>
      </c>
      <c r="Q425" s="129">
        <v>0</v>
      </c>
      <c r="R425" s="129">
        <f>Q425*H425</f>
        <v>0</v>
      </c>
      <c r="S425" s="129">
        <v>0</v>
      </c>
      <c r="T425" s="130">
        <f>S425*H425</f>
        <v>0</v>
      </c>
      <c r="AR425" s="131" t="s">
        <v>123</v>
      </c>
      <c r="AT425" s="131" t="s">
        <v>118</v>
      </c>
      <c r="AU425" s="131" t="s">
        <v>79</v>
      </c>
      <c r="AY425" s="14" t="s">
        <v>116</v>
      </c>
      <c r="BE425" s="132">
        <f>IF(N425="základní",J425,0)</f>
        <v>0</v>
      </c>
      <c r="BF425" s="132">
        <f>IF(N425="snížená",J425,0)</f>
        <v>0</v>
      </c>
      <c r="BG425" s="132">
        <f>IF(N425="zákl. přenesená",J425,0)</f>
        <v>0</v>
      </c>
      <c r="BH425" s="132">
        <f>IF(N425="sníž. přenesená",J425,0)</f>
        <v>0</v>
      </c>
      <c r="BI425" s="132">
        <f>IF(N425="nulová",J425,0)</f>
        <v>0</v>
      </c>
      <c r="BJ425" s="14" t="s">
        <v>77</v>
      </c>
      <c r="BK425" s="132">
        <f>ROUND(I425*H425,2)</f>
        <v>0</v>
      </c>
      <c r="BL425" s="14" t="s">
        <v>123</v>
      </c>
      <c r="BM425" s="131" t="s">
        <v>700</v>
      </c>
    </row>
    <row r="426" spans="2:65" s="1" customFormat="1" ht="39" x14ac:dyDescent="0.2">
      <c r="B426" s="26"/>
      <c r="D426" s="133" t="s">
        <v>125</v>
      </c>
      <c r="F426" s="134" t="s">
        <v>701</v>
      </c>
      <c r="L426" s="26"/>
      <c r="M426" s="135"/>
      <c r="T426" s="50"/>
      <c r="AT426" s="14" t="s">
        <v>125</v>
      </c>
      <c r="AU426" s="14" t="s">
        <v>79</v>
      </c>
    </row>
    <row r="427" spans="2:65" s="1" customFormat="1" x14ac:dyDescent="0.2">
      <c r="B427" s="26"/>
      <c r="D427" s="136" t="s">
        <v>127</v>
      </c>
      <c r="F427" s="137" t="s">
        <v>702</v>
      </c>
      <c r="L427" s="26"/>
      <c r="M427" s="135"/>
      <c r="T427" s="50"/>
      <c r="AT427" s="14" t="s">
        <v>127</v>
      </c>
      <c r="AU427" s="14" t="s">
        <v>79</v>
      </c>
    </row>
    <row r="428" spans="2:65" s="1" customFormat="1" ht="37.700000000000003" customHeight="1" x14ac:dyDescent="0.2">
      <c r="B428" s="120"/>
      <c r="C428" s="121" t="s">
        <v>703</v>
      </c>
      <c r="D428" s="121" t="s">
        <v>118</v>
      </c>
      <c r="E428" s="122" t="s">
        <v>704</v>
      </c>
      <c r="F428" s="123" t="s">
        <v>705</v>
      </c>
      <c r="G428" s="124" t="s">
        <v>214</v>
      </c>
      <c r="H428" s="125">
        <v>1</v>
      </c>
      <c r="I428" s="126"/>
      <c r="J428" s="126">
        <f>ROUND(I428*H428,2)</f>
        <v>0</v>
      </c>
      <c r="K428" s="123" t="s">
        <v>122</v>
      </c>
      <c r="L428" s="26"/>
      <c r="M428" s="127" t="s">
        <v>1</v>
      </c>
      <c r="N428" s="128" t="s">
        <v>37</v>
      </c>
      <c r="O428" s="129">
        <v>0.53300000000000003</v>
      </c>
      <c r="P428" s="129">
        <f>O428*H428</f>
        <v>0.53300000000000003</v>
      </c>
      <c r="Q428" s="129">
        <v>0</v>
      </c>
      <c r="R428" s="129">
        <f>Q428*H428</f>
        <v>0</v>
      </c>
      <c r="S428" s="129">
        <v>0</v>
      </c>
      <c r="T428" s="130">
        <f>S428*H428</f>
        <v>0</v>
      </c>
      <c r="AR428" s="131" t="s">
        <v>123</v>
      </c>
      <c r="AT428" s="131" t="s">
        <v>118</v>
      </c>
      <c r="AU428" s="131" t="s">
        <v>79</v>
      </c>
      <c r="AY428" s="14" t="s">
        <v>116</v>
      </c>
      <c r="BE428" s="132">
        <f>IF(N428="základní",J428,0)</f>
        <v>0</v>
      </c>
      <c r="BF428" s="132">
        <f>IF(N428="snížená",J428,0)</f>
        <v>0</v>
      </c>
      <c r="BG428" s="132">
        <f>IF(N428="zákl. přenesená",J428,0)</f>
        <v>0</v>
      </c>
      <c r="BH428" s="132">
        <f>IF(N428="sníž. přenesená",J428,0)</f>
        <v>0</v>
      </c>
      <c r="BI428" s="132">
        <f>IF(N428="nulová",J428,0)</f>
        <v>0</v>
      </c>
      <c r="BJ428" s="14" t="s">
        <v>77</v>
      </c>
      <c r="BK428" s="132">
        <f>ROUND(I428*H428,2)</f>
        <v>0</v>
      </c>
      <c r="BL428" s="14" t="s">
        <v>123</v>
      </c>
      <c r="BM428" s="131" t="s">
        <v>706</v>
      </c>
    </row>
    <row r="429" spans="2:65" s="1" customFormat="1" ht="39" x14ac:dyDescent="0.2">
      <c r="B429" s="26"/>
      <c r="D429" s="133" t="s">
        <v>125</v>
      </c>
      <c r="F429" s="134" t="s">
        <v>707</v>
      </c>
      <c r="L429" s="26"/>
      <c r="M429" s="135"/>
      <c r="T429" s="50"/>
      <c r="AT429" s="14" t="s">
        <v>125</v>
      </c>
      <c r="AU429" s="14" t="s">
        <v>79</v>
      </c>
    </row>
    <row r="430" spans="2:65" s="1" customFormat="1" x14ac:dyDescent="0.2">
      <c r="B430" s="26"/>
      <c r="D430" s="136" t="s">
        <v>127</v>
      </c>
      <c r="F430" s="137" t="s">
        <v>708</v>
      </c>
      <c r="L430" s="26"/>
      <c r="M430" s="135"/>
      <c r="T430" s="50"/>
      <c r="AT430" s="14" t="s">
        <v>127</v>
      </c>
      <c r="AU430" s="14" t="s">
        <v>79</v>
      </c>
    </row>
    <row r="431" spans="2:65" s="1" customFormat="1" ht="37.700000000000003" customHeight="1" x14ac:dyDescent="0.2">
      <c r="B431" s="120"/>
      <c r="C431" s="121" t="s">
        <v>709</v>
      </c>
      <c r="D431" s="121" t="s">
        <v>118</v>
      </c>
      <c r="E431" s="122" t="s">
        <v>710</v>
      </c>
      <c r="F431" s="123" t="s">
        <v>711</v>
      </c>
      <c r="G431" s="124" t="s">
        <v>214</v>
      </c>
      <c r="H431" s="125">
        <v>1</v>
      </c>
      <c r="I431" s="126"/>
      <c r="J431" s="126">
        <f>ROUND(I431*H431,2)</f>
        <v>0</v>
      </c>
      <c r="K431" s="123" t="s">
        <v>122</v>
      </c>
      <c r="L431" s="26"/>
      <c r="M431" s="127" t="s">
        <v>1</v>
      </c>
      <c r="N431" s="128" t="s">
        <v>37</v>
      </c>
      <c r="O431" s="129">
        <v>0.497</v>
      </c>
      <c r="P431" s="129">
        <f>O431*H431</f>
        <v>0.497</v>
      </c>
      <c r="Q431" s="129">
        <v>0</v>
      </c>
      <c r="R431" s="129">
        <f>Q431*H431</f>
        <v>0</v>
      </c>
      <c r="S431" s="129">
        <v>0</v>
      </c>
      <c r="T431" s="130">
        <f>S431*H431</f>
        <v>0</v>
      </c>
      <c r="AR431" s="131" t="s">
        <v>123</v>
      </c>
      <c r="AT431" s="131" t="s">
        <v>118</v>
      </c>
      <c r="AU431" s="131" t="s">
        <v>79</v>
      </c>
      <c r="AY431" s="14" t="s">
        <v>116</v>
      </c>
      <c r="BE431" s="132">
        <f>IF(N431="základní",J431,0)</f>
        <v>0</v>
      </c>
      <c r="BF431" s="132">
        <f>IF(N431="snížená",J431,0)</f>
        <v>0</v>
      </c>
      <c r="BG431" s="132">
        <f>IF(N431="zákl. přenesená",J431,0)</f>
        <v>0</v>
      </c>
      <c r="BH431" s="132">
        <f>IF(N431="sníž. přenesená",J431,0)</f>
        <v>0</v>
      </c>
      <c r="BI431" s="132">
        <f>IF(N431="nulová",J431,0)</f>
        <v>0</v>
      </c>
      <c r="BJ431" s="14" t="s">
        <v>77</v>
      </c>
      <c r="BK431" s="132">
        <f>ROUND(I431*H431,2)</f>
        <v>0</v>
      </c>
      <c r="BL431" s="14" t="s">
        <v>123</v>
      </c>
      <c r="BM431" s="131" t="s">
        <v>712</v>
      </c>
    </row>
    <row r="432" spans="2:65" s="1" customFormat="1" ht="39" x14ac:dyDescent="0.2">
      <c r="B432" s="26"/>
      <c r="D432" s="133" t="s">
        <v>125</v>
      </c>
      <c r="F432" s="134" t="s">
        <v>713</v>
      </c>
      <c r="L432" s="26"/>
      <c r="M432" s="135"/>
      <c r="T432" s="50"/>
      <c r="AT432" s="14" t="s">
        <v>125</v>
      </c>
      <c r="AU432" s="14" t="s">
        <v>79</v>
      </c>
    </row>
    <row r="433" spans="2:65" s="1" customFormat="1" x14ac:dyDescent="0.2">
      <c r="B433" s="26"/>
      <c r="D433" s="136" t="s">
        <v>127</v>
      </c>
      <c r="F433" s="137" t="s">
        <v>714</v>
      </c>
      <c r="L433" s="26"/>
      <c r="M433" s="135"/>
      <c r="T433" s="50"/>
      <c r="AT433" s="14" t="s">
        <v>127</v>
      </c>
      <c r="AU433" s="14" t="s">
        <v>79</v>
      </c>
    </row>
    <row r="434" spans="2:65" s="1" customFormat="1" ht="33" customHeight="1" x14ac:dyDescent="0.2">
      <c r="B434" s="120"/>
      <c r="C434" s="121" t="s">
        <v>715</v>
      </c>
      <c r="D434" s="121" t="s">
        <v>118</v>
      </c>
      <c r="E434" s="122" t="s">
        <v>716</v>
      </c>
      <c r="F434" s="123" t="s">
        <v>717</v>
      </c>
      <c r="G434" s="124" t="s">
        <v>121</v>
      </c>
      <c r="H434" s="125">
        <v>1</v>
      </c>
      <c r="I434" s="126"/>
      <c r="J434" s="126">
        <f>ROUND(I434*H434,2)</f>
        <v>0</v>
      </c>
      <c r="K434" s="123" t="s">
        <v>122</v>
      </c>
      <c r="L434" s="26"/>
      <c r="M434" s="127" t="s">
        <v>1</v>
      </c>
      <c r="N434" s="128" t="s">
        <v>37</v>
      </c>
      <c r="O434" s="129">
        <v>1E-3</v>
      </c>
      <c r="P434" s="129">
        <f>O434*H434</f>
        <v>1E-3</v>
      </c>
      <c r="Q434" s="129">
        <v>0</v>
      </c>
      <c r="R434" s="129">
        <f>Q434*H434</f>
        <v>0</v>
      </c>
      <c r="S434" s="129">
        <v>0</v>
      </c>
      <c r="T434" s="130">
        <f>S434*H434</f>
        <v>0</v>
      </c>
      <c r="AR434" s="131" t="s">
        <v>123</v>
      </c>
      <c r="AT434" s="131" t="s">
        <v>118</v>
      </c>
      <c r="AU434" s="131" t="s">
        <v>79</v>
      </c>
      <c r="AY434" s="14" t="s">
        <v>116</v>
      </c>
      <c r="BE434" s="132">
        <f>IF(N434="základní",J434,0)</f>
        <v>0</v>
      </c>
      <c r="BF434" s="132">
        <f>IF(N434="snížená",J434,0)</f>
        <v>0</v>
      </c>
      <c r="BG434" s="132">
        <f>IF(N434="zákl. přenesená",J434,0)</f>
        <v>0</v>
      </c>
      <c r="BH434" s="132">
        <f>IF(N434="sníž. přenesená",J434,0)</f>
        <v>0</v>
      </c>
      <c r="BI434" s="132">
        <f>IF(N434="nulová",J434,0)</f>
        <v>0</v>
      </c>
      <c r="BJ434" s="14" t="s">
        <v>77</v>
      </c>
      <c r="BK434" s="132">
        <f>ROUND(I434*H434,2)</f>
        <v>0</v>
      </c>
      <c r="BL434" s="14" t="s">
        <v>123</v>
      </c>
      <c r="BM434" s="131" t="s">
        <v>718</v>
      </c>
    </row>
    <row r="435" spans="2:65" s="1" customFormat="1" ht="39" x14ac:dyDescent="0.2">
      <c r="B435" s="26"/>
      <c r="D435" s="133" t="s">
        <v>125</v>
      </c>
      <c r="F435" s="134" t="s">
        <v>719</v>
      </c>
      <c r="L435" s="26"/>
      <c r="M435" s="135"/>
      <c r="T435" s="50"/>
      <c r="AT435" s="14" t="s">
        <v>125</v>
      </c>
      <c r="AU435" s="14" t="s">
        <v>79</v>
      </c>
    </row>
    <row r="436" spans="2:65" s="1" customFormat="1" x14ac:dyDescent="0.2">
      <c r="B436" s="26"/>
      <c r="D436" s="136" t="s">
        <v>127</v>
      </c>
      <c r="F436" s="137" t="s">
        <v>720</v>
      </c>
      <c r="L436" s="26"/>
      <c r="M436" s="135"/>
      <c r="T436" s="50"/>
      <c r="AT436" s="14" t="s">
        <v>127</v>
      </c>
      <c r="AU436" s="14" t="s">
        <v>79</v>
      </c>
    </row>
    <row r="437" spans="2:65" s="1" customFormat="1" ht="33" customHeight="1" x14ac:dyDescent="0.2">
      <c r="B437" s="120"/>
      <c r="C437" s="121" t="s">
        <v>721</v>
      </c>
      <c r="D437" s="121" t="s">
        <v>118</v>
      </c>
      <c r="E437" s="122" t="s">
        <v>722</v>
      </c>
      <c r="F437" s="123" t="s">
        <v>723</v>
      </c>
      <c r="G437" s="124" t="s">
        <v>121</v>
      </c>
      <c r="H437" s="125">
        <v>1</v>
      </c>
      <c r="I437" s="126"/>
      <c r="J437" s="126">
        <f>ROUND(I437*H437,2)</f>
        <v>0</v>
      </c>
      <c r="K437" s="123" t="s">
        <v>122</v>
      </c>
      <c r="L437" s="26"/>
      <c r="M437" s="127" t="s">
        <v>1</v>
      </c>
      <c r="N437" s="128" t="s">
        <v>37</v>
      </c>
      <c r="O437" s="129">
        <v>3.0000000000000001E-3</v>
      </c>
      <c r="P437" s="129">
        <f>O437*H437</f>
        <v>3.0000000000000001E-3</v>
      </c>
      <c r="Q437" s="129">
        <v>0</v>
      </c>
      <c r="R437" s="129">
        <f>Q437*H437</f>
        <v>0</v>
      </c>
      <c r="S437" s="129">
        <v>0</v>
      </c>
      <c r="T437" s="130">
        <f>S437*H437</f>
        <v>0</v>
      </c>
      <c r="AR437" s="131" t="s">
        <v>123</v>
      </c>
      <c r="AT437" s="131" t="s">
        <v>118</v>
      </c>
      <c r="AU437" s="131" t="s">
        <v>79</v>
      </c>
      <c r="AY437" s="14" t="s">
        <v>116</v>
      </c>
      <c r="BE437" s="132">
        <f>IF(N437="základní",J437,0)</f>
        <v>0</v>
      </c>
      <c r="BF437" s="132">
        <f>IF(N437="snížená",J437,0)</f>
        <v>0</v>
      </c>
      <c r="BG437" s="132">
        <f>IF(N437="zákl. přenesená",J437,0)</f>
        <v>0</v>
      </c>
      <c r="BH437" s="132">
        <f>IF(N437="sníž. přenesená",J437,0)</f>
        <v>0</v>
      </c>
      <c r="BI437" s="132">
        <f>IF(N437="nulová",J437,0)</f>
        <v>0</v>
      </c>
      <c r="BJ437" s="14" t="s">
        <v>77</v>
      </c>
      <c r="BK437" s="132">
        <f>ROUND(I437*H437,2)</f>
        <v>0</v>
      </c>
      <c r="BL437" s="14" t="s">
        <v>123</v>
      </c>
      <c r="BM437" s="131" t="s">
        <v>724</v>
      </c>
    </row>
    <row r="438" spans="2:65" s="1" customFormat="1" ht="39" x14ac:dyDescent="0.2">
      <c r="B438" s="26"/>
      <c r="D438" s="133" t="s">
        <v>125</v>
      </c>
      <c r="F438" s="134" t="s">
        <v>725</v>
      </c>
      <c r="L438" s="26"/>
      <c r="M438" s="135"/>
      <c r="T438" s="50"/>
      <c r="AT438" s="14" t="s">
        <v>125</v>
      </c>
      <c r="AU438" s="14" t="s">
        <v>79</v>
      </c>
    </row>
    <row r="439" spans="2:65" s="1" customFormat="1" x14ac:dyDescent="0.2">
      <c r="B439" s="26"/>
      <c r="D439" s="136" t="s">
        <v>127</v>
      </c>
      <c r="F439" s="137" t="s">
        <v>726</v>
      </c>
      <c r="L439" s="26"/>
      <c r="M439" s="135"/>
      <c r="T439" s="50"/>
      <c r="AT439" s="14" t="s">
        <v>127</v>
      </c>
      <c r="AU439" s="14" t="s">
        <v>79</v>
      </c>
    </row>
    <row r="440" spans="2:65" s="1" customFormat="1" ht="33" customHeight="1" x14ac:dyDescent="0.2">
      <c r="B440" s="120"/>
      <c r="C440" s="121" t="s">
        <v>727</v>
      </c>
      <c r="D440" s="121" t="s">
        <v>118</v>
      </c>
      <c r="E440" s="122" t="s">
        <v>728</v>
      </c>
      <c r="F440" s="123" t="s">
        <v>729</v>
      </c>
      <c r="G440" s="124" t="s">
        <v>121</v>
      </c>
      <c r="H440" s="125">
        <v>1</v>
      </c>
      <c r="I440" s="126"/>
      <c r="J440" s="126">
        <f>ROUND(I440*H440,2)</f>
        <v>0</v>
      </c>
      <c r="K440" s="123" t="s">
        <v>122</v>
      </c>
      <c r="L440" s="26"/>
      <c r="M440" s="127" t="s">
        <v>1</v>
      </c>
      <c r="N440" s="128" t="s">
        <v>37</v>
      </c>
      <c r="O440" s="129">
        <v>8.9999999999999993E-3</v>
      </c>
      <c r="P440" s="129">
        <f>O440*H440</f>
        <v>8.9999999999999993E-3</v>
      </c>
      <c r="Q440" s="129">
        <v>0</v>
      </c>
      <c r="R440" s="129">
        <f>Q440*H440</f>
        <v>0</v>
      </c>
      <c r="S440" s="129">
        <v>0</v>
      </c>
      <c r="T440" s="130">
        <f>S440*H440</f>
        <v>0</v>
      </c>
      <c r="AR440" s="131" t="s">
        <v>123</v>
      </c>
      <c r="AT440" s="131" t="s">
        <v>118</v>
      </c>
      <c r="AU440" s="131" t="s">
        <v>79</v>
      </c>
      <c r="AY440" s="14" t="s">
        <v>116</v>
      </c>
      <c r="BE440" s="132">
        <f>IF(N440="základní",J440,0)</f>
        <v>0</v>
      </c>
      <c r="BF440" s="132">
        <f>IF(N440="snížená",J440,0)</f>
        <v>0</v>
      </c>
      <c r="BG440" s="132">
        <f>IF(N440="zákl. přenesená",J440,0)</f>
        <v>0</v>
      </c>
      <c r="BH440" s="132">
        <f>IF(N440="sníž. přenesená",J440,0)</f>
        <v>0</v>
      </c>
      <c r="BI440" s="132">
        <f>IF(N440="nulová",J440,0)</f>
        <v>0</v>
      </c>
      <c r="BJ440" s="14" t="s">
        <v>77</v>
      </c>
      <c r="BK440" s="132">
        <f>ROUND(I440*H440,2)</f>
        <v>0</v>
      </c>
      <c r="BL440" s="14" t="s">
        <v>123</v>
      </c>
      <c r="BM440" s="131" t="s">
        <v>730</v>
      </c>
    </row>
    <row r="441" spans="2:65" s="1" customFormat="1" ht="39" x14ac:dyDescent="0.2">
      <c r="B441" s="26"/>
      <c r="D441" s="133" t="s">
        <v>125</v>
      </c>
      <c r="F441" s="134" t="s">
        <v>731</v>
      </c>
      <c r="L441" s="26"/>
      <c r="M441" s="135"/>
      <c r="T441" s="50"/>
      <c r="AT441" s="14" t="s">
        <v>125</v>
      </c>
      <c r="AU441" s="14" t="s">
        <v>79</v>
      </c>
    </row>
    <row r="442" spans="2:65" s="1" customFormat="1" x14ac:dyDescent="0.2">
      <c r="B442" s="26"/>
      <c r="D442" s="136" t="s">
        <v>127</v>
      </c>
      <c r="F442" s="137" t="s">
        <v>732</v>
      </c>
      <c r="L442" s="26"/>
      <c r="M442" s="135"/>
      <c r="T442" s="50"/>
      <c r="AT442" s="14" t="s">
        <v>127</v>
      </c>
      <c r="AU442" s="14" t="s">
        <v>79</v>
      </c>
    </row>
    <row r="443" spans="2:65" s="1" customFormat="1" ht="33" customHeight="1" x14ac:dyDescent="0.2">
      <c r="B443" s="120"/>
      <c r="C443" s="121" t="s">
        <v>733</v>
      </c>
      <c r="D443" s="121" t="s">
        <v>118</v>
      </c>
      <c r="E443" s="122" t="s">
        <v>734</v>
      </c>
      <c r="F443" s="123" t="s">
        <v>735</v>
      </c>
      <c r="G443" s="124" t="s">
        <v>121</v>
      </c>
      <c r="H443" s="125">
        <v>1</v>
      </c>
      <c r="I443" s="126"/>
      <c r="J443" s="126">
        <f>ROUND(I443*H443,2)</f>
        <v>0</v>
      </c>
      <c r="K443" s="123" t="s">
        <v>122</v>
      </c>
      <c r="L443" s="26"/>
      <c r="M443" s="127" t="s">
        <v>1</v>
      </c>
      <c r="N443" s="128" t="s">
        <v>37</v>
      </c>
      <c r="O443" s="129">
        <v>1E-3</v>
      </c>
      <c r="P443" s="129">
        <f>O443*H443</f>
        <v>1E-3</v>
      </c>
      <c r="Q443" s="129">
        <v>0</v>
      </c>
      <c r="R443" s="129">
        <f>Q443*H443</f>
        <v>0</v>
      </c>
      <c r="S443" s="129">
        <v>0</v>
      </c>
      <c r="T443" s="130">
        <f>S443*H443</f>
        <v>0</v>
      </c>
      <c r="AR443" s="131" t="s">
        <v>123</v>
      </c>
      <c r="AT443" s="131" t="s">
        <v>118</v>
      </c>
      <c r="AU443" s="131" t="s">
        <v>79</v>
      </c>
      <c r="AY443" s="14" t="s">
        <v>116</v>
      </c>
      <c r="BE443" s="132">
        <f>IF(N443="základní",J443,0)</f>
        <v>0</v>
      </c>
      <c r="BF443" s="132">
        <f>IF(N443="snížená",J443,0)</f>
        <v>0</v>
      </c>
      <c r="BG443" s="132">
        <f>IF(N443="zákl. přenesená",J443,0)</f>
        <v>0</v>
      </c>
      <c r="BH443" s="132">
        <f>IF(N443="sníž. přenesená",J443,0)</f>
        <v>0</v>
      </c>
      <c r="BI443" s="132">
        <f>IF(N443="nulová",J443,0)</f>
        <v>0</v>
      </c>
      <c r="BJ443" s="14" t="s">
        <v>77</v>
      </c>
      <c r="BK443" s="132">
        <f>ROUND(I443*H443,2)</f>
        <v>0</v>
      </c>
      <c r="BL443" s="14" t="s">
        <v>123</v>
      </c>
      <c r="BM443" s="131" t="s">
        <v>736</v>
      </c>
    </row>
    <row r="444" spans="2:65" s="1" customFormat="1" ht="39" x14ac:dyDescent="0.2">
      <c r="B444" s="26"/>
      <c r="D444" s="133" t="s">
        <v>125</v>
      </c>
      <c r="F444" s="134" t="s">
        <v>737</v>
      </c>
      <c r="L444" s="26"/>
      <c r="M444" s="135"/>
      <c r="T444" s="50"/>
      <c r="AT444" s="14" t="s">
        <v>125</v>
      </c>
      <c r="AU444" s="14" t="s">
        <v>79</v>
      </c>
    </row>
    <row r="445" spans="2:65" s="1" customFormat="1" x14ac:dyDescent="0.2">
      <c r="B445" s="26"/>
      <c r="D445" s="136" t="s">
        <v>127</v>
      </c>
      <c r="F445" s="137" t="s">
        <v>738</v>
      </c>
      <c r="L445" s="26"/>
      <c r="M445" s="135"/>
      <c r="T445" s="50"/>
      <c r="AT445" s="14" t="s">
        <v>127</v>
      </c>
      <c r="AU445" s="14" t="s">
        <v>79</v>
      </c>
    </row>
    <row r="446" spans="2:65" s="1" customFormat="1" ht="33" customHeight="1" x14ac:dyDescent="0.2">
      <c r="B446" s="120"/>
      <c r="C446" s="121" t="s">
        <v>739</v>
      </c>
      <c r="D446" s="121" t="s">
        <v>118</v>
      </c>
      <c r="E446" s="122" t="s">
        <v>740</v>
      </c>
      <c r="F446" s="123" t="s">
        <v>741</v>
      </c>
      <c r="G446" s="124" t="s">
        <v>121</v>
      </c>
      <c r="H446" s="125">
        <v>1</v>
      </c>
      <c r="I446" s="126"/>
      <c r="J446" s="126">
        <f>ROUND(I446*H446,2)</f>
        <v>0</v>
      </c>
      <c r="K446" s="123" t="s">
        <v>122</v>
      </c>
      <c r="L446" s="26"/>
      <c r="M446" s="127" t="s">
        <v>1</v>
      </c>
      <c r="N446" s="128" t="s">
        <v>37</v>
      </c>
      <c r="O446" s="129">
        <v>3.0000000000000001E-3</v>
      </c>
      <c r="P446" s="129">
        <f>O446*H446</f>
        <v>3.0000000000000001E-3</v>
      </c>
      <c r="Q446" s="129">
        <v>0</v>
      </c>
      <c r="R446" s="129">
        <f>Q446*H446</f>
        <v>0</v>
      </c>
      <c r="S446" s="129">
        <v>0</v>
      </c>
      <c r="T446" s="130">
        <f>S446*H446</f>
        <v>0</v>
      </c>
      <c r="AR446" s="131" t="s">
        <v>123</v>
      </c>
      <c r="AT446" s="131" t="s">
        <v>118</v>
      </c>
      <c r="AU446" s="131" t="s">
        <v>79</v>
      </c>
      <c r="AY446" s="14" t="s">
        <v>116</v>
      </c>
      <c r="BE446" s="132">
        <f>IF(N446="základní",J446,0)</f>
        <v>0</v>
      </c>
      <c r="BF446" s="132">
        <f>IF(N446="snížená",J446,0)</f>
        <v>0</v>
      </c>
      <c r="BG446" s="132">
        <f>IF(N446="zákl. přenesená",J446,0)</f>
        <v>0</v>
      </c>
      <c r="BH446" s="132">
        <f>IF(N446="sníž. přenesená",J446,0)</f>
        <v>0</v>
      </c>
      <c r="BI446" s="132">
        <f>IF(N446="nulová",J446,0)</f>
        <v>0</v>
      </c>
      <c r="BJ446" s="14" t="s">
        <v>77</v>
      </c>
      <c r="BK446" s="132">
        <f>ROUND(I446*H446,2)</f>
        <v>0</v>
      </c>
      <c r="BL446" s="14" t="s">
        <v>123</v>
      </c>
      <c r="BM446" s="131" t="s">
        <v>742</v>
      </c>
    </row>
    <row r="447" spans="2:65" s="1" customFormat="1" ht="39" x14ac:dyDescent="0.2">
      <c r="B447" s="26"/>
      <c r="D447" s="133" t="s">
        <v>125</v>
      </c>
      <c r="F447" s="134" t="s">
        <v>743</v>
      </c>
      <c r="L447" s="26"/>
      <c r="M447" s="135"/>
      <c r="T447" s="50"/>
      <c r="AT447" s="14" t="s">
        <v>125</v>
      </c>
      <c r="AU447" s="14" t="s">
        <v>79</v>
      </c>
    </row>
    <row r="448" spans="2:65" s="1" customFormat="1" x14ac:dyDescent="0.2">
      <c r="B448" s="26"/>
      <c r="D448" s="136" t="s">
        <v>127</v>
      </c>
      <c r="F448" s="137" t="s">
        <v>744</v>
      </c>
      <c r="L448" s="26"/>
      <c r="M448" s="135"/>
      <c r="T448" s="50"/>
      <c r="AT448" s="14" t="s">
        <v>127</v>
      </c>
      <c r="AU448" s="14" t="s">
        <v>79</v>
      </c>
    </row>
    <row r="449" spans="2:65" s="1" customFormat="1" ht="33" customHeight="1" x14ac:dyDescent="0.2">
      <c r="B449" s="120"/>
      <c r="C449" s="121" t="s">
        <v>745</v>
      </c>
      <c r="D449" s="121" t="s">
        <v>118</v>
      </c>
      <c r="E449" s="122" t="s">
        <v>746</v>
      </c>
      <c r="F449" s="123" t="s">
        <v>747</v>
      </c>
      <c r="G449" s="124" t="s">
        <v>121</v>
      </c>
      <c r="H449" s="125">
        <v>1</v>
      </c>
      <c r="I449" s="126"/>
      <c r="J449" s="126">
        <f>ROUND(I449*H449,2)</f>
        <v>0</v>
      </c>
      <c r="K449" s="123" t="s">
        <v>122</v>
      </c>
      <c r="L449" s="26"/>
      <c r="M449" s="127" t="s">
        <v>1</v>
      </c>
      <c r="N449" s="128" t="s">
        <v>37</v>
      </c>
      <c r="O449" s="129">
        <v>0.01</v>
      </c>
      <c r="P449" s="129">
        <f>O449*H449</f>
        <v>0.01</v>
      </c>
      <c r="Q449" s="129">
        <v>0</v>
      </c>
      <c r="R449" s="129">
        <f>Q449*H449</f>
        <v>0</v>
      </c>
      <c r="S449" s="129">
        <v>0</v>
      </c>
      <c r="T449" s="130">
        <f>S449*H449</f>
        <v>0</v>
      </c>
      <c r="AR449" s="131" t="s">
        <v>123</v>
      </c>
      <c r="AT449" s="131" t="s">
        <v>118</v>
      </c>
      <c r="AU449" s="131" t="s">
        <v>79</v>
      </c>
      <c r="AY449" s="14" t="s">
        <v>116</v>
      </c>
      <c r="BE449" s="132">
        <f>IF(N449="základní",J449,0)</f>
        <v>0</v>
      </c>
      <c r="BF449" s="132">
        <f>IF(N449="snížená",J449,0)</f>
        <v>0</v>
      </c>
      <c r="BG449" s="132">
        <f>IF(N449="zákl. přenesená",J449,0)</f>
        <v>0</v>
      </c>
      <c r="BH449" s="132">
        <f>IF(N449="sníž. přenesená",J449,0)</f>
        <v>0</v>
      </c>
      <c r="BI449" s="132">
        <f>IF(N449="nulová",J449,0)</f>
        <v>0</v>
      </c>
      <c r="BJ449" s="14" t="s">
        <v>77</v>
      </c>
      <c r="BK449" s="132">
        <f>ROUND(I449*H449,2)</f>
        <v>0</v>
      </c>
      <c r="BL449" s="14" t="s">
        <v>123</v>
      </c>
      <c r="BM449" s="131" t="s">
        <v>748</v>
      </c>
    </row>
    <row r="450" spans="2:65" s="1" customFormat="1" ht="39" x14ac:dyDescent="0.2">
      <c r="B450" s="26"/>
      <c r="D450" s="133" t="s">
        <v>125</v>
      </c>
      <c r="F450" s="134" t="s">
        <v>749</v>
      </c>
      <c r="L450" s="26"/>
      <c r="M450" s="135"/>
      <c r="T450" s="50"/>
      <c r="AT450" s="14" t="s">
        <v>125</v>
      </c>
      <c r="AU450" s="14" t="s">
        <v>79</v>
      </c>
    </row>
    <row r="451" spans="2:65" s="1" customFormat="1" x14ac:dyDescent="0.2">
      <c r="B451" s="26"/>
      <c r="D451" s="136" t="s">
        <v>127</v>
      </c>
      <c r="F451" s="137" t="s">
        <v>750</v>
      </c>
      <c r="L451" s="26"/>
      <c r="M451" s="135"/>
      <c r="T451" s="50"/>
      <c r="AT451" s="14" t="s">
        <v>127</v>
      </c>
      <c r="AU451" s="14" t="s">
        <v>79</v>
      </c>
    </row>
    <row r="452" spans="2:65" s="1" customFormat="1" ht="24.2" customHeight="1" x14ac:dyDescent="0.2">
      <c r="B452" s="120"/>
      <c r="C452" s="121" t="s">
        <v>751</v>
      </c>
      <c r="D452" s="121" t="s">
        <v>118</v>
      </c>
      <c r="E452" s="122" t="s">
        <v>752</v>
      </c>
      <c r="F452" s="123" t="s">
        <v>753</v>
      </c>
      <c r="G452" s="124" t="s">
        <v>121</v>
      </c>
      <c r="H452" s="125">
        <v>1</v>
      </c>
      <c r="I452" s="126"/>
      <c r="J452" s="126">
        <f>ROUND(I452*H452,2)</f>
        <v>0</v>
      </c>
      <c r="K452" s="123" t="s">
        <v>122</v>
      </c>
      <c r="L452" s="26"/>
      <c r="M452" s="127" t="s">
        <v>1</v>
      </c>
      <c r="N452" s="128" t="s">
        <v>37</v>
      </c>
      <c r="O452" s="129">
        <v>1E-3</v>
      </c>
      <c r="P452" s="129">
        <f>O452*H452</f>
        <v>1E-3</v>
      </c>
      <c r="Q452" s="129">
        <v>0</v>
      </c>
      <c r="R452" s="129">
        <f>Q452*H452</f>
        <v>0</v>
      </c>
      <c r="S452" s="129">
        <v>0</v>
      </c>
      <c r="T452" s="130">
        <f>S452*H452</f>
        <v>0</v>
      </c>
      <c r="AR452" s="131" t="s">
        <v>123</v>
      </c>
      <c r="AT452" s="131" t="s">
        <v>118</v>
      </c>
      <c r="AU452" s="131" t="s">
        <v>79</v>
      </c>
      <c r="AY452" s="14" t="s">
        <v>116</v>
      </c>
      <c r="BE452" s="132">
        <f>IF(N452="základní",J452,0)</f>
        <v>0</v>
      </c>
      <c r="BF452" s="132">
        <f>IF(N452="snížená",J452,0)</f>
        <v>0</v>
      </c>
      <c r="BG452" s="132">
        <f>IF(N452="zákl. přenesená",J452,0)</f>
        <v>0</v>
      </c>
      <c r="BH452" s="132">
        <f>IF(N452="sníž. přenesená",J452,0)</f>
        <v>0</v>
      </c>
      <c r="BI452" s="132">
        <f>IF(N452="nulová",J452,0)</f>
        <v>0</v>
      </c>
      <c r="BJ452" s="14" t="s">
        <v>77</v>
      </c>
      <c r="BK452" s="132">
        <f>ROUND(I452*H452,2)</f>
        <v>0</v>
      </c>
      <c r="BL452" s="14" t="s">
        <v>123</v>
      </c>
      <c r="BM452" s="131" t="s">
        <v>754</v>
      </c>
    </row>
    <row r="453" spans="2:65" s="1" customFormat="1" ht="39" x14ac:dyDescent="0.2">
      <c r="B453" s="26"/>
      <c r="D453" s="133" t="s">
        <v>125</v>
      </c>
      <c r="F453" s="134" t="s">
        <v>755</v>
      </c>
      <c r="L453" s="26"/>
      <c r="M453" s="135"/>
      <c r="T453" s="50"/>
      <c r="AT453" s="14" t="s">
        <v>125</v>
      </c>
      <c r="AU453" s="14" t="s">
        <v>79</v>
      </c>
    </row>
    <row r="454" spans="2:65" s="1" customFormat="1" x14ac:dyDescent="0.2">
      <c r="B454" s="26"/>
      <c r="D454" s="136" t="s">
        <v>127</v>
      </c>
      <c r="F454" s="137" t="s">
        <v>756</v>
      </c>
      <c r="L454" s="26"/>
      <c r="M454" s="135"/>
      <c r="T454" s="50"/>
      <c r="AT454" s="14" t="s">
        <v>127</v>
      </c>
      <c r="AU454" s="14" t="s">
        <v>79</v>
      </c>
    </row>
    <row r="455" spans="2:65" s="1" customFormat="1" ht="24.2" customHeight="1" x14ac:dyDescent="0.2">
      <c r="B455" s="120"/>
      <c r="C455" s="121" t="s">
        <v>757</v>
      </c>
      <c r="D455" s="121" t="s">
        <v>118</v>
      </c>
      <c r="E455" s="122" t="s">
        <v>758</v>
      </c>
      <c r="F455" s="123" t="s">
        <v>759</v>
      </c>
      <c r="G455" s="124" t="s">
        <v>121</v>
      </c>
      <c r="H455" s="125">
        <v>1</v>
      </c>
      <c r="I455" s="126"/>
      <c r="J455" s="126">
        <f>ROUND(I455*H455,2)</f>
        <v>0</v>
      </c>
      <c r="K455" s="123" t="s">
        <v>122</v>
      </c>
      <c r="L455" s="26"/>
      <c r="M455" s="127" t="s">
        <v>1</v>
      </c>
      <c r="N455" s="128" t="s">
        <v>37</v>
      </c>
      <c r="O455" s="129">
        <v>2E-3</v>
      </c>
      <c r="P455" s="129">
        <f>O455*H455</f>
        <v>2E-3</v>
      </c>
      <c r="Q455" s="129">
        <v>0</v>
      </c>
      <c r="R455" s="129">
        <f>Q455*H455</f>
        <v>0</v>
      </c>
      <c r="S455" s="129">
        <v>0</v>
      </c>
      <c r="T455" s="130">
        <f>S455*H455</f>
        <v>0</v>
      </c>
      <c r="AR455" s="131" t="s">
        <v>123</v>
      </c>
      <c r="AT455" s="131" t="s">
        <v>118</v>
      </c>
      <c r="AU455" s="131" t="s">
        <v>79</v>
      </c>
      <c r="AY455" s="14" t="s">
        <v>116</v>
      </c>
      <c r="BE455" s="132">
        <f>IF(N455="základní",J455,0)</f>
        <v>0</v>
      </c>
      <c r="BF455" s="132">
        <f>IF(N455="snížená",J455,0)</f>
        <v>0</v>
      </c>
      <c r="BG455" s="132">
        <f>IF(N455="zákl. přenesená",J455,0)</f>
        <v>0</v>
      </c>
      <c r="BH455" s="132">
        <f>IF(N455="sníž. přenesená",J455,0)</f>
        <v>0</v>
      </c>
      <c r="BI455" s="132">
        <f>IF(N455="nulová",J455,0)</f>
        <v>0</v>
      </c>
      <c r="BJ455" s="14" t="s">
        <v>77</v>
      </c>
      <c r="BK455" s="132">
        <f>ROUND(I455*H455,2)</f>
        <v>0</v>
      </c>
      <c r="BL455" s="14" t="s">
        <v>123</v>
      </c>
      <c r="BM455" s="131" t="s">
        <v>760</v>
      </c>
    </row>
    <row r="456" spans="2:65" s="1" customFormat="1" ht="39" x14ac:dyDescent="0.2">
      <c r="B456" s="26"/>
      <c r="D456" s="133" t="s">
        <v>125</v>
      </c>
      <c r="F456" s="134" t="s">
        <v>761</v>
      </c>
      <c r="L456" s="26"/>
      <c r="M456" s="135"/>
      <c r="T456" s="50"/>
      <c r="AT456" s="14" t="s">
        <v>125</v>
      </c>
      <c r="AU456" s="14" t="s">
        <v>79</v>
      </c>
    </row>
    <row r="457" spans="2:65" s="1" customFormat="1" x14ac:dyDescent="0.2">
      <c r="B457" s="26"/>
      <c r="D457" s="136" t="s">
        <v>127</v>
      </c>
      <c r="F457" s="137" t="s">
        <v>762</v>
      </c>
      <c r="L457" s="26"/>
      <c r="M457" s="135"/>
      <c r="T457" s="50"/>
      <c r="AT457" s="14" t="s">
        <v>127</v>
      </c>
      <c r="AU457" s="14" t="s">
        <v>79</v>
      </c>
    </row>
    <row r="458" spans="2:65" s="1" customFormat="1" ht="24.2" customHeight="1" x14ac:dyDescent="0.2">
      <c r="B458" s="120"/>
      <c r="C458" s="121" t="s">
        <v>763</v>
      </c>
      <c r="D458" s="121" t="s">
        <v>118</v>
      </c>
      <c r="E458" s="122" t="s">
        <v>764</v>
      </c>
      <c r="F458" s="123" t="s">
        <v>765</v>
      </c>
      <c r="G458" s="124" t="s">
        <v>121</v>
      </c>
      <c r="H458" s="125">
        <v>1</v>
      </c>
      <c r="I458" s="126"/>
      <c r="J458" s="126">
        <f>ROUND(I458*H458,2)</f>
        <v>0</v>
      </c>
      <c r="K458" s="123" t="s">
        <v>122</v>
      </c>
      <c r="L458" s="26"/>
      <c r="M458" s="127" t="s">
        <v>1</v>
      </c>
      <c r="N458" s="128" t="s">
        <v>37</v>
      </c>
      <c r="O458" s="129">
        <v>5.0000000000000001E-3</v>
      </c>
      <c r="P458" s="129">
        <f>O458*H458</f>
        <v>5.0000000000000001E-3</v>
      </c>
      <c r="Q458" s="129">
        <v>0</v>
      </c>
      <c r="R458" s="129">
        <f>Q458*H458</f>
        <v>0</v>
      </c>
      <c r="S458" s="129">
        <v>0</v>
      </c>
      <c r="T458" s="130">
        <f>S458*H458</f>
        <v>0</v>
      </c>
      <c r="AR458" s="131" t="s">
        <v>123</v>
      </c>
      <c r="AT458" s="131" t="s">
        <v>118</v>
      </c>
      <c r="AU458" s="131" t="s">
        <v>79</v>
      </c>
      <c r="AY458" s="14" t="s">
        <v>116</v>
      </c>
      <c r="BE458" s="132">
        <f>IF(N458="základní",J458,0)</f>
        <v>0</v>
      </c>
      <c r="BF458" s="132">
        <f>IF(N458="snížená",J458,0)</f>
        <v>0</v>
      </c>
      <c r="BG458" s="132">
        <f>IF(N458="zákl. přenesená",J458,0)</f>
        <v>0</v>
      </c>
      <c r="BH458" s="132">
        <f>IF(N458="sníž. přenesená",J458,0)</f>
        <v>0</v>
      </c>
      <c r="BI458" s="132">
        <f>IF(N458="nulová",J458,0)</f>
        <v>0</v>
      </c>
      <c r="BJ458" s="14" t="s">
        <v>77</v>
      </c>
      <c r="BK458" s="132">
        <f>ROUND(I458*H458,2)</f>
        <v>0</v>
      </c>
      <c r="BL458" s="14" t="s">
        <v>123</v>
      </c>
      <c r="BM458" s="131" t="s">
        <v>766</v>
      </c>
    </row>
    <row r="459" spans="2:65" s="1" customFormat="1" ht="39" x14ac:dyDescent="0.2">
      <c r="B459" s="26"/>
      <c r="D459" s="133" t="s">
        <v>125</v>
      </c>
      <c r="F459" s="134" t="s">
        <v>767</v>
      </c>
      <c r="L459" s="26"/>
      <c r="M459" s="135"/>
      <c r="T459" s="50"/>
      <c r="AT459" s="14" t="s">
        <v>125</v>
      </c>
      <c r="AU459" s="14" t="s">
        <v>79</v>
      </c>
    </row>
    <row r="460" spans="2:65" s="1" customFormat="1" x14ac:dyDescent="0.2">
      <c r="B460" s="26"/>
      <c r="D460" s="136" t="s">
        <v>127</v>
      </c>
      <c r="F460" s="137" t="s">
        <v>768</v>
      </c>
      <c r="L460" s="26"/>
      <c r="M460" s="135"/>
      <c r="T460" s="50"/>
      <c r="AT460" s="14" t="s">
        <v>127</v>
      </c>
      <c r="AU460" s="14" t="s">
        <v>79</v>
      </c>
    </row>
    <row r="461" spans="2:65" s="1" customFormat="1" ht="37.700000000000003" customHeight="1" x14ac:dyDescent="0.2">
      <c r="B461" s="120"/>
      <c r="C461" s="121" t="s">
        <v>769</v>
      </c>
      <c r="D461" s="121" t="s">
        <v>118</v>
      </c>
      <c r="E461" s="122" t="s">
        <v>770</v>
      </c>
      <c r="F461" s="123" t="s">
        <v>771</v>
      </c>
      <c r="G461" s="124" t="s">
        <v>214</v>
      </c>
      <c r="H461" s="125">
        <v>1</v>
      </c>
      <c r="I461" s="126"/>
      <c r="J461" s="126">
        <f>ROUND(I461*H461,2)</f>
        <v>0</v>
      </c>
      <c r="K461" s="123" t="s">
        <v>122</v>
      </c>
      <c r="L461" s="26"/>
      <c r="M461" s="127" t="s">
        <v>1</v>
      </c>
      <c r="N461" s="128" t="s">
        <v>37</v>
      </c>
      <c r="O461" s="129">
        <v>9.9000000000000005E-2</v>
      </c>
      <c r="P461" s="129">
        <f>O461*H461</f>
        <v>9.9000000000000005E-2</v>
      </c>
      <c r="Q461" s="129">
        <v>0</v>
      </c>
      <c r="R461" s="129">
        <f>Q461*H461</f>
        <v>0</v>
      </c>
      <c r="S461" s="129">
        <v>0</v>
      </c>
      <c r="T461" s="130">
        <f>S461*H461</f>
        <v>0</v>
      </c>
      <c r="AR461" s="131" t="s">
        <v>123</v>
      </c>
      <c r="AT461" s="131" t="s">
        <v>118</v>
      </c>
      <c r="AU461" s="131" t="s">
        <v>79</v>
      </c>
      <c r="AY461" s="14" t="s">
        <v>116</v>
      </c>
      <c r="BE461" s="132">
        <f>IF(N461="základní",J461,0)</f>
        <v>0</v>
      </c>
      <c r="BF461" s="132">
        <f>IF(N461="snížená",J461,0)</f>
        <v>0</v>
      </c>
      <c r="BG461" s="132">
        <f>IF(N461="zákl. přenesená",J461,0)</f>
        <v>0</v>
      </c>
      <c r="BH461" s="132">
        <f>IF(N461="sníž. přenesená",J461,0)</f>
        <v>0</v>
      </c>
      <c r="BI461" s="132">
        <f>IF(N461="nulová",J461,0)</f>
        <v>0</v>
      </c>
      <c r="BJ461" s="14" t="s">
        <v>77</v>
      </c>
      <c r="BK461" s="132">
        <f>ROUND(I461*H461,2)</f>
        <v>0</v>
      </c>
      <c r="BL461" s="14" t="s">
        <v>123</v>
      </c>
      <c r="BM461" s="131" t="s">
        <v>772</v>
      </c>
    </row>
    <row r="462" spans="2:65" s="1" customFormat="1" ht="39" x14ac:dyDescent="0.2">
      <c r="B462" s="26"/>
      <c r="D462" s="133" t="s">
        <v>125</v>
      </c>
      <c r="F462" s="134" t="s">
        <v>773</v>
      </c>
      <c r="L462" s="26"/>
      <c r="M462" s="135"/>
      <c r="T462" s="50"/>
      <c r="AT462" s="14" t="s">
        <v>125</v>
      </c>
      <c r="AU462" s="14" t="s">
        <v>79</v>
      </c>
    </row>
    <row r="463" spans="2:65" s="1" customFormat="1" x14ac:dyDescent="0.2">
      <c r="B463" s="26"/>
      <c r="D463" s="136" t="s">
        <v>127</v>
      </c>
      <c r="F463" s="137" t="s">
        <v>774</v>
      </c>
      <c r="L463" s="26"/>
      <c r="M463" s="135"/>
      <c r="T463" s="50"/>
      <c r="AT463" s="14" t="s">
        <v>127</v>
      </c>
      <c r="AU463" s="14" t="s">
        <v>79</v>
      </c>
    </row>
    <row r="464" spans="2:65" s="1" customFormat="1" ht="37.700000000000003" customHeight="1" x14ac:dyDescent="0.2">
      <c r="B464" s="120"/>
      <c r="C464" s="121" t="s">
        <v>775</v>
      </c>
      <c r="D464" s="121" t="s">
        <v>118</v>
      </c>
      <c r="E464" s="122" t="s">
        <v>776</v>
      </c>
      <c r="F464" s="123" t="s">
        <v>777</v>
      </c>
      <c r="G464" s="124" t="s">
        <v>214</v>
      </c>
      <c r="H464" s="125">
        <v>1</v>
      </c>
      <c r="I464" s="126"/>
      <c r="J464" s="126">
        <f>ROUND(I464*H464,2)</f>
        <v>0</v>
      </c>
      <c r="K464" s="123" t="s">
        <v>122</v>
      </c>
      <c r="L464" s="26"/>
      <c r="M464" s="127" t="s">
        <v>1</v>
      </c>
      <c r="N464" s="128" t="s">
        <v>37</v>
      </c>
      <c r="O464" s="129">
        <v>6.0000000000000001E-3</v>
      </c>
      <c r="P464" s="129">
        <f>O464*H464</f>
        <v>6.0000000000000001E-3</v>
      </c>
      <c r="Q464" s="129">
        <v>0</v>
      </c>
      <c r="R464" s="129">
        <f>Q464*H464</f>
        <v>0</v>
      </c>
      <c r="S464" s="129">
        <v>0</v>
      </c>
      <c r="T464" s="130">
        <f>S464*H464</f>
        <v>0</v>
      </c>
      <c r="AR464" s="131" t="s">
        <v>123</v>
      </c>
      <c r="AT464" s="131" t="s">
        <v>118</v>
      </c>
      <c r="AU464" s="131" t="s">
        <v>79</v>
      </c>
      <c r="AY464" s="14" t="s">
        <v>116</v>
      </c>
      <c r="BE464" s="132">
        <f>IF(N464="základní",J464,0)</f>
        <v>0</v>
      </c>
      <c r="BF464" s="132">
        <f>IF(N464="snížená",J464,0)</f>
        <v>0</v>
      </c>
      <c r="BG464" s="132">
        <f>IF(N464="zákl. přenesená",J464,0)</f>
        <v>0</v>
      </c>
      <c r="BH464" s="132">
        <f>IF(N464="sníž. přenesená",J464,0)</f>
        <v>0</v>
      </c>
      <c r="BI464" s="132">
        <f>IF(N464="nulová",J464,0)</f>
        <v>0</v>
      </c>
      <c r="BJ464" s="14" t="s">
        <v>77</v>
      </c>
      <c r="BK464" s="132">
        <f>ROUND(I464*H464,2)</f>
        <v>0</v>
      </c>
      <c r="BL464" s="14" t="s">
        <v>123</v>
      </c>
      <c r="BM464" s="131" t="s">
        <v>778</v>
      </c>
    </row>
    <row r="465" spans="2:65" s="1" customFormat="1" ht="48.75" x14ac:dyDescent="0.2">
      <c r="B465" s="26"/>
      <c r="D465" s="133" t="s">
        <v>125</v>
      </c>
      <c r="F465" s="134" t="s">
        <v>779</v>
      </c>
      <c r="L465" s="26"/>
      <c r="M465" s="135"/>
      <c r="T465" s="50"/>
      <c r="AT465" s="14" t="s">
        <v>125</v>
      </c>
      <c r="AU465" s="14" t="s">
        <v>79</v>
      </c>
    </row>
    <row r="466" spans="2:65" s="1" customFormat="1" x14ac:dyDescent="0.2">
      <c r="B466" s="26"/>
      <c r="D466" s="136" t="s">
        <v>127</v>
      </c>
      <c r="F466" s="137" t="s">
        <v>780</v>
      </c>
      <c r="L466" s="26"/>
      <c r="M466" s="135"/>
      <c r="T466" s="50"/>
      <c r="AT466" s="14" t="s">
        <v>127</v>
      </c>
      <c r="AU466" s="14" t="s">
        <v>79</v>
      </c>
    </row>
    <row r="467" spans="2:65" s="1" customFormat="1" ht="37.700000000000003" customHeight="1" x14ac:dyDescent="0.2">
      <c r="B467" s="120"/>
      <c r="C467" s="121" t="s">
        <v>781</v>
      </c>
      <c r="D467" s="121" t="s">
        <v>118</v>
      </c>
      <c r="E467" s="122" t="s">
        <v>782</v>
      </c>
      <c r="F467" s="123" t="s">
        <v>783</v>
      </c>
      <c r="G467" s="124" t="s">
        <v>214</v>
      </c>
      <c r="H467" s="125">
        <v>1</v>
      </c>
      <c r="I467" s="126"/>
      <c r="J467" s="126">
        <f>ROUND(I467*H467,2)</f>
        <v>0</v>
      </c>
      <c r="K467" s="123" t="s">
        <v>122</v>
      </c>
      <c r="L467" s="26"/>
      <c r="M467" s="127" t="s">
        <v>1</v>
      </c>
      <c r="N467" s="128" t="s">
        <v>37</v>
      </c>
      <c r="O467" s="129">
        <v>0.113</v>
      </c>
      <c r="P467" s="129">
        <f>O467*H467</f>
        <v>0.113</v>
      </c>
      <c r="Q467" s="129">
        <v>0</v>
      </c>
      <c r="R467" s="129">
        <f>Q467*H467</f>
        <v>0</v>
      </c>
      <c r="S467" s="129">
        <v>0</v>
      </c>
      <c r="T467" s="130">
        <f>S467*H467</f>
        <v>0</v>
      </c>
      <c r="AR467" s="131" t="s">
        <v>123</v>
      </c>
      <c r="AT467" s="131" t="s">
        <v>118</v>
      </c>
      <c r="AU467" s="131" t="s">
        <v>79</v>
      </c>
      <c r="AY467" s="14" t="s">
        <v>116</v>
      </c>
      <c r="BE467" s="132">
        <f>IF(N467="základní",J467,0)</f>
        <v>0</v>
      </c>
      <c r="BF467" s="132">
        <f>IF(N467="snížená",J467,0)</f>
        <v>0</v>
      </c>
      <c r="BG467" s="132">
        <f>IF(N467="zákl. přenesená",J467,0)</f>
        <v>0</v>
      </c>
      <c r="BH467" s="132">
        <f>IF(N467="sníž. přenesená",J467,0)</f>
        <v>0</v>
      </c>
      <c r="BI467" s="132">
        <f>IF(N467="nulová",J467,0)</f>
        <v>0</v>
      </c>
      <c r="BJ467" s="14" t="s">
        <v>77</v>
      </c>
      <c r="BK467" s="132">
        <f>ROUND(I467*H467,2)</f>
        <v>0</v>
      </c>
      <c r="BL467" s="14" t="s">
        <v>123</v>
      </c>
      <c r="BM467" s="131" t="s">
        <v>784</v>
      </c>
    </row>
    <row r="468" spans="2:65" s="1" customFormat="1" ht="39" x14ac:dyDescent="0.2">
      <c r="B468" s="26"/>
      <c r="D468" s="133" t="s">
        <v>125</v>
      </c>
      <c r="F468" s="134" t="s">
        <v>785</v>
      </c>
      <c r="L468" s="26"/>
      <c r="M468" s="135"/>
      <c r="T468" s="50"/>
      <c r="AT468" s="14" t="s">
        <v>125</v>
      </c>
      <c r="AU468" s="14" t="s">
        <v>79</v>
      </c>
    </row>
    <row r="469" spans="2:65" s="1" customFormat="1" x14ac:dyDescent="0.2">
      <c r="B469" s="26"/>
      <c r="D469" s="136" t="s">
        <v>127</v>
      </c>
      <c r="F469" s="137" t="s">
        <v>786</v>
      </c>
      <c r="L469" s="26"/>
      <c r="M469" s="135"/>
      <c r="T469" s="50"/>
      <c r="AT469" s="14" t="s">
        <v>127</v>
      </c>
      <c r="AU469" s="14" t="s">
        <v>79</v>
      </c>
    </row>
    <row r="470" spans="2:65" s="1" customFormat="1" ht="37.700000000000003" customHeight="1" x14ac:dyDescent="0.2">
      <c r="B470" s="120"/>
      <c r="C470" s="121" t="s">
        <v>787</v>
      </c>
      <c r="D470" s="121" t="s">
        <v>118</v>
      </c>
      <c r="E470" s="122" t="s">
        <v>788</v>
      </c>
      <c r="F470" s="123" t="s">
        <v>789</v>
      </c>
      <c r="G470" s="124" t="s">
        <v>214</v>
      </c>
      <c r="H470" s="125">
        <v>1</v>
      </c>
      <c r="I470" s="126"/>
      <c r="J470" s="126">
        <f>ROUND(I470*H470,2)</f>
        <v>0</v>
      </c>
      <c r="K470" s="123" t="s">
        <v>122</v>
      </c>
      <c r="L470" s="26"/>
      <c r="M470" s="127" t="s">
        <v>1</v>
      </c>
      <c r="N470" s="128" t="s">
        <v>37</v>
      </c>
      <c r="O470" s="129">
        <v>6.0000000000000001E-3</v>
      </c>
      <c r="P470" s="129">
        <f>O470*H470</f>
        <v>6.0000000000000001E-3</v>
      </c>
      <c r="Q470" s="129">
        <v>0</v>
      </c>
      <c r="R470" s="129">
        <f>Q470*H470</f>
        <v>0</v>
      </c>
      <c r="S470" s="129">
        <v>0</v>
      </c>
      <c r="T470" s="130">
        <f>S470*H470</f>
        <v>0</v>
      </c>
      <c r="AR470" s="131" t="s">
        <v>123</v>
      </c>
      <c r="AT470" s="131" t="s">
        <v>118</v>
      </c>
      <c r="AU470" s="131" t="s">
        <v>79</v>
      </c>
      <c r="AY470" s="14" t="s">
        <v>116</v>
      </c>
      <c r="BE470" s="132">
        <f>IF(N470="základní",J470,0)</f>
        <v>0</v>
      </c>
      <c r="BF470" s="132">
        <f>IF(N470="snížená",J470,0)</f>
        <v>0</v>
      </c>
      <c r="BG470" s="132">
        <f>IF(N470="zákl. přenesená",J470,0)</f>
        <v>0</v>
      </c>
      <c r="BH470" s="132">
        <f>IF(N470="sníž. přenesená",J470,0)</f>
        <v>0</v>
      </c>
      <c r="BI470" s="132">
        <f>IF(N470="nulová",J470,0)</f>
        <v>0</v>
      </c>
      <c r="BJ470" s="14" t="s">
        <v>77</v>
      </c>
      <c r="BK470" s="132">
        <f>ROUND(I470*H470,2)</f>
        <v>0</v>
      </c>
      <c r="BL470" s="14" t="s">
        <v>123</v>
      </c>
      <c r="BM470" s="131" t="s">
        <v>790</v>
      </c>
    </row>
    <row r="471" spans="2:65" s="1" customFormat="1" ht="48.75" x14ac:dyDescent="0.2">
      <c r="B471" s="26"/>
      <c r="D471" s="133" t="s">
        <v>125</v>
      </c>
      <c r="F471" s="134" t="s">
        <v>791</v>
      </c>
      <c r="L471" s="26"/>
      <c r="M471" s="135"/>
      <c r="T471" s="50"/>
      <c r="AT471" s="14" t="s">
        <v>125</v>
      </c>
      <c r="AU471" s="14" t="s">
        <v>79</v>
      </c>
    </row>
    <row r="472" spans="2:65" s="1" customFormat="1" x14ac:dyDescent="0.2">
      <c r="B472" s="26"/>
      <c r="D472" s="136" t="s">
        <v>127</v>
      </c>
      <c r="F472" s="137" t="s">
        <v>792</v>
      </c>
      <c r="L472" s="26"/>
      <c r="M472" s="135"/>
      <c r="T472" s="50"/>
      <c r="AT472" s="14" t="s">
        <v>127</v>
      </c>
      <c r="AU472" s="14" t="s">
        <v>79</v>
      </c>
    </row>
    <row r="473" spans="2:65" s="1" customFormat="1" ht="24.2" customHeight="1" x14ac:dyDescent="0.2">
      <c r="B473" s="120"/>
      <c r="C473" s="121" t="s">
        <v>793</v>
      </c>
      <c r="D473" s="121" t="s">
        <v>118</v>
      </c>
      <c r="E473" s="122" t="s">
        <v>794</v>
      </c>
      <c r="F473" s="123" t="s">
        <v>795</v>
      </c>
      <c r="G473" s="124" t="s">
        <v>214</v>
      </c>
      <c r="H473" s="125">
        <v>1</v>
      </c>
      <c r="I473" s="126"/>
      <c r="J473" s="126">
        <f>ROUND(I473*H473,2)</f>
        <v>0</v>
      </c>
      <c r="K473" s="123" t="s">
        <v>122</v>
      </c>
      <c r="L473" s="26"/>
      <c r="M473" s="127" t="s">
        <v>1</v>
      </c>
      <c r="N473" s="128" t="s">
        <v>37</v>
      </c>
      <c r="O473" s="129">
        <v>1.468</v>
      </c>
      <c r="P473" s="129">
        <f>O473*H473</f>
        <v>1.468</v>
      </c>
      <c r="Q473" s="129">
        <v>0</v>
      </c>
      <c r="R473" s="129">
        <f>Q473*H473</f>
        <v>0</v>
      </c>
      <c r="S473" s="129">
        <v>0</v>
      </c>
      <c r="T473" s="130">
        <f>S473*H473</f>
        <v>0</v>
      </c>
      <c r="AR473" s="131" t="s">
        <v>123</v>
      </c>
      <c r="AT473" s="131" t="s">
        <v>118</v>
      </c>
      <c r="AU473" s="131" t="s">
        <v>79</v>
      </c>
      <c r="AY473" s="14" t="s">
        <v>116</v>
      </c>
      <c r="BE473" s="132">
        <f>IF(N473="základní",J473,0)</f>
        <v>0</v>
      </c>
      <c r="BF473" s="132">
        <f>IF(N473="snížená",J473,0)</f>
        <v>0</v>
      </c>
      <c r="BG473" s="132">
        <f>IF(N473="zákl. přenesená",J473,0)</f>
        <v>0</v>
      </c>
      <c r="BH473" s="132">
        <f>IF(N473="sníž. přenesená",J473,0)</f>
        <v>0</v>
      </c>
      <c r="BI473" s="132">
        <f>IF(N473="nulová",J473,0)</f>
        <v>0</v>
      </c>
      <c r="BJ473" s="14" t="s">
        <v>77</v>
      </c>
      <c r="BK473" s="132">
        <f>ROUND(I473*H473,2)</f>
        <v>0</v>
      </c>
      <c r="BL473" s="14" t="s">
        <v>123</v>
      </c>
      <c r="BM473" s="131" t="s">
        <v>796</v>
      </c>
    </row>
    <row r="474" spans="2:65" s="1" customFormat="1" ht="19.5" x14ac:dyDescent="0.2">
      <c r="B474" s="26"/>
      <c r="D474" s="133" t="s">
        <v>125</v>
      </c>
      <c r="F474" s="134" t="s">
        <v>797</v>
      </c>
      <c r="L474" s="26"/>
      <c r="M474" s="135"/>
      <c r="T474" s="50"/>
      <c r="AT474" s="14" t="s">
        <v>125</v>
      </c>
      <c r="AU474" s="14" t="s">
        <v>79</v>
      </c>
    </row>
    <row r="475" spans="2:65" s="1" customFormat="1" x14ac:dyDescent="0.2">
      <c r="B475" s="26"/>
      <c r="D475" s="136" t="s">
        <v>127</v>
      </c>
      <c r="F475" s="137" t="s">
        <v>798</v>
      </c>
      <c r="L475" s="26"/>
      <c r="M475" s="135"/>
      <c r="T475" s="50"/>
      <c r="AT475" s="14" t="s">
        <v>127</v>
      </c>
      <c r="AU475" s="14" t="s">
        <v>79</v>
      </c>
    </row>
    <row r="476" spans="2:65" s="1" customFormat="1" ht="24.2" customHeight="1" x14ac:dyDescent="0.2">
      <c r="B476" s="120"/>
      <c r="C476" s="121" t="s">
        <v>799</v>
      </c>
      <c r="D476" s="121" t="s">
        <v>118</v>
      </c>
      <c r="E476" s="122" t="s">
        <v>800</v>
      </c>
      <c r="F476" s="123" t="s">
        <v>801</v>
      </c>
      <c r="G476" s="124" t="s">
        <v>214</v>
      </c>
      <c r="H476" s="125">
        <v>1</v>
      </c>
      <c r="I476" s="126"/>
      <c r="J476" s="126">
        <f>ROUND(I476*H476,2)</f>
        <v>0</v>
      </c>
      <c r="K476" s="123" t="s">
        <v>122</v>
      </c>
      <c r="L476" s="26"/>
      <c r="M476" s="127" t="s">
        <v>1</v>
      </c>
      <c r="N476" s="128" t="s">
        <v>37</v>
      </c>
      <c r="O476" s="129">
        <v>1.8340000000000001</v>
      </c>
      <c r="P476" s="129">
        <f>O476*H476</f>
        <v>1.8340000000000001</v>
      </c>
      <c r="Q476" s="129">
        <v>0</v>
      </c>
      <c r="R476" s="129">
        <f>Q476*H476</f>
        <v>0</v>
      </c>
      <c r="S476" s="129">
        <v>0</v>
      </c>
      <c r="T476" s="130">
        <f>S476*H476</f>
        <v>0</v>
      </c>
      <c r="AR476" s="131" t="s">
        <v>123</v>
      </c>
      <c r="AT476" s="131" t="s">
        <v>118</v>
      </c>
      <c r="AU476" s="131" t="s">
        <v>79</v>
      </c>
      <c r="AY476" s="14" t="s">
        <v>116</v>
      </c>
      <c r="BE476" s="132">
        <f>IF(N476="základní",J476,0)</f>
        <v>0</v>
      </c>
      <c r="BF476" s="132">
        <f>IF(N476="snížená",J476,0)</f>
        <v>0</v>
      </c>
      <c r="BG476" s="132">
        <f>IF(N476="zákl. přenesená",J476,0)</f>
        <v>0</v>
      </c>
      <c r="BH476" s="132">
        <f>IF(N476="sníž. přenesená",J476,0)</f>
        <v>0</v>
      </c>
      <c r="BI476" s="132">
        <f>IF(N476="nulová",J476,0)</f>
        <v>0</v>
      </c>
      <c r="BJ476" s="14" t="s">
        <v>77</v>
      </c>
      <c r="BK476" s="132">
        <f>ROUND(I476*H476,2)</f>
        <v>0</v>
      </c>
      <c r="BL476" s="14" t="s">
        <v>123</v>
      </c>
      <c r="BM476" s="131" t="s">
        <v>802</v>
      </c>
    </row>
    <row r="477" spans="2:65" s="1" customFormat="1" ht="19.5" x14ac:dyDescent="0.2">
      <c r="B477" s="26"/>
      <c r="D477" s="133" t="s">
        <v>125</v>
      </c>
      <c r="F477" s="134" t="s">
        <v>803</v>
      </c>
      <c r="L477" s="26"/>
      <c r="M477" s="135"/>
      <c r="T477" s="50"/>
      <c r="AT477" s="14" t="s">
        <v>125</v>
      </c>
      <c r="AU477" s="14" t="s">
        <v>79</v>
      </c>
    </row>
    <row r="478" spans="2:65" s="1" customFormat="1" x14ac:dyDescent="0.2">
      <c r="B478" s="26"/>
      <c r="D478" s="136" t="s">
        <v>127</v>
      </c>
      <c r="F478" s="137" t="s">
        <v>804</v>
      </c>
      <c r="L478" s="26"/>
      <c r="M478" s="135"/>
      <c r="T478" s="50"/>
      <c r="AT478" s="14" t="s">
        <v>127</v>
      </c>
      <c r="AU478" s="14" t="s">
        <v>79</v>
      </c>
    </row>
    <row r="479" spans="2:65" s="1" customFormat="1" ht="24.2" customHeight="1" x14ac:dyDescent="0.2">
      <c r="B479" s="120"/>
      <c r="C479" s="121" t="s">
        <v>805</v>
      </c>
      <c r="D479" s="121" t="s">
        <v>118</v>
      </c>
      <c r="E479" s="122" t="s">
        <v>806</v>
      </c>
      <c r="F479" s="123" t="s">
        <v>807</v>
      </c>
      <c r="G479" s="124" t="s">
        <v>214</v>
      </c>
      <c r="H479" s="125">
        <v>1</v>
      </c>
      <c r="I479" s="126"/>
      <c r="J479" s="126">
        <f>ROUND(I479*H479,2)</f>
        <v>0</v>
      </c>
      <c r="K479" s="123" t="s">
        <v>122</v>
      </c>
      <c r="L479" s="26"/>
      <c r="M479" s="127" t="s">
        <v>1</v>
      </c>
      <c r="N479" s="128" t="s">
        <v>37</v>
      </c>
      <c r="O479" s="129">
        <v>1.073</v>
      </c>
      <c r="P479" s="129">
        <f>O479*H479</f>
        <v>1.073</v>
      </c>
      <c r="Q479" s="129">
        <v>0</v>
      </c>
      <c r="R479" s="129">
        <f>Q479*H479</f>
        <v>0</v>
      </c>
      <c r="S479" s="129">
        <v>0</v>
      </c>
      <c r="T479" s="130">
        <f>S479*H479</f>
        <v>0</v>
      </c>
      <c r="AR479" s="131" t="s">
        <v>123</v>
      </c>
      <c r="AT479" s="131" t="s">
        <v>118</v>
      </c>
      <c r="AU479" s="131" t="s">
        <v>79</v>
      </c>
      <c r="AY479" s="14" t="s">
        <v>116</v>
      </c>
      <c r="BE479" s="132">
        <f>IF(N479="základní",J479,0)</f>
        <v>0</v>
      </c>
      <c r="BF479" s="132">
        <f>IF(N479="snížená",J479,0)</f>
        <v>0</v>
      </c>
      <c r="BG479" s="132">
        <f>IF(N479="zákl. přenesená",J479,0)</f>
        <v>0</v>
      </c>
      <c r="BH479" s="132">
        <f>IF(N479="sníž. přenesená",J479,0)</f>
        <v>0</v>
      </c>
      <c r="BI479" s="132">
        <f>IF(N479="nulová",J479,0)</f>
        <v>0</v>
      </c>
      <c r="BJ479" s="14" t="s">
        <v>77</v>
      </c>
      <c r="BK479" s="132">
        <f>ROUND(I479*H479,2)</f>
        <v>0</v>
      </c>
      <c r="BL479" s="14" t="s">
        <v>123</v>
      </c>
      <c r="BM479" s="131" t="s">
        <v>808</v>
      </c>
    </row>
    <row r="480" spans="2:65" s="1" customFormat="1" ht="29.25" x14ac:dyDescent="0.2">
      <c r="B480" s="26"/>
      <c r="D480" s="133" t="s">
        <v>125</v>
      </c>
      <c r="F480" s="134" t="s">
        <v>809</v>
      </c>
      <c r="L480" s="26"/>
      <c r="M480" s="135"/>
      <c r="T480" s="50"/>
      <c r="AT480" s="14" t="s">
        <v>125</v>
      </c>
      <c r="AU480" s="14" t="s">
        <v>79</v>
      </c>
    </row>
    <row r="481" spans="2:65" s="1" customFormat="1" x14ac:dyDescent="0.2">
      <c r="B481" s="26"/>
      <c r="D481" s="136" t="s">
        <v>127</v>
      </c>
      <c r="F481" s="137" t="s">
        <v>810</v>
      </c>
      <c r="L481" s="26"/>
      <c r="M481" s="135"/>
      <c r="T481" s="50"/>
      <c r="AT481" s="14" t="s">
        <v>127</v>
      </c>
      <c r="AU481" s="14" t="s">
        <v>79</v>
      </c>
    </row>
    <row r="482" spans="2:65" s="1" customFormat="1" ht="24.2" customHeight="1" x14ac:dyDescent="0.2">
      <c r="B482" s="120"/>
      <c r="C482" s="121" t="s">
        <v>811</v>
      </c>
      <c r="D482" s="121" t="s">
        <v>118</v>
      </c>
      <c r="E482" s="122" t="s">
        <v>812</v>
      </c>
      <c r="F482" s="123" t="s">
        <v>813</v>
      </c>
      <c r="G482" s="124" t="s">
        <v>214</v>
      </c>
      <c r="H482" s="125">
        <v>1</v>
      </c>
      <c r="I482" s="126"/>
      <c r="J482" s="126">
        <f>ROUND(I482*H482,2)</f>
        <v>0</v>
      </c>
      <c r="K482" s="123" t="s">
        <v>122</v>
      </c>
      <c r="L482" s="26"/>
      <c r="M482" s="127" t="s">
        <v>1</v>
      </c>
      <c r="N482" s="128" t="s">
        <v>37</v>
      </c>
      <c r="O482" s="129">
        <v>1.177</v>
      </c>
      <c r="P482" s="129">
        <f>O482*H482</f>
        <v>1.177</v>
      </c>
      <c r="Q482" s="129">
        <v>0</v>
      </c>
      <c r="R482" s="129">
        <f>Q482*H482</f>
        <v>0</v>
      </c>
      <c r="S482" s="129">
        <v>0</v>
      </c>
      <c r="T482" s="130">
        <f>S482*H482</f>
        <v>0</v>
      </c>
      <c r="AR482" s="131" t="s">
        <v>123</v>
      </c>
      <c r="AT482" s="131" t="s">
        <v>118</v>
      </c>
      <c r="AU482" s="131" t="s">
        <v>79</v>
      </c>
      <c r="AY482" s="14" t="s">
        <v>116</v>
      </c>
      <c r="BE482" s="132">
        <f>IF(N482="základní",J482,0)</f>
        <v>0</v>
      </c>
      <c r="BF482" s="132">
        <f>IF(N482="snížená",J482,0)</f>
        <v>0</v>
      </c>
      <c r="BG482" s="132">
        <f>IF(N482="zákl. přenesená",J482,0)</f>
        <v>0</v>
      </c>
      <c r="BH482" s="132">
        <f>IF(N482="sníž. přenesená",J482,0)</f>
        <v>0</v>
      </c>
      <c r="BI482" s="132">
        <f>IF(N482="nulová",J482,0)</f>
        <v>0</v>
      </c>
      <c r="BJ482" s="14" t="s">
        <v>77</v>
      </c>
      <c r="BK482" s="132">
        <f>ROUND(I482*H482,2)</f>
        <v>0</v>
      </c>
      <c r="BL482" s="14" t="s">
        <v>123</v>
      </c>
      <c r="BM482" s="131" t="s">
        <v>814</v>
      </c>
    </row>
    <row r="483" spans="2:65" s="1" customFormat="1" ht="29.25" x14ac:dyDescent="0.2">
      <c r="B483" s="26"/>
      <c r="D483" s="133" t="s">
        <v>125</v>
      </c>
      <c r="F483" s="134" t="s">
        <v>815</v>
      </c>
      <c r="L483" s="26"/>
      <c r="M483" s="135"/>
      <c r="T483" s="50"/>
      <c r="AT483" s="14" t="s">
        <v>125</v>
      </c>
      <c r="AU483" s="14" t="s">
        <v>79</v>
      </c>
    </row>
    <row r="484" spans="2:65" s="1" customFormat="1" x14ac:dyDescent="0.2">
      <c r="B484" s="26"/>
      <c r="D484" s="136" t="s">
        <v>127</v>
      </c>
      <c r="F484" s="137" t="s">
        <v>816</v>
      </c>
      <c r="L484" s="26"/>
      <c r="M484" s="135"/>
      <c r="T484" s="50"/>
      <c r="AT484" s="14" t="s">
        <v>127</v>
      </c>
      <c r="AU484" s="14" t="s">
        <v>79</v>
      </c>
    </row>
    <row r="485" spans="2:65" s="1" customFormat="1" ht="24.2" customHeight="1" x14ac:dyDescent="0.2">
      <c r="B485" s="120"/>
      <c r="C485" s="121" t="s">
        <v>817</v>
      </c>
      <c r="D485" s="121" t="s">
        <v>118</v>
      </c>
      <c r="E485" s="122" t="s">
        <v>818</v>
      </c>
      <c r="F485" s="123" t="s">
        <v>819</v>
      </c>
      <c r="G485" s="124" t="s">
        <v>214</v>
      </c>
      <c r="H485" s="125">
        <v>1</v>
      </c>
      <c r="I485" s="126"/>
      <c r="J485" s="126">
        <f>ROUND(I485*H485,2)</f>
        <v>0</v>
      </c>
      <c r="K485" s="123" t="s">
        <v>122</v>
      </c>
      <c r="L485" s="26"/>
      <c r="M485" s="127" t="s">
        <v>1</v>
      </c>
      <c r="N485" s="128" t="s">
        <v>37</v>
      </c>
      <c r="O485" s="129">
        <v>0.25600000000000001</v>
      </c>
      <c r="P485" s="129">
        <f>O485*H485</f>
        <v>0.25600000000000001</v>
      </c>
      <c r="Q485" s="129">
        <v>0</v>
      </c>
      <c r="R485" s="129">
        <f>Q485*H485</f>
        <v>0</v>
      </c>
      <c r="S485" s="129">
        <v>0</v>
      </c>
      <c r="T485" s="130">
        <f>S485*H485</f>
        <v>0</v>
      </c>
      <c r="AR485" s="131" t="s">
        <v>123</v>
      </c>
      <c r="AT485" s="131" t="s">
        <v>118</v>
      </c>
      <c r="AU485" s="131" t="s">
        <v>79</v>
      </c>
      <c r="AY485" s="14" t="s">
        <v>116</v>
      </c>
      <c r="BE485" s="132">
        <f>IF(N485="základní",J485,0)</f>
        <v>0</v>
      </c>
      <c r="BF485" s="132">
        <f>IF(N485="snížená",J485,0)</f>
        <v>0</v>
      </c>
      <c r="BG485" s="132">
        <f>IF(N485="zákl. přenesená",J485,0)</f>
        <v>0</v>
      </c>
      <c r="BH485" s="132">
        <f>IF(N485="sníž. přenesená",J485,0)</f>
        <v>0</v>
      </c>
      <c r="BI485" s="132">
        <f>IF(N485="nulová",J485,0)</f>
        <v>0</v>
      </c>
      <c r="BJ485" s="14" t="s">
        <v>77</v>
      </c>
      <c r="BK485" s="132">
        <f>ROUND(I485*H485,2)</f>
        <v>0</v>
      </c>
      <c r="BL485" s="14" t="s">
        <v>123</v>
      </c>
      <c r="BM485" s="131" t="s">
        <v>820</v>
      </c>
    </row>
    <row r="486" spans="2:65" s="1" customFormat="1" ht="29.25" x14ac:dyDescent="0.2">
      <c r="B486" s="26"/>
      <c r="D486" s="133" t="s">
        <v>125</v>
      </c>
      <c r="F486" s="134" t="s">
        <v>821</v>
      </c>
      <c r="L486" s="26"/>
      <c r="M486" s="135"/>
      <c r="T486" s="50"/>
      <c r="AT486" s="14" t="s">
        <v>125</v>
      </c>
      <c r="AU486" s="14" t="s">
        <v>79</v>
      </c>
    </row>
    <row r="487" spans="2:65" s="1" customFormat="1" x14ac:dyDescent="0.2">
      <c r="B487" s="26"/>
      <c r="D487" s="136" t="s">
        <v>127</v>
      </c>
      <c r="F487" s="137" t="s">
        <v>822</v>
      </c>
      <c r="L487" s="26"/>
      <c r="M487" s="135"/>
      <c r="T487" s="50"/>
      <c r="AT487" s="14" t="s">
        <v>127</v>
      </c>
      <c r="AU487" s="14" t="s">
        <v>79</v>
      </c>
    </row>
    <row r="488" spans="2:65" s="1" customFormat="1" ht="24.2" customHeight="1" x14ac:dyDescent="0.2">
      <c r="B488" s="120"/>
      <c r="C488" s="121" t="s">
        <v>823</v>
      </c>
      <c r="D488" s="121" t="s">
        <v>118</v>
      </c>
      <c r="E488" s="122" t="s">
        <v>824</v>
      </c>
      <c r="F488" s="123" t="s">
        <v>825</v>
      </c>
      <c r="G488" s="124" t="s">
        <v>214</v>
      </c>
      <c r="H488" s="125">
        <v>1</v>
      </c>
      <c r="I488" s="126"/>
      <c r="J488" s="126">
        <f>ROUND(I488*H488,2)</f>
        <v>0</v>
      </c>
      <c r="K488" s="123" t="s">
        <v>122</v>
      </c>
      <c r="L488" s="26"/>
      <c r="M488" s="127" t="s">
        <v>1</v>
      </c>
      <c r="N488" s="128" t="s">
        <v>37</v>
      </c>
      <c r="O488" s="129">
        <v>0.32</v>
      </c>
      <c r="P488" s="129">
        <f>O488*H488</f>
        <v>0.32</v>
      </c>
      <c r="Q488" s="129">
        <v>0</v>
      </c>
      <c r="R488" s="129">
        <f>Q488*H488</f>
        <v>0</v>
      </c>
      <c r="S488" s="129">
        <v>0</v>
      </c>
      <c r="T488" s="130">
        <f>S488*H488</f>
        <v>0</v>
      </c>
      <c r="AR488" s="131" t="s">
        <v>123</v>
      </c>
      <c r="AT488" s="131" t="s">
        <v>118</v>
      </c>
      <c r="AU488" s="131" t="s">
        <v>79</v>
      </c>
      <c r="AY488" s="14" t="s">
        <v>116</v>
      </c>
      <c r="BE488" s="132">
        <f>IF(N488="základní",J488,0)</f>
        <v>0</v>
      </c>
      <c r="BF488" s="132">
        <f>IF(N488="snížená",J488,0)</f>
        <v>0</v>
      </c>
      <c r="BG488" s="132">
        <f>IF(N488="zákl. přenesená",J488,0)</f>
        <v>0</v>
      </c>
      <c r="BH488" s="132">
        <f>IF(N488="sníž. přenesená",J488,0)</f>
        <v>0</v>
      </c>
      <c r="BI488" s="132">
        <f>IF(N488="nulová",J488,0)</f>
        <v>0</v>
      </c>
      <c r="BJ488" s="14" t="s">
        <v>77</v>
      </c>
      <c r="BK488" s="132">
        <f>ROUND(I488*H488,2)</f>
        <v>0</v>
      </c>
      <c r="BL488" s="14" t="s">
        <v>123</v>
      </c>
      <c r="BM488" s="131" t="s">
        <v>826</v>
      </c>
    </row>
    <row r="489" spans="2:65" s="1" customFormat="1" ht="29.25" x14ac:dyDescent="0.2">
      <c r="B489" s="26"/>
      <c r="D489" s="133" t="s">
        <v>125</v>
      </c>
      <c r="F489" s="134" t="s">
        <v>827</v>
      </c>
      <c r="L489" s="26"/>
      <c r="M489" s="135"/>
      <c r="T489" s="50"/>
      <c r="AT489" s="14" t="s">
        <v>125</v>
      </c>
      <c r="AU489" s="14" t="s">
        <v>79</v>
      </c>
    </row>
    <row r="490" spans="2:65" s="1" customFormat="1" x14ac:dyDescent="0.2">
      <c r="B490" s="26"/>
      <c r="D490" s="136" t="s">
        <v>127</v>
      </c>
      <c r="F490" s="137" t="s">
        <v>828</v>
      </c>
      <c r="L490" s="26"/>
      <c r="M490" s="135"/>
      <c r="T490" s="50"/>
      <c r="AT490" s="14" t="s">
        <v>127</v>
      </c>
      <c r="AU490" s="14" t="s">
        <v>79</v>
      </c>
    </row>
    <row r="491" spans="2:65" s="1" customFormat="1" ht="24.2" customHeight="1" x14ac:dyDescent="0.2">
      <c r="B491" s="120"/>
      <c r="C491" s="121" t="s">
        <v>829</v>
      </c>
      <c r="D491" s="121" t="s">
        <v>118</v>
      </c>
      <c r="E491" s="122" t="s">
        <v>830</v>
      </c>
      <c r="F491" s="123" t="s">
        <v>831</v>
      </c>
      <c r="G491" s="124" t="s">
        <v>214</v>
      </c>
      <c r="H491" s="125">
        <v>1</v>
      </c>
      <c r="I491" s="126"/>
      <c r="J491" s="126">
        <f>ROUND(I491*H491,2)</f>
        <v>0</v>
      </c>
      <c r="K491" s="123" t="s">
        <v>122</v>
      </c>
      <c r="L491" s="26"/>
      <c r="M491" s="127" t="s">
        <v>1</v>
      </c>
      <c r="N491" s="128" t="s">
        <v>37</v>
      </c>
      <c r="O491" s="129">
        <v>9.6000000000000002E-2</v>
      </c>
      <c r="P491" s="129">
        <f>O491*H491</f>
        <v>9.6000000000000002E-2</v>
      </c>
      <c r="Q491" s="129">
        <v>0</v>
      </c>
      <c r="R491" s="129">
        <f>Q491*H491</f>
        <v>0</v>
      </c>
      <c r="S491" s="129">
        <v>0</v>
      </c>
      <c r="T491" s="130">
        <f>S491*H491</f>
        <v>0</v>
      </c>
      <c r="AR491" s="131" t="s">
        <v>123</v>
      </c>
      <c r="AT491" s="131" t="s">
        <v>118</v>
      </c>
      <c r="AU491" s="131" t="s">
        <v>79</v>
      </c>
      <c r="AY491" s="14" t="s">
        <v>116</v>
      </c>
      <c r="BE491" s="132">
        <f>IF(N491="základní",J491,0)</f>
        <v>0</v>
      </c>
      <c r="BF491" s="132">
        <f>IF(N491="snížená",J491,0)</f>
        <v>0</v>
      </c>
      <c r="BG491" s="132">
        <f>IF(N491="zákl. přenesená",J491,0)</f>
        <v>0</v>
      </c>
      <c r="BH491" s="132">
        <f>IF(N491="sníž. přenesená",J491,0)</f>
        <v>0</v>
      </c>
      <c r="BI491" s="132">
        <f>IF(N491="nulová",J491,0)</f>
        <v>0</v>
      </c>
      <c r="BJ491" s="14" t="s">
        <v>77</v>
      </c>
      <c r="BK491" s="132">
        <f>ROUND(I491*H491,2)</f>
        <v>0</v>
      </c>
      <c r="BL491" s="14" t="s">
        <v>123</v>
      </c>
      <c r="BM491" s="131" t="s">
        <v>832</v>
      </c>
    </row>
    <row r="492" spans="2:65" s="1" customFormat="1" ht="29.25" x14ac:dyDescent="0.2">
      <c r="B492" s="26"/>
      <c r="D492" s="133" t="s">
        <v>125</v>
      </c>
      <c r="F492" s="134" t="s">
        <v>833</v>
      </c>
      <c r="L492" s="26"/>
      <c r="M492" s="135"/>
      <c r="T492" s="50"/>
      <c r="AT492" s="14" t="s">
        <v>125</v>
      </c>
      <c r="AU492" s="14" t="s">
        <v>79</v>
      </c>
    </row>
    <row r="493" spans="2:65" s="1" customFormat="1" x14ac:dyDescent="0.2">
      <c r="B493" s="26"/>
      <c r="D493" s="136" t="s">
        <v>127</v>
      </c>
      <c r="F493" s="137" t="s">
        <v>834</v>
      </c>
      <c r="L493" s="26"/>
      <c r="M493" s="135"/>
      <c r="T493" s="50"/>
      <c r="AT493" s="14" t="s">
        <v>127</v>
      </c>
      <c r="AU493" s="14" t="s">
        <v>79</v>
      </c>
    </row>
    <row r="494" spans="2:65" s="1" customFormat="1" ht="24.2" customHeight="1" x14ac:dyDescent="0.2">
      <c r="B494" s="120"/>
      <c r="C494" s="121" t="s">
        <v>835</v>
      </c>
      <c r="D494" s="121" t="s">
        <v>118</v>
      </c>
      <c r="E494" s="122" t="s">
        <v>836</v>
      </c>
      <c r="F494" s="123" t="s">
        <v>837</v>
      </c>
      <c r="G494" s="124" t="s">
        <v>214</v>
      </c>
      <c r="H494" s="125">
        <v>1</v>
      </c>
      <c r="I494" s="126"/>
      <c r="J494" s="126">
        <f>ROUND(I494*H494,2)</f>
        <v>0</v>
      </c>
      <c r="K494" s="123" t="s">
        <v>122</v>
      </c>
      <c r="L494" s="26"/>
      <c r="M494" s="127" t="s">
        <v>1</v>
      </c>
      <c r="N494" s="128" t="s">
        <v>37</v>
      </c>
      <c r="O494" s="129">
        <v>0.11899999999999999</v>
      </c>
      <c r="P494" s="129">
        <f>O494*H494</f>
        <v>0.11899999999999999</v>
      </c>
      <c r="Q494" s="129">
        <v>0</v>
      </c>
      <c r="R494" s="129">
        <f>Q494*H494</f>
        <v>0</v>
      </c>
      <c r="S494" s="129">
        <v>0</v>
      </c>
      <c r="T494" s="130">
        <f>S494*H494</f>
        <v>0</v>
      </c>
      <c r="AR494" s="131" t="s">
        <v>123</v>
      </c>
      <c r="AT494" s="131" t="s">
        <v>118</v>
      </c>
      <c r="AU494" s="131" t="s">
        <v>79</v>
      </c>
      <c r="AY494" s="14" t="s">
        <v>116</v>
      </c>
      <c r="BE494" s="132">
        <f>IF(N494="základní",J494,0)</f>
        <v>0</v>
      </c>
      <c r="BF494" s="132">
        <f>IF(N494="snížená",J494,0)</f>
        <v>0</v>
      </c>
      <c r="BG494" s="132">
        <f>IF(N494="zákl. přenesená",J494,0)</f>
        <v>0</v>
      </c>
      <c r="BH494" s="132">
        <f>IF(N494="sníž. přenesená",J494,0)</f>
        <v>0</v>
      </c>
      <c r="BI494" s="132">
        <f>IF(N494="nulová",J494,0)</f>
        <v>0</v>
      </c>
      <c r="BJ494" s="14" t="s">
        <v>77</v>
      </c>
      <c r="BK494" s="132">
        <f>ROUND(I494*H494,2)</f>
        <v>0</v>
      </c>
      <c r="BL494" s="14" t="s">
        <v>123</v>
      </c>
      <c r="BM494" s="131" t="s">
        <v>838</v>
      </c>
    </row>
    <row r="495" spans="2:65" s="1" customFormat="1" ht="29.25" x14ac:dyDescent="0.2">
      <c r="B495" s="26"/>
      <c r="D495" s="133" t="s">
        <v>125</v>
      </c>
      <c r="F495" s="134" t="s">
        <v>839</v>
      </c>
      <c r="L495" s="26"/>
      <c r="M495" s="135"/>
      <c r="T495" s="50"/>
      <c r="AT495" s="14" t="s">
        <v>125</v>
      </c>
      <c r="AU495" s="14" t="s">
        <v>79</v>
      </c>
    </row>
    <row r="496" spans="2:65" s="1" customFormat="1" x14ac:dyDescent="0.2">
      <c r="B496" s="26"/>
      <c r="D496" s="136" t="s">
        <v>127</v>
      </c>
      <c r="F496" s="137" t="s">
        <v>840</v>
      </c>
      <c r="L496" s="26"/>
      <c r="M496" s="135"/>
      <c r="T496" s="50"/>
      <c r="AT496" s="14" t="s">
        <v>127</v>
      </c>
      <c r="AU496" s="14" t="s">
        <v>79</v>
      </c>
    </row>
    <row r="497" spans="2:65" s="1" customFormat="1" ht="24.2" customHeight="1" x14ac:dyDescent="0.2">
      <c r="B497" s="120"/>
      <c r="C497" s="121" t="s">
        <v>841</v>
      </c>
      <c r="D497" s="121" t="s">
        <v>118</v>
      </c>
      <c r="E497" s="122" t="s">
        <v>842</v>
      </c>
      <c r="F497" s="123" t="s">
        <v>843</v>
      </c>
      <c r="G497" s="124" t="s">
        <v>214</v>
      </c>
      <c r="H497" s="125">
        <v>1</v>
      </c>
      <c r="I497" s="126"/>
      <c r="J497" s="126">
        <f>ROUND(I497*H497,2)</f>
        <v>0</v>
      </c>
      <c r="K497" s="123" t="s">
        <v>122</v>
      </c>
      <c r="L497" s="26"/>
      <c r="M497" s="127" t="s">
        <v>1</v>
      </c>
      <c r="N497" s="128" t="s">
        <v>37</v>
      </c>
      <c r="O497" s="129">
        <v>0.185</v>
      </c>
      <c r="P497" s="129">
        <f>O497*H497</f>
        <v>0.185</v>
      </c>
      <c r="Q497" s="129">
        <v>0</v>
      </c>
      <c r="R497" s="129">
        <f>Q497*H497</f>
        <v>0</v>
      </c>
      <c r="S497" s="129">
        <v>0</v>
      </c>
      <c r="T497" s="130">
        <f>S497*H497</f>
        <v>0</v>
      </c>
      <c r="AR497" s="131" t="s">
        <v>123</v>
      </c>
      <c r="AT497" s="131" t="s">
        <v>118</v>
      </c>
      <c r="AU497" s="131" t="s">
        <v>79</v>
      </c>
      <c r="AY497" s="14" t="s">
        <v>116</v>
      </c>
      <c r="BE497" s="132">
        <f>IF(N497="základní",J497,0)</f>
        <v>0</v>
      </c>
      <c r="BF497" s="132">
        <f>IF(N497="snížená",J497,0)</f>
        <v>0</v>
      </c>
      <c r="BG497" s="132">
        <f>IF(N497="zákl. přenesená",J497,0)</f>
        <v>0</v>
      </c>
      <c r="BH497" s="132">
        <f>IF(N497="sníž. přenesená",J497,0)</f>
        <v>0</v>
      </c>
      <c r="BI497" s="132">
        <f>IF(N497="nulová",J497,0)</f>
        <v>0</v>
      </c>
      <c r="BJ497" s="14" t="s">
        <v>77</v>
      </c>
      <c r="BK497" s="132">
        <f>ROUND(I497*H497,2)</f>
        <v>0</v>
      </c>
      <c r="BL497" s="14" t="s">
        <v>123</v>
      </c>
      <c r="BM497" s="131" t="s">
        <v>844</v>
      </c>
    </row>
    <row r="498" spans="2:65" s="1" customFormat="1" ht="29.25" x14ac:dyDescent="0.2">
      <c r="B498" s="26"/>
      <c r="D498" s="133" t="s">
        <v>125</v>
      </c>
      <c r="F498" s="134" t="s">
        <v>845</v>
      </c>
      <c r="L498" s="26"/>
      <c r="M498" s="135"/>
      <c r="T498" s="50"/>
      <c r="AT498" s="14" t="s">
        <v>125</v>
      </c>
      <c r="AU498" s="14" t="s">
        <v>79</v>
      </c>
    </row>
    <row r="499" spans="2:65" s="1" customFormat="1" x14ac:dyDescent="0.2">
      <c r="B499" s="26"/>
      <c r="D499" s="136" t="s">
        <v>127</v>
      </c>
      <c r="F499" s="137" t="s">
        <v>846</v>
      </c>
      <c r="L499" s="26"/>
      <c r="M499" s="135"/>
      <c r="T499" s="50"/>
      <c r="AT499" s="14" t="s">
        <v>127</v>
      </c>
      <c r="AU499" s="14" t="s">
        <v>79</v>
      </c>
    </row>
    <row r="500" spans="2:65" s="1" customFormat="1" ht="24.2" customHeight="1" x14ac:dyDescent="0.2">
      <c r="B500" s="120"/>
      <c r="C500" s="121" t="s">
        <v>847</v>
      </c>
      <c r="D500" s="121" t="s">
        <v>118</v>
      </c>
      <c r="E500" s="122" t="s">
        <v>848</v>
      </c>
      <c r="F500" s="123" t="s">
        <v>849</v>
      </c>
      <c r="G500" s="124" t="s">
        <v>214</v>
      </c>
      <c r="H500" s="125">
        <v>1</v>
      </c>
      <c r="I500" s="126"/>
      <c r="J500" s="126">
        <f>ROUND(I500*H500,2)</f>
        <v>0</v>
      </c>
      <c r="K500" s="123" t="s">
        <v>122</v>
      </c>
      <c r="L500" s="26"/>
      <c r="M500" s="127" t="s">
        <v>1</v>
      </c>
      <c r="N500" s="128" t="s">
        <v>37</v>
      </c>
      <c r="O500" s="129">
        <v>0.20399999999999999</v>
      </c>
      <c r="P500" s="129">
        <f>O500*H500</f>
        <v>0.20399999999999999</v>
      </c>
      <c r="Q500" s="129">
        <v>0</v>
      </c>
      <c r="R500" s="129">
        <f>Q500*H500</f>
        <v>0</v>
      </c>
      <c r="S500" s="129">
        <v>0</v>
      </c>
      <c r="T500" s="130">
        <f>S500*H500</f>
        <v>0</v>
      </c>
      <c r="AR500" s="131" t="s">
        <v>123</v>
      </c>
      <c r="AT500" s="131" t="s">
        <v>118</v>
      </c>
      <c r="AU500" s="131" t="s">
        <v>79</v>
      </c>
      <c r="AY500" s="14" t="s">
        <v>116</v>
      </c>
      <c r="BE500" s="132">
        <f>IF(N500="základní",J500,0)</f>
        <v>0</v>
      </c>
      <c r="BF500" s="132">
        <f>IF(N500="snížená",J500,0)</f>
        <v>0</v>
      </c>
      <c r="BG500" s="132">
        <f>IF(N500="zákl. přenesená",J500,0)</f>
        <v>0</v>
      </c>
      <c r="BH500" s="132">
        <f>IF(N500="sníž. přenesená",J500,0)</f>
        <v>0</v>
      </c>
      <c r="BI500" s="132">
        <f>IF(N500="nulová",J500,0)</f>
        <v>0</v>
      </c>
      <c r="BJ500" s="14" t="s">
        <v>77</v>
      </c>
      <c r="BK500" s="132">
        <f>ROUND(I500*H500,2)</f>
        <v>0</v>
      </c>
      <c r="BL500" s="14" t="s">
        <v>123</v>
      </c>
      <c r="BM500" s="131" t="s">
        <v>850</v>
      </c>
    </row>
    <row r="501" spans="2:65" s="1" customFormat="1" ht="29.25" x14ac:dyDescent="0.2">
      <c r="B501" s="26"/>
      <c r="D501" s="133" t="s">
        <v>125</v>
      </c>
      <c r="F501" s="134" t="s">
        <v>851</v>
      </c>
      <c r="L501" s="26"/>
      <c r="M501" s="135"/>
      <c r="T501" s="50"/>
      <c r="AT501" s="14" t="s">
        <v>125</v>
      </c>
      <c r="AU501" s="14" t="s">
        <v>79</v>
      </c>
    </row>
    <row r="502" spans="2:65" s="1" customFormat="1" x14ac:dyDescent="0.2">
      <c r="B502" s="26"/>
      <c r="D502" s="136" t="s">
        <v>127</v>
      </c>
      <c r="F502" s="137" t="s">
        <v>852</v>
      </c>
      <c r="L502" s="26"/>
      <c r="M502" s="135"/>
      <c r="T502" s="50"/>
      <c r="AT502" s="14" t="s">
        <v>127</v>
      </c>
      <c r="AU502" s="14" t="s">
        <v>79</v>
      </c>
    </row>
    <row r="503" spans="2:65" s="1" customFormat="1" ht="24.2" customHeight="1" x14ac:dyDescent="0.2">
      <c r="B503" s="120"/>
      <c r="C503" s="121" t="s">
        <v>853</v>
      </c>
      <c r="D503" s="121" t="s">
        <v>118</v>
      </c>
      <c r="E503" s="122" t="s">
        <v>854</v>
      </c>
      <c r="F503" s="123" t="s">
        <v>855</v>
      </c>
      <c r="G503" s="124" t="s">
        <v>214</v>
      </c>
      <c r="H503" s="125">
        <v>1</v>
      </c>
      <c r="I503" s="126"/>
      <c r="J503" s="126">
        <f>ROUND(I503*H503,2)</f>
        <v>0</v>
      </c>
      <c r="K503" s="123" t="s">
        <v>122</v>
      </c>
      <c r="L503" s="26"/>
      <c r="M503" s="127" t="s">
        <v>1</v>
      </c>
      <c r="N503" s="128" t="s">
        <v>37</v>
      </c>
      <c r="O503" s="129">
        <v>0.75</v>
      </c>
      <c r="P503" s="129">
        <f>O503*H503</f>
        <v>0.75</v>
      </c>
      <c r="Q503" s="129">
        <v>0</v>
      </c>
      <c r="R503" s="129">
        <f>Q503*H503</f>
        <v>0</v>
      </c>
      <c r="S503" s="129">
        <v>0</v>
      </c>
      <c r="T503" s="130">
        <f>S503*H503</f>
        <v>0</v>
      </c>
      <c r="AR503" s="131" t="s">
        <v>123</v>
      </c>
      <c r="AT503" s="131" t="s">
        <v>118</v>
      </c>
      <c r="AU503" s="131" t="s">
        <v>79</v>
      </c>
      <c r="AY503" s="14" t="s">
        <v>116</v>
      </c>
      <c r="BE503" s="132">
        <f>IF(N503="základní",J503,0)</f>
        <v>0</v>
      </c>
      <c r="BF503" s="132">
        <f>IF(N503="snížená",J503,0)</f>
        <v>0</v>
      </c>
      <c r="BG503" s="132">
        <f>IF(N503="zákl. přenesená",J503,0)</f>
        <v>0</v>
      </c>
      <c r="BH503" s="132">
        <f>IF(N503="sníž. přenesená",J503,0)</f>
        <v>0</v>
      </c>
      <c r="BI503" s="132">
        <f>IF(N503="nulová",J503,0)</f>
        <v>0</v>
      </c>
      <c r="BJ503" s="14" t="s">
        <v>77</v>
      </c>
      <c r="BK503" s="132">
        <f>ROUND(I503*H503,2)</f>
        <v>0</v>
      </c>
      <c r="BL503" s="14" t="s">
        <v>123</v>
      </c>
      <c r="BM503" s="131" t="s">
        <v>856</v>
      </c>
    </row>
    <row r="504" spans="2:65" s="1" customFormat="1" ht="29.25" x14ac:dyDescent="0.2">
      <c r="B504" s="26"/>
      <c r="D504" s="133" t="s">
        <v>125</v>
      </c>
      <c r="F504" s="134" t="s">
        <v>857</v>
      </c>
      <c r="L504" s="26"/>
      <c r="M504" s="135"/>
      <c r="T504" s="50"/>
      <c r="AT504" s="14" t="s">
        <v>125</v>
      </c>
      <c r="AU504" s="14" t="s">
        <v>79</v>
      </c>
    </row>
    <row r="505" spans="2:65" s="1" customFormat="1" x14ac:dyDescent="0.2">
      <c r="B505" s="26"/>
      <c r="D505" s="136" t="s">
        <v>127</v>
      </c>
      <c r="F505" s="137" t="s">
        <v>858</v>
      </c>
      <c r="L505" s="26"/>
      <c r="M505" s="135"/>
      <c r="T505" s="50"/>
      <c r="AT505" s="14" t="s">
        <v>127</v>
      </c>
      <c r="AU505" s="14" t="s">
        <v>79</v>
      </c>
    </row>
    <row r="506" spans="2:65" s="1" customFormat="1" ht="24.2" customHeight="1" x14ac:dyDescent="0.2">
      <c r="B506" s="120"/>
      <c r="C506" s="121" t="s">
        <v>859</v>
      </c>
      <c r="D506" s="121" t="s">
        <v>118</v>
      </c>
      <c r="E506" s="122" t="s">
        <v>860</v>
      </c>
      <c r="F506" s="123" t="s">
        <v>861</v>
      </c>
      <c r="G506" s="124" t="s">
        <v>214</v>
      </c>
      <c r="H506" s="125">
        <v>1</v>
      </c>
      <c r="I506" s="126"/>
      <c r="J506" s="126">
        <f>ROUND(I506*H506,2)</f>
        <v>0</v>
      </c>
      <c r="K506" s="123" t="s">
        <v>122</v>
      </c>
      <c r="L506" s="26"/>
      <c r="M506" s="127" t="s">
        <v>1</v>
      </c>
      <c r="N506" s="128" t="s">
        <v>37</v>
      </c>
      <c r="O506" s="129">
        <v>0.81</v>
      </c>
      <c r="P506" s="129">
        <f>O506*H506</f>
        <v>0.81</v>
      </c>
      <c r="Q506" s="129">
        <v>0</v>
      </c>
      <c r="R506" s="129">
        <f>Q506*H506</f>
        <v>0</v>
      </c>
      <c r="S506" s="129">
        <v>0</v>
      </c>
      <c r="T506" s="130">
        <f>S506*H506</f>
        <v>0</v>
      </c>
      <c r="AR506" s="131" t="s">
        <v>123</v>
      </c>
      <c r="AT506" s="131" t="s">
        <v>118</v>
      </c>
      <c r="AU506" s="131" t="s">
        <v>79</v>
      </c>
      <c r="AY506" s="14" t="s">
        <v>116</v>
      </c>
      <c r="BE506" s="132">
        <f>IF(N506="základní",J506,0)</f>
        <v>0</v>
      </c>
      <c r="BF506" s="132">
        <f>IF(N506="snížená",J506,0)</f>
        <v>0</v>
      </c>
      <c r="BG506" s="132">
        <f>IF(N506="zákl. přenesená",J506,0)</f>
        <v>0</v>
      </c>
      <c r="BH506" s="132">
        <f>IF(N506="sníž. přenesená",J506,0)</f>
        <v>0</v>
      </c>
      <c r="BI506" s="132">
        <f>IF(N506="nulová",J506,0)</f>
        <v>0</v>
      </c>
      <c r="BJ506" s="14" t="s">
        <v>77</v>
      </c>
      <c r="BK506" s="132">
        <f>ROUND(I506*H506,2)</f>
        <v>0</v>
      </c>
      <c r="BL506" s="14" t="s">
        <v>123</v>
      </c>
      <c r="BM506" s="131" t="s">
        <v>862</v>
      </c>
    </row>
    <row r="507" spans="2:65" s="1" customFormat="1" ht="29.25" x14ac:dyDescent="0.2">
      <c r="B507" s="26"/>
      <c r="D507" s="133" t="s">
        <v>125</v>
      </c>
      <c r="F507" s="134" t="s">
        <v>863</v>
      </c>
      <c r="L507" s="26"/>
      <c r="M507" s="135"/>
      <c r="T507" s="50"/>
      <c r="AT507" s="14" t="s">
        <v>125</v>
      </c>
      <c r="AU507" s="14" t="s">
        <v>79</v>
      </c>
    </row>
    <row r="508" spans="2:65" s="1" customFormat="1" x14ac:dyDescent="0.2">
      <c r="B508" s="26"/>
      <c r="D508" s="136" t="s">
        <v>127</v>
      </c>
      <c r="F508" s="137" t="s">
        <v>864</v>
      </c>
      <c r="L508" s="26"/>
      <c r="M508" s="135"/>
      <c r="T508" s="50"/>
      <c r="AT508" s="14" t="s">
        <v>127</v>
      </c>
      <c r="AU508" s="14" t="s">
        <v>79</v>
      </c>
    </row>
    <row r="509" spans="2:65" s="1" customFormat="1" ht="24.2" customHeight="1" x14ac:dyDescent="0.2">
      <c r="B509" s="120"/>
      <c r="C509" s="121" t="s">
        <v>865</v>
      </c>
      <c r="D509" s="121" t="s">
        <v>118</v>
      </c>
      <c r="E509" s="122" t="s">
        <v>866</v>
      </c>
      <c r="F509" s="123" t="s">
        <v>867</v>
      </c>
      <c r="G509" s="124" t="s">
        <v>214</v>
      </c>
      <c r="H509" s="125">
        <v>1</v>
      </c>
      <c r="I509" s="126"/>
      <c r="J509" s="126">
        <f>ROUND(I509*H509,2)</f>
        <v>0</v>
      </c>
      <c r="K509" s="123" t="s">
        <v>122</v>
      </c>
      <c r="L509" s="26"/>
      <c r="M509" s="127" t="s">
        <v>1</v>
      </c>
      <c r="N509" s="128" t="s">
        <v>37</v>
      </c>
      <c r="O509" s="129">
        <v>0.69699999999999995</v>
      </c>
      <c r="P509" s="129">
        <f>O509*H509</f>
        <v>0.69699999999999995</v>
      </c>
      <c r="Q509" s="129">
        <v>0</v>
      </c>
      <c r="R509" s="129">
        <f>Q509*H509</f>
        <v>0</v>
      </c>
      <c r="S509" s="129">
        <v>0</v>
      </c>
      <c r="T509" s="130">
        <f>S509*H509</f>
        <v>0</v>
      </c>
      <c r="AR509" s="131" t="s">
        <v>123</v>
      </c>
      <c r="AT509" s="131" t="s">
        <v>118</v>
      </c>
      <c r="AU509" s="131" t="s">
        <v>79</v>
      </c>
      <c r="AY509" s="14" t="s">
        <v>116</v>
      </c>
      <c r="BE509" s="132">
        <f>IF(N509="základní",J509,0)</f>
        <v>0</v>
      </c>
      <c r="BF509" s="132">
        <f>IF(N509="snížená",J509,0)</f>
        <v>0</v>
      </c>
      <c r="BG509" s="132">
        <f>IF(N509="zákl. přenesená",J509,0)</f>
        <v>0</v>
      </c>
      <c r="BH509" s="132">
        <f>IF(N509="sníž. přenesená",J509,0)</f>
        <v>0</v>
      </c>
      <c r="BI509" s="132">
        <f>IF(N509="nulová",J509,0)</f>
        <v>0</v>
      </c>
      <c r="BJ509" s="14" t="s">
        <v>77</v>
      </c>
      <c r="BK509" s="132">
        <f>ROUND(I509*H509,2)</f>
        <v>0</v>
      </c>
      <c r="BL509" s="14" t="s">
        <v>123</v>
      </c>
      <c r="BM509" s="131" t="s">
        <v>868</v>
      </c>
    </row>
    <row r="510" spans="2:65" s="1" customFormat="1" ht="29.25" x14ac:dyDescent="0.2">
      <c r="B510" s="26"/>
      <c r="D510" s="133" t="s">
        <v>125</v>
      </c>
      <c r="F510" s="134" t="s">
        <v>869</v>
      </c>
      <c r="L510" s="26"/>
      <c r="M510" s="135"/>
      <c r="T510" s="50"/>
      <c r="AT510" s="14" t="s">
        <v>125</v>
      </c>
      <c r="AU510" s="14" t="s">
        <v>79</v>
      </c>
    </row>
    <row r="511" spans="2:65" s="1" customFormat="1" x14ac:dyDescent="0.2">
      <c r="B511" s="26"/>
      <c r="D511" s="136" t="s">
        <v>127</v>
      </c>
      <c r="F511" s="137" t="s">
        <v>870</v>
      </c>
      <c r="L511" s="26"/>
      <c r="M511" s="135"/>
      <c r="T511" s="50"/>
      <c r="AT511" s="14" t="s">
        <v>127</v>
      </c>
      <c r="AU511" s="14" t="s">
        <v>79</v>
      </c>
    </row>
    <row r="512" spans="2:65" s="1" customFormat="1" ht="16.5" customHeight="1" x14ac:dyDescent="0.2">
      <c r="B512" s="120"/>
      <c r="C512" s="121" t="s">
        <v>871</v>
      </c>
      <c r="D512" s="121" t="s">
        <v>118</v>
      </c>
      <c r="E512" s="122" t="s">
        <v>872</v>
      </c>
      <c r="F512" s="123" t="s">
        <v>873</v>
      </c>
      <c r="G512" s="124" t="s">
        <v>214</v>
      </c>
      <c r="H512" s="125">
        <v>1</v>
      </c>
      <c r="I512" s="126"/>
      <c r="J512" s="126">
        <f>ROUND(I512*H512,2)</f>
        <v>0</v>
      </c>
      <c r="K512" s="123" t="s">
        <v>122</v>
      </c>
      <c r="L512" s="26"/>
      <c r="M512" s="127" t="s">
        <v>1</v>
      </c>
      <c r="N512" s="128" t="s">
        <v>37</v>
      </c>
      <c r="O512" s="129">
        <v>8.9999999999999993E-3</v>
      </c>
      <c r="P512" s="129">
        <f>O512*H512</f>
        <v>8.9999999999999993E-3</v>
      </c>
      <c r="Q512" s="129">
        <v>0</v>
      </c>
      <c r="R512" s="129">
        <f>Q512*H512</f>
        <v>0</v>
      </c>
      <c r="S512" s="129">
        <v>0</v>
      </c>
      <c r="T512" s="130">
        <f>S512*H512</f>
        <v>0</v>
      </c>
      <c r="AR512" s="131" t="s">
        <v>123</v>
      </c>
      <c r="AT512" s="131" t="s">
        <v>118</v>
      </c>
      <c r="AU512" s="131" t="s">
        <v>79</v>
      </c>
      <c r="AY512" s="14" t="s">
        <v>116</v>
      </c>
      <c r="BE512" s="132">
        <f>IF(N512="základní",J512,0)</f>
        <v>0</v>
      </c>
      <c r="BF512" s="132">
        <f>IF(N512="snížená",J512,0)</f>
        <v>0</v>
      </c>
      <c r="BG512" s="132">
        <f>IF(N512="zákl. přenesená",J512,0)</f>
        <v>0</v>
      </c>
      <c r="BH512" s="132">
        <f>IF(N512="sníž. přenesená",J512,0)</f>
        <v>0</v>
      </c>
      <c r="BI512" s="132">
        <f>IF(N512="nulová",J512,0)</f>
        <v>0</v>
      </c>
      <c r="BJ512" s="14" t="s">
        <v>77</v>
      </c>
      <c r="BK512" s="132">
        <f>ROUND(I512*H512,2)</f>
        <v>0</v>
      </c>
      <c r="BL512" s="14" t="s">
        <v>123</v>
      </c>
      <c r="BM512" s="131" t="s">
        <v>874</v>
      </c>
    </row>
    <row r="513" spans="2:65" s="1" customFormat="1" ht="19.5" x14ac:dyDescent="0.2">
      <c r="B513" s="26"/>
      <c r="D513" s="133" t="s">
        <v>125</v>
      </c>
      <c r="F513" s="134" t="s">
        <v>875</v>
      </c>
      <c r="L513" s="26"/>
      <c r="M513" s="135"/>
      <c r="T513" s="50"/>
      <c r="AT513" s="14" t="s">
        <v>125</v>
      </c>
      <c r="AU513" s="14" t="s">
        <v>79</v>
      </c>
    </row>
    <row r="514" spans="2:65" s="1" customFormat="1" x14ac:dyDescent="0.2">
      <c r="B514" s="26"/>
      <c r="D514" s="136" t="s">
        <v>127</v>
      </c>
      <c r="F514" s="137" t="s">
        <v>876</v>
      </c>
      <c r="L514" s="26"/>
      <c r="M514" s="135"/>
      <c r="T514" s="50"/>
      <c r="AT514" s="14" t="s">
        <v>127</v>
      </c>
      <c r="AU514" s="14" t="s">
        <v>79</v>
      </c>
    </row>
    <row r="515" spans="2:65" s="1" customFormat="1" ht="24.2" customHeight="1" x14ac:dyDescent="0.2">
      <c r="B515" s="120"/>
      <c r="C515" s="121" t="s">
        <v>877</v>
      </c>
      <c r="D515" s="121" t="s">
        <v>118</v>
      </c>
      <c r="E515" s="122" t="s">
        <v>878</v>
      </c>
      <c r="F515" s="123" t="s">
        <v>879</v>
      </c>
      <c r="G515" s="124" t="s">
        <v>214</v>
      </c>
      <c r="H515" s="125">
        <v>1</v>
      </c>
      <c r="I515" s="126"/>
      <c r="J515" s="126">
        <f>ROUND(I515*H515,2)</f>
        <v>0</v>
      </c>
      <c r="K515" s="123" t="s">
        <v>122</v>
      </c>
      <c r="L515" s="26"/>
      <c r="M515" s="127" t="s">
        <v>1</v>
      </c>
      <c r="N515" s="128" t="s">
        <v>37</v>
      </c>
      <c r="O515" s="129">
        <v>0.63200000000000001</v>
      </c>
      <c r="P515" s="129">
        <f>O515*H515</f>
        <v>0.63200000000000001</v>
      </c>
      <c r="Q515" s="129">
        <v>0</v>
      </c>
      <c r="R515" s="129">
        <f>Q515*H515</f>
        <v>0</v>
      </c>
      <c r="S515" s="129">
        <v>0</v>
      </c>
      <c r="T515" s="130">
        <f>S515*H515</f>
        <v>0</v>
      </c>
      <c r="AR515" s="131" t="s">
        <v>123</v>
      </c>
      <c r="AT515" s="131" t="s">
        <v>118</v>
      </c>
      <c r="AU515" s="131" t="s">
        <v>79</v>
      </c>
      <c r="AY515" s="14" t="s">
        <v>116</v>
      </c>
      <c r="BE515" s="132">
        <f>IF(N515="základní",J515,0)</f>
        <v>0</v>
      </c>
      <c r="BF515" s="132">
        <f>IF(N515="snížená",J515,0)</f>
        <v>0</v>
      </c>
      <c r="BG515" s="132">
        <f>IF(N515="zákl. přenesená",J515,0)</f>
        <v>0</v>
      </c>
      <c r="BH515" s="132">
        <f>IF(N515="sníž. přenesená",J515,0)</f>
        <v>0</v>
      </c>
      <c r="BI515" s="132">
        <f>IF(N515="nulová",J515,0)</f>
        <v>0</v>
      </c>
      <c r="BJ515" s="14" t="s">
        <v>77</v>
      </c>
      <c r="BK515" s="132">
        <f>ROUND(I515*H515,2)</f>
        <v>0</v>
      </c>
      <c r="BL515" s="14" t="s">
        <v>123</v>
      </c>
      <c r="BM515" s="131" t="s">
        <v>880</v>
      </c>
    </row>
    <row r="516" spans="2:65" s="1" customFormat="1" ht="29.25" x14ac:dyDescent="0.2">
      <c r="B516" s="26"/>
      <c r="D516" s="133" t="s">
        <v>125</v>
      </c>
      <c r="F516" s="134" t="s">
        <v>881</v>
      </c>
      <c r="L516" s="26"/>
      <c r="M516" s="135"/>
      <c r="T516" s="50"/>
      <c r="AT516" s="14" t="s">
        <v>125</v>
      </c>
      <c r="AU516" s="14" t="s">
        <v>79</v>
      </c>
    </row>
    <row r="517" spans="2:65" s="1" customFormat="1" x14ac:dyDescent="0.2">
      <c r="B517" s="26"/>
      <c r="D517" s="136" t="s">
        <v>127</v>
      </c>
      <c r="F517" s="137" t="s">
        <v>882</v>
      </c>
      <c r="L517" s="26"/>
      <c r="M517" s="135"/>
      <c r="T517" s="50"/>
      <c r="AT517" s="14" t="s">
        <v>127</v>
      </c>
      <c r="AU517" s="14" t="s">
        <v>79</v>
      </c>
    </row>
    <row r="518" spans="2:65" s="1" customFormat="1" ht="21.75" customHeight="1" x14ac:dyDescent="0.2">
      <c r="B518" s="120"/>
      <c r="C518" s="121" t="s">
        <v>883</v>
      </c>
      <c r="D518" s="121" t="s">
        <v>118</v>
      </c>
      <c r="E518" s="122" t="s">
        <v>884</v>
      </c>
      <c r="F518" s="123" t="s">
        <v>885</v>
      </c>
      <c r="G518" s="124" t="s">
        <v>214</v>
      </c>
      <c r="H518" s="125">
        <v>1</v>
      </c>
      <c r="I518" s="126"/>
      <c r="J518" s="126">
        <f>ROUND(I518*H518,2)</f>
        <v>0</v>
      </c>
      <c r="K518" s="123" t="s">
        <v>122</v>
      </c>
      <c r="L518" s="26"/>
      <c r="M518" s="127" t="s">
        <v>1</v>
      </c>
      <c r="N518" s="128" t="s">
        <v>37</v>
      </c>
      <c r="O518" s="129">
        <v>0.85399999999999998</v>
      </c>
      <c r="P518" s="129">
        <f>O518*H518</f>
        <v>0.85399999999999998</v>
      </c>
      <c r="Q518" s="129">
        <v>0</v>
      </c>
      <c r="R518" s="129">
        <f>Q518*H518</f>
        <v>0</v>
      </c>
      <c r="S518" s="129">
        <v>0</v>
      </c>
      <c r="T518" s="130">
        <f>S518*H518</f>
        <v>0</v>
      </c>
      <c r="AR518" s="131" t="s">
        <v>123</v>
      </c>
      <c r="AT518" s="131" t="s">
        <v>118</v>
      </c>
      <c r="AU518" s="131" t="s">
        <v>79</v>
      </c>
      <c r="AY518" s="14" t="s">
        <v>116</v>
      </c>
      <c r="BE518" s="132">
        <f>IF(N518="základní",J518,0)</f>
        <v>0</v>
      </c>
      <c r="BF518" s="132">
        <f>IF(N518="snížená",J518,0)</f>
        <v>0</v>
      </c>
      <c r="BG518" s="132">
        <f>IF(N518="zákl. přenesená",J518,0)</f>
        <v>0</v>
      </c>
      <c r="BH518" s="132">
        <f>IF(N518="sníž. přenesená",J518,0)</f>
        <v>0</v>
      </c>
      <c r="BI518" s="132">
        <f>IF(N518="nulová",J518,0)</f>
        <v>0</v>
      </c>
      <c r="BJ518" s="14" t="s">
        <v>77</v>
      </c>
      <c r="BK518" s="132">
        <f>ROUND(I518*H518,2)</f>
        <v>0</v>
      </c>
      <c r="BL518" s="14" t="s">
        <v>123</v>
      </c>
      <c r="BM518" s="131" t="s">
        <v>886</v>
      </c>
    </row>
    <row r="519" spans="2:65" s="1" customFormat="1" ht="19.5" x14ac:dyDescent="0.2">
      <c r="B519" s="26"/>
      <c r="D519" s="133" t="s">
        <v>125</v>
      </c>
      <c r="F519" s="134" t="s">
        <v>887</v>
      </c>
      <c r="L519" s="26"/>
      <c r="M519" s="135"/>
      <c r="T519" s="50"/>
      <c r="AT519" s="14" t="s">
        <v>125</v>
      </c>
      <c r="AU519" s="14" t="s">
        <v>79</v>
      </c>
    </row>
    <row r="520" spans="2:65" s="1" customFormat="1" x14ac:dyDescent="0.2">
      <c r="B520" s="26"/>
      <c r="D520" s="136" t="s">
        <v>127</v>
      </c>
      <c r="F520" s="137" t="s">
        <v>888</v>
      </c>
      <c r="L520" s="26"/>
      <c r="M520" s="135"/>
      <c r="T520" s="50"/>
      <c r="AT520" s="14" t="s">
        <v>127</v>
      </c>
      <c r="AU520" s="14" t="s">
        <v>79</v>
      </c>
    </row>
    <row r="521" spans="2:65" s="1" customFormat="1" ht="33" customHeight="1" x14ac:dyDescent="0.2">
      <c r="B521" s="120"/>
      <c r="C521" s="121" t="s">
        <v>889</v>
      </c>
      <c r="D521" s="121" t="s">
        <v>118</v>
      </c>
      <c r="E521" s="122" t="s">
        <v>890</v>
      </c>
      <c r="F521" s="123" t="s">
        <v>891</v>
      </c>
      <c r="G521" s="124" t="s">
        <v>214</v>
      </c>
      <c r="H521" s="125">
        <v>1</v>
      </c>
      <c r="I521" s="126"/>
      <c r="J521" s="126">
        <f>ROUND(I521*H521,2)</f>
        <v>0</v>
      </c>
      <c r="K521" s="123" t="s">
        <v>122</v>
      </c>
      <c r="L521" s="26"/>
      <c r="M521" s="127" t="s">
        <v>1</v>
      </c>
      <c r="N521" s="128" t="s">
        <v>37</v>
      </c>
      <c r="O521" s="129">
        <v>2.6909999999999998</v>
      </c>
      <c r="P521" s="129">
        <f>O521*H521</f>
        <v>2.6909999999999998</v>
      </c>
      <c r="Q521" s="129">
        <v>0</v>
      </c>
      <c r="R521" s="129">
        <f>Q521*H521</f>
        <v>0</v>
      </c>
      <c r="S521" s="129">
        <v>0</v>
      </c>
      <c r="T521" s="130">
        <f>S521*H521</f>
        <v>0</v>
      </c>
      <c r="AR521" s="131" t="s">
        <v>123</v>
      </c>
      <c r="AT521" s="131" t="s">
        <v>118</v>
      </c>
      <c r="AU521" s="131" t="s">
        <v>79</v>
      </c>
      <c r="AY521" s="14" t="s">
        <v>116</v>
      </c>
      <c r="BE521" s="132">
        <f>IF(N521="základní",J521,0)</f>
        <v>0</v>
      </c>
      <c r="BF521" s="132">
        <f>IF(N521="snížená",J521,0)</f>
        <v>0</v>
      </c>
      <c r="BG521" s="132">
        <f>IF(N521="zákl. přenesená",J521,0)</f>
        <v>0</v>
      </c>
      <c r="BH521" s="132">
        <f>IF(N521="sníž. přenesená",J521,0)</f>
        <v>0</v>
      </c>
      <c r="BI521" s="132">
        <f>IF(N521="nulová",J521,0)</f>
        <v>0</v>
      </c>
      <c r="BJ521" s="14" t="s">
        <v>77</v>
      </c>
      <c r="BK521" s="132">
        <f>ROUND(I521*H521,2)</f>
        <v>0</v>
      </c>
      <c r="BL521" s="14" t="s">
        <v>123</v>
      </c>
      <c r="BM521" s="131" t="s">
        <v>892</v>
      </c>
    </row>
    <row r="522" spans="2:65" s="1" customFormat="1" ht="39" x14ac:dyDescent="0.2">
      <c r="B522" s="26"/>
      <c r="D522" s="133" t="s">
        <v>125</v>
      </c>
      <c r="F522" s="134" t="s">
        <v>893</v>
      </c>
      <c r="L522" s="26"/>
      <c r="M522" s="135"/>
      <c r="T522" s="50"/>
      <c r="AT522" s="14" t="s">
        <v>125</v>
      </c>
      <c r="AU522" s="14" t="s">
        <v>79</v>
      </c>
    </row>
    <row r="523" spans="2:65" s="1" customFormat="1" x14ac:dyDescent="0.2">
      <c r="B523" s="26"/>
      <c r="D523" s="136" t="s">
        <v>127</v>
      </c>
      <c r="F523" s="137" t="s">
        <v>894</v>
      </c>
      <c r="L523" s="26"/>
      <c r="M523" s="135"/>
      <c r="T523" s="50"/>
      <c r="AT523" s="14" t="s">
        <v>127</v>
      </c>
      <c r="AU523" s="14" t="s">
        <v>79</v>
      </c>
    </row>
    <row r="524" spans="2:65" s="1" customFormat="1" ht="24.2" customHeight="1" x14ac:dyDescent="0.2">
      <c r="B524" s="120"/>
      <c r="C524" s="121" t="s">
        <v>895</v>
      </c>
      <c r="D524" s="121" t="s">
        <v>118</v>
      </c>
      <c r="E524" s="122" t="s">
        <v>896</v>
      </c>
      <c r="F524" s="123" t="s">
        <v>897</v>
      </c>
      <c r="G524" s="124" t="s">
        <v>214</v>
      </c>
      <c r="H524" s="125">
        <v>1</v>
      </c>
      <c r="I524" s="126"/>
      <c r="J524" s="126">
        <f>ROUND(I524*H524,2)</f>
        <v>0</v>
      </c>
      <c r="K524" s="123" t="s">
        <v>122</v>
      </c>
      <c r="L524" s="26"/>
      <c r="M524" s="127" t="s">
        <v>1</v>
      </c>
      <c r="N524" s="128" t="s">
        <v>37</v>
      </c>
      <c r="O524" s="129">
        <v>0.85199999999999998</v>
      </c>
      <c r="P524" s="129">
        <f>O524*H524</f>
        <v>0.85199999999999998</v>
      </c>
      <c r="Q524" s="129">
        <v>0</v>
      </c>
      <c r="R524" s="129">
        <f>Q524*H524</f>
        <v>0</v>
      </c>
      <c r="S524" s="129">
        <v>0</v>
      </c>
      <c r="T524" s="130">
        <f>S524*H524</f>
        <v>0</v>
      </c>
      <c r="AR524" s="131" t="s">
        <v>123</v>
      </c>
      <c r="AT524" s="131" t="s">
        <v>118</v>
      </c>
      <c r="AU524" s="131" t="s">
        <v>79</v>
      </c>
      <c r="AY524" s="14" t="s">
        <v>116</v>
      </c>
      <c r="BE524" s="132">
        <f>IF(N524="základní",J524,0)</f>
        <v>0</v>
      </c>
      <c r="BF524" s="132">
        <f>IF(N524="snížená",J524,0)</f>
        <v>0</v>
      </c>
      <c r="BG524" s="132">
        <f>IF(N524="zákl. přenesená",J524,0)</f>
        <v>0</v>
      </c>
      <c r="BH524" s="132">
        <f>IF(N524="sníž. přenesená",J524,0)</f>
        <v>0</v>
      </c>
      <c r="BI524" s="132">
        <f>IF(N524="nulová",J524,0)</f>
        <v>0</v>
      </c>
      <c r="BJ524" s="14" t="s">
        <v>77</v>
      </c>
      <c r="BK524" s="132">
        <f>ROUND(I524*H524,2)</f>
        <v>0</v>
      </c>
      <c r="BL524" s="14" t="s">
        <v>123</v>
      </c>
      <c r="BM524" s="131" t="s">
        <v>898</v>
      </c>
    </row>
    <row r="525" spans="2:65" s="1" customFormat="1" ht="19.5" x14ac:dyDescent="0.2">
      <c r="B525" s="26"/>
      <c r="D525" s="133" t="s">
        <v>125</v>
      </c>
      <c r="F525" s="134" t="s">
        <v>899</v>
      </c>
      <c r="L525" s="26"/>
      <c r="M525" s="135"/>
      <c r="T525" s="50"/>
      <c r="AT525" s="14" t="s">
        <v>125</v>
      </c>
      <c r="AU525" s="14" t="s">
        <v>79</v>
      </c>
    </row>
    <row r="526" spans="2:65" s="1" customFormat="1" x14ac:dyDescent="0.2">
      <c r="B526" s="26"/>
      <c r="D526" s="136" t="s">
        <v>127</v>
      </c>
      <c r="F526" s="137" t="s">
        <v>900</v>
      </c>
      <c r="L526" s="26"/>
      <c r="M526" s="135"/>
      <c r="T526" s="50"/>
      <c r="AT526" s="14" t="s">
        <v>127</v>
      </c>
      <c r="AU526" s="14" t="s">
        <v>79</v>
      </c>
    </row>
    <row r="527" spans="2:65" s="1" customFormat="1" ht="24.2" customHeight="1" x14ac:dyDescent="0.2">
      <c r="B527" s="120"/>
      <c r="C527" s="121" t="s">
        <v>901</v>
      </c>
      <c r="D527" s="121" t="s">
        <v>118</v>
      </c>
      <c r="E527" s="122" t="s">
        <v>902</v>
      </c>
      <c r="F527" s="123" t="s">
        <v>903</v>
      </c>
      <c r="G527" s="124" t="s">
        <v>178</v>
      </c>
      <c r="H527" s="125">
        <v>1</v>
      </c>
      <c r="I527" s="126"/>
      <c r="J527" s="126">
        <f>ROUND(I527*H527,2)</f>
        <v>0</v>
      </c>
      <c r="K527" s="123" t="s">
        <v>122</v>
      </c>
      <c r="L527" s="26"/>
      <c r="M527" s="127" t="s">
        <v>1</v>
      </c>
      <c r="N527" s="128" t="s">
        <v>37</v>
      </c>
      <c r="O527" s="129">
        <v>8.0000000000000002E-3</v>
      </c>
      <c r="P527" s="129">
        <f>O527*H527</f>
        <v>8.0000000000000002E-3</v>
      </c>
      <c r="Q527" s="129">
        <v>0</v>
      </c>
      <c r="R527" s="129">
        <f>Q527*H527</f>
        <v>0</v>
      </c>
      <c r="S527" s="129">
        <v>0</v>
      </c>
      <c r="T527" s="130">
        <f>S527*H527</f>
        <v>0</v>
      </c>
      <c r="AR527" s="131" t="s">
        <v>123</v>
      </c>
      <c r="AT527" s="131" t="s">
        <v>118</v>
      </c>
      <c r="AU527" s="131" t="s">
        <v>79</v>
      </c>
      <c r="AY527" s="14" t="s">
        <v>116</v>
      </c>
      <c r="BE527" s="132">
        <f>IF(N527="základní",J527,0)</f>
        <v>0</v>
      </c>
      <c r="BF527" s="132">
        <f>IF(N527="snížená",J527,0)</f>
        <v>0</v>
      </c>
      <c r="BG527" s="132">
        <f>IF(N527="zákl. přenesená",J527,0)</f>
        <v>0</v>
      </c>
      <c r="BH527" s="132">
        <f>IF(N527="sníž. přenesená",J527,0)</f>
        <v>0</v>
      </c>
      <c r="BI527" s="132">
        <f>IF(N527="nulová",J527,0)</f>
        <v>0</v>
      </c>
      <c r="BJ527" s="14" t="s">
        <v>77</v>
      </c>
      <c r="BK527" s="132">
        <f>ROUND(I527*H527,2)</f>
        <v>0</v>
      </c>
      <c r="BL527" s="14" t="s">
        <v>123</v>
      </c>
      <c r="BM527" s="131" t="s">
        <v>904</v>
      </c>
    </row>
    <row r="528" spans="2:65" s="1" customFormat="1" ht="19.5" x14ac:dyDescent="0.2">
      <c r="B528" s="26"/>
      <c r="D528" s="133" t="s">
        <v>125</v>
      </c>
      <c r="F528" s="134" t="s">
        <v>905</v>
      </c>
      <c r="L528" s="26"/>
      <c r="M528" s="135"/>
      <c r="T528" s="50"/>
      <c r="AT528" s="14" t="s">
        <v>125</v>
      </c>
      <c r="AU528" s="14" t="s">
        <v>79</v>
      </c>
    </row>
    <row r="529" spans="2:65" s="1" customFormat="1" x14ac:dyDescent="0.2">
      <c r="B529" s="26"/>
      <c r="D529" s="136" t="s">
        <v>127</v>
      </c>
      <c r="F529" s="137" t="s">
        <v>906</v>
      </c>
      <c r="L529" s="26"/>
      <c r="M529" s="135"/>
      <c r="T529" s="50"/>
      <c r="AT529" s="14" t="s">
        <v>127</v>
      </c>
      <c r="AU529" s="14" t="s">
        <v>79</v>
      </c>
    </row>
    <row r="530" spans="2:65" s="1" customFormat="1" ht="24.2" customHeight="1" x14ac:dyDescent="0.2">
      <c r="B530" s="120"/>
      <c r="C530" s="121" t="s">
        <v>907</v>
      </c>
      <c r="D530" s="121" t="s">
        <v>118</v>
      </c>
      <c r="E530" s="122" t="s">
        <v>908</v>
      </c>
      <c r="F530" s="123" t="s">
        <v>909</v>
      </c>
      <c r="G530" s="124" t="s">
        <v>178</v>
      </c>
      <c r="H530" s="125">
        <v>1</v>
      </c>
      <c r="I530" s="126"/>
      <c r="J530" s="126">
        <f>ROUND(I530*H530,2)</f>
        <v>0</v>
      </c>
      <c r="K530" s="123" t="s">
        <v>122</v>
      </c>
      <c r="L530" s="26"/>
      <c r="M530" s="127" t="s">
        <v>1</v>
      </c>
      <c r="N530" s="128" t="s">
        <v>37</v>
      </c>
      <c r="O530" s="129">
        <v>7.0000000000000001E-3</v>
      </c>
      <c r="P530" s="129">
        <f>O530*H530</f>
        <v>7.0000000000000001E-3</v>
      </c>
      <c r="Q530" s="129">
        <v>0</v>
      </c>
      <c r="R530" s="129">
        <f>Q530*H530</f>
        <v>0</v>
      </c>
      <c r="S530" s="129">
        <v>0</v>
      </c>
      <c r="T530" s="130">
        <f>S530*H530</f>
        <v>0</v>
      </c>
      <c r="AR530" s="131" t="s">
        <v>123</v>
      </c>
      <c r="AT530" s="131" t="s">
        <v>118</v>
      </c>
      <c r="AU530" s="131" t="s">
        <v>79</v>
      </c>
      <c r="AY530" s="14" t="s">
        <v>116</v>
      </c>
      <c r="BE530" s="132">
        <f>IF(N530="základní",J530,0)</f>
        <v>0</v>
      </c>
      <c r="BF530" s="132">
        <f>IF(N530="snížená",J530,0)</f>
        <v>0</v>
      </c>
      <c r="BG530" s="132">
        <f>IF(N530="zákl. přenesená",J530,0)</f>
        <v>0</v>
      </c>
      <c r="BH530" s="132">
        <f>IF(N530="sníž. přenesená",J530,0)</f>
        <v>0</v>
      </c>
      <c r="BI530" s="132">
        <f>IF(N530="nulová",J530,0)</f>
        <v>0</v>
      </c>
      <c r="BJ530" s="14" t="s">
        <v>77</v>
      </c>
      <c r="BK530" s="132">
        <f>ROUND(I530*H530,2)</f>
        <v>0</v>
      </c>
      <c r="BL530" s="14" t="s">
        <v>123</v>
      </c>
      <c r="BM530" s="131" t="s">
        <v>910</v>
      </c>
    </row>
    <row r="531" spans="2:65" s="1" customFormat="1" ht="19.5" x14ac:dyDescent="0.2">
      <c r="B531" s="26"/>
      <c r="D531" s="133" t="s">
        <v>125</v>
      </c>
      <c r="F531" s="134" t="s">
        <v>911</v>
      </c>
      <c r="L531" s="26"/>
      <c r="M531" s="135"/>
      <c r="T531" s="50"/>
      <c r="AT531" s="14" t="s">
        <v>125</v>
      </c>
      <c r="AU531" s="14" t="s">
        <v>79</v>
      </c>
    </row>
    <row r="532" spans="2:65" s="1" customFormat="1" x14ac:dyDescent="0.2">
      <c r="B532" s="26"/>
      <c r="D532" s="136" t="s">
        <v>127</v>
      </c>
      <c r="F532" s="137" t="s">
        <v>912</v>
      </c>
      <c r="L532" s="26"/>
      <c r="M532" s="135"/>
      <c r="T532" s="50"/>
      <c r="AT532" s="14" t="s">
        <v>127</v>
      </c>
      <c r="AU532" s="14" t="s">
        <v>79</v>
      </c>
    </row>
    <row r="533" spans="2:65" s="1" customFormat="1" ht="16.5" customHeight="1" x14ac:dyDescent="0.2">
      <c r="B533" s="120"/>
      <c r="C533" s="138" t="s">
        <v>913</v>
      </c>
      <c r="D533" s="138" t="s">
        <v>238</v>
      </c>
      <c r="E533" s="139" t="s">
        <v>914</v>
      </c>
      <c r="F533" s="140" t="s">
        <v>915</v>
      </c>
      <c r="G533" s="141" t="s">
        <v>916</v>
      </c>
      <c r="H533" s="142">
        <v>1</v>
      </c>
      <c r="I533" s="143"/>
      <c r="J533" s="143">
        <f>ROUND(I533*H533,2)</f>
        <v>0</v>
      </c>
      <c r="K533" s="140" t="s">
        <v>122</v>
      </c>
      <c r="L533" s="144"/>
      <c r="M533" s="145" t="s">
        <v>1</v>
      </c>
      <c r="N533" s="146" t="s">
        <v>37</v>
      </c>
      <c r="O533" s="129">
        <v>0</v>
      </c>
      <c r="P533" s="129">
        <f>O533*H533</f>
        <v>0</v>
      </c>
      <c r="Q533" s="129">
        <v>1E-3</v>
      </c>
      <c r="R533" s="129">
        <f>Q533*H533</f>
        <v>1E-3</v>
      </c>
      <c r="S533" s="129">
        <v>0</v>
      </c>
      <c r="T533" s="130">
        <f>S533*H533</f>
        <v>0</v>
      </c>
      <c r="AR533" s="131" t="s">
        <v>163</v>
      </c>
      <c r="AT533" s="131" t="s">
        <v>238</v>
      </c>
      <c r="AU533" s="131" t="s">
        <v>79</v>
      </c>
      <c r="AY533" s="14" t="s">
        <v>116</v>
      </c>
      <c r="BE533" s="132">
        <f>IF(N533="základní",J533,0)</f>
        <v>0</v>
      </c>
      <c r="BF533" s="132">
        <f>IF(N533="snížená",J533,0)</f>
        <v>0</v>
      </c>
      <c r="BG533" s="132">
        <f>IF(N533="zákl. přenesená",J533,0)</f>
        <v>0</v>
      </c>
      <c r="BH533" s="132">
        <f>IF(N533="sníž. přenesená",J533,0)</f>
        <v>0</v>
      </c>
      <c r="BI533" s="132">
        <f>IF(N533="nulová",J533,0)</f>
        <v>0</v>
      </c>
      <c r="BJ533" s="14" t="s">
        <v>77</v>
      </c>
      <c r="BK533" s="132">
        <f>ROUND(I533*H533,2)</f>
        <v>0</v>
      </c>
      <c r="BL533" s="14" t="s">
        <v>123</v>
      </c>
      <c r="BM533" s="131" t="s">
        <v>917</v>
      </c>
    </row>
    <row r="534" spans="2:65" s="1" customFormat="1" x14ac:dyDescent="0.2">
      <c r="B534" s="26"/>
      <c r="D534" s="133" t="s">
        <v>125</v>
      </c>
      <c r="F534" s="134" t="s">
        <v>915</v>
      </c>
      <c r="L534" s="26"/>
      <c r="M534" s="135"/>
      <c r="T534" s="50"/>
      <c r="AT534" s="14" t="s">
        <v>125</v>
      </c>
      <c r="AU534" s="14" t="s">
        <v>79</v>
      </c>
    </row>
    <row r="535" spans="2:65" s="12" customFormat="1" x14ac:dyDescent="0.2">
      <c r="B535" s="147"/>
      <c r="D535" s="133" t="s">
        <v>396</v>
      </c>
      <c r="F535" s="148" t="s">
        <v>918</v>
      </c>
      <c r="H535" s="149"/>
      <c r="L535" s="147"/>
      <c r="M535" s="150"/>
      <c r="T535" s="151"/>
      <c r="AT535" s="152" t="s">
        <v>396</v>
      </c>
      <c r="AU535" s="152" t="s">
        <v>79</v>
      </c>
      <c r="AV535" s="12" t="s">
        <v>79</v>
      </c>
      <c r="AW535" s="12" t="s">
        <v>3</v>
      </c>
      <c r="AX535" s="12" t="s">
        <v>77</v>
      </c>
      <c r="AY535" s="152" t="s">
        <v>116</v>
      </c>
    </row>
    <row r="536" spans="2:65" s="1" customFormat="1" ht="24.2" customHeight="1" x14ac:dyDescent="0.2">
      <c r="B536" s="120"/>
      <c r="C536" s="121" t="s">
        <v>919</v>
      </c>
      <c r="D536" s="121" t="s">
        <v>118</v>
      </c>
      <c r="E536" s="122" t="s">
        <v>920</v>
      </c>
      <c r="F536" s="123" t="s">
        <v>921</v>
      </c>
      <c r="G536" s="124" t="s">
        <v>178</v>
      </c>
      <c r="H536" s="125">
        <v>1</v>
      </c>
      <c r="I536" s="126"/>
      <c r="J536" s="126">
        <f>ROUND(I536*H536,2)</f>
        <v>0</v>
      </c>
      <c r="K536" s="123" t="s">
        <v>122</v>
      </c>
      <c r="L536" s="26"/>
      <c r="M536" s="127" t="s">
        <v>1</v>
      </c>
      <c r="N536" s="128" t="s">
        <v>37</v>
      </c>
      <c r="O536" s="129">
        <v>9.7000000000000003E-2</v>
      </c>
      <c r="P536" s="129">
        <f>O536*H536</f>
        <v>9.7000000000000003E-2</v>
      </c>
      <c r="Q536" s="129">
        <v>0</v>
      </c>
      <c r="R536" s="129">
        <f>Q536*H536</f>
        <v>0</v>
      </c>
      <c r="S536" s="129">
        <v>0</v>
      </c>
      <c r="T536" s="130">
        <f>S536*H536</f>
        <v>0</v>
      </c>
      <c r="AR536" s="131" t="s">
        <v>123</v>
      </c>
      <c r="AT536" s="131" t="s">
        <v>118</v>
      </c>
      <c r="AU536" s="131" t="s">
        <v>79</v>
      </c>
      <c r="AY536" s="14" t="s">
        <v>116</v>
      </c>
      <c r="BE536" s="132">
        <f>IF(N536="základní",J536,0)</f>
        <v>0</v>
      </c>
      <c r="BF536" s="132">
        <f>IF(N536="snížená",J536,0)</f>
        <v>0</v>
      </c>
      <c r="BG536" s="132">
        <f>IF(N536="zákl. přenesená",J536,0)</f>
        <v>0</v>
      </c>
      <c r="BH536" s="132">
        <f>IF(N536="sníž. přenesená",J536,0)</f>
        <v>0</v>
      </c>
      <c r="BI536" s="132">
        <f>IF(N536="nulová",J536,0)</f>
        <v>0</v>
      </c>
      <c r="BJ536" s="14" t="s">
        <v>77</v>
      </c>
      <c r="BK536" s="132">
        <f>ROUND(I536*H536,2)</f>
        <v>0</v>
      </c>
      <c r="BL536" s="14" t="s">
        <v>123</v>
      </c>
      <c r="BM536" s="131" t="s">
        <v>922</v>
      </c>
    </row>
    <row r="537" spans="2:65" s="1" customFormat="1" ht="19.5" x14ac:dyDescent="0.2">
      <c r="B537" s="26"/>
      <c r="D537" s="133" t="s">
        <v>125</v>
      </c>
      <c r="F537" s="134" t="s">
        <v>923</v>
      </c>
      <c r="L537" s="26"/>
      <c r="M537" s="135"/>
      <c r="T537" s="50"/>
      <c r="AT537" s="14" t="s">
        <v>125</v>
      </c>
      <c r="AU537" s="14" t="s">
        <v>79</v>
      </c>
    </row>
    <row r="538" spans="2:65" s="1" customFormat="1" x14ac:dyDescent="0.2">
      <c r="B538" s="26"/>
      <c r="D538" s="136" t="s">
        <v>127</v>
      </c>
      <c r="F538" s="137" t="s">
        <v>924</v>
      </c>
      <c r="L538" s="26"/>
      <c r="M538" s="135"/>
      <c r="T538" s="50"/>
      <c r="AT538" s="14" t="s">
        <v>127</v>
      </c>
      <c r="AU538" s="14" t="s">
        <v>79</v>
      </c>
    </row>
    <row r="539" spans="2:65" s="1" customFormat="1" ht="24.2" customHeight="1" x14ac:dyDescent="0.2">
      <c r="B539" s="120"/>
      <c r="C539" s="121" t="s">
        <v>925</v>
      </c>
      <c r="D539" s="121" t="s">
        <v>118</v>
      </c>
      <c r="E539" s="122" t="s">
        <v>926</v>
      </c>
      <c r="F539" s="123" t="s">
        <v>927</v>
      </c>
      <c r="G539" s="124" t="s">
        <v>178</v>
      </c>
      <c r="H539" s="125">
        <v>1</v>
      </c>
      <c r="I539" s="126"/>
      <c r="J539" s="126">
        <f>ROUND(I539*H539,2)</f>
        <v>0</v>
      </c>
      <c r="K539" s="123" t="s">
        <v>122</v>
      </c>
      <c r="L539" s="26"/>
      <c r="M539" s="127" t="s">
        <v>1</v>
      </c>
      <c r="N539" s="128" t="s">
        <v>37</v>
      </c>
      <c r="O539" s="129">
        <v>0.14899999999999999</v>
      </c>
      <c r="P539" s="129">
        <f>O539*H539</f>
        <v>0.14899999999999999</v>
      </c>
      <c r="Q539" s="129">
        <v>0</v>
      </c>
      <c r="R539" s="129">
        <f>Q539*H539</f>
        <v>0</v>
      </c>
      <c r="S539" s="129">
        <v>0</v>
      </c>
      <c r="T539" s="130">
        <f>S539*H539</f>
        <v>0</v>
      </c>
      <c r="AR539" s="131" t="s">
        <v>123</v>
      </c>
      <c r="AT539" s="131" t="s">
        <v>118</v>
      </c>
      <c r="AU539" s="131" t="s">
        <v>79</v>
      </c>
      <c r="AY539" s="14" t="s">
        <v>116</v>
      </c>
      <c r="BE539" s="132">
        <f>IF(N539="základní",J539,0)</f>
        <v>0</v>
      </c>
      <c r="BF539" s="132">
        <f>IF(N539="snížená",J539,0)</f>
        <v>0</v>
      </c>
      <c r="BG539" s="132">
        <f>IF(N539="zákl. přenesená",J539,0)</f>
        <v>0</v>
      </c>
      <c r="BH539" s="132">
        <f>IF(N539="sníž. přenesená",J539,0)</f>
        <v>0</v>
      </c>
      <c r="BI539" s="132">
        <f>IF(N539="nulová",J539,0)</f>
        <v>0</v>
      </c>
      <c r="BJ539" s="14" t="s">
        <v>77</v>
      </c>
      <c r="BK539" s="132">
        <f>ROUND(I539*H539,2)</f>
        <v>0</v>
      </c>
      <c r="BL539" s="14" t="s">
        <v>123</v>
      </c>
      <c r="BM539" s="131" t="s">
        <v>928</v>
      </c>
    </row>
    <row r="540" spans="2:65" s="1" customFormat="1" ht="19.5" x14ac:dyDescent="0.2">
      <c r="B540" s="26"/>
      <c r="D540" s="133" t="s">
        <v>125</v>
      </c>
      <c r="F540" s="134" t="s">
        <v>929</v>
      </c>
      <c r="L540" s="26"/>
      <c r="M540" s="135"/>
      <c r="T540" s="50"/>
      <c r="AT540" s="14" t="s">
        <v>125</v>
      </c>
      <c r="AU540" s="14" t="s">
        <v>79</v>
      </c>
    </row>
    <row r="541" spans="2:65" s="1" customFormat="1" x14ac:dyDescent="0.2">
      <c r="B541" s="26"/>
      <c r="D541" s="136" t="s">
        <v>127</v>
      </c>
      <c r="F541" s="137" t="s">
        <v>930</v>
      </c>
      <c r="L541" s="26"/>
      <c r="M541" s="135"/>
      <c r="T541" s="50"/>
      <c r="AT541" s="14" t="s">
        <v>127</v>
      </c>
      <c r="AU541" s="14" t="s">
        <v>79</v>
      </c>
    </row>
    <row r="542" spans="2:65" s="1" customFormat="1" ht="24.2" customHeight="1" x14ac:dyDescent="0.2">
      <c r="B542" s="120"/>
      <c r="C542" s="121" t="s">
        <v>931</v>
      </c>
      <c r="D542" s="121" t="s">
        <v>118</v>
      </c>
      <c r="E542" s="122" t="s">
        <v>932</v>
      </c>
      <c r="F542" s="123" t="s">
        <v>933</v>
      </c>
      <c r="G542" s="124" t="s">
        <v>178</v>
      </c>
      <c r="H542" s="125">
        <v>1</v>
      </c>
      <c r="I542" s="126"/>
      <c r="J542" s="126">
        <f>ROUND(I542*H542,2)</f>
        <v>0</v>
      </c>
      <c r="K542" s="123" t="s">
        <v>122</v>
      </c>
      <c r="L542" s="26"/>
      <c r="M542" s="127" t="s">
        <v>1</v>
      </c>
      <c r="N542" s="128" t="s">
        <v>37</v>
      </c>
      <c r="O542" s="129">
        <v>0.1</v>
      </c>
      <c r="P542" s="129">
        <f>O542*H542</f>
        <v>0.1</v>
      </c>
      <c r="Q542" s="129">
        <v>0</v>
      </c>
      <c r="R542" s="129">
        <f>Q542*H542</f>
        <v>0</v>
      </c>
      <c r="S542" s="129">
        <v>0</v>
      </c>
      <c r="T542" s="130">
        <f>S542*H542</f>
        <v>0</v>
      </c>
      <c r="AR542" s="131" t="s">
        <v>123</v>
      </c>
      <c r="AT542" s="131" t="s">
        <v>118</v>
      </c>
      <c r="AU542" s="131" t="s">
        <v>79</v>
      </c>
      <c r="AY542" s="14" t="s">
        <v>116</v>
      </c>
      <c r="BE542" s="132">
        <f>IF(N542="základní",J542,0)</f>
        <v>0</v>
      </c>
      <c r="BF542" s="132">
        <f>IF(N542="snížená",J542,0)</f>
        <v>0</v>
      </c>
      <c r="BG542" s="132">
        <f>IF(N542="zákl. přenesená",J542,0)</f>
        <v>0</v>
      </c>
      <c r="BH542" s="132">
        <f>IF(N542="sníž. přenesená",J542,0)</f>
        <v>0</v>
      </c>
      <c r="BI542" s="132">
        <f>IF(N542="nulová",J542,0)</f>
        <v>0</v>
      </c>
      <c r="BJ542" s="14" t="s">
        <v>77</v>
      </c>
      <c r="BK542" s="132">
        <f>ROUND(I542*H542,2)</f>
        <v>0</v>
      </c>
      <c r="BL542" s="14" t="s">
        <v>123</v>
      </c>
      <c r="BM542" s="131" t="s">
        <v>934</v>
      </c>
    </row>
    <row r="543" spans="2:65" s="1" customFormat="1" ht="19.5" x14ac:dyDescent="0.2">
      <c r="B543" s="26"/>
      <c r="D543" s="133" t="s">
        <v>125</v>
      </c>
      <c r="F543" s="134" t="s">
        <v>935</v>
      </c>
      <c r="L543" s="26"/>
      <c r="M543" s="135"/>
      <c r="T543" s="50"/>
      <c r="AT543" s="14" t="s">
        <v>125</v>
      </c>
      <c r="AU543" s="14" t="s">
        <v>79</v>
      </c>
    </row>
    <row r="544" spans="2:65" s="1" customFormat="1" x14ac:dyDescent="0.2">
      <c r="B544" s="26"/>
      <c r="D544" s="136" t="s">
        <v>127</v>
      </c>
      <c r="F544" s="137" t="s">
        <v>936</v>
      </c>
      <c r="L544" s="26"/>
      <c r="M544" s="135"/>
      <c r="T544" s="50"/>
      <c r="AT544" s="14" t="s">
        <v>127</v>
      </c>
      <c r="AU544" s="14" t="s">
        <v>79</v>
      </c>
    </row>
    <row r="545" spans="2:65" s="1" customFormat="1" ht="24.2" customHeight="1" x14ac:dyDescent="0.2">
      <c r="B545" s="120"/>
      <c r="C545" s="121" t="s">
        <v>937</v>
      </c>
      <c r="D545" s="121" t="s">
        <v>118</v>
      </c>
      <c r="E545" s="122" t="s">
        <v>938</v>
      </c>
      <c r="F545" s="123" t="s">
        <v>939</v>
      </c>
      <c r="G545" s="124" t="s">
        <v>178</v>
      </c>
      <c r="H545" s="125">
        <v>1</v>
      </c>
      <c r="I545" s="126"/>
      <c r="J545" s="126">
        <f>ROUND(I545*H545,2)</f>
        <v>0</v>
      </c>
      <c r="K545" s="123" t="s">
        <v>122</v>
      </c>
      <c r="L545" s="26"/>
      <c r="M545" s="127" t="s">
        <v>1</v>
      </c>
      <c r="N545" s="128" t="s">
        <v>37</v>
      </c>
      <c r="O545" s="129">
        <v>0.16400000000000001</v>
      </c>
      <c r="P545" s="129">
        <f>O545*H545</f>
        <v>0.16400000000000001</v>
      </c>
      <c r="Q545" s="129">
        <v>0</v>
      </c>
      <c r="R545" s="129">
        <f>Q545*H545</f>
        <v>0</v>
      </c>
      <c r="S545" s="129">
        <v>0</v>
      </c>
      <c r="T545" s="130">
        <f>S545*H545</f>
        <v>0</v>
      </c>
      <c r="AR545" s="131" t="s">
        <v>123</v>
      </c>
      <c r="AT545" s="131" t="s">
        <v>118</v>
      </c>
      <c r="AU545" s="131" t="s">
        <v>79</v>
      </c>
      <c r="AY545" s="14" t="s">
        <v>116</v>
      </c>
      <c r="BE545" s="132">
        <f>IF(N545="základní",J545,0)</f>
        <v>0</v>
      </c>
      <c r="BF545" s="132">
        <f>IF(N545="snížená",J545,0)</f>
        <v>0</v>
      </c>
      <c r="BG545" s="132">
        <f>IF(N545="zákl. přenesená",J545,0)</f>
        <v>0</v>
      </c>
      <c r="BH545" s="132">
        <f>IF(N545="sníž. přenesená",J545,0)</f>
        <v>0</v>
      </c>
      <c r="BI545" s="132">
        <f>IF(N545="nulová",J545,0)</f>
        <v>0</v>
      </c>
      <c r="BJ545" s="14" t="s">
        <v>77</v>
      </c>
      <c r="BK545" s="132">
        <f>ROUND(I545*H545,2)</f>
        <v>0</v>
      </c>
      <c r="BL545" s="14" t="s">
        <v>123</v>
      </c>
      <c r="BM545" s="131" t="s">
        <v>940</v>
      </c>
    </row>
    <row r="546" spans="2:65" s="1" customFormat="1" ht="19.5" x14ac:dyDescent="0.2">
      <c r="B546" s="26"/>
      <c r="D546" s="133" t="s">
        <v>125</v>
      </c>
      <c r="F546" s="134" t="s">
        <v>941</v>
      </c>
      <c r="L546" s="26"/>
      <c r="M546" s="135"/>
      <c r="T546" s="50"/>
      <c r="AT546" s="14" t="s">
        <v>125</v>
      </c>
      <c r="AU546" s="14" t="s">
        <v>79</v>
      </c>
    </row>
    <row r="547" spans="2:65" s="1" customFormat="1" x14ac:dyDescent="0.2">
      <c r="B547" s="26"/>
      <c r="D547" s="136" t="s">
        <v>127</v>
      </c>
      <c r="F547" s="137" t="s">
        <v>942</v>
      </c>
      <c r="L547" s="26"/>
      <c r="M547" s="135"/>
      <c r="T547" s="50"/>
      <c r="AT547" s="14" t="s">
        <v>127</v>
      </c>
      <c r="AU547" s="14" t="s">
        <v>79</v>
      </c>
    </row>
    <row r="548" spans="2:65" s="11" customFormat="1" ht="22.7" customHeight="1" x14ac:dyDescent="0.2">
      <c r="B548" s="109"/>
      <c r="D548" s="110" t="s">
        <v>71</v>
      </c>
      <c r="E548" s="118" t="s">
        <v>79</v>
      </c>
      <c r="F548" s="118" t="s">
        <v>943</v>
      </c>
      <c r="J548" s="119">
        <f>BK548</f>
        <v>0</v>
      </c>
      <c r="L548" s="109"/>
      <c r="M548" s="113"/>
      <c r="P548" s="114">
        <f>SUM(P549:P604)</f>
        <v>16.141999999999999</v>
      </c>
      <c r="R548" s="114">
        <f>SUM(R549:R604)</f>
        <v>11.44322</v>
      </c>
      <c r="T548" s="115">
        <f>SUM(T549:T604)</f>
        <v>0</v>
      </c>
      <c r="AR548" s="110" t="s">
        <v>77</v>
      </c>
      <c r="AT548" s="116" t="s">
        <v>71</v>
      </c>
      <c r="AU548" s="116" t="s">
        <v>77</v>
      </c>
      <c r="AY548" s="110" t="s">
        <v>116</v>
      </c>
      <c r="BK548" s="117">
        <f>SUM(BK549:BK604)</f>
        <v>0</v>
      </c>
    </row>
    <row r="549" spans="2:65" s="1" customFormat="1" ht="24.2" customHeight="1" x14ac:dyDescent="0.2">
      <c r="B549" s="120"/>
      <c r="C549" s="121" t="s">
        <v>944</v>
      </c>
      <c r="D549" s="121" t="s">
        <v>118</v>
      </c>
      <c r="E549" s="122" t="s">
        <v>945</v>
      </c>
      <c r="F549" s="123" t="s">
        <v>946</v>
      </c>
      <c r="G549" s="124" t="s">
        <v>178</v>
      </c>
      <c r="H549" s="125">
        <v>1</v>
      </c>
      <c r="I549" s="126"/>
      <c r="J549" s="126">
        <f>ROUND(I549*H549,2)</f>
        <v>0</v>
      </c>
      <c r="K549" s="123" t="s">
        <v>122</v>
      </c>
      <c r="L549" s="26"/>
      <c r="M549" s="127" t="s">
        <v>1</v>
      </c>
      <c r="N549" s="128" t="s">
        <v>37</v>
      </c>
      <c r="O549" s="129">
        <v>5.8000000000000003E-2</v>
      </c>
      <c r="P549" s="129">
        <f>O549*H549</f>
        <v>5.8000000000000003E-2</v>
      </c>
      <c r="Q549" s="129">
        <v>1E-4</v>
      </c>
      <c r="R549" s="129">
        <f>Q549*H549</f>
        <v>1E-4</v>
      </c>
      <c r="S549" s="129">
        <v>0</v>
      </c>
      <c r="T549" s="130">
        <f>S549*H549</f>
        <v>0</v>
      </c>
      <c r="AR549" s="131" t="s">
        <v>123</v>
      </c>
      <c r="AT549" s="131" t="s">
        <v>118</v>
      </c>
      <c r="AU549" s="131" t="s">
        <v>79</v>
      </c>
      <c r="AY549" s="14" t="s">
        <v>116</v>
      </c>
      <c r="BE549" s="132">
        <f>IF(N549="základní",J549,0)</f>
        <v>0</v>
      </c>
      <c r="BF549" s="132">
        <f>IF(N549="snížená",J549,0)</f>
        <v>0</v>
      </c>
      <c r="BG549" s="132">
        <f>IF(N549="zákl. přenesená",J549,0)</f>
        <v>0</v>
      </c>
      <c r="BH549" s="132">
        <f>IF(N549="sníž. přenesená",J549,0)</f>
        <v>0</v>
      </c>
      <c r="BI549" s="132">
        <f>IF(N549="nulová",J549,0)</f>
        <v>0</v>
      </c>
      <c r="BJ549" s="14" t="s">
        <v>77</v>
      </c>
      <c r="BK549" s="132">
        <f>ROUND(I549*H549,2)</f>
        <v>0</v>
      </c>
      <c r="BL549" s="14" t="s">
        <v>123</v>
      </c>
      <c r="BM549" s="131" t="s">
        <v>947</v>
      </c>
    </row>
    <row r="550" spans="2:65" s="1" customFormat="1" ht="29.25" x14ac:dyDescent="0.2">
      <c r="B550" s="26"/>
      <c r="D550" s="133" t="s">
        <v>125</v>
      </c>
      <c r="F550" s="134" t="s">
        <v>948</v>
      </c>
      <c r="L550" s="26"/>
      <c r="M550" s="135"/>
      <c r="T550" s="50"/>
      <c r="AT550" s="14" t="s">
        <v>125</v>
      </c>
      <c r="AU550" s="14" t="s">
        <v>79</v>
      </c>
    </row>
    <row r="551" spans="2:65" s="1" customFormat="1" x14ac:dyDescent="0.2">
      <c r="B551" s="26"/>
      <c r="D551" s="136" t="s">
        <v>127</v>
      </c>
      <c r="F551" s="137" t="s">
        <v>949</v>
      </c>
      <c r="L551" s="26"/>
      <c r="M551" s="135"/>
      <c r="T551" s="50"/>
      <c r="AT551" s="14" t="s">
        <v>127</v>
      </c>
      <c r="AU551" s="14" t="s">
        <v>79</v>
      </c>
    </row>
    <row r="552" spans="2:65" s="1" customFormat="1" ht="24.2" customHeight="1" x14ac:dyDescent="0.2">
      <c r="B552" s="120"/>
      <c r="C552" s="138" t="s">
        <v>950</v>
      </c>
      <c r="D552" s="138" t="s">
        <v>238</v>
      </c>
      <c r="E552" s="139" t="s">
        <v>951</v>
      </c>
      <c r="F552" s="140" t="s">
        <v>952</v>
      </c>
      <c r="G552" s="141" t="s">
        <v>178</v>
      </c>
      <c r="H552" s="142">
        <v>1</v>
      </c>
      <c r="I552" s="143"/>
      <c r="J552" s="143">
        <f>ROUND(I552*H552,2)</f>
        <v>0</v>
      </c>
      <c r="K552" s="140" t="s">
        <v>122</v>
      </c>
      <c r="L552" s="144"/>
      <c r="M552" s="145" t="s">
        <v>1</v>
      </c>
      <c r="N552" s="146" t="s">
        <v>37</v>
      </c>
      <c r="O552" s="129">
        <v>0</v>
      </c>
      <c r="P552" s="129">
        <f>O552*H552</f>
        <v>0</v>
      </c>
      <c r="Q552" s="129">
        <v>2.9999999999999997E-4</v>
      </c>
      <c r="R552" s="129">
        <f>Q552*H552</f>
        <v>2.9999999999999997E-4</v>
      </c>
      <c r="S552" s="129">
        <v>0</v>
      </c>
      <c r="T552" s="130">
        <f>S552*H552</f>
        <v>0</v>
      </c>
      <c r="AR552" s="131" t="s">
        <v>163</v>
      </c>
      <c r="AT552" s="131" t="s">
        <v>238</v>
      </c>
      <c r="AU552" s="131" t="s">
        <v>79</v>
      </c>
      <c r="AY552" s="14" t="s">
        <v>116</v>
      </c>
      <c r="BE552" s="132">
        <f>IF(N552="základní",J552,0)</f>
        <v>0</v>
      </c>
      <c r="BF552" s="132">
        <f>IF(N552="snížená",J552,0)</f>
        <v>0</v>
      </c>
      <c r="BG552" s="132">
        <f>IF(N552="zákl. přenesená",J552,0)</f>
        <v>0</v>
      </c>
      <c r="BH552" s="132">
        <f>IF(N552="sníž. přenesená",J552,0)</f>
        <v>0</v>
      </c>
      <c r="BI552" s="132">
        <f>IF(N552="nulová",J552,0)</f>
        <v>0</v>
      </c>
      <c r="BJ552" s="14" t="s">
        <v>77</v>
      </c>
      <c r="BK552" s="132">
        <f>ROUND(I552*H552,2)</f>
        <v>0</v>
      </c>
      <c r="BL552" s="14" t="s">
        <v>123</v>
      </c>
      <c r="BM552" s="131" t="s">
        <v>953</v>
      </c>
    </row>
    <row r="553" spans="2:65" s="1" customFormat="1" ht="19.5" x14ac:dyDescent="0.2">
      <c r="B553" s="26"/>
      <c r="D553" s="133" t="s">
        <v>125</v>
      </c>
      <c r="F553" s="134" t="s">
        <v>952</v>
      </c>
      <c r="L553" s="26"/>
      <c r="M553" s="135"/>
      <c r="T553" s="50"/>
      <c r="AT553" s="14" t="s">
        <v>125</v>
      </c>
      <c r="AU553" s="14" t="s">
        <v>79</v>
      </c>
    </row>
    <row r="554" spans="2:65" s="12" customFormat="1" x14ac:dyDescent="0.2">
      <c r="B554" s="147"/>
      <c r="D554" s="133" t="s">
        <v>396</v>
      </c>
      <c r="F554" s="148" t="s">
        <v>954</v>
      </c>
      <c r="H554" s="149"/>
      <c r="L554" s="147"/>
      <c r="M554" s="150"/>
      <c r="T554" s="151"/>
      <c r="AT554" s="152" t="s">
        <v>396</v>
      </c>
      <c r="AU554" s="152" t="s">
        <v>79</v>
      </c>
      <c r="AV554" s="12" t="s">
        <v>79</v>
      </c>
      <c r="AW554" s="12" t="s">
        <v>3</v>
      </c>
      <c r="AX554" s="12" t="s">
        <v>77</v>
      </c>
      <c r="AY554" s="152" t="s">
        <v>116</v>
      </c>
    </row>
    <row r="555" spans="2:65" s="1" customFormat="1" ht="24.2" customHeight="1" x14ac:dyDescent="0.2">
      <c r="B555" s="120"/>
      <c r="C555" s="138" t="s">
        <v>955</v>
      </c>
      <c r="D555" s="138" t="s">
        <v>238</v>
      </c>
      <c r="E555" s="139" t="s">
        <v>956</v>
      </c>
      <c r="F555" s="140" t="s">
        <v>957</v>
      </c>
      <c r="G555" s="141" t="s">
        <v>178</v>
      </c>
      <c r="H555" s="142">
        <v>1</v>
      </c>
      <c r="I555" s="143"/>
      <c r="J555" s="143">
        <f>ROUND(I555*H555,2)</f>
        <v>0</v>
      </c>
      <c r="K555" s="140" t="s">
        <v>122</v>
      </c>
      <c r="L555" s="144"/>
      <c r="M555" s="145" t="s">
        <v>1</v>
      </c>
      <c r="N555" s="146" t="s">
        <v>37</v>
      </c>
      <c r="O555" s="129">
        <v>0</v>
      </c>
      <c r="P555" s="129">
        <f>O555*H555</f>
        <v>0</v>
      </c>
      <c r="Q555" s="129">
        <v>2.0000000000000001E-4</v>
      </c>
      <c r="R555" s="129">
        <f>Q555*H555</f>
        <v>2.0000000000000001E-4</v>
      </c>
      <c r="S555" s="129">
        <v>0</v>
      </c>
      <c r="T555" s="130">
        <f>S555*H555</f>
        <v>0</v>
      </c>
      <c r="AR555" s="131" t="s">
        <v>163</v>
      </c>
      <c r="AT555" s="131" t="s">
        <v>238</v>
      </c>
      <c r="AU555" s="131" t="s">
        <v>79</v>
      </c>
      <c r="AY555" s="14" t="s">
        <v>116</v>
      </c>
      <c r="BE555" s="132">
        <f>IF(N555="základní",J555,0)</f>
        <v>0</v>
      </c>
      <c r="BF555" s="132">
        <f>IF(N555="snížená",J555,0)</f>
        <v>0</v>
      </c>
      <c r="BG555" s="132">
        <f>IF(N555="zákl. přenesená",J555,0)</f>
        <v>0</v>
      </c>
      <c r="BH555" s="132">
        <f>IF(N555="sníž. přenesená",J555,0)</f>
        <v>0</v>
      </c>
      <c r="BI555" s="132">
        <f>IF(N555="nulová",J555,0)</f>
        <v>0</v>
      </c>
      <c r="BJ555" s="14" t="s">
        <v>77</v>
      </c>
      <c r="BK555" s="132">
        <f>ROUND(I555*H555,2)</f>
        <v>0</v>
      </c>
      <c r="BL555" s="14" t="s">
        <v>123</v>
      </c>
      <c r="BM555" s="131" t="s">
        <v>958</v>
      </c>
    </row>
    <row r="556" spans="2:65" s="1" customFormat="1" ht="19.5" x14ac:dyDescent="0.2">
      <c r="B556" s="26"/>
      <c r="D556" s="133" t="s">
        <v>125</v>
      </c>
      <c r="F556" s="134" t="s">
        <v>957</v>
      </c>
      <c r="L556" s="26"/>
      <c r="M556" s="135"/>
      <c r="T556" s="50"/>
      <c r="AT556" s="14" t="s">
        <v>125</v>
      </c>
      <c r="AU556" s="14" t="s">
        <v>79</v>
      </c>
    </row>
    <row r="557" spans="2:65" s="12" customFormat="1" x14ac:dyDescent="0.2">
      <c r="B557" s="147"/>
      <c r="D557" s="133" t="s">
        <v>396</v>
      </c>
      <c r="F557" s="148" t="s">
        <v>954</v>
      </c>
      <c r="H557" s="149"/>
      <c r="L557" s="147"/>
      <c r="M557" s="150"/>
      <c r="T557" s="151"/>
      <c r="AT557" s="152" t="s">
        <v>396</v>
      </c>
      <c r="AU557" s="152" t="s">
        <v>79</v>
      </c>
      <c r="AV557" s="12" t="s">
        <v>79</v>
      </c>
      <c r="AW557" s="12" t="s">
        <v>3</v>
      </c>
      <c r="AX557" s="12" t="s">
        <v>77</v>
      </c>
      <c r="AY557" s="152" t="s">
        <v>116</v>
      </c>
    </row>
    <row r="558" spans="2:65" s="1" customFormat="1" ht="33" customHeight="1" x14ac:dyDescent="0.2">
      <c r="B558" s="120"/>
      <c r="C558" s="121" t="s">
        <v>959</v>
      </c>
      <c r="D558" s="121" t="s">
        <v>118</v>
      </c>
      <c r="E558" s="122" t="s">
        <v>960</v>
      </c>
      <c r="F558" s="123" t="s">
        <v>961</v>
      </c>
      <c r="G558" s="124" t="s">
        <v>233</v>
      </c>
      <c r="H558" s="125">
        <v>1</v>
      </c>
      <c r="I558" s="126"/>
      <c r="J558" s="126">
        <f>ROUND(I558*H558,2)</f>
        <v>0</v>
      </c>
      <c r="K558" s="123" t="s">
        <v>122</v>
      </c>
      <c r="L558" s="26"/>
      <c r="M558" s="127" t="s">
        <v>1</v>
      </c>
      <c r="N558" s="128" t="s">
        <v>37</v>
      </c>
      <c r="O558" s="129">
        <v>0.84599999999999997</v>
      </c>
      <c r="P558" s="129">
        <f>O558*H558</f>
        <v>0.84599999999999997</v>
      </c>
      <c r="Q558" s="129">
        <v>2.5000000000000001E-4</v>
      </c>
      <c r="R558" s="129">
        <f>Q558*H558</f>
        <v>2.5000000000000001E-4</v>
      </c>
      <c r="S558" s="129">
        <v>0</v>
      </c>
      <c r="T558" s="130">
        <f>S558*H558</f>
        <v>0</v>
      </c>
      <c r="AR558" s="131" t="s">
        <v>123</v>
      </c>
      <c r="AT558" s="131" t="s">
        <v>118</v>
      </c>
      <c r="AU558" s="131" t="s">
        <v>79</v>
      </c>
      <c r="AY558" s="14" t="s">
        <v>116</v>
      </c>
      <c r="BE558" s="132">
        <f>IF(N558="základní",J558,0)</f>
        <v>0</v>
      </c>
      <c r="BF558" s="132">
        <f>IF(N558="snížená",J558,0)</f>
        <v>0</v>
      </c>
      <c r="BG558" s="132">
        <f>IF(N558="zákl. přenesená",J558,0)</f>
        <v>0</v>
      </c>
      <c r="BH558" s="132">
        <f>IF(N558="sníž. přenesená",J558,0)</f>
        <v>0</v>
      </c>
      <c r="BI558" s="132">
        <f>IF(N558="nulová",J558,0)</f>
        <v>0</v>
      </c>
      <c r="BJ558" s="14" t="s">
        <v>77</v>
      </c>
      <c r="BK558" s="132">
        <f>ROUND(I558*H558,2)</f>
        <v>0</v>
      </c>
      <c r="BL558" s="14" t="s">
        <v>123</v>
      </c>
      <c r="BM558" s="131" t="s">
        <v>962</v>
      </c>
    </row>
    <row r="559" spans="2:65" s="1" customFormat="1" ht="29.25" x14ac:dyDescent="0.2">
      <c r="B559" s="26"/>
      <c r="D559" s="133" t="s">
        <v>125</v>
      </c>
      <c r="F559" s="134" t="s">
        <v>963</v>
      </c>
      <c r="L559" s="26"/>
      <c r="M559" s="135"/>
      <c r="T559" s="50"/>
      <c r="AT559" s="14" t="s">
        <v>125</v>
      </c>
      <c r="AU559" s="14" t="s">
        <v>79</v>
      </c>
    </row>
    <row r="560" spans="2:65" s="1" customFormat="1" x14ac:dyDescent="0.2">
      <c r="B560" s="26"/>
      <c r="D560" s="136" t="s">
        <v>127</v>
      </c>
      <c r="F560" s="137" t="s">
        <v>964</v>
      </c>
      <c r="L560" s="26"/>
      <c r="M560" s="135"/>
      <c r="T560" s="50"/>
      <c r="AT560" s="14" t="s">
        <v>127</v>
      </c>
      <c r="AU560" s="14" t="s">
        <v>79</v>
      </c>
    </row>
    <row r="561" spans="2:65" s="1" customFormat="1" ht="33" customHeight="1" x14ac:dyDescent="0.2">
      <c r="B561" s="120"/>
      <c r="C561" s="121" t="s">
        <v>965</v>
      </c>
      <c r="D561" s="121" t="s">
        <v>118</v>
      </c>
      <c r="E561" s="122" t="s">
        <v>966</v>
      </c>
      <c r="F561" s="123" t="s">
        <v>967</v>
      </c>
      <c r="G561" s="124" t="s">
        <v>233</v>
      </c>
      <c r="H561" s="125">
        <v>1</v>
      </c>
      <c r="I561" s="126"/>
      <c r="J561" s="126">
        <f>ROUND(I561*H561,2)</f>
        <v>0</v>
      </c>
      <c r="K561" s="123" t="s">
        <v>122</v>
      </c>
      <c r="L561" s="26"/>
      <c r="M561" s="127" t="s">
        <v>1</v>
      </c>
      <c r="N561" s="128" t="s">
        <v>37</v>
      </c>
      <c r="O561" s="129">
        <v>0.98</v>
      </c>
      <c r="P561" s="129">
        <f>O561*H561</f>
        <v>0.98</v>
      </c>
      <c r="Q561" s="129">
        <v>2.9E-4</v>
      </c>
      <c r="R561" s="129">
        <f>Q561*H561</f>
        <v>2.9E-4</v>
      </c>
      <c r="S561" s="129">
        <v>0</v>
      </c>
      <c r="T561" s="130">
        <f>S561*H561</f>
        <v>0</v>
      </c>
      <c r="AR561" s="131" t="s">
        <v>123</v>
      </c>
      <c r="AT561" s="131" t="s">
        <v>118</v>
      </c>
      <c r="AU561" s="131" t="s">
        <v>79</v>
      </c>
      <c r="AY561" s="14" t="s">
        <v>116</v>
      </c>
      <c r="BE561" s="132">
        <f>IF(N561="základní",J561,0)</f>
        <v>0</v>
      </c>
      <c r="BF561" s="132">
        <f>IF(N561="snížená",J561,0)</f>
        <v>0</v>
      </c>
      <c r="BG561" s="132">
        <f>IF(N561="zákl. přenesená",J561,0)</f>
        <v>0</v>
      </c>
      <c r="BH561" s="132">
        <f>IF(N561="sníž. přenesená",J561,0)</f>
        <v>0</v>
      </c>
      <c r="BI561" s="132">
        <f>IF(N561="nulová",J561,0)</f>
        <v>0</v>
      </c>
      <c r="BJ561" s="14" t="s">
        <v>77</v>
      </c>
      <c r="BK561" s="132">
        <f>ROUND(I561*H561,2)</f>
        <v>0</v>
      </c>
      <c r="BL561" s="14" t="s">
        <v>123</v>
      </c>
      <c r="BM561" s="131" t="s">
        <v>968</v>
      </c>
    </row>
    <row r="562" spans="2:65" s="1" customFormat="1" ht="29.25" x14ac:dyDescent="0.2">
      <c r="B562" s="26"/>
      <c r="D562" s="133" t="s">
        <v>125</v>
      </c>
      <c r="F562" s="134" t="s">
        <v>969</v>
      </c>
      <c r="L562" s="26"/>
      <c r="M562" s="135"/>
      <c r="T562" s="50"/>
      <c r="AT562" s="14" t="s">
        <v>125</v>
      </c>
      <c r="AU562" s="14" t="s">
        <v>79</v>
      </c>
    </row>
    <row r="563" spans="2:65" s="1" customFormat="1" x14ac:dyDescent="0.2">
      <c r="B563" s="26"/>
      <c r="D563" s="136" t="s">
        <v>127</v>
      </c>
      <c r="F563" s="137" t="s">
        <v>970</v>
      </c>
      <c r="L563" s="26"/>
      <c r="M563" s="135"/>
      <c r="T563" s="50"/>
      <c r="AT563" s="14" t="s">
        <v>127</v>
      </c>
      <c r="AU563" s="14" t="s">
        <v>79</v>
      </c>
    </row>
    <row r="564" spans="2:65" s="1" customFormat="1" ht="33" customHeight="1" x14ac:dyDescent="0.2">
      <c r="B564" s="120"/>
      <c r="C564" s="121" t="s">
        <v>971</v>
      </c>
      <c r="D564" s="121" t="s">
        <v>118</v>
      </c>
      <c r="E564" s="122" t="s">
        <v>972</v>
      </c>
      <c r="F564" s="123" t="s">
        <v>973</v>
      </c>
      <c r="G564" s="124" t="s">
        <v>233</v>
      </c>
      <c r="H564" s="125">
        <v>1</v>
      </c>
      <c r="I564" s="126"/>
      <c r="J564" s="126">
        <f>ROUND(I564*H564,2)</f>
        <v>0</v>
      </c>
      <c r="K564" s="123" t="s">
        <v>122</v>
      </c>
      <c r="L564" s="26"/>
      <c r="M564" s="127" t="s">
        <v>1</v>
      </c>
      <c r="N564" s="128" t="s">
        <v>37</v>
      </c>
      <c r="O564" s="129">
        <v>1.014</v>
      </c>
      <c r="P564" s="129">
        <f>O564*H564</f>
        <v>1.014</v>
      </c>
      <c r="Q564" s="129">
        <v>2.9999999999999997E-4</v>
      </c>
      <c r="R564" s="129">
        <f>Q564*H564</f>
        <v>2.9999999999999997E-4</v>
      </c>
      <c r="S564" s="129">
        <v>0</v>
      </c>
      <c r="T564" s="130">
        <f>S564*H564</f>
        <v>0</v>
      </c>
      <c r="AR564" s="131" t="s">
        <v>123</v>
      </c>
      <c r="AT564" s="131" t="s">
        <v>118</v>
      </c>
      <c r="AU564" s="131" t="s">
        <v>79</v>
      </c>
      <c r="AY564" s="14" t="s">
        <v>116</v>
      </c>
      <c r="BE564" s="132">
        <f>IF(N564="základní",J564,0)</f>
        <v>0</v>
      </c>
      <c r="BF564" s="132">
        <f>IF(N564="snížená",J564,0)</f>
        <v>0</v>
      </c>
      <c r="BG564" s="132">
        <f>IF(N564="zákl. přenesená",J564,0)</f>
        <v>0</v>
      </c>
      <c r="BH564" s="132">
        <f>IF(N564="sníž. přenesená",J564,0)</f>
        <v>0</v>
      </c>
      <c r="BI564" s="132">
        <f>IF(N564="nulová",J564,0)</f>
        <v>0</v>
      </c>
      <c r="BJ564" s="14" t="s">
        <v>77</v>
      </c>
      <c r="BK564" s="132">
        <f>ROUND(I564*H564,2)</f>
        <v>0</v>
      </c>
      <c r="BL564" s="14" t="s">
        <v>123</v>
      </c>
      <c r="BM564" s="131" t="s">
        <v>974</v>
      </c>
    </row>
    <row r="565" spans="2:65" s="1" customFormat="1" ht="29.25" x14ac:dyDescent="0.2">
      <c r="B565" s="26"/>
      <c r="D565" s="133" t="s">
        <v>125</v>
      </c>
      <c r="F565" s="134" t="s">
        <v>975</v>
      </c>
      <c r="L565" s="26"/>
      <c r="M565" s="135"/>
      <c r="T565" s="50"/>
      <c r="AT565" s="14" t="s">
        <v>125</v>
      </c>
      <c r="AU565" s="14" t="s">
        <v>79</v>
      </c>
    </row>
    <row r="566" spans="2:65" s="1" customFormat="1" x14ac:dyDescent="0.2">
      <c r="B566" s="26"/>
      <c r="D566" s="136" t="s">
        <v>127</v>
      </c>
      <c r="F566" s="137" t="s">
        <v>976</v>
      </c>
      <c r="L566" s="26"/>
      <c r="M566" s="135"/>
      <c r="T566" s="50"/>
      <c r="AT566" s="14" t="s">
        <v>127</v>
      </c>
      <c r="AU566" s="14" t="s">
        <v>79</v>
      </c>
    </row>
    <row r="567" spans="2:65" s="1" customFormat="1" ht="33" customHeight="1" x14ac:dyDescent="0.2">
      <c r="B567" s="120"/>
      <c r="C567" s="121" t="s">
        <v>977</v>
      </c>
      <c r="D567" s="121" t="s">
        <v>118</v>
      </c>
      <c r="E567" s="122" t="s">
        <v>978</v>
      </c>
      <c r="F567" s="123" t="s">
        <v>979</v>
      </c>
      <c r="G567" s="124" t="s">
        <v>233</v>
      </c>
      <c r="H567" s="125">
        <v>1</v>
      </c>
      <c r="I567" s="126"/>
      <c r="J567" s="126">
        <f>ROUND(I567*H567,2)</f>
        <v>0</v>
      </c>
      <c r="K567" s="123" t="s">
        <v>122</v>
      </c>
      <c r="L567" s="26"/>
      <c r="M567" s="127" t="s">
        <v>1</v>
      </c>
      <c r="N567" s="128" t="s">
        <v>37</v>
      </c>
      <c r="O567" s="129">
        <v>1.167</v>
      </c>
      <c r="P567" s="129">
        <f>O567*H567</f>
        <v>1.167</v>
      </c>
      <c r="Q567" s="129">
        <v>3.5E-4</v>
      </c>
      <c r="R567" s="129">
        <f>Q567*H567</f>
        <v>3.5E-4</v>
      </c>
      <c r="S567" s="129">
        <v>0</v>
      </c>
      <c r="T567" s="130">
        <f>S567*H567</f>
        <v>0</v>
      </c>
      <c r="AR567" s="131" t="s">
        <v>123</v>
      </c>
      <c r="AT567" s="131" t="s">
        <v>118</v>
      </c>
      <c r="AU567" s="131" t="s">
        <v>79</v>
      </c>
      <c r="AY567" s="14" t="s">
        <v>116</v>
      </c>
      <c r="BE567" s="132">
        <f>IF(N567="základní",J567,0)</f>
        <v>0</v>
      </c>
      <c r="BF567" s="132">
        <f>IF(N567="snížená",J567,0)</f>
        <v>0</v>
      </c>
      <c r="BG567" s="132">
        <f>IF(N567="zákl. přenesená",J567,0)</f>
        <v>0</v>
      </c>
      <c r="BH567" s="132">
        <f>IF(N567="sníž. přenesená",J567,0)</f>
        <v>0</v>
      </c>
      <c r="BI567" s="132">
        <f>IF(N567="nulová",J567,0)</f>
        <v>0</v>
      </c>
      <c r="BJ567" s="14" t="s">
        <v>77</v>
      </c>
      <c r="BK567" s="132">
        <f>ROUND(I567*H567,2)</f>
        <v>0</v>
      </c>
      <c r="BL567" s="14" t="s">
        <v>123</v>
      </c>
      <c r="BM567" s="131" t="s">
        <v>980</v>
      </c>
    </row>
    <row r="568" spans="2:65" s="1" customFormat="1" ht="29.25" x14ac:dyDescent="0.2">
      <c r="B568" s="26"/>
      <c r="D568" s="133" t="s">
        <v>125</v>
      </c>
      <c r="F568" s="134" t="s">
        <v>981</v>
      </c>
      <c r="L568" s="26"/>
      <c r="M568" s="135"/>
      <c r="T568" s="50"/>
      <c r="AT568" s="14" t="s">
        <v>125</v>
      </c>
      <c r="AU568" s="14" t="s">
        <v>79</v>
      </c>
    </row>
    <row r="569" spans="2:65" s="1" customFormat="1" x14ac:dyDescent="0.2">
      <c r="B569" s="26"/>
      <c r="D569" s="136" t="s">
        <v>127</v>
      </c>
      <c r="F569" s="137" t="s">
        <v>982</v>
      </c>
      <c r="L569" s="26"/>
      <c r="M569" s="135"/>
      <c r="T569" s="50"/>
      <c r="AT569" s="14" t="s">
        <v>127</v>
      </c>
      <c r="AU569" s="14" t="s">
        <v>79</v>
      </c>
    </row>
    <row r="570" spans="2:65" s="1" customFormat="1" ht="33" customHeight="1" x14ac:dyDescent="0.2">
      <c r="B570" s="120"/>
      <c r="C570" s="121" t="s">
        <v>983</v>
      </c>
      <c r="D570" s="121" t="s">
        <v>118</v>
      </c>
      <c r="E570" s="122" t="s">
        <v>984</v>
      </c>
      <c r="F570" s="123" t="s">
        <v>985</v>
      </c>
      <c r="G570" s="124" t="s">
        <v>233</v>
      </c>
      <c r="H570" s="125">
        <v>1</v>
      </c>
      <c r="I570" s="126"/>
      <c r="J570" s="126">
        <f>ROUND(I570*H570,2)</f>
        <v>0</v>
      </c>
      <c r="K570" s="123" t="s">
        <v>122</v>
      </c>
      <c r="L570" s="26"/>
      <c r="M570" s="127" t="s">
        <v>1</v>
      </c>
      <c r="N570" s="128" t="s">
        <v>37</v>
      </c>
      <c r="O570" s="129">
        <v>1.333</v>
      </c>
      <c r="P570" s="129">
        <f>O570*H570</f>
        <v>1.333</v>
      </c>
      <c r="Q570" s="129">
        <v>3.8999999999999999E-4</v>
      </c>
      <c r="R570" s="129">
        <f>Q570*H570</f>
        <v>3.8999999999999999E-4</v>
      </c>
      <c r="S570" s="129">
        <v>0</v>
      </c>
      <c r="T570" s="130">
        <f>S570*H570</f>
        <v>0</v>
      </c>
      <c r="AR570" s="131" t="s">
        <v>123</v>
      </c>
      <c r="AT570" s="131" t="s">
        <v>118</v>
      </c>
      <c r="AU570" s="131" t="s">
        <v>79</v>
      </c>
      <c r="AY570" s="14" t="s">
        <v>116</v>
      </c>
      <c r="BE570" s="132">
        <f>IF(N570="základní",J570,0)</f>
        <v>0</v>
      </c>
      <c r="BF570" s="132">
        <f>IF(N570="snížená",J570,0)</f>
        <v>0</v>
      </c>
      <c r="BG570" s="132">
        <f>IF(N570="zákl. přenesená",J570,0)</f>
        <v>0</v>
      </c>
      <c r="BH570" s="132">
        <f>IF(N570="sníž. přenesená",J570,0)</f>
        <v>0</v>
      </c>
      <c r="BI570" s="132">
        <f>IF(N570="nulová",J570,0)</f>
        <v>0</v>
      </c>
      <c r="BJ570" s="14" t="s">
        <v>77</v>
      </c>
      <c r="BK570" s="132">
        <f>ROUND(I570*H570,2)</f>
        <v>0</v>
      </c>
      <c r="BL570" s="14" t="s">
        <v>123</v>
      </c>
      <c r="BM570" s="131" t="s">
        <v>986</v>
      </c>
    </row>
    <row r="571" spans="2:65" s="1" customFormat="1" ht="29.25" x14ac:dyDescent="0.2">
      <c r="B571" s="26"/>
      <c r="D571" s="133" t="s">
        <v>125</v>
      </c>
      <c r="F571" s="134" t="s">
        <v>987</v>
      </c>
      <c r="L571" s="26"/>
      <c r="M571" s="135"/>
      <c r="T571" s="50"/>
      <c r="AT571" s="14" t="s">
        <v>125</v>
      </c>
      <c r="AU571" s="14" t="s">
        <v>79</v>
      </c>
    </row>
    <row r="572" spans="2:65" s="1" customFormat="1" x14ac:dyDescent="0.2">
      <c r="B572" s="26"/>
      <c r="D572" s="136" t="s">
        <v>127</v>
      </c>
      <c r="F572" s="137" t="s">
        <v>988</v>
      </c>
      <c r="L572" s="26"/>
      <c r="M572" s="135"/>
      <c r="T572" s="50"/>
      <c r="AT572" s="14" t="s">
        <v>127</v>
      </c>
      <c r="AU572" s="14" t="s">
        <v>79</v>
      </c>
    </row>
    <row r="573" spans="2:65" s="1" customFormat="1" ht="33" customHeight="1" x14ac:dyDescent="0.2">
      <c r="B573" s="120"/>
      <c r="C573" s="121" t="s">
        <v>989</v>
      </c>
      <c r="D573" s="121" t="s">
        <v>118</v>
      </c>
      <c r="E573" s="122" t="s">
        <v>990</v>
      </c>
      <c r="F573" s="123" t="s">
        <v>991</v>
      </c>
      <c r="G573" s="124" t="s">
        <v>233</v>
      </c>
      <c r="H573" s="125">
        <v>1</v>
      </c>
      <c r="I573" s="126"/>
      <c r="J573" s="126">
        <f>ROUND(I573*H573,2)</f>
        <v>0</v>
      </c>
      <c r="K573" s="123" t="s">
        <v>122</v>
      </c>
      <c r="L573" s="26"/>
      <c r="M573" s="127" t="s">
        <v>1</v>
      </c>
      <c r="N573" s="128" t="s">
        <v>37</v>
      </c>
      <c r="O573" s="129">
        <v>1.5429999999999999</v>
      </c>
      <c r="P573" s="129">
        <f>O573*H573</f>
        <v>1.5429999999999999</v>
      </c>
      <c r="Q573" s="129">
        <v>4.6000000000000001E-4</v>
      </c>
      <c r="R573" s="129">
        <f>Q573*H573</f>
        <v>4.6000000000000001E-4</v>
      </c>
      <c r="S573" s="129">
        <v>0</v>
      </c>
      <c r="T573" s="130">
        <f>S573*H573</f>
        <v>0</v>
      </c>
      <c r="AR573" s="131" t="s">
        <v>123</v>
      </c>
      <c r="AT573" s="131" t="s">
        <v>118</v>
      </c>
      <c r="AU573" s="131" t="s">
        <v>79</v>
      </c>
      <c r="AY573" s="14" t="s">
        <v>116</v>
      </c>
      <c r="BE573" s="132">
        <f>IF(N573="základní",J573,0)</f>
        <v>0</v>
      </c>
      <c r="BF573" s="132">
        <f>IF(N573="snížená",J573,0)</f>
        <v>0</v>
      </c>
      <c r="BG573" s="132">
        <f>IF(N573="zákl. přenesená",J573,0)</f>
        <v>0</v>
      </c>
      <c r="BH573" s="132">
        <f>IF(N573="sníž. přenesená",J573,0)</f>
        <v>0</v>
      </c>
      <c r="BI573" s="132">
        <f>IF(N573="nulová",J573,0)</f>
        <v>0</v>
      </c>
      <c r="BJ573" s="14" t="s">
        <v>77</v>
      </c>
      <c r="BK573" s="132">
        <f>ROUND(I573*H573,2)</f>
        <v>0</v>
      </c>
      <c r="BL573" s="14" t="s">
        <v>123</v>
      </c>
      <c r="BM573" s="131" t="s">
        <v>992</v>
      </c>
    </row>
    <row r="574" spans="2:65" s="1" customFormat="1" ht="29.25" x14ac:dyDescent="0.2">
      <c r="B574" s="26"/>
      <c r="D574" s="133" t="s">
        <v>125</v>
      </c>
      <c r="F574" s="134" t="s">
        <v>993</v>
      </c>
      <c r="L574" s="26"/>
      <c r="M574" s="135"/>
      <c r="T574" s="50"/>
      <c r="AT574" s="14" t="s">
        <v>125</v>
      </c>
      <c r="AU574" s="14" t="s">
        <v>79</v>
      </c>
    </row>
    <row r="575" spans="2:65" s="1" customFormat="1" x14ac:dyDescent="0.2">
      <c r="B575" s="26"/>
      <c r="D575" s="136" t="s">
        <v>127</v>
      </c>
      <c r="F575" s="137" t="s">
        <v>994</v>
      </c>
      <c r="L575" s="26"/>
      <c r="M575" s="135"/>
      <c r="T575" s="50"/>
      <c r="AT575" s="14" t="s">
        <v>127</v>
      </c>
      <c r="AU575" s="14" t="s">
        <v>79</v>
      </c>
    </row>
    <row r="576" spans="2:65" s="1" customFormat="1" ht="33" customHeight="1" x14ac:dyDescent="0.2">
      <c r="B576" s="120"/>
      <c r="C576" s="121" t="s">
        <v>995</v>
      </c>
      <c r="D576" s="121" t="s">
        <v>118</v>
      </c>
      <c r="E576" s="122" t="s">
        <v>996</v>
      </c>
      <c r="F576" s="123" t="s">
        <v>997</v>
      </c>
      <c r="G576" s="124" t="s">
        <v>233</v>
      </c>
      <c r="H576" s="125">
        <v>1</v>
      </c>
      <c r="I576" s="126"/>
      <c r="J576" s="126">
        <f>ROUND(I576*H576,2)</f>
        <v>0</v>
      </c>
      <c r="K576" s="123" t="s">
        <v>122</v>
      </c>
      <c r="L576" s="26"/>
      <c r="M576" s="127" t="s">
        <v>1</v>
      </c>
      <c r="N576" s="128" t="s">
        <v>37</v>
      </c>
      <c r="O576" s="129">
        <v>1.601</v>
      </c>
      <c r="P576" s="129">
        <f>O576*H576</f>
        <v>1.601</v>
      </c>
      <c r="Q576" s="129">
        <v>4.6999999999999999E-4</v>
      </c>
      <c r="R576" s="129">
        <f>Q576*H576</f>
        <v>4.6999999999999999E-4</v>
      </c>
      <c r="S576" s="129">
        <v>0</v>
      </c>
      <c r="T576" s="130">
        <f>S576*H576</f>
        <v>0</v>
      </c>
      <c r="AR576" s="131" t="s">
        <v>123</v>
      </c>
      <c r="AT576" s="131" t="s">
        <v>118</v>
      </c>
      <c r="AU576" s="131" t="s">
        <v>79</v>
      </c>
      <c r="AY576" s="14" t="s">
        <v>116</v>
      </c>
      <c r="BE576" s="132">
        <f>IF(N576="základní",J576,0)</f>
        <v>0</v>
      </c>
      <c r="BF576" s="132">
        <f>IF(N576="snížená",J576,0)</f>
        <v>0</v>
      </c>
      <c r="BG576" s="132">
        <f>IF(N576="zákl. přenesená",J576,0)</f>
        <v>0</v>
      </c>
      <c r="BH576" s="132">
        <f>IF(N576="sníž. přenesená",J576,0)</f>
        <v>0</v>
      </c>
      <c r="BI576" s="132">
        <f>IF(N576="nulová",J576,0)</f>
        <v>0</v>
      </c>
      <c r="BJ576" s="14" t="s">
        <v>77</v>
      </c>
      <c r="BK576" s="132">
        <f>ROUND(I576*H576,2)</f>
        <v>0</v>
      </c>
      <c r="BL576" s="14" t="s">
        <v>123</v>
      </c>
      <c r="BM576" s="131" t="s">
        <v>998</v>
      </c>
    </row>
    <row r="577" spans="2:65" s="1" customFormat="1" ht="29.25" x14ac:dyDescent="0.2">
      <c r="B577" s="26"/>
      <c r="D577" s="133" t="s">
        <v>125</v>
      </c>
      <c r="F577" s="134" t="s">
        <v>999</v>
      </c>
      <c r="L577" s="26"/>
      <c r="M577" s="135"/>
      <c r="T577" s="50"/>
      <c r="AT577" s="14" t="s">
        <v>125</v>
      </c>
      <c r="AU577" s="14" t="s">
        <v>79</v>
      </c>
    </row>
    <row r="578" spans="2:65" s="1" customFormat="1" x14ac:dyDescent="0.2">
      <c r="B578" s="26"/>
      <c r="D578" s="136" t="s">
        <v>127</v>
      </c>
      <c r="F578" s="137" t="s">
        <v>1000</v>
      </c>
      <c r="L578" s="26"/>
      <c r="M578" s="135"/>
      <c r="T578" s="50"/>
      <c r="AT578" s="14" t="s">
        <v>127</v>
      </c>
      <c r="AU578" s="14" t="s">
        <v>79</v>
      </c>
    </row>
    <row r="579" spans="2:65" s="1" customFormat="1" ht="33" customHeight="1" x14ac:dyDescent="0.2">
      <c r="B579" s="120"/>
      <c r="C579" s="121" t="s">
        <v>1001</v>
      </c>
      <c r="D579" s="121" t="s">
        <v>118</v>
      </c>
      <c r="E579" s="122" t="s">
        <v>1002</v>
      </c>
      <c r="F579" s="123" t="s">
        <v>1003</v>
      </c>
      <c r="G579" s="124" t="s">
        <v>233</v>
      </c>
      <c r="H579" s="125">
        <v>1</v>
      </c>
      <c r="I579" s="126"/>
      <c r="J579" s="126">
        <f>ROUND(I579*H579,2)</f>
        <v>0</v>
      </c>
      <c r="K579" s="123" t="s">
        <v>122</v>
      </c>
      <c r="L579" s="26"/>
      <c r="M579" s="127" t="s">
        <v>1</v>
      </c>
      <c r="N579" s="128" t="s">
        <v>37</v>
      </c>
      <c r="O579" s="129">
        <v>1.8540000000000001</v>
      </c>
      <c r="P579" s="129">
        <f>O579*H579</f>
        <v>1.8540000000000001</v>
      </c>
      <c r="Q579" s="129">
        <v>5.5000000000000003E-4</v>
      </c>
      <c r="R579" s="129">
        <f>Q579*H579</f>
        <v>5.5000000000000003E-4</v>
      </c>
      <c r="S579" s="129">
        <v>0</v>
      </c>
      <c r="T579" s="130">
        <f>S579*H579</f>
        <v>0</v>
      </c>
      <c r="AR579" s="131" t="s">
        <v>123</v>
      </c>
      <c r="AT579" s="131" t="s">
        <v>118</v>
      </c>
      <c r="AU579" s="131" t="s">
        <v>79</v>
      </c>
      <c r="AY579" s="14" t="s">
        <v>116</v>
      </c>
      <c r="BE579" s="132">
        <f>IF(N579="základní",J579,0)</f>
        <v>0</v>
      </c>
      <c r="BF579" s="132">
        <f>IF(N579="snížená",J579,0)</f>
        <v>0</v>
      </c>
      <c r="BG579" s="132">
        <f>IF(N579="zákl. přenesená",J579,0)</f>
        <v>0</v>
      </c>
      <c r="BH579" s="132">
        <f>IF(N579="sníž. přenesená",J579,0)</f>
        <v>0</v>
      </c>
      <c r="BI579" s="132">
        <f>IF(N579="nulová",J579,0)</f>
        <v>0</v>
      </c>
      <c r="BJ579" s="14" t="s">
        <v>77</v>
      </c>
      <c r="BK579" s="132">
        <f>ROUND(I579*H579,2)</f>
        <v>0</v>
      </c>
      <c r="BL579" s="14" t="s">
        <v>123</v>
      </c>
      <c r="BM579" s="131" t="s">
        <v>1004</v>
      </c>
    </row>
    <row r="580" spans="2:65" s="1" customFormat="1" ht="29.25" x14ac:dyDescent="0.2">
      <c r="B580" s="26"/>
      <c r="D580" s="133" t="s">
        <v>125</v>
      </c>
      <c r="F580" s="134" t="s">
        <v>1005</v>
      </c>
      <c r="L580" s="26"/>
      <c r="M580" s="135"/>
      <c r="T580" s="50"/>
      <c r="AT580" s="14" t="s">
        <v>125</v>
      </c>
      <c r="AU580" s="14" t="s">
        <v>79</v>
      </c>
    </row>
    <row r="581" spans="2:65" s="1" customFormat="1" x14ac:dyDescent="0.2">
      <c r="B581" s="26"/>
      <c r="D581" s="136" t="s">
        <v>127</v>
      </c>
      <c r="F581" s="137" t="s">
        <v>1006</v>
      </c>
      <c r="L581" s="26"/>
      <c r="M581" s="135"/>
      <c r="T581" s="50"/>
      <c r="AT581" s="14" t="s">
        <v>127</v>
      </c>
      <c r="AU581" s="14" t="s">
        <v>79</v>
      </c>
    </row>
    <row r="582" spans="2:65" s="1" customFormat="1" ht="16.5" customHeight="1" x14ac:dyDescent="0.2">
      <c r="B582" s="120"/>
      <c r="C582" s="121" t="s">
        <v>1007</v>
      </c>
      <c r="D582" s="121" t="s">
        <v>118</v>
      </c>
      <c r="E582" s="122" t="s">
        <v>1008</v>
      </c>
      <c r="F582" s="123" t="s">
        <v>1009</v>
      </c>
      <c r="G582" s="124" t="s">
        <v>214</v>
      </c>
      <c r="H582" s="125">
        <v>1</v>
      </c>
      <c r="I582" s="126"/>
      <c r="J582" s="126">
        <f>ROUND(I582*H582,2)</f>
        <v>0</v>
      </c>
      <c r="K582" s="123" t="s">
        <v>122</v>
      </c>
      <c r="L582" s="26"/>
      <c r="M582" s="127" t="s">
        <v>1</v>
      </c>
      <c r="N582" s="128" t="s">
        <v>37</v>
      </c>
      <c r="O582" s="129">
        <v>0.58399999999999996</v>
      </c>
      <c r="P582" s="129">
        <f>O582*H582</f>
        <v>0.58399999999999996</v>
      </c>
      <c r="Q582" s="129">
        <v>2.5018699999999998</v>
      </c>
      <c r="R582" s="129">
        <f>Q582*H582</f>
        <v>2.5018699999999998</v>
      </c>
      <c r="S582" s="129">
        <v>0</v>
      </c>
      <c r="T582" s="130">
        <f>S582*H582</f>
        <v>0</v>
      </c>
      <c r="AR582" s="131" t="s">
        <v>123</v>
      </c>
      <c r="AT582" s="131" t="s">
        <v>118</v>
      </c>
      <c r="AU582" s="131" t="s">
        <v>79</v>
      </c>
      <c r="AY582" s="14" t="s">
        <v>116</v>
      </c>
      <c r="BE582" s="132">
        <f>IF(N582="základní",J582,0)</f>
        <v>0</v>
      </c>
      <c r="BF582" s="132">
        <f>IF(N582="snížená",J582,0)</f>
        <v>0</v>
      </c>
      <c r="BG582" s="132">
        <f>IF(N582="zákl. přenesená",J582,0)</f>
        <v>0</v>
      </c>
      <c r="BH582" s="132">
        <f>IF(N582="sníž. přenesená",J582,0)</f>
        <v>0</v>
      </c>
      <c r="BI582" s="132">
        <f>IF(N582="nulová",J582,0)</f>
        <v>0</v>
      </c>
      <c r="BJ582" s="14" t="s">
        <v>77</v>
      </c>
      <c r="BK582" s="132">
        <f>ROUND(I582*H582,2)</f>
        <v>0</v>
      </c>
      <c r="BL582" s="14" t="s">
        <v>123</v>
      </c>
      <c r="BM582" s="131" t="s">
        <v>1010</v>
      </c>
    </row>
    <row r="583" spans="2:65" s="1" customFormat="1" ht="19.5" x14ac:dyDescent="0.2">
      <c r="B583" s="26"/>
      <c r="D583" s="133" t="s">
        <v>125</v>
      </c>
      <c r="F583" s="134" t="s">
        <v>1011</v>
      </c>
      <c r="L583" s="26"/>
      <c r="M583" s="135"/>
      <c r="T583" s="50"/>
      <c r="AT583" s="14" t="s">
        <v>125</v>
      </c>
      <c r="AU583" s="14" t="s">
        <v>79</v>
      </c>
    </row>
    <row r="584" spans="2:65" s="1" customFormat="1" x14ac:dyDescent="0.2">
      <c r="B584" s="26"/>
      <c r="D584" s="136" t="s">
        <v>127</v>
      </c>
      <c r="F584" s="137" t="s">
        <v>1012</v>
      </c>
      <c r="L584" s="26"/>
      <c r="M584" s="135"/>
      <c r="T584" s="50"/>
      <c r="AT584" s="14" t="s">
        <v>127</v>
      </c>
      <c r="AU584" s="14" t="s">
        <v>79</v>
      </c>
    </row>
    <row r="585" spans="2:65" s="1" customFormat="1" ht="24.2" customHeight="1" x14ac:dyDescent="0.2">
      <c r="B585" s="120"/>
      <c r="C585" s="121" t="s">
        <v>1013</v>
      </c>
      <c r="D585" s="121" t="s">
        <v>118</v>
      </c>
      <c r="E585" s="122" t="s">
        <v>1014</v>
      </c>
      <c r="F585" s="123" t="s">
        <v>1015</v>
      </c>
      <c r="G585" s="124" t="s">
        <v>214</v>
      </c>
      <c r="H585" s="125">
        <v>1</v>
      </c>
      <c r="I585" s="126"/>
      <c r="J585" s="126">
        <f>ROUND(I585*H585,2)</f>
        <v>0</v>
      </c>
      <c r="K585" s="123" t="s">
        <v>122</v>
      </c>
      <c r="L585" s="26"/>
      <c r="M585" s="127" t="s">
        <v>1</v>
      </c>
      <c r="N585" s="128" t="s">
        <v>37</v>
      </c>
      <c r="O585" s="129">
        <v>0.629</v>
      </c>
      <c r="P585" s="129">
        <f>O585*H585</f>
        <v>0.629</v>
      </c>
      <c r="Q585" s="129">
        <v>2.5018699999999998</v>
      </c>
      <c r="R585" s="129">
        <f>Q585*H585</f>
        <v>2.5018699999999998</v>
      </c>
      <c r="S585" s="129">
        <v>0</v>
      </c>
      <c r="T585" s="130">
        <f>S585*H585</f>
        <v>0</v>
      </c>
      <c r="AR585" s="131" t="s">
        <v>123</v>
      </c>
      <c r="AT585" s="131" t="s">
        <v>118</v>
      </c>
      <c r="AU585" s="131" t="s">
        <v>79</v>
      </c>
      <c r="AY585" s="14" t="s">
        <v>116</v>
      </c>
      <c r="BE585" s="132">
        <f>IF(N585="základní",J585,0)</f>
        <v>0</v>
      </c>
      <c r="BF585" s="132">
        <f>IF(N585="snížená",J585,0)</f>
        <v>0</v>
      </c>
      <c r="BG585" s="132">
        <f>IF(N585="zákl. přenesená",J585,0)</f>
        <v>0</v>
      </c>
      <c r="BH585" s="132">
        <f>IF(N585="sníž. přenesená",J585,0)</f>
        <v>0</v>
      </c>
      <c r="BI585" s="132">
        <f>IF(N585="nulová",J585,0)</f>
        <v>0</v>
      </c>
      <c r="BJ585" s="14" t="s">
        <v>77</v>
      </c>
      <c r="BK585" s="132">
        <f>ROUND(I585*H585,2)</f>
        <v>0</v>
      </c>
      <c r="BL585" s="14" t="s">
        <v>123</v>
      </c>
      <c r="BM585" s="131" t="s">
        <v>1016</v>
      </c>
    </row>
    <row r="586" spans="2:65" s="1" customFormat="1" ht="19.5" x14ac:dyDescent="0.2">
      <c r="B586" s="26"/>
      <c r="D586" s="133" t="s">
        <v>125</v>
      </c>
      <c r="F586" s="134" t="s">
        <v>1017</v>
      </c>
      <c r="L586" s="26"/>
      <c r="M586" s="135"/>
      <c r="T586" s="50"/>
      <c r="AT586" s="14" t="s">
        <v>125</v>
      </c>
      <c r="AU586" s="14" t="s">
        <v>79</v>
      </c>
    </row>
    <row r="587" spans="2:65" s="1" customFormat="1" x14ac:dyDescent="0.2">
      <c r="B587" s="26"/>
      <c r="D587" s="136" t="s">
        <v>127</v>
      </c>
      <c r="F587" s="137" t="s">
        <v>1018</v>
      </c>
      <c r="L587" s="26"/>
      <c r="M587" s="135"/>
      <c r="T587" s="50"/>
      <c r="AT587" s="14" t="s">
        <v>127</v>
      </c>
      <c r="AU587" s="14" t="s">
        <v>79</v>
      </c>
    </row>
    <row r="588" spans="2:65" s="1" customFormat="1" ht="24.2" customHeight="1" x14ac:dyDescent="0.2">
      <c r="B588" s="120"/>
      <c r="C588" s="121" t="s">
        <v>1019</v>
      </c>
      <c r="D588" s="121" t="s">
        <v>118</v>
      </c>
      <c r="E588" s="122" t="s">
        <v>1020</v>
      </c>
      <c r="F588" s="123" t="s">
        <v>1021</v>
      </c>
      <c r="G588" s="124" t="s">
        <v>214</v>
      </c>
      <c r="H588" s="125">
        <v>1</v>
      </c>
      <c r="I588" s="126"/>
      <c r="J588" s="126">
        <f>ROUND(I588*H588,2)</f>
        <v>0</v>
      </c>
      <c r="K588" s="123" t="s">
        <v>122</v>
      </c>
      <c r="L588" s="26"/>
      <c r="M588" s="127" t="s">
        <v>1</v>
      </c>
      <c r="N588" s="128" t="s">
        <v>37</v>
      </c>
      <c r="O588" s="129">
        <v>0.629</v>
      </c>
      <c r="P588" s="129">
        <f>O588*H588</f>
        <v>0.629</v>
      </c>
      <c r="Q588" s="129">
        <v>2.5018699999999998</v>
      </c>
      <c r="R588" s="129">
        <f>Q588*H588</f>
        <v>2.5018699999999998</v>
      </c>
      <c r="S588" s="129">
        <v>0</v>
      </c>
      <c r="T588" s="130">
        <f>S588*H588</f>
        <v>0</v>
      </c>
      <c r="AR588" s="131" t="s">
        <v>123</v>
      </c>
      <c r="AT588" s="131" t="s">
        <v>118</v>
      </c>
      <c r="AU588" s="131" t="s">
        <v>79</v>
      </c>
      <c r="AY588" s="14" t="s">
        <v>116</v>
      </c>
      <c r="BE588" s="132">
        <f>IF(N588="základní",J588,0)</f>
        <v>0</v>
      </c>
      <c r="BF588" s="132">
        <f>IF(N588="snížená",J588,0)</f>
        <v>0</v>
      </c>
      <c r="BG588" s="132">
        <f>IF(N588="zákl. přenesená",J588,0)</f>
        <v>0</v>
      </c>
      <c r="BH588" s="132">
        <f>IF(N588="sníž. přenesená",J588,0)</f>
        <v>0</v>
      </c>
      <c r="BI588" s="132">
        <f>IF(N588="nulová",J588,0)</f>
        <v>0</v>
      </c>
      <c r="BJ588" s="14" t="s">
        <v>77</v>
      </c>
      <c r="BK588" s="132">
        <f>ROUND(I588*H588,2)</f>
        <v>0</v>
      </c>
      <c r="BL588" s="14" t="s">
        <v>123</v>
      </c>
      <c r="BM588" s="131" t="s">
        <v>1022</v>
      </c>
    </row>
    <row r="589" spans="2:65" s="1" customFormat="1" ht="19.5" x14ac:dyDescent="0.2">
      <c r="B589" s="26"/>
      <c r="D589" s="133" t="s">
        <v>125</v>
      </c>
      <c r="F589" s="134" t="s">
        <v>1023</v>
      </c>
      <c r="L589" s="26"/>
      <c r="M589" s="135"/>
      <c r="T589" s="50"/>
      <c r="AT589" s="14" t="s">
        <v>125</v>
      </c>
      <c r="AU589" s="14" t="s">
        <v>79</v>
      </c>
    </row>
    <row r="590" spans="2:65" s="1" customFormat="1" x14ac:dyDescent="0.2">
      <c r="B590" s="26"/>
      <c r="D590" s="136" t="s">
        <v>127</v>
      </c>
      <c r="F590" s="137" t="s">
        <v>1024</v>
      </c>
      <c r="L590" s="26"/>
      <c r="M590" s="135"/>
      <c r="T590" s="50"/>
      <c r="AT590" s="14" t="s">
        <v>127</v>
      </c>
      <c r="AU590" s="14" t="s">
        <v>79</v>
      </c>
    </row>
    <row r="591" spans="2:65" s="1" customFormat="1" ht="16.5" customHeight="1" x14ac:dyDescent="0.2">
      <c r="B591" s="120"/>
      <c r="C591" s="121" t="s">
        <v>1025</v>
      </c>
      <c r="D591" s="121" t="s">
        <v>118</v>
      </c>
      <c r="E591" s="122" t="s">
        <v>1026</v>
      </c>
      <c r="F591" s="123" t="s">
        <v>1027</v>
      </c>
      <c r="G591" s="124" t="s">
        <v>178</v>
      </c>
      <c r="H591" s="125">
        <v>1</v>
      </c>
      <c r="I591" s="126"/>
      <c r="J591" s="126">
        <f>ROUND(I591*H591,2)</f>
        <v>0</v>
      </c>
      <c r="K591" s="123" t="s">
        <v>122</v>
      </c>
      <c r="L591" s="26"/>
      <c r="M591" s="127" t="s">
        <v>1</v>
      </c>
      <c r="N591" s="128" t="s">
        <v>37</v>
      </c>
      <c r="O591" s="129">
        <v>0.27400000000000002</v>
      </c>
      <c r="P591" s="129">
        <f>O591*H591</f>
        <v>0.27400000000000002</v>
      </c>
      <c r="Q591" s="129">
        <v>2.64E-3</v>
      </c>
      <c r="R591" s="129">
        <f>Q591*H591</f>
        <v>2.64E-3</v>
      </c>
      <c r="S591" s="129">
        <v>0</v>
      </c>
      <c r="T591" s="130">
        <f>S591*H591</f>
        <v>0</v>
      </c>
      <c r="AR591" s="131" t="s">
        <v>123</v>
      </c>
      <c r="AT591" s="131" t="s">
        <v>118</v>
      </c>
      <c r="AU591" s="131" t="s">
        <v>79</v>
      </c>
      <c r="AY591" s="14" t="s">
        <v>116</v>
      </c>
      <c r="BE591" s="132">
        <f>IF(N591="základní",J591,0)</f>
        <v>0</v>
      </c>
      <c r="BF591" s="132">
        <f>IF(N591="snížená",J591,0)</f>
        <v>0</v>
      </c>
      <c r="BG591" s="132">
        <f>IF(N591="zákl. přenesená",J591,0)</f>
        <v>0</v>
      </c>
      <c r="BH591" s="132">
        <f>IF(N591="sníž. přenesená",J591,0)</f>
        <v>0</v>
      </c>
      <c r="BI591" s="132">
        <f>IF(N591="nulová",J591,0)</f>
        <v>0</v>
      </c>
      <c r="BJ591" s="14" t="s">
        <v>77</v>
      </c>
      <c r="BK591" s="132">
        <f>ROUND(I591*H591,2)</f>
        <v>0</v>
      </c>
      <c r="BL591" s="14" t="s">
        <v>123</v>
      </c>
      <c r="BM591" s="131" t="s">
        <v>1028</v>
      </c>
    </row>
    <row r="592" spans="2:65" s="1" customFormat="1" x14ac:dyDescent="0.2">
      <c r="B592" s="26"/>
      <c r="D592" s="133" t="s">
        <v>125</v>
      </c>
      <c r="F592" s="134" t="s">
        <v>1029</v>
      </c>
      <c r="L592" s="26"/>
      <c r="M592" s="135"/>
      <c r="T592" s="50"/>
      <c r="AT592" s="14" t="s">
        <v>125</v>
      </c>
      <c r="AU592" s="14" t="s">
        <v>79</v>
      </c>
    </row>
    <row r="593" spans="2:65" s="1" customFormat="1" x14ac:dyDescent="0.2">
      <c r="B593" s="26"/>
      <c r="D593" s="136" t="s">
        <v>127</v>
      </c>
      <c r="F593" s="137" t="s">
        <v>1030</v>
      </c>
      <c r="L593" s="26"/>
      <c r="M593" s="135"/>
      <c r="T593" s="50"/>
      <c r="AT593" s="14" t="s">
        <v>127</v>
      </c>
      <c r="AU593" s="14" t="s">
        <v>79</v>
      </c>
    </row>
    <row r="594" spans="2:65" s="1" customFormat="1" ht="16.5" customHeight="1" x14ac:dyDescent="0.2">
      <c r="B594" s="120"/>
      <c r="C594" s="121" t="s">
        <v>1031</v>
      </c>
      <c r="D594" s="121" t="s">
        <v>118</v>
      </c>
      <c r="E594" s="122" t="s">
        <v>1032</v>
      </c>
      <c r="F594" s="123" t="s">
        <v>1033</v>
      </c>
      <c r="G594" s="124" t="s">
        <v>178</v>
      </c>
      <c r="H594" s="125">
        <v>1</v>
      </c>
      <c r="I594" s="126"/>
      <c r="J594" s="126">
        <f>ROUND(I594*H594,2)</f>
        <v>0</v>
      </c>
      <c r="K594" s="123" t="s">
        <v>122</v>
      </c>
      <c r="L594" s="26"/>
      <c r="M594" s="127" t="s">
        <v>1</v>
      </c>
      <c r="N594" s="128" t="s">
        <v>37</v>
      </c>
      <c r="O594" s="129">
        <v>9.1999999999999998E-2</v>
      </c>
      <c r="P594" s="129">
        <f>O594*H594</f>
        <v>9.1999999999999998E-2</v>
      </c>
      <c r="Q594" s="129">
        <v>0</v>
      </c>
      <c r="R594" s="129">
        <f>Q594*H594</f>
        <v>0</v>
      </c>
      <c r="S594" s="129">
        <v>0</v>
      </c>
      <c r="T594" s="130">
        <f>S594*H594</f>
        <v>0</v>
      </c>
      <c r="AR594" s="131" t="s">
        <v>123</v>
      </c>
      <c r="AT594" s="131" t="s">
        <v>118</v>
      </c>
      <c r="AU594" s="131" t="s">
        <v>79</v>
      </c>
      <c r="AY594" s="14" t="s">
        <v>116</v>
      </c>
      <c r="BE594" s="132">
        <f>IF(N594="základní",J594,0)</f>
        <v>0</v>
      </c>
      <c r="BF594" s="132">
        <f>IF(N594="snížená",J594,0)</f>
        <v>0</v>
      </c>
      <c r="BG594" s="132">
        <f>IF(N594="zákl. přenesená",J594,0)</f>
        <v>0</v>
      </c>
      <c r="BH594" s="132">
        <f>IF(N594="sníž. přenesená",J594,0)</f>
        <v>0</v>
      </c>
      <c r="BI594" s="132">
        <f>IF(N594="nulová",J594,0)</f>
        <v>0</v>
      </c>
      <c r="BJ594" s="14" t="s">
        <v>77</v>
      </c>
      <c r="BK594" s="132">
        <f>ROUND(I594*H594,2)</f>
        <v>0</v>
      </c>
      <c r="BL594" s="14" t="s">
        <v>123</v>
      </c>
      <c r="BM594" s="131" t="s">
        <v>1034</v>
      </c>
    </row>
    <row r="595" spans="2:65" s="1" customFormat="1" x14ac:dyDescent="0.2">
      <c r="B595" s="26"/>
      <c r="D595" s="133" t="s">
        <v>125</v>
      </c>
      <c r="F595" s="134" t="s">
        <v>1035</v>
      </c>
      <c r="L595" s="26"/>
      <c r="M595" s="135"/>
      <c r="T595" s="50"/>
      <c r="AT595" s="14" t="s">
        <v>125</v>
      </c>
      <c r="AU595" s="14" t="s">
        <v>79</v>
      </c>
    </row>
    <row r="596" spans="2:65" s="1" customFormat="1" x14ac:dyDescent="0.2">
      <c r="B596" s="26"/>
      <c r="D596" s="136" t="s">
        <v>127</v>
      </c>
      <c r="F596" s="137" t="s">
        <v>1036</v>
      </c>
      <c r="L596" s="26"/>
      <c r="M596" s="135"/>
      <c r="T596" s="50"/>
      <c r="AT596" s="14" t="s">
        <v>127</v>
      </c>
      <c r="AU596" s="14" t="s">
        <v>79</v>
      </c>
    </row>
    <row r="597" spans="2:65" s="1" customFormat="1" ht="24.2" customHeight="1" x14ac:dyDescent="0.2">
      <c r="B597" s="120"/>
      <c r="C597" s="121" t="s">
        <v>1037</v>
      </c>
      <c r="D597" s="121" t="s">
        <v>118</v>
      </c>
      <c r="E597" s="122" t="s">
        <v>1038</v>
      </c>
      <c r="F597" s="123" t="s">
        <v>1039</v>
      </c>
      <c r="G597" s="124" t="s">
        <v>1040</v>
      </c>
      <c r="H597" s="125">
        <v>1</v>
      </c>
      <c r="I597" s="126"/>
      <c r="J597" s="126">
        <f>ROUND(I597*H597,2)</f>
        <v>0</v>
      </c>
      <c r="K597" s="123" t="s">
        <v>122</v>
      </c>
      <c r="L597" s="26"/>
      <c r="M597" s="127" t="s">
        <v>1</v>
      </c>
      <c r="N597" s="128" t="s">
        <v>37</v>
      </c>
      <c r="O597" s="129">
        <v>3.3530000000000002</v>
      </c>
      <c r="P597" s="129">
        <f>O597*H597</f>
        <v>3.3530000000000002</v>
      </c>
      <c r="Q597" s="129">
        <v>6.0000000000000002E-5</v>
      </c>
      <c r="R597" s="129">
        <f>Q597*H597</f>
        <v>6.0000000000000002E-5</v>
      </c>
      <c r="S597" s="129">
        <v>0</v>
      </c>
      <c r="T597" s="130">
        <f>S597*H597</f>
        <v>0</v>
      </c>
      <c r="AR597" s="131" t="s">
        <v>123</v>
      </c>
      <c r="AT597" s="131" t="s">
        <v>118</v>
      </c>
      <c r="AU597" s="131" t="s">
        <v>79</v>
      </c>
      <c r="AY597" s="14" t="s">
        <v>116</v>
      </c>
      <c r="BE597" s="132">
        <f>IF(N597="základní",J597,0)</f>
        <v>0</v>
      </c>
      <c r="BF597" s="132">
        <f>IF(N597="snížená",J597,0)</f>
        <v>0</v>
      </c>
      <c r="BG597" s="132">
        <f>IF(N597="zákl. přenesená",J597,0)</f>
        <v>0</v>
      </c>
      <c r="BH597" s="132">
        <f>IF(N597="sníž. přenesená",J597,0)</f>
        <v>0</v>
      </c>
      <c r="BI597" s="132">
        <f>IF(N597="nulová",J597,0)</f>
        <v>0</v>
      </c>
      <c r="BJ597" s="14" t="s">
        <v>77</v>
      </c>
      <c r="BK597" s="132">
        <f>ROUND(I597*H597,2)</f>
        <v>0</v>
      </c>
      <c r="BL597" s="14" t="s">
        <v>123</v>
      </c>
      <c r="BM597" s="131" t="s">
        <v>1041</v>
      </c>
    </row>
    <row r="598" spans="2:65" s="1" customFormat="1" x14ac:dyDescent="0.2">
      <c r="B598" s="26"/>
      <c r="D598" s="133" t="s">
        <v>125</v>
      </c>
      <c r="F598" s="134" t="s">
        <v>1042</v>
      </c>
      <c r="L598" s="26"/>
      <c r="M598" s="135"/>
      <c r="T598" s="50"/>
      <c r="AT598" s="14" t="s">
        <v>125</v>
      </c>
      <c r="AU598" s="14" t="s">
        <v>79</v>
      </c>
    </row>
    <row r="599" spans="2:65" s="1" customFormat="1" x14ac:dyDescent="0.2">
      <c r="B599" s="26"/>
      <c r="D599" s="136" t="s">
        <v>127</v>
      </c>
      <c r="F599" s="137" t="s">
        <v>1043</v>
      </c>
      <c r="L599" s="26"/>
      <c r="M599" s="135"/>
      <c r="T599" s="50"/>
      <c r="AT599" s="14" t="s">
        <v>127</v>
      </c>
      <c r="AU599" s="14" t="s">
        <v>79</v>
      </c>
    </row>
    <row r="600" spans="2:65" s="1" customFormat="1" ht="24.2" customHeight="1" x14ac:dyDescent="0.2">
      <c r="B600" s="120"/>
      <c r="C600" s="138" t="s">
        <v>1044</v>
      </c>
      <c r="D600" s="138" t="s">
        <v>238</v>
      </c>
      <c r="E600" s="139" t="s">
        <v>1045</v>
      </c>
      <c r="F600" s="140" t="s">
        <v>1046</v>
      </c>
      <c r="G600" s="141" t="s">
        <v>1047</v>
      </c>
      <c r="H600" s="142">
        <v>1</v>
      </c>
      <c r="I600" s="143"/>
      <c r="J600" s="143">
        <f>ROUND(I600*H600,2)</f>
        <v>0</v>
      </c>
      <c r="K600" s="140" t="s">
        <v>1</v>
      </c>
      <c r="L600" s="144"/>
      <c r="M600" s="145" t="s">
        <v>1</v>
      </c>
      <c r="N600" s="146" t="s">
        <v>37</v>
      </c>
      <c r="O600" s="129">
        <v>0</v>
      </c>
      <c r="P600" s="129">
        <f>O600*H600</f>
        <v>0</v>
      </c>
      <c r="Q600" s="129">
        <v>1</v>
      </c>
      <c r="R600" s="129">
        <f>Q600*H600</f>
        <v>1</v>
      </c>
      <c r="S600" s="129">
        <v>0</v>
      </c>
      <c r="T600" s="130">
        <f>S600*H600</f>
        <v>0</v>
      </c>
      <c r="AR600" s="131" t="s">
        <v>163</v>
      </c>
      <c r="AT600" s="131" t="s">
        <v>238</v>
      </c>
      <c r="AU600" s="131" t="s">
        <v>79</v>
      </c>
      <c r="AY600" s="14" t="s">
        <v>116</v>
      </c>
      <c r="BE600" s="132">
        <f>IF(N600="základní",J600,0)</f>
        <v>0</v>
      </c>
      <c r="BF600" s="132">
        <f>IF(N600="snížená",J600,0)</f>
        <v>0</v>
      </c>
      <c r="BG600" s="132">
        <f>IF(N600="zákl. přenesená",J600,0)</f>
        <v>0</v>
      </c>
      <c r="BH600" s="132">
        <f>IF(N600="sníž. přenesená",J600,0)</f>
        <v>0</v>
      </c>
      <c r="BI600" s="132">
        <f>IF(N600="nulová",J600,0)</f>
        <v>0</v>
      </c>
      <c r="BJ600" s="14" t="s">
        <v>77</v>
      </c>
      <c r="BK600" s="132">
        <f>ROUND(I600*H600,2)</f>
        <v>0</v>
      </c>
      <c r="BL600" s="14" t="s">
        <v>123</v>
      </c>
      <c r="BM600" s="131" t="s">
        <v>1048</v>
      </c>
    </row>
    <row r="601" spans="2:65" s="1" customFormat="1" ht="33" customHeight="1" x14ac:dyDescent="0.2">
      <c r="B601" s="120"/>
      <c r="C601" s="138" t="s">
        <v>1049</v>
      </c>
      <c r="D601" s="138" t="s">
        <v>238</v>
      </c>
      <c r="E601" s="139" t="s">
        <v>1050</v>
      </c>
      <c r="F601" s="140" t="s">
        <v>1051</v>
      </c>
      <c r="G601" s="141" t="s">
        <v>1047</v>
      </c>
      <c r="H601" s="142">
        <v>1</v>
      </c>
      <c r="I601" s="143"/>
      <c r="J601" s="143">
        <f>ROUND(I601*H601,2)</f>
        <v>0</v>
      </c>
      <c r="K601" s="140" t="s">
        <v>1</v>
      </c>
      <c r="L601" s="144"/>
      <c r="M601" s="145" t="s">
        <v>1</v>
      </c>
      <c r="N601" s="146" t="s">
        <v>37</v>
      </c>
      <c r="O601" s="129">
        <v>0</v>
      </c>
      <c r="P601" s="129">
        <f>O601*H601</f>
        <v>0</v>
      </c>
      <c r="Q601" s="129">
        <v>1</v>
      </c>
      <c r="R601" s="129">
        <f>Q601*H601</f>
        <v>1</v>
      </c>
      <c r="S601" s="129">
        <v>0</v>
      </c>
      <c r="T601" s="130">
        <f>S601*H601</f>
        <v>0</v>
      </c>
      <c r="AR601" s="131" t="s">
        <v>163</v>
      </c>
      <c r="AT601" s="131" t="s">
        <v>238</v>
      </c>
      <c r="AU601" s="131" t="s">
        <v>79</v>
      </c>
      <c r="AY601" s="14" t="s">
        <v>116</v>
      </c>
      <c r="BE601" s="132">
        <f>IF(N601="základní",J601,0)</f>
        <v>0</v>
      </c>
      <c r="BF601" s="132">
        <f>IF(N601="snížená",J601,0)</f>
        <v>0</v>
      </c>
      <c r="BG601" s="132">
        <f>IF(N601="zákl. přenesená",J601,0)</f>
        <v>0</v>
      </c>
      <c r="BH601" s="132">
        <f>IF(N601="sníž. přenesená",J601,0)</f>
        <v>0</v>
      </c>
      <c r="BI601" s="132">
        <f>IF(N601="nulová",J601,0)</f>
        <v>0</v>
      </c>
      <c r="BJ601" s="14" t="s">
        <v>77</v>
      </c>
      <c r="BK601" s="132">
        <f>ROUND(I601*H601,2)</f>
        <v>0</v>
      </c>
      <c r="BL601" s="14" t="s">
        <v>123</v>
      </c>
      <c r="BM601" s="131" t="s">
        <v>1052</v>
      </c>
    </row>
    <row r="602" spans="2:65" s="1" customFormat="1" ht="24.2" customHeight="1" x14ac:dyDescent="0.2">
      <c r="B602" s="120"/>
      <c r="C602" s="121" t="s">
        <v>1053</v>
      </c>
      <c r="D602" s="121" t="s">
        <v>118</v>
      </c>
      <c r="E602" s="122" t="s">
        <v>1054</v>
      </c>
      <c r="F602" s="123" t="s">
        <v>1055</v>
      </c>
      <c r="G602" s="124" t="s">
        <v>214</v>
      </c>
      <c r="H602" s="125">
        <v>1</v>
      </c>
      <c r="I602" s="126"/>
      <c r="J602" s="126">
        <f>ROUND(I602*H602,2)</f>
        <v>0</v>
      </c>
      <c r="K602" s="123" t="s">
        <v>122</v>
      </c>
      <c r="L602" s="26"/>
      <c r="M602" s="127" t="s">
        <v>1</v>
      </c>
      <c r="N602" s="128" t="s">
        <v>37</v>
      </c>
      <c r="O602" s="129">
        <v>0.185</v>
      </c>
      <c r="P602" s="129">
        <f>O602*H602</f>
        <v>0.185</v>
      </c>
      <c r="Q602" s="129">
        <v>1.9312499999999999</v>
      </c>
      <c r="R602" s="129">
        <f>Q602*H602</f>
        <v>1.9312499999999999</v>
      </c>
      <c r="S602" s="129">
        <v>0</v>
      </c>
      <c r="T602" s="130">
        <f>S602*H602</f>
        <v>0</v>
      </c>
      <c r="AR602" s="131" t="s">
        <v>123</v>
      </c>
      <c r="AT602" s="131" t="s">
        <v>118</v>
      </c>
      <c r="AU602" s="131" t="s">
        <v>79</v>
      </c>
      <c r="AY602" s="14" t="s">
        <v>116</v>
      </c>
      <c r="BE602" s="132">
        <f>IF(N602="základní",J602,0)</f>
        <v>0</v>
      </c>
      <c r="BF602" s="132">
        <f>IF(N602="snížená",J602,0)</f>
        <v>0</v>
      </c>
      <c r="BG602" s="132">
        <f>IF(N602="zákl. přenesená",J602,0)</f>
        <v>0</v>
      </c>
      <c r="BH602" s="132">
        <f>IF(N602="sníž. přenesená",J602,0)</f>
        <v>0</v>
      </c>
      <c r="BI602" s="132">
        <f>IF(N602="nulová",J602,0)</f>
        <v>0</v>
      </c>
      <c r="BJ602" s="14" t="s">
        <v>77</v>
      </c>
      <c r="BK602" s="132">
        <f>ROUND(I602*H602,2)</f>
        <v>0</v>
      </c>
      <c r="BL602" s="14" t="s">
        <v>123</v>
      </c>
      <c r="BM602" s="131" t="s">
        <v>1056</v>
      </c>
    </row>
    <row r="603" spans="2:65" s="1" customFormat="1" ht="19.5" x14ac:dyDescent="0.2">
      <c r="B603" s="26"/>
      <c r="D603" s="133" t="s">
        <v>125</v>
      </c>
      <c r="F603" s="134" t="s">
        <v>1057</v>
      </c>
      <c r="L603" s="26"/>
      <c r="M603" s="135"/>
      <c r="T603" s="50"/>
      <c r="AT603" s="14" t="s">
        <v>125</v>
      </c>
      <c r="AU603" s="14" t="s">
        <v>79</v>
      </c>
    </row>
    <row r="604" spans="2:65" s="1" customFormat="1" x14ac:dyDescent="0.2">
      <c r="B604" s="26"/>
      <c r="D604" s="136" t="s">
        <v>127</v>
      </c>
      <c r="F604" s="137" t="s">
        <v>1058</v>
      </c>
      <c r="L604" s="26"/>
      <c r="M604" s="135"/>
      <c r="T604" s="50"/>
      <c r="AT604" s="14" t="s">
        <v>127</v>
      </c>
      <c r="AU604" s="14" t="s">
        <v>79</v>
      </c>
    </row>
    <row r="605" spans="2:65" s="11" customFormat="1" ht="22.7" customHeight="1" x14ac:dyDescent="0.2">
      <c r="B605" s="109"/>
      <c r="D605" s="110" t="s">
        <v>71</v>
      </c>
      <c r="E605" s="118" t="s">
        <v>134</v>
      </c>
      <c r="F605" s="118" t="s">
        <v>1059</v>
      </c>
      <c r="J605" s="119">
        <f>BK605</f>
        <v>0</v>
      </c>
      <c r="L605" s="109"/>
      <c r="M605" s="113"/>
      <c r="P605" s="114">
        <f>SUM(P606:P629)</f>
        <v>53.042999999999999</v>
      </c>
      <c r="R605" s="114">
        <f>SUM(R606:R629)</f>
        <v>6.61496</v>
      </c>
      <c r="T605" s="115">
        <f>SUM(T606:T629)</f>
        <v>0</v>
      </c>
      <c r="AR605" s="110" t="s">
        <v>77</v>
      </c>
      <c r="AT605" s="116" t="s">
        <v>71</v>
      </c>
      <c r="AU605" s="116" t="s">
        <v>77</v>
      </c>
      <c r="AY605" s="110" t="s">
        <v>116</v>
      </c>
      <c r="BK605" s="117">
        <f>SUM(BK606:BK629)</f>
        <v>0</v>
      </c>
    </row>
    <row r="606" spans="2:65" s="1" customFormat="1" ht="24.2" customHeight="1" x14ac:dyDescent="0.2">
      <c r="B606" s="120"/>
      <c r="C606" s="121" t="s">
        <v>1060</v>
      </c>
      <c r="D606" s="121" t="s">
        <v>118</v>
      </c>
      <c r="E606" s="122" t="s">
        <v>1061</v>
      </c>
      <c r="F606" s="123" t="s">
        <v>1062</v>
      </c>
      <c r="G606" s="124" t="s">
        <v>214</v>
      </c>
      <c r="H606" s="125">
        <v>1</v>
      </c>
      <c r="I606" s="126"/>
      <c r="J606" s="126">
        <f>ROUND(I606*H606,2)</f>
        <v>0</v>
      </c>
      <c r="K606" s="123" t="s">
        <v>122</v>
      </c>
      <c r="L606" s="26"/>
      <c r="M606" s="127" t="s">
        <v>1</v>
      </c>
      <c r="N606" s="128" t="s">
        <v>37</v>
      </c>
      <c r="O606" s="129">
        <v>9.9390000000000001</v>
      </c>
      <c r="P606" s="129">
        <f>O606*H606</f>
        <v>9.9390000000000001</v>
      </c>
      <c r="Q606" s="129">
        <v>2.16</v>
      </c>
      <c r="R606" s="129">
        <f>Q606*H606</f>
        <v>2.16</v>
      </c>
      <c r="S606" s="129">
        <v>0</v>
      </c>
      <c r="T606" s="130">
        <f>S606*H606</f>
        <v>0</v>
      </c>
      <c r="AR606" s="131" t="s">
        <v>123</v>
      </c>
      <c r="AT606" s="131" t="s">
        <v>118</v>
      </c>
      <c r="AU606" s="131" t="s">
        <v>79</v>
      </c>
      <c r="AY606" s="14" t="s">
        <v>116</v>
      </c>
      <c r="BE606" s="132">
        <f>IF(N606="základní",J606,0)</f>
        <v>0</v>
      </c>
      <c r="BF606" s="132">
        <f>IF(N606="snížená",J606,0)</f>
        <v>0</v>
      </c>
      <c r="BG606" s="132">
        <f>IF(N606="zákl. přenesená",J606,0)</f>
        <v>0</v>
      </c>
      <c r="BH606" s="132">
        <f>IF(N606="sníž. přenesená",J606,0)</f>
        <v>0</v>
      </c>
      <c r="BI606" s="132">
        <f>IF(N606="nulová",J606,0)</f>
        <v>0</v>
      </c>
      <c r="BJ606" s="14" t="s">
        <v>77</v>
      </c>
      <c r="BK606" s="132">
        <f>ROUND(I606*H606,2)</f>
        <v>0</v>
      </c>
      <c r="BL606" s="14" t="s">
        <v>123</v>
      </c>
      <c r="BM606" s="131" t="s">
        <v>1063</v>
      </c>
    </row>
    <row r="607" spans="2:65" s="1" customFormat="1" ht="29.25" x14ac:dyDescent="0.2">
      <c r="B607" s="26"/>
      <c r="D607" s="133" t="s">
        <v>125</v>
      </c>
      <c r="F607" s="134" t="s">
        <v>1064</v>
      </c>
      <c r="L607" s="26"/>
      <c r="M607" s="135"/>
      <c r="T607" s="50"/>
      <c r="AT607" s="14" t="s">
        <v>125</v>
      </c>
      <c r="AU607" s="14" t="s">
        <v>79</v>
      </c>
    </row>
    <row r="608" spans="2:65" s="1" customFormat="1" x14ac:dyDescent="0.2">
      <c r="B608" s="26"/>
      <c r="D608" s="136" t="s">
        <v>127</v>
      </c>
      <c r="F608" s="137" t="s">
        <v>1065</v>
      </c>
      <c r="L608" s="26"/>
      <c r="M608" s="135"/>
      <c r="T608" s="50"/>
      <c r="AT608" s="14" t="s">
        <v>127</v>
      </c>
      <c r="AU608" s="14" t="s">
        <v>79</v>
      </c>
    </row>
    <row r="609" spans="2:65" s="1" customFormat="1" ht="24.2" customHeight="1" x14ac:dyDescent="0.2">
      <c r="B609" s="120"/>
      <c r="C609" s="121" t="s">
        <v>1066</v>
      </c>
      <c r="D609" s="121" t="s">
        <v>118</v>
      </c>
      <c r="E609" s="122" t="s">
        <v>1067</v>
      </c>
      <c r="F609" s="123" t="s">
        <v>1068</v>
      </c>
      <c r="G609" s="124" t="s">
        <v>214</v>
      </c>
      <c r="H609" s="125">
        <v>1</v>
      </c>
      <c r="I609" s="126"/>
      <c r="J609" s="126">
        <f>ROUND(I609*H609,2)</f>
        <v>0</v>
      </c>
      <c r="K609" s="123" t="s">
        <v>122</v>
      </c>
      <c r="L609" s="26"/>
      <c r="M609" s="127" t="s">
        <v>1</v>
      </c>
      <c r="N609" s="128" t="s">
        <v>37</v>
      </c>
      <c r="O609" s="129">
        <v>9.9480000000000004</v>
      </c>
      <c r="P609" s="129">
        <f>O609*H609</f>
        <v>9.9480000000000004</v>
      </c>
      <c r="Q609" s="129">
        <v>2.16</v>
      </c>
      <c r="R609" s="129">
        <f>Q609*H609</f>
        <v>2.16</v>
      </c>
      <c r="S609" s="129">
        <v>0</v>
      </c>
      <c r="T609" s="130">
        <f>S609*H609</f>
        <v>0</v>
      </c>
      <c r="AR609" s="131" t="s">
        <v>123</v>
      </c>
      <c r="AT609" s="131" t="s">
        <v>118</v>
      </c>
      <c r="AU609" s="131" t="s">
        <v>79</v>
      </c>
      <c r="AY609" s="14" t="s">
        <v>116</v>
      </c>
      <c r="BE609" s="132">
        <f>IF(N609="základní",J609,0)</f>
        <v>0</v>
      </c>
      <c r="BF609" s="132">
        <f>IF(N609="snížená",J609,0)</f>
        <v>0</v>
      </c>
      <c r="BG609" s="132">
        <f>IF(N609="zákl. přenesená",J609,0)</f>
        <v>0</v>
      </c>
      <c r="BH609" s="132">
        <f>IF(N609="sníž. přenesená",J609,0)</f>
        <v>0</v>
      </c>
      <c r="BI609" s="132">
        <f>IF(N609="nulová",J609,0)</f>
        <v>0</v>
      </c>
      <c r="BJ609" s="14" t="s">
        <v>77</v>
      </c>
      <c r="BK609" s="132">
        <f>ROUND(I609*H609,2)</f>
        <v>0</v>
      </c>
      <c r="BL609" s="14" t="s">
        <v>123</v>
      </c>
      <c r="BM609" s="131" t="s">
        <v>1069</v>
      </c>
    </row>
    <row r="610" spans="2:65" s="1" customFormat="1" ht="29.25" x14ac:dyDescent="0.2">
      <c r="B610" s="26"/>
      <c r="D610" s="133" t="s">
        <v>125</v>
      </c>
      <c r="F610" s="134" t="s">
        <v>1070</v>
      </c>
      <c r="L610" s="26"/>
      <c r="M610" s="135"/>
      <c r="T610" s="50"/>
      <c r="AT610" s="14" t="s">
        <v>125</v>
      </c>
      <c r="AU610" s="14" t="s">
        <v>79</v>
      </c>
    </row>
    <row r="611" spans="2:65" s="1" customFormat="1" x14ac:dyDescent="0.2">
      <c r="B611" s="26"/>
      <c r="D611" s="136" t="s">
        <v>127</v>
      </c>
      <c r="F611" s="137" t="s">
        <v>1071</v>
      </c>
      <c r="L611" s="26"/>
      <c r="M611" s="135"/>
      <c r="T611" s="50"/>
      <c r="AT611" s="14" t="s">
        <v>127</v>
      </c>
      <c r="AU611" s="14" t="s">
        <v>79</v>
      </c>
    </row>
    <row r="612" spans="2:65" s="1" customFormat="1" ht="24.2" customHeight="1" x14ac:dyDescent="0.2">
      <c r="B612" s="120"/>
      <c r="C612" s="121" t="s">
        <v>1072</v>
      </c>
      <c r="D612" s="121" t="s">
        <v>118</v>
      </c>
      <c r="E612" s="122" t="s">
        <v>1073</v>
      </c>
      <c r="F612" s="123" t="s">
        <v>1074</v>
      </c>
      <c r="G612" s="124" t="s">
        <v>214</v>
      </c>
      <c r="H612" s="125">
        <v>1</v>
      </c>
      <c r="I612" s="126"/>
      <c r="J612" s="126">
        <f>ROUND(I612*H612,2)</f>
        <v>0</v>
      </c>
      <c r="K612" s="123" t="s">
        <v>122</v>
      </c>
      <c r="L612" s="26"/>
      <c r="M612" s="127" t="s">
        <v>1</v>
      </c>
      <c r="N612" s="128" t="s">
        <v>37</v>
      </c>
      <c r="O612" s="129">
        <v>2.1469999999999998</v>
      </c>
      <c r="P612" s="129">
        <f>O612*H612</f>
        <v>2.1469999999999998</v>
      </c>
      <c r="Q612" s="129">
        <v>0</v>
      </c>
      <c r="R612" s="129">
        <f>Q612*H612</f>
        <v>0</v>
      </c>
      <c r="S612" s="129">
        <v>0</v>
      </c>
      <c r="T612" s="130">
        <f>S612*H612</f>
        <v>0</v>
      </c>
      <c r="AR612" s="131" t="s">
        <v>123</v>
      </c>
      <c r="AT612" s="131" t="s">
        <v>118</v>
      </c>
      <c r="AU612" s="131" t="s">
        <v>79</v>
      </c>
      <c r="AY612" s="14" t="s">
        <v>116</v>
      </c>
      <c r="BE612" s="132">
        <f>IF(N612="základní",J612,0)</f>
        <v>0</v>
      </c>
      <c r="BF612" s="132">
        <f>IF(N612="snížená",J612,0)</f>
        <v>0</v>
      </c>
      <c r="BG612" s="132">
        <f>IF(N612="zákl. přenesená",J612,0)</f>
        <v>0</v>
      </c>
      <c r="BH612" s="132">
        <f>IF(N612="sníž. přenesená",J612,0)</f>
        <v>0</v>
      </c>
      <c r="BI612" s="132">
        <f>IF(N612="nulová",J612,0)</f>
        <v>0</v>
      </c>
      <c r="BJ612" s="14" t="s">
        <v>77</v>
      </c>
      <c r="BK612" s="132">
        <f>ROUND(I612*H612,2)</f>
        <v>0</v>
      </c>
      <c r="BL612" s="14" t="s">
        <v>123</v>
      </c>
      <c r="BM612" s="131" t="s">
        <v>1075</v>
      </c>
    </row>
    <row r="613" spans="2:65" s="1" customFormat="1" ht="29.25" x14ac:dyDescent="0.2">
      <c r="B613" s="26"/>
      <c r="D613" s="133" t="s">
        <v>125</v>
      </c>
      <c r="F613" s="134" t="s">
        <v>1076</v>
      </c>
      <c r="L613" s="26"/>
      <c r="M613" s="135"/>
      <c r="T613" s="50"/>
      <c r="AT613" s="14" t="s">
        <v>125</v>
      </c>
      <c r="AU613" s="14" t="s">
        <v>79</v>
      </c>
    </row>
    <row r="614" spans="2:65" s="1" customFormat="1" x14ac:dyDescent="0.2">
      <c r="B614" s="26"/>
      <c r="D614" s="136" t="s">
        <v>127</v>
      </c>
      <c r="F614" s="137" t="s">
        <v>1077</v>
      </c>
      <c r="L614" s="26"/>
      <c r="M614" s="135"/>
      <c r="T614" s="50"/>
      <c r="AT614" s="14" t="s">
        <v>127</v>
      </c>
      <c r="AU614" s="14" t="s">
        <v>79</v>
      </c>
    </row>
    <row r="615" spans="2:65" s="1" customFormat="1" ht="24.2" customHeight="1" x14ac:dyDescent="0.2">
      <c r="B615" s="120"/>
      <c r="C615" s="121" t="s">
        <v>1078</v>
      </c>
      <c r="D615" s="121" t="s">
        <v>118</v>
      </c>
      <c r="E615" s="122" t="s">
        <v>1079</v>
      </c>
      <c r="F615" s="123" t="s">
        <v>1080</v>
      </c>
      <c r="G615" s="124" t="s">
        <v>214</v>
      </c>
      <c r="H615" s="125">
        <v>1</v>
      </c>
      <c r="I615" s="126"/>
      <c r="J615" s="126">
        <f>ROUND(I615*H615,2)</f>
        <v>0</v>
      </c>
      <c r="K615" s="123" t="s">
        <v>122</v>
      </c>
      <c r="L615" s="26"/>
      <c r="M615" s="127" t="s">
        <v>1</v>
      </c>
      <c r="N615" s="128" t="s">
        <v>37</v>
      </c>
      <c r="O615" s="129">
        <v>4.2960000000000003</v>
      </c>
      <c r="P615" s="129">
        <f>O615*H615</f>
        <v>4.2960000000000003</v>
      </c>
      <c r="Q615" s="129">
        <v>0</v>
      </c>
      <c r="R615" s="129">
        <f>Q615*H615</f>
        <v>0</v>
      </c>
      <c r="S615" s="129">
        <v>0</v>
      </c>
      <c r="T615" s="130">
        <f>S615*H615</f>
        <v>0</v>
      </c>
      <c r="AR615" s="131" t="s">
        <v>123</v>
      </c>
      <c r="AT615" s="131" t="s">
        <v>118</v>
      </c>
      <c r="AU615" s="131" t="s">
        <v>79</v>
      </c>
      <c r="AY615" s="14" t="s">
        <v>116</v>
      </c>
      <c r="BE615" s="132">
        <f>IF(N615="základní",J615,0)</f>
        <v>0</v>
      </c>
      <c r="BF615" s="132">
        <f>IF(N615="snížená",J615,0)</f>
        <v>0</v>
      </c>
      <c r="BG615" s="132">
        <f>IF(N615="zákl. přenesená",J615,0)</f>
        <v>0</v>
      </c>
      <c r="BH615" s="132">
        <f>IF(N615="sníž. přenesená",J615,0)</f>
        <v>0</v>
      </c>
      <c r="BI615" s="132">
        <f>IF(N615="nulová",J615,0)</f>
        <v>0</v>
      </c>
      <c r="BJ615" s="14" t="s">
        <v>77</v>
      </c>
      <c r="BK615" s="132">
        <f>ROUND(I615*H615,2)</f>
        <v>0</v>
      </c>
      <c r="BL615" s="14" t="s">
        <v>123</v>
      </c>
      <c r="BM615" s="131" t="s">
        <v>1081</v>
      </c>
    </row>
    <row r="616" spans="2:65" s="1" customFormat="1" ht="29.25" x14ac:dyDescent="0.2">
      <c r="B616" s="26"/>
      <c r="D616" s="133" t="s">
        <v>125</v>
      </c>
      <c r="F616" s="134" t="s">
        <v>1082</v>
      </c>
      <c r="L616" s="26"/>
      <c r="M616" s="135"/>
      <c r="T616" s="50"/>
      <c r="AT616" s="14" t="s">
        <v>125</v>
      </c>
      <c r="AU616" s="14" t="s">
        <v>79</v>
      </c>
    </row>
    <row r="617" spans="2:65" s="1" customFormat="1" x14ac:dyDescent="0.2">
      <c r="B617" s="26"/>
      <c r="D617" s="136" t="s">
        <v>127</v>
      </c>
      <c r="F617" s="137" t="s">
        <v>1083</v>
      </c>
      <c r="L617" s="26"/>
      <c r="M617" s="135"/>
      <c r="T617" s="50"/>
      <c r="AT617" s="14" t="s">
        <v>127</v>
      </c>
      <c r="AU617" s="14" t="s">
        <v>79</v>
      </c>
    </row>
    <row r="618" spans="2:65" s="1" customFormat="1" ht="24.2" customHeight="1" x14ac:dyDescent="0.2">
      <c r="B618" s="120"/>
      <c r="C618" s="121" t="s">
        <v>1084</v>
      </c>
      <c r="D618" s="121" t="s">
        <v>118</v>
      </c>
      <c r="E618" s="122" t="s">
        <v>1085</v>
      </c>
      <c r="F618" s="123" t="s">
        <v>1086</v>
      </c>
      <c r="G618" s="124" t="s">
        <v>233</v>
      </c>
      <c r="H618" s="125">
        <v>1</v>
      </c>
      <c r="I618" s="126"/>
      <c r="J618" s="126">
        <f>ROUND(I618*H618,2)</f>
        <v>0</v>
      </c>
      <c r="K618" s="123" t="s">
        <v>122</v>
      </c>
      <c r="L618" s="26"/>
      <c r="M618" s="127" t="s">
        <v>1</v>
      </c>
      <c r="N618" s="128" t="s">
        <v>37</v>
      </c>
      <c r="O618" s="129">
        <v>2.9809999999999999</v>
      </c>
      <c r="P618" s="129">
        <f>O618*H618</f>
        <v>2.9809999999999999</v>
      </c>
      <c r="Q618" s="129">
        <v>0</v>
      </c>
      <c r="R618" s="129">
        <f>Q618*H618</f>
        <v>0</v>
      </c>
      <c r="S618" s="129">
        <v>0</v>
      </c>
      <c r="T618" s="130">
        <f>S618*H618</f>
        <v>0</v>
      </c>
      <c r="AR618" s="131" t="s">
        <v>123</v>
      </c>
      <c r="AT618" s="131" t="s">
        <v>118</v>
      </c>
      <c r="AU618" s="131" t="s">
        <v>79</v>
      </c>
      <c r="AY618" s="14" t="s">
        <v>116</v>
      </c>
      <c r="BE618" s="132">
        <f>IF(N618="základní",J618,0)</f>
        <v>0</v>
      </c>
      <c r="BF618" s="132">
        <f>IF(N618="snížená",J618,0)</f>
        <v>0</v>
      </c>
      <c r="BG618" s="132">
        <f>IF(N618="zákl. přenesená",J618,0)</f>
        <v>0</v>
      </c>
      <c r="BH618" s="132">
        <f>IF(N618="sníž. přenesená",J618,0)</f>
        <v>0</v>
      </c>
      <c r="BI618" s="132">
        <f>IF(N618="nulová",J618,0)</f>
        <v>0</v>
      </c>
      <c r="BJ618" s="14" t="s">
        <v>77</v>
      </c>
      <c r="BK618" s="132">
        <f>ROUND(I618*H618,2)</f>
        <v>0</v>
      </c>
      <c r="BL618" s="14" t="s">
        <v>123</v>
      </c>
      <c r="BM618" s="131" t="s">
        <v>1087</v>
      </c>
    </row>
    <row r="619" spans="2:65" s="1" customFormat="1" ht="29.25" x14ac:dyDescent="0.2">
      <c r="B619" s="26"/>
      <c r="D619" s="133" t="s">
        <v>125</v>
      </c>
      <c r="F619" s="134" t="s">
        <v>1088</v>
      </c>
      <c r="L619" s="26"/>
      <c r="M619" s="135"/>
      <c r="T619" s="50"/>
      <c r="AT619" s="14" t="s">
        <v>125</v>
      </c>
      <c r="AU619" s="14" t="s">
        <v>79</v>
      </c>
    </row>
    <row r="620" spans="2:65" s="1" customFormat="1" x14ac:dyDescent="0.2">
      <c r="B620" s="26"/>
      <c r="D620" s="136" t="s">
        <v>127</v>
      </c>
      <c r="F620" s="137" t="s">
        <v>1089</v>
      </c>
      <c r="L620" s="26"/>
      <c r="M620" s="135"/>
      <c r="T620" s="50"/>
      <c r="AT620" s="14" t="s">
        <v>127</v>
      </c>
      <c r="AU620" s="14" t="s">
        <v>79</v>
      </c>
    </row>
    <row r="621" spans="2:65" s="1" customFormat="1" ht="33" customHeight="1" x14ac:dyDescent="0.2">
      <c r="B621" s="120"/>
      <c r="C621" s="121" t="s">
        <v>1090</v>
      </c>
      <c r="D621" s="121" t="s">
        <v>118</v>
      </c>
      <c r="E621" s="122" t="s">
        <v>1091</v>
      </c>
      <c r="F621" s="123" t="s">
        <v>1092</v>
      </c>
      <c r="G621" s="124" t="s">
        <v>214</v>
      </c>
      <c r="H621" s="125">
        <v>1</v>
      </c>
      <c r="I621" s="126"/>
      <c r="J621" s="126">
        <f>ROUND(I621*H621,2)</f>
        <v>0</v>
      </c>
      <c r="K621" s="123" t="s">
        <v>122</v>
      </c>
      <c r="L621" s="26"/>
      <c r="M621" s="127" t="s">
        <v>1</v>
      </c>
      <c r="N621" s="128" t="s">
        <v>37</v>
      </c>
      <c r="O621" s="129">
        <v>9.9390000000000001</v>
      </c>
      <c r="P621" s="129">
        <f>O621*H621</f>
        <v>9.9390000000000001</v>
      </c>
      <c r="Q621" s="129">
        <v>0</v>
      </c>
      <c r="R621" s="129">
        <f>Q621*H621</f>
        <v>0</v>
      </c>
      <c r="S621" s="129">
        <v>0</v>
      </c>
      <c r="T621" s="130">
        <f>S621*H621</f>
        <v>0</v>
      </c>
      <c r="AR621" s="131" t="s">
        <v>123</v>
      </c>
      <c r="AT621" s="131" t="s">
        <v>118</v>
      </c>
      <c r="AU621" s="131" t="s">
        <v>79</v>
      </c>
      <c r="AY621" s="14" t="s">
        <v>116</v>
      </c>
      <c r="BE621" s="132">
        <f>IF(N621="základní",J621,0)</f>
        <v>0</v>
      </c>
      <c r="BF621" s="132">
        <f>IF(N621="snížená",J621,0)</f>
        <v>0</v>
      </c>
      <c r="BG621" s="132">
        <f>IF(N621="zákl. přenesená",J621,0)</f>
        <v>0</v>
      </c>
      <c r="BH621" s="132">
        <f>IF(N621="sníž. přenesená",J621,0)</f>
        <v>0</v>
      </c>
      <c r="BI621" s="132">
        <f>IF(N621="nulová",J621,0)</f>
        <v>0</v>
      </c>
      <c r="BJ621" s="14" t="s">
        <v>77</v>
      </c>
      <c r="BK621" s="132">
        <f>ROUND(I621*H621,2)</f>
        <v>0</v>
      </c>
      <c r="BL621" s="14" t="s">
        <v>123</v>
      </c>
      <c r="BM621" s="131" t="s">
        <v>1093</v>
      </c>
    </row>
    <row r="622" spans="2:65" s="1" customFormat="1" ht="29.25" x14ac:dyDescent="0.2">
      <c r="B622" s="26"/>
      <c r="D622" s="133" t="s">
        <v>125</v>
      </c>
      <c r="F622" s="134" t="s">
        <v>1094</v>
      </c>
      <c r="L622" s="26"/>
      <c r="M622" s="135"/>
      <c r="T622" s="50"/>
      <c r="AT622" s="14" t="s">
        <v>125</v>
      </c>
      <c r="AU622" s="14" t="s">
        <v>79</v>
      </c>
    </row>
    <row r="623" spans="2:65" s="1" customFormat="1" x14ac:dyDescent="0.2">
      <c r="B623" s="26"/>
      <c r="D623" s="136" t="s">
        <v>127</v>
      </c>
      <c r="F623" s="137" t="s">
        <v>1095</v>
      </c>
      <c r="L623" s="26"/>
      <c r="M623" s="135"/>
      <c r="T623" s="50"/>
      <c r="AT623" s="14" t="s">
        <v>127</v>
      </c>
      <c r="AU623" s="14" t="s">
        <v>79</v>
      </c>
    </row>
    <row r="624" spans="2:65" s="1" customFormat="1" ht="33" customHeight="1" x14ac:dyDescent="0.2">
      <c r="B624" s="120"/>
      <c r="C624" s="121" t="s">
        <v>1096</v>
      </c>
      <c r="D624" s="121" t="s">
        <v>118</v>
      </c>
      <c r="E624" s="122" t="s">
        <v>1097</v>
      </c>
      <c r="F624" s="123" t="s">
        <v>1098</v>
      </c>
      <c r="G624" s="124" t="s">
        <v>214</v>
      </c>
      <c r="H624" s="125">
        <v>1</v>
      </c>
      <c r="I624" s="126"/>
      <c r="J624" s="126">
        <f>ROUND(I624*H624,2)</f>
        <v>0</v>
      </c>
      <c r="K624" s="123" t="s">
        <v>122</v>
      </c>
      <c r="L624" s="26"/>
      <c r="M624" s="127" t="s">
        <v>1</v>
      </c>
      <c r="N624" s="128" t="s">
        <v>37</v>
      </c>
      <c r="O624" s="129">
        <v>9.9480000000000004</v>
      </c>
      <c r="P624" s="129">
        <f>O624*H624</f>
        <v>9.9480000000000004</v>
      </c>
      <c r="Q624" s="129">
        <v>0</v>
      </c>
      <c r="R624" s="129">
        <f>Q624*H624</f>
        <v>0</v>
      </c>
      <c r="S624" s="129">
        <v>0</v>
      </c>
      <c r="T624" s="130">
        <f>S624*H624</f>
        <v>0</v>
      </c>
      <c r="AR624" s="131" t="s">
        <v>123</v>
      </c>
      <c r="AT624" s="131" t="s">
        <v>118</v>
      </c>
      <c r="AU624" s="131" t="s">
        <v>79</v>
      </c>
      <c r="AY624" s="14" t="s">
        <v>116</v>
      </c>
      <c r="BE624" s="132">
        <f>IF(N624="základní",J624,0)</f>
        <v>0</v>
      </c>
      <c r="BF624" s="132">
        <f>IF(N624="snížená",J624,0)</f>
        <v>0</v>
      </c>
      <c r="BG624" s="132">
        <f>IF(N624="zákl. přenesená",J624,0)</f>
        <v>0</v>
      </c>
      <c r="BH624" s="132">
        <f>IF(N624="sníž. přenesená",J624,0)</f>
        <v>0</v>
      </c>
      <c r="BI624" s="132">
        <f>IF(N624="nulová",J624,0)</f>
        <v>0</v>
      </c>
      <c r="BJ624" s="14" t="s">
        <v>77</v>
      </c>
      <c r="BK624" s="132">
        <f>ROUND(I624*H624,2)</f>
        <v>0</v>
      </c>
      <c r="BL624" s="14" t="s">
        <v>123</v>
      </c>
      <c r="BM624" s="131" t="s">
        <v>1099</v>
      </c>
    </row>
    <row r="625" spans="2:65" s="1" customFormat="1" ht="29.25" x14ac:dyDescent="0.2">
      <c r="B625" s="26"/>
      <c r="D625" s="133" t="s">
        <v>125</v>
      </c>
      <c r="F625" s="134" t="s">
        <v>1100</v>
      </c>
      <c r="L625" s="26"/>
      <c r="M625" s="135"/>
      <c r="T625" s="50"/>
      <c r="AT625" s="14" t="s">
        <v>125</v>
      </c>
      <c r="AU625" s="14" t="s">
        <v>79</v>
      </c>
    </row>
    <row r="626" spans="2:65" s="1" customFormat="1" x14ac:dyDescent="0.2">
      <c r="B626" s="26"/>
      <c r="D626" s="136" t="s">
        <v>127</v>
      </c>
      <c r="F626" s="137" t="s">
        <v>1101</v>
      </c>
      <c r="L626" s="26"/>
      <c r="M626" s="135"/>
      <c r="T626" s="50"/>
      <c r="AT626" s="14" t="s">
        <v>127</v>
      </c>
      <c r="AU626" s="14" t="s">
        <v>79</v>
      </c>
    </row>
    <row r="627" spans="2:65" s="1" customFormat="1" ht="33" customHeight="1" x14ac:dyDescent="0.2">
      <c r="B627" s="120"/>
      <c r="C627" s="121" t="s">
        <v>1102</v>
      </c>
      <c r="D627" s="121" t="s">
        <v>118</v>
      </c>
      <c r="E627" s="122" t="s">
        <v>1103</v>
      </c>
      <c r="F627" s="123" t="s">
        <v>1104</v>
      </c>
      <c r="G627" s="124" t="s">
        <v>214</v>
      </c>
      <c r="H627" s="125">
        <v>1</v>
      </c>
      <c r="I627" s="126"/>
      <c r="J627" s="126">
        <f>ROUND(I627*H627,2)</f>
        <v>0</v>
      </c>
      <c r="K627" s="123" t="s">
        <v>122</v>
      </c>
      <c r="L627" s="26"/>
      <c r="M627" s="127" t="s">
        <v>1</v>
      </c>
      <c r="N627" s="128" t="s">
        <v>37</v>
      </c>
      <c r="O627" s="129">
        <v>3.8450000000000002</v>
      </c>
      <c r="P627" s="129">
        <f>O627*H627</f>
        <v>3.8450000000000002</v>
      </c>
      <c r="Q627" s="129">
        <v>2.2949600000000001</v>
      </c>
      <c r="R627" s="129">
        <f>Q627*H627</f>
        <v>2.2949600000000001</v>
      </c>
      <c r="S627" s="129">
        <v>0</v>
      </c>
      <c r="T627" s="130">
        <f>S627*H627</f>
        <v>0</v>
      </c>
      <c r="AR627" s="131" t="s">
        <v>123</v>
      </c>
      <c r="AT627" s="131" t="s">
        <v>118</v>
      </c>
      <c r="AU627" s="131" t="s">
        <v>79</v>
      </c>
      <c r="AY627" s="14" t="s">
        <v>116</v>
      </c>
      <c r="BE627" s="132">
        <f>IF(N627="základní",J627,0)</f>
        <v>0</v>
      </c>
      <c r="BF627" s="132">
        <f>IF(N627="snížená",J627,0)</f>
        <v>0</v>
      </c>
      <c r="BG627" s="132">
        <f>IF(N627="zákl. přenesená",J627,0)</f>
        <v>0</v>
      </c>
      <c r="BH627" s="132">
        <f>IF(N627="sníž. přenesená",J627,0)</f>
        <v>0</v>
      </c>
      <c r="BI627" s="132">
        <f>IF(N627="nulová",J627,0)</f>
        <v>0</v>
      </c>
      <c r="BJ627" s="14" t="s">
        <v>77</v>
      </c>
      <c r="BK627" s="132">
        <f>ROUND(I627*H627,2)</f>
        <v>0</v>
      </c>
      <c r="BL627" s="14" t="s">
        <v>123</v>
      </c>
      <c r="BM627" s="131" t="s">
        <v>1105</v>
      </c>
    </row>
    <row r="628" spans="2:65" s="1" customFormat="1" ht="29.25" x14ac:dyDescent="0.2">
      <c r="B628" s="26"/>
      <c r="D628" s="133" t="s">
        <v>125</v>
      </c>
      <c r="F628" s="134" t="s">
        <v>1106</v>
      </c>
      <c r="L628" s="26"/>
      <c r="M628" s="135"/>
      <c r="T628" s="50"/>
      <c r="AT628" s="14" t="s">
        <v>125</v>
      </c>
      <c r="AU628" s="14" t="s">
        <v>79</v>
      </c>
    </row>
    <row r="629" spans="2:65" s="1" customFormat="1" x14ac:dyDescent="0.2">
      <c r="B629" s="26"/>
      <c r="D629" s="136" t="s">
        <v>127</v>
      </c>
      <c r="F629" s="137" t="s">
        <v>1107</v>
      </c>
      <c r="L629" s="26"/>
      <c r="M629" s="135"/>
      <c r="T629" s="50"/>
      <c r="AT629" s="14" t="s">
        <v>127</v>
      </c>
      <c r="AU629" s="14" t="s">
        <v>79</v>
      </c>
    </row>
    <row r="630" spans="2:65" s="11" customFormat="1" ht="22.7" customHeight="1" x14ac:dyDescent="0.2">
      <c r="B630" s="109"/>
      <c r="D630" s="110" t="s">
        <v>71</v>
      </c>
      <c r="E630" s="118" t="s">
        <v>123</v>
      </c>
      <c r="F630" s="118" t="s">
        <v>1108</v>
      </c>
      <c r="J630" s="119">
        <f>BK630</f>
        <v>0</v>
      </c>
      <c r="L630" s="109"/>
      <c r="M630" s="113"/>
      <c r="P630" s="114">
        <f>SUM(P631:P636)</f>
        <v>0.11799999999999999</v>
      </c>
      <c r="R630" s="114">
        <f>SUM(R631:R636)</f>
        <v>0</v>
      </c>
      <c r="T630" s="115">
        <f>SUM(T631:T636)</f>
        <v>0</v>
      </c>
      <c r="AR630" s="110" t="s">
        <v>77</v>
      </c>
      <c r="AT630" s="116" t="s">
        <v>71</v>
      </c>
      <c r="AU630" s="116" t="s">
        <v>77</v>
      </c>
      <c r="AY630" s="110" t="s">
        <v>116</v>
      </c>
      <c r="BK630" s="117">
        <f>SUM(BK631:BK636)</f>
        <v>0</v>
      </c>
    </row>
    <row r="631" spans="2:65" s="1" customFormat="1" ht="33" customHeight="1" x14ac:dyDescent="0.2">
      <c r="B631" s="120"/>
      <c r="C631" s="121" t="s">
        <v>1109</v>
      </c>
      <c r="D631" s="121" t="s">
        <v>118</v>
      </c>
      <c r="E631" s="122" t="s">
        <v>1110</v>
      </c>
      <c r="F631" s="123" t="s">
        <v>1111</v>
      </c>
      <c r="G631" s="124" t="s">
        <v>178</v>
      </c>
      <c r="H631" s="125">
        <v>1</v>
      </c>
      <c r="I631" s="126"/>
      <c r="J631" s="126">
        <f>ROUND(I631*H631,2)</f>
        <v>0</v>
      </c>
      <c r="K631" s="123" t="s">
        <v>122</v>
      </c>
      <c r="L631" s="26"/>
      <c r="M631" s="127" t="s">
        <v>1</v>
      </c>
      <c r="N631" s="128" t="s">
        <v>37</v>
      </c>
      <c r="O631" s="129">
        <v>0.105</v>
      </c>
      <c r="P631" s="129">
        <f>O631*H631</f>
        <v>0.105</v>
      </c>
      <c r="Q631" s="129">
        <v>0</v>
      </c>
      <c r="R631" s="129">
        <f>Q631*H631</f>
        <v>0</v>
      </c>
      <c r="S631" s="129">
        <v>0</v>
      </c>
      <c r="T631" s="130">
        <f>S631*H631</f>
        <v>0</v>
      </c>
      <c r="AR631" s="131" t="s">
        <v>123</v>
      </c>
      <c r="AT631" s="131" t="s">
        <v>118</v>
      </c>
      <c r="AU631" s="131" t="s">
        <v>79</v>
      </c>
      <c r="AY631" s="14" t="s">
        <v>116</v>
      </c>
      <c r="BE631" s="132">
        <f>IF(N631="základní",J631,0)</f>
        <v>0</v>
      </c>
      <c r="BF631" s="132">
        <f>IF(N631="snížená",J631,0)</f>
        <v>0</v>
      </c>
      <c r="BG631" s="132">
        <f>IF(N631="zákl. přenesená",J631,0)</f>
        <v>0</v>
      </c>
      <c r="BH631" s="132">
        <f>IF(N631="sníž. přenesená",J631,0)</f>
        <v>0</v>
      </c>
      <c r="BI631" s="132">
        <f>IF(N631="nulová",J631,0)</f>
        <v>0</v>
      </c>
      <c r="BJ631" s="14" t="s">
        <v>77</v>
      </c>
      <c r="BK631" s="132">
        <f>ROUND(I631*H631,2)</f>
        <v>0</v>
      </c>
      <c r="BL631" s="14" t="s">
        <v>123</v>
      </c>
      <c r="BM631" s="131" t="s">
        <v>1112</v>
      </c>
    </row>
    <row r="632" spans="2:65" s="1" customFormat="1" ht="19.5" x14ac:dyDescent="0.2">
      <c r="B632" s="26"/>
      <c r="D632" s="133" t="s">
        <v>125</v>
      </c>
      <c r="F632" s="134" t="s">
        <v>1113</v>
      </c>
      <c r="L632" s="26"/>
      <c r="M632" s="135"/>
      <c r="T632" s="50"/>
      <c r="AT632" s="14" t="s">
        <v>125</v>
      </c>
      <c r="AU632" s="14" t="s">
        <v>79</v>
      </c>
    </row>
    <row r="633" spans="2:65" s="1" customFormat="1" x14ac:dyDescent="0.2">
      <c r="B633" s="26"/>
      <c r="D633" s="136" t="s">
        <v>127</v>
      </c>
      <c r="F633" s="137" t="s">
        <v>1114</v>
      </c>
      <c r="L633" s="26"/>
      <c r="M633" s="135"/>
      <c r="T633" s="50"/>
      <c r="AT633" s="14" t="s">
        <v>127</v>
      </c>
      <c r="AU633" s="14" t="s">
        <v>79</v>
      </c>
    </row>
    <row r="634" spans="2:65" s="1" customFormat="1" ht="24.2" customHeight="1" x14ac:dyDescent="0.2">
      <c r="B634" s="120"/>
      <c r="C634" s="121" t="s">
        <v>1115</v>
      </c>
      <c r="D634" s="121" t="s">
        <v>118</v>
      </c>
      <c r="E634" s="122" t="s">
        <v>1116</v>
      </c>
      <c r="F634" s="123" t="s">
        <v>1117</v>
      </c>
      <c r="G634" s="124" t="s">
        <v>178</v>
      </c>
      <c r="H634" s="125">
        <v>1</v>
      </c>
      <c r="I634" s="126"/>
      <c r="J634" s="126">
        <f>ROUND(I634*H634,2)</f>
        <v>0</v>
      </c>
      <c r="K634" s="123" t="s">
        <v>122</v>
      </c>
      <c r="L634" s="26"/>
      <c r="M634" s="127" t="s">
        <v>1</v>
      </c>
      <c r="N634" s="128" t="s">
        <v>37</v>
      </c>
      <c r="O634" s="129">
        <v>1.2999999999999999E-2</v>
      </c>
      <c r="P634" s="129">
        <f>O634*H634</f>
        <v>1.2999999999999999E-2</v>
      </c>
      <c r="Q634" s="129">
        <v>0</v>
      </c>
      <c r="R634" s="129">
        <f>Q634*H634</f>
        <v>0</v>
      </c>
      <c r="S634" s="129">
        <v>0</v>
      </c>
      <c r="T634" s="130">
        <f>S634*H634</f>
        <v>0</v>
      </c>
      <c r="AR634" s="131" t="s">
        <v>123</v>
      </c>
      <c r="AT634" s="131" t="s">
        <v>118</v>
      </c>
      <c r="AU634" s="131" t="s">
        <v>79</v>
      </c>
      <c r="AY634" s="14" t="s">
        <v>116</v>
      </c>
      <c r="BE634" s="132">
        <f>IF(N634="základní",J634,0)</f>
        <v>0</v>
      </c>
      <c r="BF634" s="132">
        <f>IF(N634="snížená",J634,0)</f>
        <v>0</v>
      </c>
      <c r="BG634" s="132">
        <f>IF(N634="zákl. přenesená",J634,0)</f>
        <v>0</v>
      </c>
      <c r="BH634" s="132">
        <f>IF(N634="sníž. přenesená",J634,0)</f>
        <v>0</v>
      </c>
      <c r="BI634" s="132">
        <f>IF(N634="nulová",J634,0)</f>
        <v>0</v>
      </c>
      <c r="BJ634" s="14" t="s">
        <v>77</v>
      </c>
      <c r="BK634" s="132">
        <f>ROUND(I634*H634,2)</f>
        <v>0</v>
      </c>
      <c r="BL634" s="14" t="s">
        <v>123</v>
      </c>
      <c r="BM634" s="131" t="s">
        <v>1118</v>
      </c>
    </row>
    <row r="635" spans="2:65" s="1" customFormat="1" ht="29.25" x14ac:dyDescent="0.2">
      <c r="B635" s="26"/>
      <c r="D635" s="133" t="s">
        <v>125</v>
      </c>
      <c r="F635" s="134" t="s">
        <v>1119</v>
      </c>
      <c r="L635" s="26"/>
      <c r="M635" s="135"/>
      <c r="T635" s="50"/>
      <c r="AT635" s="14" t="s">
        <v>125</v>
      </c>
      <c r="AU635" s="14" t="s">
        <v>79</v>
      </c>
    </row>
    <row r="636" spans="2:65" s="1" customFormat="1" x14ac:dyDescent="0.2">
      <c r="B636" s="26"/>
      <c r="D636" s="136" t="s">
        <v>127</v>
      </c>
      <c r="F636" s="137" t="s">
        <v>1120</v>
      </c>
      <c r="L636" s="26"/>
      <c r="M636" s="135"/>
      <c r="T636" s="50"/>
      <c r="AT636" s="14" t="s">
        <v>127</v>
      </c>
      <c r="AU636" s="14" t="s">
        <v>79</v>
      </c>
    </row>
    <row r="637" spans="2:65" s="11" customFormat="1" ht="22.7" customHeight="1" x14ac:dyDescent="0.2">
      <c r="B637" s="109"/>
      <c r="D637" s="110" t="s">
        <v>71</v>
      </c>
      <c r="E637" s="118" t="s">
        <v>169</v>
      </c>
      <c r="F637" s="118" t="s">
        <v>1121</v>
      </c>
      <c r="J637" s="119">
        <f>BK637</f>
        <v>0</v>
      </c>
      <c r="L637" s="109"/>
      <c r="M637" s="113"/>
      <c r="P637" s="114">
        <f>SUM(P638:P647)</f>
        <v>12.865000000000002</v>
      </c>
      <c r="R637" s="114">
        <f>SUM(R638:R647)</f>
        <v>1.5299999999999999E-3</v>
      </c>
      <c r="T637" s="115">
        <f>SUM(T638:T647)</f>
        <v>4.5</v>
      </c>
      <c r="AR637" s="110" t="s">
        <v>77</v>
      </c>
      <c r="AT637" s="116" t="s">
        <v>71</v>
      </c>
      <c r="AU637" s="116" t="s">
        <v>77</v>
      </c>
      <c r="AY637" s="110" t="s">
        <v>116</v>
      </c>
      <c r="BK637" s="117">
        <f>SUM(BK638:BK647)</f>
        <v>0</v>
      </c>
    </row>
    <row r="638" spans="2:65" s="1" customFormat="1" ht="24.2" customHeight="1" x14ac:dyDescent="0.2">
      <c r="B638" s="120"/>
      <c r="C638" s="121" t="s">
        <v>1122</v>
      </c>
      <c r="D638" s="121" t="s">
        <v>118</v>
      </c>
      <c r="E638" s="122" t="s">
        <v>1123</v>
      </c>
      <c r="F638" s="123" t="s">
        <v>1124</v>
      </c>
      <c r="G638" s="124" t="s">
        <v>214</v>
      </c>
      <c r="H638" s="125">
        <v>1</v>
      </c>
      <c r="I638" s="126"/>
      <c r="J638" s="126">
        <f>ROUND(I638*H638,2)</f>
        <v>0</v>
      </c>
      <c r="K638" s="123" t="s">
        <v>122</v>
      </c>
      <c r="L638" s="26"/>
      <c r="M638" s="127" t="s">
        <v>1</v>
      </c>
      <c r="N638" s="128" t="s">
        <v>37</v>
      </c>
      <c r="O638" s="129">
        <v>3.302</v>
      </c>
      <c r="P638" s="129">
        <f>O638*H638</f>
        <v>3.302</v>
      </c>
      <c r="Q638" s="129">
        <v>0</v>
      </c>
      <c r="R638" s="129">
        <f>Q638*H638</f>
        <v>0</v>
      </c>
      <c r="S638" s="129">
        <v>2.25</v>
      </c>
      <c r="T638" s="130">
        <f>S638*H638</f>
        <v>2.25</v>
      </c>
      <c r="AR638" s="131" t="s">
        <v>123</v>
      </c>
      <c r="AT638" s="131" t="s">
        <v>118</v>
      </c>
      <c r="AU638" s="131" t="s">
        <v>79</v>
      </c>
      <c r="AY638" s="14" t="s">
        <v>116</v>
      </c>
      <c r="BE638" s="132">
        <f>IF(N638="základní",J638,0)</f>
        <v>0</v>
      </c>
      <c r="BF638" s="132">
        <f>IF(N638="snížená",J638,0)</f>
        <v>0</v>
      </c>
      <c r="BG638" s="132">
        <f>IF(N638="zákl. přenesená",J638,0)</f>
        <v>0</v>
      </c>
      <c r="BH638" s="132">
        <f>IF(N638="sníž. přenesená",J638,0)</f>
        <v>0</v>
      </c>
      <c r="BI638" s="132">
        <f>IF(N638="nulová",J638,0)</f>
        <v>0</v>
      </c>
      <c r="BJ638" s="14" t="s">
        <v>77</v>
      </c>
      <c r="BK638" s="132">
        <f>ROUND(I638*H638,2)</f>
        <v>0</v>
      </c>
      <c r="BL638" s="14" t="s">
        <v>123</v>
      </c>
      <c r="BM638" s="131" t="s">
        <v>1125</v>
      </c>
    </row>
    <row r="639" spans="2:65" s="1" customFormat="1" x14ac:dyDescent="0.2">
      <c r="B639" s="26"/>
      <c r="D639" s="133" t="s">
        <v>125</v>
      </c>
      <c r="F639" s="134" t="s">
        <v>1124</v>
      </c>
      <c r="L639" s="26"/>
      <c r="M639" s="135"/>
      <c r="T639" s="50"/>
      <c r="AT639" s="14" t="s">
        <v>125</v>
      </c>
      <c r="AU639" s="14" t="s">
        <v>79</v>
      </c>
    </row>
    <row r="640" spans="2:65" s="1" customFormat="1" x14ac:dyDescent="0.2">
      <c r="B640" s="26"/>
      <c r="D640" s="136" t="s">
        <v>127</v>
      </c>
      <c r="F640" s="137" t="s">
        <v>1126</v>
      </c>
      <c r="L640" s="26"/>
      <c r="M640" s="135"/>
      <c r="T640" s="50"/>
      <c r="AT640" s="14" t="s">
        <v>127</v>
      </c>
      <c r="AU640" s="14" t="s">
        <v>79</v>
      </c>
    </row>
    <row r="641" spans="2:65" s="1" customFormat="1" ht="24.2" customHeight="1" x14ac:dyDescent="0.2">
      <c r="B641" s="120"/>
      <c r="C641" s="121" t="s">
        <v>1127</v>
      </c>
      <c r="D641" s="121" t="s">
        <v>118</v>
      </c>
      <c r="E641" s="122" t="s">
        <v>1128</v>
      </c>
      <c r="F641" s="123" t="s">
        <v>1129</v>
      </c>
      <c r="G641" s="124" t="s">
        <v>214</v>
      </c>
      <c r="H641" s="125">
        <v>1</v>
      </c>
      <c r="I641" s="126"/>
      <c r="J641" s="126">
        <f>ROUND(I641*H641,2)</f>
        <v>0</v>
      </c>
      <c r="K641" s="123" t="s">
        <v>122</v>
      </c>
      <c r="L641" s="26"/>
      <c r="M641" s="127" t="s">
        <v>1</v>
      </c>
      <c r="N641" s="128" t="s">
        <v>37</v>
      </c>
      <c r="O641" s="129">
        <v>1.802</v>
      </c>
      <c r="P641" s="129">
        <f>O641*H641</f>
        <v>1.802</v>
      </c>
      <c r="Q641" s="129">
        <v>0</v>
      </c>
      <c r="R641" s="129">
        <f>Q641*H641</f>
        <v>0</v>
      </c>
      <c r="S641" s="129">
        <v>2.25</v>
      </c>
      <c r="T641" s="130">
        <f>S641*H641</f>
        <v>2.25</v>
      </c>
      <c r="AR641" s="131" t="s">
        <v>123</v>
      </c>
      <c r="AT641" s="131" t="s">
        <v>118</v>
      </c>
      <c r="AU641" s="131" t="s">
        <v>79</v>
      </c>
      <c r="AY641" s="14" t="s">
        <v>116</v>
      </c>
      <c r="BE641" s="132">
        <f>IF(N641="základní",J641,0)</f>
        <v>0</v>
      </c>
      <c r="BF641" s="132">
        <f>IF(N641="snížená",J641,0)</f>
        <v>0</v>
      </c>
      <c r="BG641" s="132">
        <f>IF(N641="zákl. přenesená",J641,0)</f>
        <v>0</v>
      </c>
      <c r="BH641" s="132">
        <f>IF(N641="sníž. přenesená",J641,0)</f>
        <v>0</v>
      </c>
      <c r="BI641" s="132">
        <f>IF(N641="nulová",J641,0)</f>
        <v>0</v>
      </c>
      <c r="BJ641" s="14" t="s">
        <v>77</v>
      </c>
      <c r="BK641" s="132">
        <f>ROUND(I641*H641,2)</f>
        <v>0</v>
      </c>
      <c r="BL641" s="14" t="s">
        <v>123</v>
      </c>
      <c r="BM641" s="131" t="s">
        <v>1130</v>
      </c>
    </row>
    <row r="642" spans="2:65" s="1" customFormat="1" x14ac:dyDescent="0.2">
      <c r="B642" s="26"/>
      <c r="D642" s="133" t="s">
        <v>125</v>
      </c>
      <c r="F642" s="134" t="s">
        <v>1129</v>
      </c>
      <c r="L642" s="26"/>
      <c r="M642" s="135"/>
      <c r="T642" s="50"/>
      <c r="AT642" s="14" t="s">
        <v>125</v>
      </c>
      <c r="AU642" s="14" t="s">
        <v>79</v>
      </c>
    </row>
    <row r="643" spans="2:65" s="1" customFormat="1" x14ac:dyDescent="0.2">
      <c r="B643" s="26"/>
      <c r="D643" s="136" t="s">
        <v>127</v>
      </c>
      <c r="F643" s="137" t="s">
        <v>1131</v>
      </c>
      <c r="L643" s="26"/>
      <c r="M643" s="135"/>
      <c r="T643" s="50"/>
      <c r="AT643" s="14" t="s">
        <v>127</v>
      </c>
      <c r="AU643" s="14" t="s">
        <v>79</v>
      </c>
    </row>
    <row r="644" spans="2:65" s="1" customFormat="1" ht="21.75" customHeight="1" x14ac:dyDescent="0.2">
      <c r="B644" s="120"/>
      <c r="C644" s="121" t="s">
        <v>1132</v>
      </c>
      <c r="D644" s="121" t="s">
        <v>118</v>
      </c>
      <c r="E644" s="122" t="s">
        <v>1133</v>
      </c>
      <c r="F644" s="123" t="s">
        <v>1134</v>
      </c>
      <c r="G644" s="124" t="s">
        <v>214</v>
      </c>
      <c r="H644" s="125">
        <v>1</v>
      </c>
      <c r="I644" s="126"/>
      <c r="J644" s="126">
        <f>ROUND(I644*H644,2)</f>
        <v>0</v>
      </c>
      <c r="K644" s="123" t="s">
        <v>122</v>
      </c>
      <c r="L644" s="26"/>
      <c r="M644" s="127" t="s">
        <v>1</v>
      </c>
      <c r="N644" s="128" t="s">
        <v>37</v>
      </c>
      <c r="O644" s="129">
        <v>7.4</v>
      </c>
      <c r="P644" s="129">
        <f>O644*H644</f>
        <v>7.4</v>
      </c>
      <c r="Q644" s="129">
        <v>0</v>
      </c>
      <c r="R644" s="129">
        <f>Q644*H644</f>
        <v>0</v>
      </c>
      <c r="S644" s="129">
        <v>0</v>
      </c>
      <c r="T644" s="130">
        <f>S644*H644</f>
        <v>0</v>
      </c>
      <c r="AR644" s="131" t="s">
        <v>123</v>
      </c>
      <c r="AT644" s="131" t="s">
        <v>118</v>
      </c>
      <c r="AU644" s="131" t="s">
        <v>79</v>
      </c>
      <c r="AY644" s="14" t="s">
        <v>116</v>
      </c>
      <c r="BE644" s="132">
        <f>IF(N644="základní",J644,0)</f>
        <v>0</v>
      </c>
      <c r="BF644" s="132">
        <f>IF(N644="snížená",J644,0)</f>
        <v>0</v>
      </c>
      <c r="BG644" s="132">
        <f>IF(N644="zákl. přenesená",J644,0)</f>
        <v>0</v>
      </c>
      <c r="BH644" s="132">
        <f>IF(N644="sníž. přenesená",J644,0)</f>
        <v>0</v>
      </c>
      <c r="BI644" s="132">
        <f>IF(N644="nulová",J644,0)</f>
        <v>0</v>
      </c>
      <c r="BJ644" s="14" t="s">
        <v>77</v>
      </c>
      <c r="BK644" s="132">
        <f>ROUND(I644*H644,2)</f>
        <v>0</v>
      </c>
      <c r="BL644" s="14" t="s">
        <v>123</v>
      </c>
      <c r="BM644" s="131" t="s">
        <v>1135</v>
      </c>
    </row>
    <row r="645" spans="2:65" s="1" customFormat="1" ht="19.5" x14ac:dyDescent="0.2">
      <c r="B645" s="26"/>
      <c r="D645" s="133" t="s">
        <v>125</v>
      </c>
      <c r="F645" s="134" t="s">
        <v>1136</v>
      </c>
      <c r="L645" s="26"/>
      <c r="M645" s="135"/>
      <c r="T645" s="50"/>
      <c r="AT645" s="14" t="s">
        <v>125</v>
      </c>
      <c r="AU645" s="14" t="s">
        <v>79</v>
      </c>
    </row>
    <row r="646" spans="2:65" s="1" customFormat="1" x14ac:dyDescent="0.2">
      <c r="B646" s="26"/>
      <c r="D646" s="136" t="s">
        <v>127</v>
      </c>
      <c r="F646" s="137" t="s">
        <v>1137</v>
      </c>
      <c r="L646" s="26"/>
      <c r="M646" s="135"/>
      <c r="T646" s="50"/>
      <c r="AT646" s="14" t="s">
        <v>127</v>
      </c>
      <c r="AU646" s="14" t="s">
        <v>79</v>
      </c>
    </row>
    <row r="647" spans="2:65" s="1" customFormat="1" ht="16.5" customHeight="1" x14ac:dyDescent="0.2">
      <c r="B647" s="120"/>
      <c r="C647" s="121" t="s">
        <v>1138</v>
      </c>
      <c r="D647" s="121" t="s">
        <v>118</v>
      </c>
      <c r="E647" s="122" t="s">
        <v>1139</v>
      </c>
      <c r="F647" s="123" t="s">
        <v>1140</v>
      </c>
      <c r="G647" s="124" t="s">
        <v>178</v>
      </c>
      <c r="H647" s="125">
        <v>1</v>
      </c>
      <c r="I647" s="126"/>
      <c r="J647" s="126">
        <f>ROUND(I647*H647,2)</f>
        <v>0</v>
      </c>
      <c r="K647" s="123" t="s">
        <v>1</v>
      </c>
      <c r="L647" s="26"/>
      <c r="M647" s="127" t="s">
        <v>1</v>
      </c>
      <c r="N647" s="128" t="s">
        <v>37</v>
      </c>
      <c r="O647" s="129">
        <v>0.36099999999999999</v>
      </c>
      <c r="P647" s="129">
        <f>O647*H647</f>
        <v>0.36099999999999999</v>
      </c>
      <c r="Q647" s="129">
        <v>1.5299999999999999E-3</v>
      </c>
      <c r="R647" s="129">
        <f>Q647*H647</f>
        <v>1.5299999999999999E-3</v>
      </c>
      <c r="S647" s="129">
        <v>0</v>
      </c>
      <c r="T647" s="130">
        <f>S647*H647</f>
        <v>0</v>
      </c>
      <c r="AR647" s="131" t="s">
        <v>123</v>
      </c>
      <c r="AT647" s="131" t="s">
        <v>118</v>
      </c>
      <c r="AU647" s="131" t="s">
        <v>79</v>
      </c>
      <c r="AY647" s="14" t="s">
        <v>116</v>
      </c>
      <c r="BE647" s="132">
        <f>IF(N647="základní",J647,0)</f>
        <v>0</v>
      </c>
      <c r="BF647" s="132">
        <f>IF(N647="snížená",J647,0)</f>
        <v>0</v>
      </c>
      <c r="BG647" s="132">
        <f>IF(N647="zákl. přenesená",J647,0)</f>
        <v>0</v>
      </c>
      <c r="BH647" s="132">
        <f>IF(N647="sníž. přenesená",J647,0)</f>
        <v>0</v>
      </c>
      <c r="BI647" s="132">
        <f>IF(N647="nulová",J647,0)</f>
        <v>0</v>
      </c>
      <c r="BJ647" s="14" t="s">
        <v>77</v>
      </c>
      <c r="BK647" s="132">
        <f>ROUND(I647*H647,2)</f>
        <v>0</v>
      </c>
      <c r="BL647" s="14" t="s">
        <v>123</v>
      </c>
      <c r="BM647" s="131" t="s">
        <v>1141</v>
      </c>
    </row>
    <row r="648" spans="2:65" s="11" customFormat="1" ht="22.7" customHeight="1" x14ac:dyDescent="0.2">
      <c r="B648" s="109"/>
      <c r="D648" s="110" t="s">
        <v>71</v>
      </c>
      <c r="E648" s="118" t="s">
        <v>1142</v>
      </c>
      <c r="F648" s="118" t="s">
        <v>1143</v>
      </c>
      <c r="J648" s="119">
        <f>BK648</f>
        <v>0</v>
      </c>
      <c r="L648" s="109"/>
      <c r="M648" s="113"/>
      <c r="P648" s="114">
        <f>SUM(P649:P652)</f>
        <v>0</v>
      </c>
      <c r="R648" s="114">
        <f>SUM(R649:R652)</f>
        <v>0</v>
      </c>
      <c r="T648" s="115">
        <f>SUM(T649:T652)</f>
        <v>0</v>
      </c>
      <c r="AR648" s="110" t="s">
        <v>77</v>
      </c>
      <c r="AT648" s="116" t="s">
        <v>71</v>
      </c>
      <c r="AU648" s="116" t="s">
        <v>77</v>
      </c>
      <c r="AY648" s="110" t="s">
        <v>116</v>
      </c>
      <c r="BK648" s="117">
        <f>SUM(BK649:BK652)</f>
        <v>0</v>
      </c>
    </row>
    <row r="649" spans="2:65" s="1" customFormat="1" ht="24.2" customHeight="1" x14ac:dyDescent="0.2">
      <c r="B649" s="120"/>
      <c r="C649" s="121" t="s">
        <v>1144</v>
      </c>
      <c r="D649" s="121" t="s">
        <v>118</v>
      </c>
      <c r="E649" s="122" t="s">
        <v>1145</v>
      </c>
      <c r="F649" s="123" t="s">
        <v>1146</v>
      </c>
      <c r="G649" s="124" t="s">
        <v>1047</v>
      </c>
      <c r="H649" s="125">
        <v>1</v>
      </c>
      <c r="I649" s="126"/>
      <c r="J649" s="126">
        <f>ROUND(I649*H649,2)</f>
        <v>0</v>
      </c>
      <c r="K649" s="123" t="s">
        <v>1</v>
      </c>
      <c r="L649" s="26"/>
      <c r="M649" s="127" t="s">
        <v>1</v>
      </c>
      <c r="N649" s="128" t="s">
        <v>37</v>
      </c>
      <c r="O649" s="129">
        <v>0</v>
      </c>
      <c r="P649" s="129">
        <f>O649*H649</f>
        <v>0</v>
      </c>
      <c r="Q649" s="129">
        <v>0</v>
      </c>
      <c r="R649" s="129">
        <f>Q649*H649</f>
        <v>0</v>
      </c>
      <c r="S649" s="129">
        <v>0</v>
      </c>
      <c r="T649" s="130">
        <f>S649*H649</f>
        <v>0</v>
      </c>
      <c r="AR649" s="131" t="s">
        <v>123</v>
      </c>
      <c r="AT649" s="131" t="s">
        <v>118</v>
      </c>
      <c r="AU649" s="131" t="s">
        <v>79</v>
      </c>
      <c r="AY649" s="14" t="s">
        <v>116</v>
      </c>
      <c r="BE649" s="132">
        <f>IF(N649="základní",J649,0)</f>
        <v>0</v>
      </c>
      <c r="BF649" s="132">
        <f>IF(N649="snížená",J649,0)</f>
        <v>0</v>
      </c>
      <c r="BG649" s="132">
        <f>IF(N649="zákl. přenesená",J649,0)</f>
        <v>0</v>
      </c>
      <c r="BH649" s="132">
        <f>IF(N649="sníž. přenesená",J649,0)</f>
        <v>0</v>
      </c>
      <c r="BI649" s="132">
        <f>IF(N649="nulová",J649,0)</f>
        <v>0</v>
      </c>
      <c r="BJ649" s="14" t="s">
        <v>77</v>
      </c>
      <c r="BK649" s="132">
        <f>ROUND(I649*H649,2)</f>
        <v>0</v>
      </c>
      <c r="BL649" s="14" t="s">
        <v>123</v>
      </c>
      <c r="BM649" s="131" t="s">
        <v>1147</v>
      </c>
    </row>
    <row r="650" spans="2:65" s="1" customFormat="1" ht="44.25" customHeight="1" x14ac:dyDescent="0.2">
      <c r="B650" s="120"/>
      <c r="C650" s="121" t="s">
        <v>1148</v>
      </c>
      <c r="D650" s="121" t="s">
        <v>118</v>
      </c>
      <c r="E650" s="122" t="s">
        <v>1149</v>
      </c>
      <c r="F650" s="123" t="s">
        <v>1150</v>
      </c>
      <c r="G650" s="124" t="s">
        <v>1047</v>
      </c>
      <c r="H650" s="125">
        <v>1</v>
      </c>
      <c r="I650" s="126"/>
      <c r="J650" s="126">
        <f>ROUND(I650*H650,2)</f>
        <v>0</v>
      </c>
      <c r="K650" s="123" t="s">
        <v>122</v>
      </c>
      <c r="L650" s="26"/>
      <c r="M650" s="127" t="s">
        <v>1</v>
      </c>
      <c r="N650" s="128" t="s">
        <v>37</v>
      </c>
      <c r="O650" s="129">
        <v>0</v>
      </c>
      <c r="P650" s="129">
        <f>O650*H650</f>
        <v>0</v>
      </c>
      <c r="Q650" s="129">
        <v>0</v>
      </c>
      <c r="R650" s="129">
        <f>Q650*H650</f>
        <v>0</v>
      </c>
      <c r="S650" s="129">
        <v>0</v>
      </c>
      <c r="T650" s="130">
        <f>S650*H650</f>
        <v>0</v>
      </c>
      <c r="AR650" s="131" t="s">
        <v>123</v>
      </c>
      <c r="AT650" s="131" t="s">
        <v>118</v>
      </c>
      <c r="AU650" s="131" t="s">
        <v>79</v>
      </c>
      <c r="AY650" s="14" t="s">
        <v>116</v>
      </c>
      <c r="BE650" s="132">
        <f>IF(N650="základní",J650,0)</f>
        <v>0</v>
      </c>
      <c r="BF650" s="132">
        <f>IF(N650="snížená",J650,0)</f>
        <v>0</v>
      </c>
      <c r="BG650" s="132">
        <f>IF(N650="zákl. přenesená",J650,0)</f>
        <v>0</v>
      </c>
      <c r="BH650" s="132">
        <f>IF(N650="sníž. přenesená",J650,0)</f>
        <v>0</v>
      </c>
      <c r="BI650" s="132">
        <f>IF(N650="nulová",J650,0)</f>
        <v>0</v>
      </c>
      <c r="BJ650" s="14" t="s">
        <v>77</v>
      </c>
      <c r="BK650" s="132">
        <f>ROUND(I650*H650,2)</f>
        <v>0</v>
      </c>
      <c r="BL650" s="14" t="s">
        <v>123</v>
      </c>
      <c r="BM650" s="131" t="s">
        <v>1151</v>
      </c>
    </row>
    <row r="651" spans="2:65" s="1" customFormat="1" ht="29.25" x14ac:dyDescent="0.2">
      <c r="B651" s="26"/>
      <c r="D651" s="133" t="s">
        <v>125</v>
      </c>
      <c r="F651" s="134" t="s">
        <v>1150</v>
      </c>
      <c r="L651" s="26"/>
      <c r="M651" s="135"/>
      <c r="T651" s="50"/>
      <c r="AT651" s="14" t="s">
        <v>125</v>
      </c>
      <c r="AU651" s="14" t="s">
        <v>79</v>
      </c>
    </row>
    <row r="652" spans="2:65" s="1" customFormat="1" x14ac:dyDescent="0.2">
      <c r="B652" s="26"/>
      <c r="D652" s="136" t="s">
        <v>127</v>
      </c>
      <c r="F652" s="137" t="s">
        <v>1152</v>
      </c>
      <c r="L652" s="26"/>
      <c r="M652" s="135"/>
      <c r="T652" s="50"/>
      <c r="AT652" s="14" t="s">
        <v>127</v>
      </c>
      <c r="AU652" s="14" t="s">
        <v>79</v>
      </c>
    </row>
    <row r="653" spans="2:65" s="11" customFormat="1" ht="22.7" customHeight="1" x14ac:dyDescent="0.2">
      <c r="B653" s="109"/>
      <c r="D653" s="110" t="s">
        <v>71</v>
      </c>
      <c r="E653" s="118" t="s">
        <v>1153</v>
      </c>
      <c r="F653" s="118" t="s">
        <v>1154</v>
      </c>
      <c r="J653" s="119">
        <f>BK653</f>
        <v>0</v>
      </c>
      <c r="L653" s="109"/>
      <c r="M653" s="113"/>
      <c r="P653" s="114">
        <f>SUM(P654:P656)</f>
        <v>0.78700000000000003</v>
      </c>
      <c r="R653" s="114">
        <f>SUM(R654:R656)</f>
        <v>0</v>
      </c>
      <c r="T653" s="115">
        <f>SUM(T654:T656)</f>
        <v>0</v>
      </c>
      <c r="AR653" s="110" t="s">
        <v>77</v>
      </c>
      <c r="AT653" s="116" t="s">
        <v>71</v>
      </c>
      <c r="AU653" s="116" t="s">
        <v>77</v>
      </c>
      <c r="AY653" s="110" t="s">
        <v>116</v>
      </c>
      <c r="BK653" s="117">
        <f>SUM(BK654:BK656)</f>
        <v>0</v>
      </c>
    </row>
    <row r="654" spans="2:65" s="1" customFormat="1" ht="16.5" customHeight="1" x14ac:dyDescent="0.2">
      <c r="B654" s="120"/>
      <c r="C654" s="121" t="s">
        <v>1155</v>
      </c>
      <c r="D654" s="121" t="s">
        <v>118</v>
      </c>
      <c r="E654" s="122" t="s">
        <v>1156</v>
      </c>
      <c r="F654" s="123" t="s">
        <v>1157</v>
      </c>
      <c r="G654" s="124" t="s">
        <v>1047</v>
      </c>
      <c r="H654" s="125">
        <v>1</v>
      </c>
      <c r="I654" s="126"/>
      <c r="J654" s="126">
        <f>ROUND(I654*H654,2)</f>
        <v>0</v>
      </c>
      <c r="K654" s="123" t="s">
        <v>122</v>
      </c>
      <c r="L654" s="26"/>
      <c r="M654" s="127" t="s">
        <v>1</v>
      </c>
      <c r="N654" s="128" t="s">
        <v>37</v>
      </c>
      <c r="O654" s="129">
        <v>0.78700000000000003</v>
      </c>
      <c r="P654" s="129">
        <f>O654*H654</f>
        <v>0.78700000000000003</v>
      </c>
      <c r="Q654" s="129">
        <v>0</v>
      </c>
      <c r="R654" s="129">
        <f>Q654*H654</f>
        <v>0</v>
      </c>
      <c r="S654" s="129">
        <v>0</v>
      </c>
      <c r="T654" s="130">
        <f>S654*H654</f>
        <v>0</v>
      </c>
      <c r="AR654" s="131" t="s">
        <v>123</v>
      </c>
      <c r="AT654" s="131" t="s">
        <v>118</v>
      </c>
      <c r="AU654" s="131" t="s">
        <v>79</v>
      </c>
      <c r="AY654" s="14" t="s">
        <v>116</v>
      </c>
      <c r="BE654" s="132">
        <f>IF(N654="základní",J654,0)</f>
        <v>0</v>
      </c>
      <c r="BF654" s="132">
        <f>IF(N654="snížená",J654,0)</f>
        <v>0</v>
      </c>
      <c r="BG654" s="132">
        <f>IF(N654="zákl. přenesená",J654,0)</f>
        <v>0</v>
      </c>
      <c r="BH654" s="132">
        <f>IF(N654="sníž. přenesená",J654,0)</f>
        <v>0</v>
      </c>
      <c r="BI654" s="132">
        <f>IF(N654="nulová",J654,0)</f>
        <v>0</v>
      </c>
      <c r="BJ654" s="14" t="s">
        <v>77</v>
      </c>
      <c r="BK654" s="132">
        <f>ROUND(I654*H654,2)</f>
        <v>0</v>
      </c>
      <c r="BL654" s="14" t="s">
        <v>123</v>
      </c>
      <c r="BM654" s="131" t="s">
        <v>1158</v>
      </c>
    </row>
    <row r="655" spans="2:65" s="1" customFormat="1" x14ac:dyDescent="0.2">
      <c r="B655" s="26"/>
      <c r="D655" s="133" t="s">
        <v>125</v>
      </c>
      <c r="F655" s="134" t="s">
        <v>1159</v>
      </c>
      <c r="L655" s="26"/>
      <c r="M655" s="135"/>
      <c r="T655" s="50"/>
      <c r="AT655" s="14" t="s">
        <v>125</v>
      </c>
      <c r="AU655" s="14" t="s">
        <v>79</v>
      </c>
    </row>
    <row r="656" spans="2:65" s="1" customFormat="1" x14ac:dyDescent="0.2">
      <c r="B656" s="26"/>
      <c r="D656" s="136" t="s">
        <v>127</v>
      </c>
      <c r="F656" s="137" t="s">
        <v>1160</v>
      </c>
      <c r="L656" s="26"/>
      <c r="M656" s="135"/>
      <c r="T656" s="50"/>
      <c r="AT656" s="14" t="s">
        <v>127</v>
      </c>
      <c r="AU656" s="14" t="s">
        <v>79</v>
      </c>
    </row>
    <row r="657" spans="2:65" s="11" customFormat="1" ht="26.1" customHeight="1" x14ac:dyDescent="0.2">
      <c r="B657" s="109"/>
      <c r="D657" s="110" t="s">
        <v>71</v>
      </c>
      <c r="E657" s="111" t="s">
        <v>1161</v>
      </c>
      <c r="F657" s="111" t="s">
        <v>1162</v>
      </c>
      <c r="J657" s="112">
        <f>BK657</f>
        <v>0</v>
      </c>
      <c r="L657" s="109"/>
      <c r="M657" s="113"/>
      <c r="P657" s="114">
        <f>P658+P665+P669+P673+P685+P692</f>
        <v>0</v>
      </c>
      <c r="R657" s="114">
        <f>R658+R665+R669+R673+R685+R692</f>
        <v>0</v>
      </c>
      <c r="T657" s="115">
        <f>T658+T665+T669+T673+T685+T692</f>
        <v>0</v>
      </c>
      <c r="AR657" s="110" t="s">
        <v>145</v>
      </c>
      <c r="AT657" s="116" t="s">
        <v>71</v>
      </c>
      <c r="AU657" s="116" t="s">
        <v>72</v>
      </c>
      <c r="AY657" s="110" t="s">
        <v>116</v>
      </c>
      <c r="BK657" s="117">
        <f>BK658+BK665+BK669+BK673+BK685+BK692</f>
        <v>0</v>
      </c>
    </row>
    <row r="658" spans="2:65" s="11" customFormat="1" ht="22.7" customHeight="1" x14ac:dyDescent="0.2">
      <c r="B658" s="109"/>
      <c r="D658" s="110" t="s">
        <v>71</v>
      </c>
      <c r="E658" s="118" t="s">
        <v>1163</v>
      </c>
      <c r="F658" s="118" t="s">
        <v>1251</v>
      </c>
      <c r="J658" s="119">
        <f>BK658</f>
        <v>0</v>
      </c>
      <c r="L658" s="109"/>
      <c r="M658" s="113"/>
      <c r="P658" s="114">
        <f>SUM(P659:P664)</f>
        <v>0</v>
      </c>
      <c r="R658" s="114">
        <f>SUM(R659:R664)</f>
        <v>0</v>
      </c>
      <c r="T658" s="115">
        <f>SUM(T659:T664)</f>
        <v>0</v>
      </c>
      <c r="AR658" s="110" t="s">
        <v>145</v>
      </c>
      <c r="AT658" s="116" t="s">
        <v>71</v>
      </c>
      <c r="AU658" s="116" t="s">
        <v>77</v>
      </c>
      <c r="AY658" s="110" t="s">
        <v>116</v>
      </c>
      <c r="BK658" s="117">
        <f>SUM(BK659:BK664)</f>
        <v>0</v>
      </c>
    </row>
    <row r="659" spans="2:65" s="1" customFormat="1" ht="16.5" customHeight="1" x14ac:dyDescent="0.2">
      <c r="B659" s="120"/>
      <c r="C659" s="121" t="s">
        <v>1165</v>
      </c>
      <c r="D659" s="121" t="s">
        <v>118</v>
      </c>
      <c r="E659" s="122" t="s">
        <v>1166</v>
      </c>
      <c r="F659" s="123" t="s">
        <v>1237</v>
      </c>
      <c r="G659" s="124" t="s">
        <v>1201</v>
      </c>
      <c r="H659" s="125">
        <v>1</v>
      </c>
      <c r="I659" s="126"/>
      <c r="J659" s="126">
        <f>ROUND(I659*H659,2)</f>
        <v>0</v>
      </c>
      <c r="K659" s="123" t="s">
        <v>122</v>
      </c>
      <c r="L659" s="26"/>
      <c r="M659" s="127" t="s">
        <v>1</v>
      </c>
      <c r="N659" s="128" t="s">
        <v>37</v>
      </c>
      <c r="O659" s="129">
        <v>0</v>
      </c>
      <c r="P659" s="129">
        <f>O659*H659</f>
        <v>0</v>
      </c>
      <c r="Q659" s="129">
        <v>0</v>
      </c>
      <c r="R659" s="129">
        <f>Q659*H659</f>
        <v>0</v>
      </c>
      <c r="S659" s="129">
        <v>0</v>
      </c>
      <c r="T659" s="130">
        <f>S659*H659</f>
        <v>0</v>
      </c>
      <c r="AR659" s="131" t="s">
        <v>1164</v>
      </c>
      <c r="AT659" s="131" t="s">
        <v>118</v>
      </c>
      <c r="AU659" s="131" t="s">
        <v>79</v>
      </c>
      <c r="AY659" s="14" t="s">
        <v>116</v>
      </c>
      <c r="BE659" s="132">
        <f>IF(N659="základní",J659,0)</f>
        <v>0</v>
      </c>
      <c r="BF659" s="132">
        <f>IF(N659="snížená",J659,0)</f>
        <v>0</v>
      </c>
      <c r="BG659" s="132">
        <f>IF(N659="zákl. přenesená",J659,0)</f>
        <v>0</v>
      </c>
      <c r="BH659" s="132">
        <f>IF(N659="sníž. přenesená",J659,0)</f>
        <v>0</v>
      </c>
      <c r="BI659" s="132">
        <f>IF(N659="nulová",J659,0)</f>
        <v>0</v>
      </c>
      <c r="BJ659" s="14" t="s">
        <v>77</v>
      </c>
      <c r="BK659" s="132">
        <f>ROUND(I659*H659,2)</f>
        <v>0</v>
      </c>
      <c r="BL659" s="14" t="s">
        <v>1164</v>
      </c>
      <c r="BM659" s="131" t="s">
        <v>1168</v>
      </c>
    </row>
    <row r="660" spans="2:65" s="1" customFormat="1" x14ac:dyDescent="0.2">
      <c r="B660" s="26"/>
      <c r="D660" s="133" t="s">
        <v>125</v>
      </c>
      <c r="F660" s="134" t="s">
        <v>1167</v>
      </c>
      <c r="L660" s="26"/>
      <c r="M660" s="135"/>
      <c r="T660" s="50"/>
      <c r="AT660" s="14" t="s">
        <v>125</v>
      </c>
      <c r="AU660" s="14" t="s">
        <v>79</v>
      </c>
    </row>
    <row r="661" spans="2:65" s="1" customFormat="1" x14ac:dyDescent="0.2">
      <c r="B661" s="26"/>
      <c r="D661" s="136" t="s">
        <v>127</v>
      </c>
      <c r="F661" s="157" t="s">
        <v>1169</v>
      </c>
      <c r="L661" s="26"/>
      <c r="M661" s="135"/>
      <c r="T661" s="50"/>
      <c r="AT661" s="14" t="s">
        <v>127</v>
      </c>
      <c r="AU661" s="14" t="s">
        <v>79</v>
      </c>
    </row>
    <row r="662" spans="2:65" s="1" customFormat="1" ht="26.1" customHeight="1" x14ac:dyDescent="0.2">
      <c r="B662" s="120"/>
      <c r="C662" s="121" t="s">
        <v>1170</v>
      </c>
      <c r="D662" s="121" t="s">
        <v>118</v>
      </c>
      <c r="E662" s="122" t="s">
        <v>1171</v>
      </c>
      <c r="F662" s="123" t="s">
        <v>1250</v>
      </c>
      <c r="G662" s="124" t="s">
        <v>1040</v>
      </c>
      <c r="H662" s="125">
        <v>1</v>
      </c>
      <c r="I662" s="126"/>
      <c r="J662" s="126">
        <f>ROUND(I662*H662,2)</f>
        <v>0</v>
      </c>
      <c r="K662" s="123" t="s">
        <v>122</v>
      </c>
      <c r="L662" s="26"/>
      <c r="M662" s="127" t="s">
        <v>1</v>
      </c>
      <c r="N662" s="128" t="s">
        <v>37</v>
      </c>
      <c r="O662" s="129">
        <v>0</v>
      </c>
      <c r="P662" s="129">
        <f>O662*H662</f>
        <v>0</v>
      </c>
      <c r="Q662" s="129">
        <v>0</v>
      </c>
      <c r="R662" s="129">
        <f>Q662*H662</f>
        <v>0</v>
      </c>
      <c r="S662" s="129">
        <v>0</v>
      </c>
      <c r="T662" s="130">
        <f>S662*H662</f>
        <v>0</v>
      </c>
      <c r="AR662" s="131" t="s">
        <v>1164</v>
      </c>
      <c r="AT662" s="131" t="s">
        <v>118</v>
      </c>
      <c r="AU662" s="131" t="s">
        <v>79</v>
      </c>
      <c r="AY662" s="14" t="s">
        <v>116</v>
      </c>
      <c r="BE662" s="132">
        <f>IF(N662="základní",J662,0)</f>
        <v>0</v>
      </c>
      <c r="BF662" s="132">
        <f>IF(N662="snížená",J662,0)</f>
        <v>0</v>
      </c>
      <c r="BG662" s="132">
        <f>IF(N662="zákl. přenesená",J662,0)</f>
        <v>0</v>
      </c>
      <c r="BH662" s="132">
        <f>IF(N662="sníž. přenesená",J662,0)</f>
        <v>0</v>
      </c>
      <c r="BI662" s="132">
        <f>IF(N662="nulová",J662,0)</f>
        <v>0</v>
      </c>
      <c r="BJ662" s="14" t="s">
        <v>77</v>
      </c>
      <c r="BK662" s="132">
        <f>ROUND(I662*H662,2)</f>
        <v>0</v>
      </c>
      <c r="BL662" s="14" t="s">
        <v>1164</v>
      </c>
      <c r="BM662" s="131" t="s">
        <v>1172</v>
      </c>
    </row>
    <row r="663" spans="2:65" s="1" customFormat="1" ht="19.5" x14ac:dyDescent="0.2">
      <c r="B663" s="26"/>
      <c r="D663" s="133" t="s">
        <v>125</v>
      </c>
      <c r="F663" s="134" t="s">
        <v>1250</v>
      </c>
      <c r="L663" s="26"/>
      <c r="M663" s="135"/>
      <c r="T663" s="50"/>
      <c r="AT663" s="14" t="s">
        <v>125</v>
      </c>
      <c r="AU663" s="14" t="s">
        <v>79</v>
      </c>
    </row>
    <row r="664" spans="2:65" s="1" customFormat="1" x14ac:dyDescent="0.2">
      <c r="B664" s="26"/>
      <c r="D664" s="136" t="s">
        <v>127</v>
      </c>
      <c r="F664" s="157" t="s">
        <v>1173</v>
      </c>
      <c r="L664" s="26"/>
      <c r="M664" s="135"/>
      <c r="T664" s="50"/>
      <c r="AT664" s="14" t="s">
        <v>127</v>
      </c>
      <c r="AU664" s="14" t="s">
        <v>79</v>
      </c>
    </row>
    <row r="665" spans="2:65" s="11" customFormat="1" ht="22.7" customHeight="1" x14ac:dyDescent="0.2">
      <c r="B665" s="109"/>
      <c r="D665" s="110" t="s">
        <v>71</v>
      </c>
      <c r="E665" s="118" t="s">
        <v>1174</v>
      </c>
      <c r="F665" s="118" t="s">
        <v>1175</v>
      </c>
      <c r="J665" s="119">
        <f>BK665</f>
        <v>0</v>
      </c>
      <c r="L665" s="109"/>
      <c r="M665" s="113"/>
      <c r="P665" s="114">
        <f>SUM(P666:P668)</f>
        <v>0</v>
      </c>
      <c r="R665" s="114">
        <f>SUM(R666:R668)</f>
        <v>0</v>
      </c>
      <c r="T665" s="115">
        <f>SUM(T666:T668)</f>
        <v>0</v>
      </c>
      <c r="AR665" s="110" t="s">
        <v>145</v>
      </c>
      <c r="AT665" s="116" t="s">
        <v>71</v>
      </c>
      <c r="AU665" s="116" t="s">
        <v>77</v>
      </c>
      <c r="AY665" s="110" t="s">
        <v>116</v>
      </c>
      <c r="BK665" s="117">
        <f>SUM(BK666:BK668)</f>
        <v>0</v>
      </c>
    </row>
    <row r="666" spans="2:65" s="1" customFormat="1" ht="16.5" customHeight="1" x14ac:dyDescent="0.2">
      <c r="B666" s="120"/>
      <c r="C666" s="158" t="s">
        <v>1176</v>
      </c>
      <c r="D666" s="158" t="s">
        <v>118</v>
      </c>
      <c r="E666" s="159" t="s">
        <v>1177</v>
      </c>
      <c r="F666" s="160" t="s">
        <v>1239</v>
      </c>
      <c r="G666" s="161" t="s">
        <v>1238</v>
      </c>
      <c r="H666" s="162">
        <v>2.5</v>
      </c>
      <c r="I666" s="163"/>
      <c r="J666" s="163">
        <f>ROUND(I666*H666,2)</f>
        <v>0</v>
      </c>
      <c r="K666" s="160" t="s">
        <v>122</v>
      </c>
      <c r="L666" s="26"/>
      <c r="M666" s="127" t="s">
        <v>1</v>
      </c>
      <c r="N666" s="128" t="s">
        <v>37</v>
      </c>
      <c r="O666" s="129">
        <v>0</v>
      </c>
      <c r="P666" s="129">
        <f>O666*H666</f>
        <v>0</v>
      </c>
      <c r="Q666" s="129">
        <v>0</v>
      </c>
      <c r="R666" s="129">
        <f>Q666*H666</f>
        <v>0</v>
      </c>
      <c r="S666" s="129">
        <v>0</v>
      </c>
      <c r="T666" s="130">
        <f>S666*H666</f>
        <v>0</v>
      </c>
      <c r="AR666" s="131" t="s">
        <v>1164</v>
      </c>
      <c r="AT666" s="131" t="s">
        <v>118</v>
      </c>
      <c r="AU666" s="131" t="s">
        <v>79</v>
      </c>
      <c r="AY666" s="14" t="s">
        <v>116</v>
      </c>
      <c r="BE666" s="132">
        <f>IF(N666="základní",J666,0)</f>
        <v>0</v>
      </c>
      <c r="BF666" s="132">
        <f>IF(N666="snížená",J666,0)</f>
        <v>0</v>
      </c>
      <c r="BG666" s="132">
        <f>IF(N666="zákl. přenesená",J666,0)</f>
        <v>0</v>
      </c>
      <c r="BH666" s="132">
        <f>IF(N666="sníž. přenesená",J666,0)</f>
        <v>0</v>
      </c>
      <c r="BI666" s="132">
        <f>IF(N666="nulová",J666,0)</f>
        <v>0</v>
      </c>
      <c r="BJ666" s="14" t="s">
        <v>77</v>
      </c>
      <c r="BK666" s="132">
        <f>ROUND(I666*H666,2)</f>
        <v>0</v>
      </c>
      <c r="BL666" s="14" t="s">
        <v>1164</v>
      </c>
      <c r="BM666" s="131" t="s">
        <v>1178</v>
      </c>
    </row>
    <row r="667" spans="2:65" s="1" customFormat="1" x14ac:dyDescent="0.2">
      <c r="B667" s="26"/>
      <c r="D667" s="133" t="s">
        <v>125</v>
      </c>
      <c r="F667" s="134" t="s">
        <v>1175</v>
      </c>
      <c r="L667" s="26"/>
      <c r="M667" s="135"/>
      <c r="T667" s="50"/>
      <c r="X667" s="1" t="s">
        <v>28</v>
      </c>
      <c r="AT667" s="14" t="s">
        <v>125</v>
      </c>
      <c r="AU667" s="14" t="s">
        <v>79</v>
      </c>
    </row>
    <row r="668" spans="2:65" s="1" customFormat="1" x14ac:dyDescent="0.2">
      <c r="B668" s="26"/>
      <c r="D668" s="136" t="s">
        <v>127</v>
      </c>
      <c r="F668" s="137" t="s">
        <v>1179</v>
      </c>
      <c r="L668" s="26"/>
      <c r="M668" s="135"/>
      <c r="T668" s="50"/>
      <c r="AT668" s="14" t="s">
        <v>127</v>
      </c>
      <c r="AU668" s="14" t="s">
        <v>79</v>
      </c>
    </row>
    <row r="669" spans="2:65" s="11" customFormat="1" ht="22.7" customHeight="1" x14ac:dyDescent="0.2">
      <c r="B669" s="109"/>
      <c r="D669" s="110" t="s">
        <v>71</v>
      </c>
      <c r="E669" s="118" t="s">
        <v>1180</v>
      </c>
      <c r="F669" s="118" t="s">
        <v>1181</v>
      </c>
      <c r="J669" s="119">
        <f>BK669</f>
        <v>0</v>
      </c>
      <c r="L669" s="109"/>
      <c r="M669" s="113"/>
      <c r="P669" s="114">
        <f>SUM(P670:P672)</f>
        <v>0</v>
      </c>
      <c r="R669" s="114">
        <f>SUM(R670:R672)</f>
        <v>0</v>
      </c>
      <c r="T669" s="115">
        <f>SUM(T670:T672)</f>
        <v>0</v>
      </c>
      <c r="AR669" s="110" t="s">
        <v>145</v>
      </c>
      <c r="AT669" s="116" t="s">
        <v>71</v>
      </c>
      <c r="AU669" s="116" t="s">
        <v>77</v>
      </c>
      <c r="AY669" s="110" t="s">
        <v>116</v>
      </c>
      <c r="BK669" s="117">
        <f>SUM(BK670:BK672)</f>
        <v>0</v>
      </c>
    </row>
    <row r="670" spans="2:65" s="1" customFormat="1" ht="16.5" customHeight="1" x14ac:dyDescent="0.2">
      <c r="B670" s="120"/>
      <c r="C670" s="158" t="s">
        <v>1182</v>
      </c>
      <c r="D670" s="158" t="s">
        <v>118</v>
      </c>
      <c r="E670" s="159" t="s">
        <v>1183</v>
      </c>
      <c r="F670" s="160" t="s">
        <v>1240</v>
      </c>
      <c r="G670" s="161" t="s">
        <v>1238</v>
      </c>
      <c r="H670" s="162">
        <v>2.5</v>
      </c>
      <c r="I670" s="163"/>
      <c r="J670" s="163">
        <f>ROUND(I670*H670,2)</f>
        <v>0</v>
      </c>
      <c r="K670" s="160" t="s">
        <v>122</v>
      </c>
      <c r="L670" s="26"/>
      <c r="M670" s="127" t="s">
        <v>1</v>
      </c>
      <c r="N670" s="128" t="s">
        <v>37</v>
      </c>
      <c r="O670" s="129">
        <v>0</v>
      </c>
      <c r="P670" s="129">
        <f>O670*H670</f>
        <v>0</v>
      </c>
      <c r="Q670" s="129">
        <v>0</v>
      </c>
      <c r="R670" s="129">
        <f>Q670*H670</f>
        <v>0</v>
      </c>
      <c r="S670" s="129">
        <v>0</v>
      </c>
      <c r="T670" s="130">
        <f>S670*H670</f>
        <v>0</v>
      </c>
      <c r="AR670" s="131" t="s">
        <v>1164</v>
      </c>
      <c r="AT670" s="131" t="s">
        <v>118</v>
      </c>
      <c r="AU670" s="131" t="s">
        <v>79</v>
      </c>
      <c r="AY670" s="14" t="s">
        <v>116</v>
      </c>
      <c r="BE670" s="132">
        <f>IF(N670="základní",J670,0)</f>
        <v>0</v>
      </c>
      <c r="BF670" s="132">
        <f>IF(N670="snížená",J670,0)</f>
        <v>0</v>
      </c>
      <c r="BG670" s="132">
        <f>IF(N670="zákl. přenesená",J670,0)</f>
        <v>0</v>
      </c>
      <c r="BH670" s="132">
        <f>IF(N670="sníž. přenesená",J670,0)</f>
        <v>0</v>
      </c>
      <c r="BI670" s="132">
        <f>IF(N670="nulová",J670,0)</f>
        <v>0</v>
      </c>
      <c r="BJ670" s="14" t="s">
        <v>77</v>
      </c>
      <c r="BK670" s="132">
        <f>ROUND(I670*H670,2)</f>
        <v>0</v>
      </c>
      <c r="BL670" s="14" t="s">
        <v>1164</v>
      </c>
      <c r="BM670" s="131" t="s">
        <v>1184</v>
      </c>
    </row>
    <row r="671" spans="2:65" s="1" customFormat="1" x14ac:dyDescent="0.2">
      <c r="B671" s="26"/>
      <c r="D671" s="133" t="s">
        <v>125</v>
      </c>
      <c r="F671" s="134" t="s">
        <v>1181</v>
      </c>
      <c r="L671" s="26"/>
      <c r="M671" s="135"/>
      <c r="T671" s="50"/>
      <c r="AT671" s="14" t="s">
        <v>125</v>
      </c>
      <c r="AU671" s="14" t="s">
        <v>79</v>
      </c>
    </row>
    <row r="672" spans="2:65" s="1" customFormat="1" x14ac:dyDescent="0.2">
      <c r="B672" s="26"/>
      <c r="D672" s="136" t="s">
        <v>127</v>
      </c>
      <c r="F672" s="137" t="s">
        <v>1185</v>
      </c>
      <c r="L672" s="26"/>
      <c r="M672" s="135"/>
      <c r="T672" s="50"/>
      <c r="AT672" s="14" t="s">
        <v>127</v>
      </c>
      <c r="AU672" s="14" t="s">
        <v>79</v>
      </c>
    </row>
    <row r="673" spans="2:65" s="11" customFormat="1" ht="22.7" customHeight="1" x14ac:dyDescent="0.2">
      <c r="B673" s="109"/>
      <c r="D673" s="110" t="s">
        <v>71</v>
      </c>
      <c r="E673" s="118" t="s">
        <v>1186</v>
      </c>
      <c r="F673" s="118" t="s">
        <v>1187</v>
      </c>
      <c r="J673" s="119">
        <f>BK673</f>
        <v>0</v>
      </c>
      <c r="L673" s="109"/>
      <c r="M673" s="113"/>
      <c r="P673" s="114">
        <f>SUM(P674:P684)</f>
        <v>0</v>
      </c>
      <c r="R673" s="114">
        <f>SUM(R674:R684)</f>
        <v>0</v>
      </c>
      <c r="T673" s="115">
        <f>SUM(T674:T684)</f>
        <v>0</v>
      </c>
      <c r="AR673" s="110" t="s">
        <v>145</v>
      </c>
      <c r="AT673" s="116" t="s">
        <v>71</v>
      </c>
      <c r="AU673" s="116" t="s">
        <v>77</v>
      </c>
      <c r="AY673" s="110" t="s">
        <v>116</v>
      </c>
      <c r="BK673" s="117">
        <f>SUM(BK674:BK684)</f>
        <v>0</v>
      </c>
    </row>
    <row r="674" spans="2:65" s="1" customFormat="1" ht="26.1" customHeight="1" x14ac:dyDescent="0.2">
      <c r="B674" s="120"/>
      <c r="C674" s="121" t="s">
        <v>1188</v>
      </c>
      <c r="D674" s="121" t="s">
        <v>118</v>
      </c>
      <c r="E674" s="122" t="s">
        <v>1189</v>
      </c>
      <c r="F674" s="123" t="s">
        <v>1249</v>
      </c>
      <c r="G674" s="124" t="s">
        <v>1040</v>
      </c>
      <c r="H674" s="125">
        <v>1</v>
      </c>
      <c r="I674" s="126"/>
      <c r="J674" s="126">
        <f>ROUND(I674*H674,2)</f>
        <v>0</v>
      </c>
      <c r="K674" s="123" t="s">
        <v>122</v>
      </c>
      <c r="L674" s="26"/>
      <c r="M674" s="127" t="s">
        <v>1</v>
      </c>
      <c r="N674" s="128" t="s">
        <v>37</v>
      </c>
      <c r="O674" s="129">
        <v>0</v>
      </c>
      <c r="P674" s="129">
        <f>O674*H674</f>
        <v>0</v>
      </c>
      <c r="Q674" s="129">
        <v>0</v>
      </c>
      <c r="R674" s="129">
        <f>Q674*H674</f>
        <v>0</v>
      </c>
      <c r="S674" s="129">
        <v>0</v>
      </c>
      <c r="T674" s="130">
        <f>S674*H674</f>
        <v>0</v>
      </c>
      <c r="AR674" s="131" t="s">
        <v>1164</v>
      </c>
      <c r="AT674" s="131" t="s">
        <v>118</v>
      </c>
      <c r="AU674" s="131" t="s">
        <v>79</v>
      </c>
      <c r="AY674" s="14" t="s">
        <v>116</v>
      </c>
      <c r="BE674" s="132">
        <f>IF(N674="základní",J674,0)</f>
        <v>0</v>
      </c>
      <c r="BF674" s="132">
        <f>IF(N674="snížená",J674,0)</f>
        <v>0</v>
      </c>
      <c r="BG674" s="132">
        <f>IF(N674="zákl. přenesená",J674,0)</f>
        <v>0</v>
      </c>
      <c r="BH674" s="132">
        <f>IF(N674="sníž. přenesená",J674,0)</f>
        <v>0</v>
      </c>
      <c r="BI674" s="132">
        <f>IF(N674="nulová",J674,0)</f>
        <v>0</v>
      </c>
      <c r="BJ674" s="14" t="s">
        <v>77</v>
      </c>
      <c r="BK674" s="132">
        <f>ROUND(I674*H674,2)</f>
        <v>0</v>
      </c>
      <c r="BL674" s="14" t="s">
        <v>1164</v>
      </c>
      <c r="BM674" s="131" t="s">
        <v>1190</v>
      </c>
    </row>
    <row r="675" spans="2:65" s="1" customFormat="1" x14ac:dyDescent="0.2">
      <c r="B675" s="26"/>
      <c r="D675" s="133" t="s">
        <v>125</v>
      </c>
      <c r="F675" s="134" t="s">
        <v>1187</v>
      </c>
      <c r="L675" s="26"/>
      <c r="M675" s="135"/>
      <c r="T675" s="50"/>
      <c r="AT675" s="14" t="s">
        <v>125</v>
      </c>
      <c r="AU675" s="14" t="s">
        <v>79</v>
      </c>
    </row>
    <row r="676" spans="2:65" s="1" customFormat="1" x14ac:dyDescent="0.2">
      <c r="B676" s="26"/>
      <c r="D676" s="136" t="s">
        <v>127</v>
      </c>
      <c r="F676" s="137" t="s">
        <v>1191</v>
      </c>
      <c r="L676" s="26"/>
      <c r="M676" s="135"/>
      <c r="T676" s="50"/>
      <c r="AT676" s="14" t="s">
        <v>127</v>
      </c>
      <c r="AU676" s="14" t="s">
        <v>79</v>
      </c>
    </row>
    <row r="677" spans="2:65" s="1" customFormat="1" ht="16.5" customHeight="1" x14ac:dyDescent="0.2">
      <c r="B677" s="120"/>
      <c r="C677" s="121" t="s">
        <v>1192</v>
      </c>
      <c r="D677" s="121" t="s">
        <v>118</v>
      </c>
      <c r="E677" s="122" t="s">
        <v>1193</v>
      </c>
      <c r="F677" s="123" t="s">
        <v>1194</v>
      </c>
      <c r="G677" s="124" t="s">
        <v>1040</v>
      </c>
      <c r="H677" s="125">
        <v>1</v>
      </c>
      <c r="I677" s="126"/>
      <c r="J677" s="126">
        <f>ROUND(I677*H677,2)</f>
        <v>0</v>
      </c>
      <c r="K677" s="123" t="s">
        <v>122</v>
      </c>
      <c r="L677" s="26"/>
      <c r="M677" s="127" t="s">
        <v>1</v>
      </c>
      <c r="N677" s="128" t="s">
        <v>37</v>
      </c>
      <c r="O677" s="129">
        <v>0</v>
      </c>
      <c r="P677" s="129">
        <f>O677*H677</f>
        <v>0</v>
      </c>
      <c r="Q677" s="129">
        <v>0</v>
      </c>
      <c r="R677" s="129">
        <f>Q677*H677</f>
        <v>0</v>
      </c>
      <c r="S677" s="129">
        <v>0</v>
      </c>
      <c r="T677" s="130">
        <f>S677*H677</f>
        <v>0</v>
      </c>
      <c r="AR677" s="131" t="s">
        <v>1164</v>
      </c>
      <c r="AT677" s="131" t="s">
        <v>118</v>
      </c>
      <c r="AU677" s="131" t="s">
        <v>79</v>
      </c>
      <c r="AY677" s="14" t="s">
        <v>116</v>
      </c>
      <c r="BE677" s="132">
        <f>IF(N677="základní",J677,0)</f>
        <v>0</v>
      </c>
      <c r="BF677" s="132">
        <f>IF(N677="snížená",J677,0)</f>
        <v>0</v>
      </c>
      <c r="BG677" s="132">
        <f>IF(N677="zákl. přenesená",J677,0)</f>
        <v>0</v>
      </c>
      <c r="BH677" s="132">
        <f>IF(N677="sníž. přenesená",J677,0)</f>
        <v>0</v>
      </c>
      <c r="BI677" s="132">
        <f>IF(N677="nulová",J677,0)</f>
        <v>0</v>
      </c>
      <c r="BJ677" s="14" t="s">
        <v>77</v>
      </c>
      <c r="BK677" s="132">
        <f>ROUND(I677*H677,2)</f>
        <v>0</v>
      </c>
      <c r="BL677" s="14" t="s">
        <v>1164</v>
      </c>
      <c r="BM677" s="131" t="s">
        <v>1195</v>
      </c>
    </row>
    <row r="678" spans="2:65" s="1" customFormat="1" x14ac:dyDescent="0.2">
      <c r="B678" s="26"/>
      <c r="D678" s="133" t="s">
        <v>125</v>
      </c>
      <c r="F678" s="134" t="s">
        <v>1196</v>
      </c>
      <c r="L678" s="26"/>
      <c r="M678" s="135"/>
      <c r="T678" s="50"/>
      <c r="AT678" s="14" t="s">
        <v>125</v>
      </c>
      <c r="AU678" s="14" t="s">
        <v>79</v>
      </c>
    </row>
    <row r="679" spans="2:65" s="1" customFormat="1" x14ac:dyDescent="0.2">
      <c r="B679" s="26"/>
      <c r="D679" s="136" t="s">
        <v>127</v>
      </c>
      <c r="F679" s="137" t="s">
        <v>1197</v>
      </c>
      <c r="L679" s="26"/>
      <c r="M679" s="135"/>
      <c r="T679" s="50"/>
      <c r="AT679" s="14" t="s">
        <v>127</v>
      </c>
      <c r="AU679" s="14" t="s">
        <v>79</v>
      </c>
    </row>
    <row r="680" spans="2:65" s="1" customFormat="1" ht="33" customHeight="1" x14ac:dyDescent="0.2">
      <c r="B680" s="120"/>
      <c r="C680" s="121" t="s">
        <v>1198</v>
      </c>
      <c r="D680" s="121" t="s">
        <v>118</v>
      </c>
      <c r="E680" s="122" t="s">
        <v>1199</v>
      </c>
      <c r="F680" s="123" t="s">
        <v>1200</v>
      </c>
      <c r="G680" s="124" t="s">
        <v>1252</v>
      </c>
      <c r="H680" s="125">
        <v>1</v>
      </c>
      <c r="I680" s="126"/>
      <c r="J680" s="126">
        <f>ROUND(I680*H680,2)</f>
        <v>0</v>
      </c>
      <c r="K680" s="123" t="s">
        <v>1</v>
      </c>
      <c r="L680" s="26"/>
      <c r="M680" s="127" t="s">
        <v>1</v>
      </c>
      <c r="N680" s="128" t="s">
        <v>37</v>
      </c>
      <c r="O680" s="129">
        <v>0</v>
      </c>
      <c r="P680" s="129">
        <f>O680*H680</f>
        <v>0</v>
      </c>
      <c r="Q680" s="129">
        <v>0</v>
      </c>
      <c r="R680" s="129">
        <f>Q680*H680</f>
        <v>0</v>
      </c>
      <c r="S680" s="129">
        <v>0</v>
      </c>
      <c r="T680" s="130">
        <f>S680*H680</f>
        <v>0</v>
      </c>
      <c r="AR680" s="131" t="s">
        <v>1164</v>
      </c>
      <c r="AT680" s="131" t="s">
        <v>118</v>
      </c>
      <c r="AU680" s="131" t="s">
        <v>79</v>
      </c>
      <c r="AY680" s="14" t="s">
        <v>116</v>
      </c>
      <c r="BE680" s="132">
        <f>IF(N680="základní",J680,0)</f>
        <v>0</v>
      </c>
      <c r="BF680" s="132">
        <f>IF(N680="snížená",J680,0)</f>
        <v>0</v>
      </c>
      <c r="BG680" s="132">
        <f>IF(N680="zákl. přenesená",J680,0)</f>
        <v>0</v>
      </c>
      <c r="BH680" s="132">
        <f>IF(N680="sníž. přenesená",J680,0)</f>
        <v>0</v>
      </c>
      <c r="BI680" s="132">
        <f>IF(N680="nulová",J680,0)</f>
        <v>0</v>
      </c>
      <c r="BJ680" s="14" t="s">
        <v>77</v>
      </c>
      <c r="BK680" s="132">
        <f>ROUND(I680*H680,2)</f>
        <v>0</v>
      </c>
      <c r="BL680" s="14" t="s">
        <v>1164</v>
      </c>
      <c r="BM680" s="131" t="s">
        <v>1202</v>
      </c>
    </row>
    <row r="681" spans="2:65" s="1" customFormat="1" x14ac:dyDescent="0.2">
      <c r="B681" s="26"/>
      <c r="D681" s="133" t="s">
        <v>125</v>
      </c>
      <c r="F681" s="134" t="s">
        <v>1203</v>
      </c>
      <c r="L681" s="26"/>
      <c r="M681" s="135"/>
      <c r="T681" s="50"/>
      <c r="AT681" s="14" t="s">
        <v>125</v>
      </c>
      <c r="AU681" s="14" t="s">
        <v>79</v>
      </c>
    </row>
    <row r="682" spans="2:65" s="1" customFormat="1" ht="33" customHeight="1" x14ac:dyDescent="0.2">
      <c r="B682" s="120"/>
      <c r="C682" s="121" t="s">
        <v>1204</v>
      </c>
      <c r="D682" s="121" t="s">
        <v>118</v>
      </c>
      <c r="E682" s="122" t="s">
        <v>1205</v>
      </c>
      <c r="F682" s="123" t="s">
        <v>1206</v>
      </c>
      <c r="G682" s="124" t="s">
        <v>121</v>
      </c>
      <c r="H682" s="125">
        <v>1</v>
      </c>
      <c r="I682" s="126"/>
      <c r="J682" s="126">
        <f>ROUND(I682*H682,2)</f>
        <v>0</v>
      </c>
      <c r="K682" s="123" t="s">
        <v>122</v>
      </c>
      <c r="L682" s="26"/>
      <c r="M682" s="127" t="s">
        <v>1</v>
      </c>
      <c r="N682" s="128" t="s">
        <v>37</v>
      </c>
      <c r="O682" s="129">
        <v>0</v>
      </c>
      <c r="P682" s="129">
        <f>O682*H682</f>
        <v>0</v>
      </c>
      <c r="Q682" s="129">
        <v>0</v>
      </c>
      <c r="R682" s="129">
        <f>Q682*H682</f>
        <v>0</v>
      </c>
      <c r="S682" s="129">
        <v>0</v>
      </c>
      <c r="T682" s="130">
        <f>S682*H682</f>
        <v>0</v>
      </c>
      <c r="AR682" s="131" t="s">
        <v>1164</v>
      </c>
      <c r="AT682" s="131" t="s">
        <v>118</v>
      </c>
      <c r="AU682" s="131" t="s">
        <v>79</v>
      </c>
      <c r="AY682" s="14" t="s">
        <v>116</v>
      </c>
      <c r="BE682" s="132">
        <f>IF(N682="základní",J682,0)</f>
        <v>0</v>
      </c>
      <c r="BF682" s="132">
        <f>IF(N682="snížená",J682,0)</f>
        <v>0</v>
      </c>
      <c r="BG682" s="132">
        <f>IF(N682="zákl. přenesená",J682,0)</f>
        <v>0</v>
      </c>
      <c r="BH682" s="132">
        <f>IF(N682="sníž. přenesená",J682,0)</f>
        <v>0</v>
      </c>
      <c r="BI682" s="132">
        <f>IF(N682="nulová",J682,0)</f>
        <v>0</v>
      </c>
      <c r="BJ682" s="14" t="s">
        <v>77</v>
      </c>
      <c r="BK682" s="132">
        <f>ROUND(I682*H682,2)</f>
        <v>0</v>
      </c>
      <c r="BL682" s="14" t="s">
        <v>1164</v>
      </c>
      <c r="BM682" s="131" t="s">
        <v>1207</v>
      </c>
    </row>
    <row r="683" spans="2:65" s="1" customFormat="1" x14ac:dyDescent="0.2">
      <c r="B683" s="26"/>
      <c r="D683" s="133" t="s">
        <v>125</v>
      </c>
      <c r="F683" s="134" t="s">
        <v>1208</v>
      </c>
      <c r="L683" s="26"/>
      <c r="M683" s="135"/>
      <c r="T683" s="50"/>
      <c r="AT683" s="14" t="s">
        <v>125</v>
      </c>
      <c r="AU683" s="14" t="s">
        <v>79</v>
      </c>
    </row>
    <row r="684" spans="2:65" s="1" customFormat="1" x14ac:dyDescent="0.2">
      <c r="B684" s="26"/>
      <c r="D684" s="136" t="s">
        <v>127</v>
      </c>
      <c r="F684" s="137" t="s">
        <v>1209</v>
      </c>
      <c r="L684" s="26"/>
      <c r="M684" s="135"/>
      <c r="T684" s="50"/>
      <c r="AT684" s="14" t="s">
        <v>127</v>
      </c>
      <c r="AU684" s="14" t="s">
        <v>79</v>
      </c>
    </row>
    <row r="685" spans="2:65" s="11" customFormat="1" ht="22.7" customHeight="1" x14ac:dyDescent="0.2">
      <c r="B685" s="109"/>
      <c r="D685" s="110" t="s">
        <v>71</v>
      </c>
      <c r="E685" s="118" t="s">
        <v>1210</v>
      </c>
      <c r="F685" s="118" t="s">
        <v>1211</v>
      </c>
      <c r="J685" s="119">
        <f>BK685</f>
        <v>0</v>
      </c>
      <c r="L685" s="109"/>
      <c r="M685" s="113"/>
      <c r="P685" s="114">
        <f>SUM(P686:P691)</f>
        <v>0</v>
      </c>
      <c r="R685" s="114">
        <f>SUM(R686:R691)</f>
        <v>0</v>
      </c>
      <c r="T685" s="115">
        <f>SUM(T686:T691)</f>
        <v>0</v>
      </c>
      <c r="AR685" s="110" t="s">
        <v>145</v>
      </c>
      <c r="AT685" s="116" t="s">
        <v>71</v>
      </c>
      <c r="AU685" s="116" t="s">
        <v>77</v>
      </c>
      <c r="AY685" s="110" t="s">
        <v>116</v>
      </c>
      <c r="BK685" s="117">
        <f>SUM(BK686:BK691)</f>
        <v>0</v>
      </c>
    </row>
    <row r="686" spans="2:65" s="1" customFormat="1" ht="16.5" customHeight="1" x14ac:dyDescent="0.2">
      <c r="B686" s="120"/>
      <c r="C686" s="158" t="s">
        <v>1212</v>
      </c>
      <c r="D686" s="158" t="s">
        <v>118</v>
      </c>
      <c r="E686" s="159" t="s">
        <v>1213</v>
      </c>
      <c r="F686" s="160" t="s">
        <v>1241</v>
      </c>
      <c r="G686" s="161" t="s">
        <v>1238</v>
      </c>
      <c r="H686" s="162">
        <v>3</v>
      </c>
      <c r="I686" s="163"/>
      <c r="J686" s="163">
        <f>ROUND(I686*H686,2)</f>
        <v>0</v>
      </c>
      <c r="K686" s="160" t="s">
        <v>122</v>
      </c>
      <c r="L686" s="26"/>
      <c r="M686" s="127" t="s">
        <v>1</v>
      </c>
      <c r="N686" s="128" t="s">
        <v>37</v>
      </c>
      <c r="O686" s="129">
        <v>0</v>
      </c>
      <c r="P686" s="129">
        <f>O686*H686</f>
        <v>0</v>
      </c>
      <c r="Q686" s="129">
        <v>0</v>
      </c>
      <c r="R686" s="129">
        <f>Q686*H686</f>
        <v>0</v>
      </c>
      <c r="S686" s="129">
        <v>0</v>
      </c>
      <c r="T686" s="130">
        <f>S686*H686</f>
        <v>0</v>
      </c>
      <c r="AR686" s="131" t="s">
        <v>1164</v>
      </c>
      <c r="AT686" s="131" t="s">
        <v>118</v>
      </c>
      <c r="AU686" s="131" t="s">
        <v>79</v>
      </c>
      <c r="AY686" s="14" t="s">
        <v>116</v>
      </c>
      <c r="BE686" s="132">
        <f>IF(N686="základní",J686,0)</f>
        <v>0</v>
      </c>
      <c r="BF686" s="132">
        <f>IF(N686="snížená",J686,0)</f>
        <v>0</v>
      </c>
      <c r="BG686" s="132">
        <f>IF(N686="zákl. přenesená",J686,0)</f>
        <v>0</v>
      </c>
      <c r="BH686" s="132">
        <f>IF(N686="sníž. přenesená",J686,0)</f>
        <v>0</v>
      </c>
      <c r="BI686" s="132">
        <f>IF(N686="nulová",J686,0)</f>
        <v>0</v>
      </c>
      <c r="BJ686" s="14" t="s">
        <v>77</v>
      </c>
      <c r="BK686" s="132">
        <f>ROUND(I686*H686,2)</f>
        <v>0</v>
      </c>
      <c r="BL686" s="14" t="s">
        <v>1164</v>
      </c>
      <c r="BM686" s="131" t="s">
        <v>1214</v>
      </c>
    </row>
    <row r="687" spans="2:65" s="1" customFormat="1" x14ac:dyDescent="0.2">
      <c r="B687" s="26"/>
      <c r="D687" s="133" t="s">
        <v>125</v>
      </c>
      <c r="F687" s="134" t="s">
        <v>1211</v>
      </c>
      <c r="L687" s="26"/>
      <c r="M687" s="135"/>
      <c r="T687" s="50"/>
      <c r="AT687" s="14" t="s">
        <v>125</v>
      </c>
      <c r="AU687" s="14" t="s">
        <v>79</v>
      </c>
    </row>
    <row r="688" spans="2:65" s="1" customFormat="1" x14ac:dyDescent="0.2">
      <c r="B688" s="26"/>
      <c r="D688" s="136" t="s">
        <v>127</v>
      </c>
      <c r="F688" s="137" t="s">
        <v>1215</v>
      </c>
      <c r="L688" s="26"/>
      <c r="M688" s="135"/>
      <c r="T688" s="50"/>
      <c r="AT688" s="14" t="s">
        <v>127</v>
      </c>
      <c r="AU688" s="14" t="s">
        <v>79</v>
      </c>
    </row>
    <row r="689" spans="2:65" s="1" customFormat="1" ht="24.95" customHeight="1" x14ac:dyDescent="0.2">
      <c r="B689" s="120"/>
      <c r="C689" s="121" t="s">
        <v>1216</v>
      </c>
      <c r="D689" s="121" t="s">
        <v>118</v>
      </c>
      <c r="E689" s="122" t="s">
        <v>1217</v>
      </c>
      <c r="F689" s="123" t="s">
        <v>1243</v>
      </c>
      <c r="G689" s="124" t="s">
        <v>1242</v>
      </c>
      <c r="H689" s="125">
        <v>1</v>
      </c>
      <c r="I689" s="126"/>
      <c r="J689" s="126">
        <f>ROUND(I689*H689,2)</f>
        <v>0</v>
      </c>
      <c r="K689" s="123" t="s">
        <v>122</v>
      </c>
      <c r="L689" s="26"/>
      <c r="M689" s="127" t="s">
        <v>1</v>
      </c>
      <c r="N689" s="128" t="s">
        <v>37</v>
      </c>
      <c r="O689" s="129">
        <v>0</v>
      </c>
      <c r="P689" s="129">
        <f>O689*H689</f>
        <v>0</v>
      </c>
      <c r="Q689" s="129">
        <v>0</v>
      </c>
      <c r="R689" s="129">
        <f>Q689*H689</f>
        <v>0</v>
      </c>
      <c r="S689" s="129">
        <v>0</v>
      </c>
      <c r="T689" s="130">
        <f>S689*H689</f>
        <v>0</v>
      </c>
      <c r="AR689" s="131" t="s">
        <v>1164</v>
      </c>
      <c r="AT689" s="131" t="s">
        <v>118</v>
      </c>
      <c r="AU689" s="131" t="s">
        <v>79</v>
      </c>
      <c r="AY689" s="14" t="s">
        <v>116</v>
      </c>
      <c r="BE689" s="132">
        <f>IF(N689="základní",J689,0)</f>
        <v>0</v>
      </c>
      <c r="BF689" s="132">
        <f>IF(N689="snížená",J689,0)</f>
        <v>0</v>
      </c>
      <c r="BG689" s="132">
        <f>IF(N689="zákl. přenesená",J689,0)</f>
        <v>0</v>
      </c>
      <c r="BH689" s="132">
        <f>IF(N689="sníž. přenesená",J689,0)</f>
        <v>0</v>
      </c>
      <c r="BI689" s="132">
        <f>IF(N689="nulová",J689,0)</f>
        <v>0</v>
      </c>
      <c r="BJ689" s="14" t="s">
        <v>77</v>
      </c>
      <c r="BK689" s="132">
        <f>ROUND(I689*H689,2)</f>
        <v>0</v>
      </c>
      <c r="BL689" s="14" t="s">
        <v>1164</v>
      </c>
      <c r="BM689" s="131" t="s">
        <v>1219</v>
      </c>
    </row>
    <row r="690" spans="2:65" s="1" customFormat="1" x14ac:dyDescent="0.2">
      <c r="B690" s="26"/>
      <c r="D690" s="133" t="s">
        <v>125</v>
      </c>
      <c r="F690" s="134" t="s">
        <v>1218</v>
      </c>
      <c r="L690" s="26"/>
      <c r="M690" s="135"/>
      <c r="T690" s="50"/>
      <c r="AT690" s="14" t="s">
        <v>125</v>
      </c>
      <c r="AU690" s="14" t="s">
        <v>79</v>
      </c>
    </row>
    <row r="691" spans="2:65" s="1" customFormat="1" x14ac:dyDescent="0.2">
      <c r="B691" s="26"/>
      <c r="D691" s="136" t="s">
        <v>127</v>
      </c>
      <c r="F691" s="137" t="s">
        <v>1220</v>
      </c>
      <c r="L691" s="26"/>
      <c r="M691" s="135"/>
      <c r="T691" s="50"/>
      <c r="AT691" s="14" t="s">
        <v>127</v>
      </c>
      <c r="AU691" s="14" t="s">
        <v>79</v>
      </c>
    </row>
    <row r="692" spans="2:65" s="11" customFormat="1" ht="22.7" customHeight="1" x14ac:dyDescent="0.2">
      <c r="B692" s="109"/>
      <c r="D692" s="110" t="s">
        <v>71</v>
      </c>
      <c r="E692" s="118" t="s">
        <v>1221</v>
      </c>
      <c r="F692" s="118" t="s">
        <v>1222</v>
      </c>
      <c r="J692" s="119">
        <f>BK692</f>
        <v>0</v>
      </c>
      <c r="L692" s="109"/>
      <c r="M692" s="113"/>
      <c r="P692" s="114">
        <f>SUM(P693:P701)</f>
        <v>0</v>
      </c>
      <c r="R692" s="114">
        <f>SUM(R693:R701)</f>
        <v>0</v>
      </c>
      <c r="T692" s="115">
        <f>SUM(T693:T701)</f>
        <v>0</v>
      </c>
      <c r="AR692" s="110" t="s">
        <v>145</v>
      </c>
      <c r="AT692" s="116" t="s">
        <v>71</v>
      </c>
      <c r="AU692" s="116" t="s">
        <v>77</v>
      </c>
      <c r="AY692" s="110" t="s">
        <v>116</v>
      </c>
      <c r="BK692" s="117">
        <f>SUM(BK693:BK701)</f>
        <v>0</v>
      </c>
    </row>
    <row r="693" spans="2:65" s="1" customFormat="1" ht="16.5" customHeight="1" x14ac:dyDescent="0.2">
      <c r="B693" s="120"/>
      <c r="C693" s="158" t="s">
        <v>1223</v>
      </c>
      <c r="D693" s="158" t="s">
        <v>118</v>
      </c>
      <c r="E693" s="159" t="s">
        <v>1224</v>
      </c>
      <c r="F693" s="160" t="s">
        <v>1222</v>
      </c>
      <c r="G693" s="161" t="s">
        <v>1238</v>
      </c>
      <c r="H693" s="162">
        <v>3</v>
      </c>
      <c r="I693" s="163"/>
      <c r="J693" s="163">
        <f>ROUND(I693*H693,2)</f>
        <v>0</v>
      </c>
      <c r="K693" s="160" t="s">
        <v>122</v>
      </c>
      <c r="L693" s="26"/>
      <c r="M693" s="127" t="s">
        <v>1</v>
      </c>
      <c r="N693" s="128" t="s">
        <v>37</v>
      </c>
      <c r="O693" s="129">
        <v>0</v>
      </c>
      <c r="P693" s="129">
        <f>O693*H693</f>
        <v>0</v>
      </c>
      <c r="Q693" s="129">
        <v>0</v>
      </c>
      <c r="R693" s="129">
        <f>Q693*H693</f>
        <v>0</v>
      </c>
      <c r="S693" s="129">
        <v>0</v>
      </c>
      <c r="T693" s="130">
        <f>S693*H693</f>
        <v>0</v>
      </c>
      <c r="AR693" s="131" t="s">
        <v>1164</v>
      </c>
      <c r="AT693" s="131" t="s">
        <v>118</v>
      </c>
      <c r="AU693" s="131" t="s">
        <v>79</v>
      </c>
      <c r="AY693" s="14" t="s">
        <v>116</v>
      </c>
      <c r="BE693" s="132">
        <f>IF(N693="základní",J693,0)</f>
        <v>0</v>
      </c>
      <c r="BF693" s="132">
        <f>IF(N693="snížená",J693,0)</f>
        <v>0</v>
      </c>
      <c r="BG693" s="132">
        <f>IF(N693="zákl. přenesená",J693,0)</f>
        <v>0</v>
      </c>
      <c r="BH693" s="132">
        <f>IF(N693="sníž. přenesená",J693,0)</f>
        <v>0</v>
      </c>
      <c r="BI693" s="132">
        <f>IF(N693="nulová",J693,0)</f>
        <v>0</v>
      </c>
      <c r="BJ693" s="14" t="s">
        <v>77</v>
      </c>
      <c r="BK693" s="132">
        <f>ROUND(I693*H693,2)</f>
        <v>0</v>
      </c>
      <c r="BL693" s="14" t="s">
        <v>1164</v>
      </c>
      <c r="BM693" s="131" t="s">
        <v>1225</v>
      </c>
    </row>
    <row r="694" spans="2:65" s="1" customFormat="1" x14ac:dyDescent="0.2">
      <c r="B694" s="26"/>
      <c r="D694" s="133" t="s">
        <v>125</v>
      </c>
      <c r="F694" s="134" t="s">
        <v>1222</v>
      </c>
      <c r="L694" s="26"/>
      <c r="M694" s="135"/>
      <c r="T694" s="50"/>
      <c r="AT694" s="14" t="s">
        <v>125</v>
      </c>
      <c r="AU694" s="14" t="s">
        <v>79</v>
      </c>
    </row>
    <row r="695" spans="2:65" s="1" customFormat="1" x14ac:dyDescent="0.2">
      <c r="B695" s="26"/>
      <c r="D695" s="136" t="s">
        <v>127</v>
      </c>
      <c r="F695" s="137" t="s">
        <v>1226</v>
      </c>
      <c r="L695" s="26"/>
      <c r="M695" s="135"/>
      <c r="T695" s="50"/>
      <c r="AT695" s="14" t="s">
        <v>127</v>
      </c>
      <c r="AU695" s="14" t="s">
        <v>79</v>
      </c>
    </row>
    <row r="696" spans="2:65" s="1" customFormat="1" ht="23.1" customHeight="1" x14ac:dyDescent="0.2">
      <c r="B696" s="120"/>
      <c r="C696" s="121" t="s">
        <v>1227</v>
      </c>
      <c r="D696" s="121" t="s">
        <v>118</v>
      </c>
      <c r="E696" s="122" t="s">
        <v>1228</v>
      </c>
      <c r="F696" s="123" t="s">
        <v>1244</v>
      </c>
      <c r="G696" s="124" t="s">
        <v>1245</v>
      </c>
      <c r="H696" s="125">
        <v>1</v>
      </c>
      <c r="I696" s="126"/>
      <c r="J696" s="126">
        <f>ROUND(I696*H696,2)</f>
        <v>0</v>
      </c>
      <c r="K696" s="123" t="s">
        <v>122</v>
      </c>
      <c r="L696" s="26"/>
      <c r="M696" s="127" t="s">
        <v>1</v>
      </c>
      <c r="N696" s="128" t="s">
        <v>37</v>
      </c>
      <c r="O696" s="129">
        <v>0</v>
      </c>
      <c r="P696" s="129">
        <f>O696*H696</f>
        <v>0</v>
      </c>
      <c r="Q696" s="129">
        <v>0</v>
      </c>
      <c r="R696" s="129">
        <f>Q696*H696</f>
        <v>0</v>
      </c>
      <c r="S696" s="129">
        <v>0</v>
      </c>
      <c r="T696" s="130">
        <f>S696*H696</f>
        <v>0</v>
      </c>
      <c r="AR696" s="131" t="s">
        <v>1164</v>
      </c>
      <c r="AT696" s="131" t="s">
        <v>118</v>
      </c>
      <c r="AU696" s="131" t="s">
        <v>79</v>
      </c>
      <c r="AY696" s="14" t="s">
        <v>116</v>
      </c>
      <c r="BE696" s="132">
        <f>IF(N696="základní",J696,0)</f>
        <v>0</v>
      </c>
      <c r="BF696" s="132">
        <f>IF(N696="snížená",J696,0)</f>
        <v>0</v>
      </c>
      <c r="BG696" s="132">
        <f>IF(N696="zákl. přenesená",J696,0)</f>
        <v>0</v>
      </c>
      <c r="BH696" s="132">
        <f>IF(N696="sníž. přenesená",J696,0)</f>
        <v>0</v>
      </c>
      <c r="BI696" s="132">
        <f>IF(N696="nulová",J696,0)</f>
        <v>0</v>
      </c>
      <c r="BJ696" s="14" t="s">
        <v>77</v>
      </c>
      <c r="BK696" s="132">
        <f>ROUND(I696*H696,2)</f>
        <v>0</v>
      </c>
      <c r="BL696" s="14" t="s">
        <v>1164</v>
      </c>
      <c r="BM696" s="131" t="s">
        <v>1230</v>
      </c>
    </row>
    <row r="697" spans="2:65" s="1" customFormat="1" x14ac:dyDescent="0.2">
      <c r="B697" s="26"/>
      <c r="D697" s="133" t="s">
        <v>125</v>
      </c>
      <c r="F697" s="134" t="s">
        <v>1229</v>
      </c>
      <c r="L697" s="26"/>
      <c r="M697" s="135"/>
      <c r="T697" s="50"/>
      <c r="AT697" s="14" t="s">
        <v>125</v>
      </c>
      <c r="AU697" s="14" t="s">
        <v>79</v>
      </c>
    </row>
    <row r="698" spans="2:65" s="1" customFormat="1" x14ac:dyDescent="0.2">
      <c r="B698" s="26"/>
      <c r="D698" s="136" t="s">
        <v>127</v>
      </c>
      <c r="F698" s="137" t="s">
        <v>1231</v>
      </c>
      <c r="L698" s="26"/>
      <c r="M698" s="135"/>
      <c r="T698" s="50"/>
      <c r="AT698" s="14" t="s">
        <v>127</v>
      </c>
      <c r="AU698" s="14" t="s">
        <v>79</v>
      </c>
    </row>
    <row r="699" spans="2:65" s="1" customFormat="1" ht="26.1" customHeight="1" x14ac:dyDescent="0.2">
      <c r="B699" s="120"/>
      <c r="C699" s="121" t="s">
        <v>1232</v>
      </c>
      <c r="D699" s="121" t="s">
        <v>118</v>
      </c>
      <c r="E699" s="122" t="s">
        <v>1233</v>
      </c>
      <c r="F699" s="123" t="s">
        <v>1246</v>
      </c>
      <c r="G699" s="124" t="s">
        <v>1247</v>
      </c>
      <c r="H699" s="125">
        <v>1</v>
      </c>
      <c r="I699" s="126"/>
      <c r="J699" s="126">
        <f>ROUND(I699*H699,2)</f>
        <v>0</v>
      </c>
      <c r="K699" s="123" t="s">
        <v>122</v>
      </c>
      <c r="L699" s="26"/>
      <c r="M699" s="127" t="s">
        <v>1</v>
      </c>
      <c r="N699" s="128" t="s">
        <v>37</v>
      </c>
      <c r="O699" s="129">
        <v>0</v>
      </c>
      <c r="P699" s="129">
        <f>O699*H699</f>
        <v>0</v>
      </c>
      <c r="Q699" s="129">
        <v>0</v>
      </c>
      <c r="R699" s="129">
        <f>Q699*H699</f>
        <v>0</v>
      </c>
      <c r="S699" s="129">
        <v>0</v>
      </c>
      <c r="T699" s="130">
        <f>S699*H699</f>
        <v>0</v>
      </c>
      <c r="AR699" s="131" t="s">
        <v>1164</v>
      </c>
      <c r="AT699" s="131" t="s">
        <v>118</v>
      </c>
      <c r="AU699" s="131" t="s">
        <v>79</v>
      </c>
      <c r="AY699" s="14" t="s">
        <v>116</v>
      </c>
      <c r="BE699" s="132">
        <f>IF(N699="základní",J699,0)</f>
        <v>0</v>
      </c>
      <c r="BF699" s="132">
        <f>IF(N699="snížená",J699,0)</f>
        <v>0</v>
      </c>
      <c r="BG699" s="132">
        <f>IF(N699="zákl. přenesená",J699,0)</f>
        <v>0</v>
      </c>
      <c r="BH699" s="132">
        <f>IF(N699="sníž. přenesená",J699,0)</f>
        <v>0</v>
      </c>
      <c r="BI699" s="132">
        <f>IF(N699="nulová",J699,0)</f>
        <v>0</v>
      </c>
      <c r="BJ699" s="14" t="s">
        <v>77</v>
      </c>
      <c r="BK699" s="132">
        <f>ROUND(I699*H699,2)</f>
        <v>0</v>
      </c>
      <c r="BL699" s="14" t="s">
        <v>1164</v>
      </c>
      <c r="BM699" s="131" t="s">
        <v>1235</v>
      </c>
    </row>
    <row r="700" spans="2:65" s="1" customFormat="1" x14ac:dyDescent="0.2">
      <c r="B700" s="26"/>
      <c r="D700" s="133" t="s">
        <v>125</v>
      </c>
      <c r="F700" s="134" t="s">
        <v>1234</v>
      </c>
      <c r="L700" s="26"/>
      <c r="M700" s="135"/>
      <c r="T700" s="50"/>
      <c r="AT700" s="14" t="s">
        <v>125</v>
      </c>
      <c r="AU700" s="14" t="s">
        <v>79</v>
      </c>
    </row>
    <row r="701" spans="2:65" s="1" customFormat="1" x14ac:dyDescent="0.2">
      <c r="B701" s="26"/>
      <c r="D701" s="136" t="s">
        <v>127</v>
      </c>
      <c r="F701" s="137" t="s">
        <v>1236</v>
      </c>
      <c r="L701" s="26"/>
      <c r="M701" s="153"/>
      <c r="N701" s="154"/>
      <c r="O701" s="154"/>
      <c r="P701" s="154"/>
      <c r="Q701" s="154"/>
      <c r="R701" s="154"/>
      <c r="S701" s="154"/>
      <c r="T701" s="155"/>
      <c r="AT701" s="14" t="s">
        <v>127</v>
      </c>
      <c r="AU701" s="14" t="s">
        <v>79</v>
      </c>
    </row>
    <row r="702" spans="2:65" s="1" customFormat="1" ht="6.95" customHeight="1" x14ac:dyDescent="0.2">
      <c r="B702" s="38"/>
      <c r="C702" s="39"/>
      <c r="D702" s="39"/>
      <c r="E702" s="39"/>
      <c r="F702" s="39"/>
      <c r="G702" s="39"/>
      <c r="H702" s="39"/>
      <c r="I702" s="39"/>
      <c r="J702" s="39"/>
      <c r="K702" s="39"/>
      <c r="L702" s="26"/>
    </row>
    <row r="705" spans="4:6" x14ac:dyDescent="0.2">
      <c r="D705" s="164"/>
      <c r="F705" t="s">
        <v>1253</v>
      </c>
    </row>
  </sheetData>
  <autoFilter ref="C126:K701" xr:uid="{00000000-0009-0000-0000-000001000000}"/>
  <mergeCells count="5">
    <mergeCell ref="E7:H7"/>
    <mergeCell ref="E25:H25"/>
    <mergeCell ref="E85:H85"/>
    <mergeCell ref="E119:H119"/>
    <mergeCell ref="L2:V2"/>
  </mergeCells>
  <hyperlinks>
    <hyperlink ref="F132" r:id="rId1" xr:uid="{00000000-0004-0000-0100-000000000000}"/>
    <hyperlink ref="F135" r:id="rId2" xr:uid="{00000000-0004-0000-0100-000001000000}"/>
    <hyperlink ref="F138" r:id="rId3" xr:uid="{00000000-0004-0000-0100-000002000000}"/>
    <hyperlink ref="F141" r:id="rId4" xr:uid="{00000000-0004-0000-0100-000003000000}"/>
    <hyperlink ref="F144" r:id="rId5" xr:uid="{00000000-0004-0000-0100-000004000000}"/>
    <hyperlink ref="F147" r:id="rId6" xr:uid="{00000000-0004-0000-0100-000005000000}"/>
    <hyperlink ref="F150" r:id="rId7" xr:uid="{00000000-0004-0000-0100-000006000000}"/>
    <hyperlink ref="F153" r:id="rId8" xr:uid="{00000000-0004-0000-0100-000007000000}"/>
    <hyperlink ref="F156" r:id="rId9" xr:uid="{00000000-0004-0000-0100-000008000000}"/>
    <hyperlink ref="F159" r:id="rId10" xr:uid="{00000000-0004-0000-0100-000009000000}"/>
    <hyperlink ref="F165" r:id="rId11" xr:uid="{00000000-0004-0000-0100-00000A000000}"/>
    <hyperlink ref="F168" r:id="rId12" xr:uid="{00000000-0004-0000-0100-00000B000000}"/>
    <hyperlink ref="F171" r:id="rId13" xr:uid="{00000000-0004-0000-0100-00000C000000}"/>
    <hyperlink ref="F174" r:id="rId14" xr:uid="{00000000-0004-0000-0100-00000D000000}"/>
    <hyperlink ref="F177" r:id="rId15" xr:uid="{00000000-0004-0000-0100-00000E000000}"/>
    <hyperlink ref="F180" r:id="rId16" xr:uid="{00000000-0004-0000-0100-00000F000000}"/>
    <hyperlink ref="F183" r:id="rId17" xr:uid="{00000000-0004-0000-0100-000010000000}"/>
    <hyperlink ref="F188" r:id="rId18" xr:uid="{00000000-0004-0000-0100-000011000000}"/>
    <hyperlink ref="F192" r:id="rId19" xr:uid="{00000000-0004-0000-0100-000013000000}"/>
    <hyperlink ref="F195" r:id="rId20" xr:uid="{00000000-0004-0000-0100-000014000000}"/>
    <hyperlink ref="F198" r:id="rId21" xr:uid="{00000000-0004-0000-0100-000015000000}"/>
    <hyperlink ref="F201" r:id="rId22" xr:uid="{00000000-0004-0000-0100-000016000000}"/>
    <hyperlink ref="F204" r:id="rId23" xr:uid="{00000000-0004-0000-0100-000017000000}"/>
    <hyperlink ref="F208" r:id="rId24" xr:uid="{00000000-0004-0000-0100-000018000000}"/>
    <hyperlink ref="F211" r:id="rId25" xr:uid="{00000000-0004-0000-0100-000019000000}"/>
    <hyperlink ref="F214" r:id="rId26" xr:uid="{00000000-0004-0000-0100-00001A000000}"/>
    <hyperlink ref="F217" r:id="rId27" xr:uid="{00000000-0004-0000-0100-00001B000000}"/>
    <hyperlink ref="F220" r:id="rId28" xr:uid="{00000000-0004-0000-0100-00001C000000}"/>
    <hyperlink ref="F223" r:id="rId29" xr:uid="{00000000-0004-0000-0100-00001D000000}"/>
    <hyperlink ref="F226" r:id="rId30" xr:uid="{00000000-0004-0000-0100-00001E000000}"/>
    <hyperlink ref="F229" r:id="rId31" xr:uid="{00000000-0004-0000-0100-00001F000000}"/>
    <hyperlink ref="F233" r:id="rId32" xr:uid="{00000000-0004-0000-0100-000020000000}"/>
    <hyperlink ref="F237" r:id="rId33" xr:uid="{00000000-0004-0000-0100-000021000000}"/>
    <hyperlink ref="F241" r:id="rId34" xr:uid="{00000000-0004-0000-0100-000022000000}"/>
    <hyperlink ref="F244" r:id="rId35" xr:uid="{00000000-0004-0000-0100-000023000000}"/>
    <hyperlink ref="F247" r:id="rId36" xr:uid="{00000000-0004-0000-0100-000024000000}"/>
    <hyperlink ref="F250" r:id="rId37" xr:uid="{00000000-0004-0000-0100-000025000000}"/>
    <hyperlink ref="F253" r:id="rId38" xr:uid="{00000000-0004-0000-0100-000026000000}"/>
    <hyperlink ref="F256" r:id="rId39" xr:uid="{00000000-0004-0000-0100-000027000000}"/>
    <hyperlink ref="F259" r:id="rId40" xr:uid="{00000000-0004-0000-0100-000028000000}"/>
    <hyperlink ref="F262" r:id="rId41" xr:uid="{00000000-0004-0000-0100-000029000000}"/>
    <hyperlink ref="F294" r:id="rId42" xr:uid="{00000000-0004-0000-0100-00002A000000}"/>
    <hyperlink ref="F297" r:id="rId43" xr:uid="{00000000-0004-0000-0100-00002B000000}"/>
    <hyperlink ref="F300" r:id="rId44" xr:uid="{00000000-0004-0000-0100-00002C000000}"/>
    <hyperlink ref="F330" r:id="rId45" xr:uid="{00000000-0004-0000-0100-00002D000000}"/>
    <hyperlink ref="F333" r:id="rId46" xr:uid="{00000000-0004-0000-0100-00002E000000}"/>
    <hyperlink ref="F336" r:id="rId47" xr:uid="{00000000-0004-0000-0100-00002F000000}"/>
    <hyperlink ref="F339" r:id="rId48" xr:uid="{00000000-0004-0000-0100-000030000000}"/>
    <hyperlink ref="F342" r:id="rId49" xr:uid="{00000000-0004-0000-0100-000031000000}"/>
    <hyperlink ref="F357" r:id="rId50" xr:uid="{00000000-0004-0000-0100-000032000000}"/>
    <hyperlink ref="F368" r:id="rId51" xr:uid="{00000000-0004-0000-0100-000033000000}"/>
    <hyperlink ref="F375" r:id="rId52" xr:uid="{00000000-0004-0000-0100-000034000000}"/>
    <hyperlink ref="F380" r:id="rId53" xr:uid="{00000000-0004-0000-0100-000035000000}"/>
    <hyperlink ref="F385" r:id="rId54" xr:uid="{00000000-0004-0000-0100-000036000000}"/>
    <hyperlink ref="F388" r:id="rId55" xr:uid="{00000000-0004-0000-0100-000037000000}"/>
    <hyperlink ref="F391" r:id="rId56" xr:uid="{00000000-0004-0000-0100-000038000000}"/>
    <hyperlink ref="F394" r:id="rId57" xr:uid="{00000000-0004-0000-0100-000039000000}"/>
    <hyperlink ref="F397" r:id="rId58" xr:uid="{00000000-0004-0000-0100-00003A000000}"/>
    <hyperlink ref="F400" r:id="rId59" xr:uid="{00000000-0004-0000-0100-00003B000000}"/>
    <hyperlink ref="F403" r:id="rId60" xr:uid="{00000000-0004-0000-0100-00003C000000}"/>
    <hyperlink ref="F406" r:id="rId61" xr:uid="{00000000-0004-0000-0100-00003D000000}"/>
    <hyperlink ref="F409" r:id="rId62" xr:uid="{00000000-0004-0000-0100-00003E000000}"/>
    <hyperlink ref="F412" r:id="rId63" xr:uid="{00000000-0004-0000-0100-00003F000000}"/>
    <hyperlink ref="F415" r:id="rId64" xr:uid="{00000000-0004-0000-0100-000040000000}"/>
    <hyperlink ref="F418" r:id="rId65" xr:uid="{00000000-0004-0000-0100-000041000000}"/>
    <hyperlink ref="F421" r:id="rId66" xr:uid="{00000000-0004-0000-0100-000042000000}"/>
    <hyperlink ref="F424" r:id="rId67" xr:uid="{00000000-0004-0000-0100-000043000000}"/>
    <hyperlink ref="F427" r:id="rId68" xr:uid="{00000000-0004-0000-0100-000044000000}"/>
    <hyperlink ref="F430" r:id="rId69" xr:uid="{00000000-0004-0000-0100-000045000000}"/>
    <hyperlink ref="F433" r:id="rId70" xr:uid="{00000000-0004-0000-0100-000046000000}"/>
    <hyperlink ref="F436" r:id="rId71" xr:uid="{00000000-0004-0000-0100-000047000000}"/>
    <hyperlink ref="F439" r:id="rId72" xr:uid="{00000000-0004-0000-0100-000048000000}"/>
    <hyperlink ref="F442" r:id="rId73" xr:uid="{00000000-0004-0000-0100-000049000000}"/>
    <hyperlink ref="F445" r:id="rId74" xr:uid="{00000000-0004-0000-0100-00004A000000}"/>
    <hyperlink ref="F448" r:id="rId75" xr:uid="{00000000-0004-0000-0100-00004B000000}"/>
    <hyperlink ref="F451" r:id="rId76" xr:uid="{00000000-0004-0000-0100-00004C000000}"/>
    <hyperlink ref="F454" r:id="rId77" xr:uid="{00000000-0004-0000-0100-00004D000000}"/>
    <hyperlink ref="F457" r:id="rId78" xr:uid="{00000000-0004-0000-0100-00004E000000}"/>
    <hyperlink ref="F460" r:id="rId79" xr:uid="{00000000-0004-0000-0100-00004F000000}"/>
    <hyperlink ref="F463" r:id="rId80" xr:uid="{00000000-0004-0000-0100-000050000000}"/>
    <hyperlink ref="F466" r:id="rId81" xr:uid="{00000000-0004-0000-0100-000051000000}"/>
    <hyperlink ref="F469" r:id="rId82" xr:uid="{00000000-0004-0000-0100-000052000000}"/>
    <hyperlink ref="F472" r:id="rId83" xr:uid="{00000000-0004-0000-0100-000053000000}"/>
    <hyperlink ref="F475" r:id="rId84" xr:uid="{00000000-0004-0000-0100-000054000000}"/>
    <hyperlink ref="F478" r:id="rId85" xr:uid="{00000000-0004-0000-0100-000055000000}"/>
    <hyperlink ref="F481" r:id="rId86" xr:uid="{00000000-0004-0000-0100-000056000000}"/>
    <hyperlink ref="F484" r:id="rId87" xr:uid="{00000000-0004-0000-0100-000057000000}"/>
    <hyperlink ref="F487" r:id="rId88" xr:uid="{00000000-0004-0000-0100-000058000000}"/>
    <hyperlink ref="F490" r:id="rId89" xr:uid="{00000000-0004-0000-0100-000059000000}"/>
    <hyperlink ref="F493" r:id="rId90" xr:uid="{00000000-0004-0000-0100-00005A000000}"/>
    <hyperlink ref="F496" r:id="rId91" xr:uid="{00000000-0004-0000-0100-00005B000000}"/>
    <hyperlink ref="F499" r:id="rId92" xr:uid="{00000000-0004-0000-0100-00005C000000}"/>
    <hyperlink ref="F502" r:id="rId93" xr:uid="{00000000-0004-0000-0100-00005D000000}"/>
    <hyperlink ref="F505" r:id="rId94" xr:uid="{00000000-0004-0000-0100-00005E000000}"/>
    <hyperlink ref="F508" r:id="rId95" xr:uid="{00000000-0004-0000-0100-00005F000000}"/>
    <hyperlink ref="F511" r:id="rId96" xr:uid="{00000000-0004-0000-0100-000060000000}"/>
    <hyperlink ref="F514" r:id="rId97" xr:uid="{00000000-0004-0000-0100-000061000000}"/>
    <hyperlink ref="F517" r:id="rId98" xr:uid="{00000000-0004-0000-0100-000062000000}"/>
    <hyperlink ref="F520" r:id="rId99" xr:uid="{00000000-0004-0000-0100-000063000000}"/>
    <hyperlink ref="F523" r:id="rId100" xr:uid="{00000000-0004-0000-0100-000064000000}"/>
    <hyperlink ref="F526" r:id="rId101" xr:uid="{00000000-0004-0000-0100-000065000000}"/>
    <hyperlink ref="F529" r:id="rId102" xr:uid="{00000000-0004-0000-0100-000066000000}"/>
    <hyperlink ref="F532" r:id="rId103" xr:uid="{00000000-0004-0000-0100-000067000000}"/>
    <hyperlink ref="F538" r:id="rId104" xr:uid="{00000000-0004-0000-0100-000068000000}"/>
    <hyperlink ref="F541" r:id="rId105" xr:uid="{00000000-0004-0000-0100-000069000000}"/>
    <hyperlink ref="F544" r:id="rId106" xr:uid="{00000000-0004-0000-0100-00006A000000}"/>
    <hyperlink ref="F547" r:id="rId107" xr:uid="{00000000-0004-0000-0100-00006B000000}"/>
    <hyperlink ref="F551" r:id="rId108" xr:uid="{00000000-0004-0000-0100-00006C000000}"/>
    <hyperlink ref="F560" r:id="rId109" xr:uid="{00000000-0004-0000-0100-00006D000000}"/>
    <hyperlink ref="F563" r:id="rId110" xr:uid="{00000000-0004-0000-0100-00006E000000}"/>
    <hyperlink ref="F566" r:id="rId111" xr:uid="{00000000-0004-0000-0100-00006F000000}"/>
    <hyperlink ref="F569" r:id="rId112" xr:uid="{00000000-0004-0000-0100-000070000000}"/>
    <hyperlink ref="F572" r:id="rId113" xr:uid="{00000000-0004-0000-0100-000071000000}"/>
    <hyperlink ref="F575" r:id="rId114" xr:uid="{00000000-0004-0000-0100-000072000000}"/>
    <hyperlink ref="F578" r:id="rId115" xr:uid="{00000000-0004-0000-0100-000073000000}"/>
    <hyperlink ref="F581" r:id="rId116" xr:uid="{00000000-0004-0000-0100-000074000000}"/>
    <hyperlink ref="F584" r:id="rId117" xr:uid="{00000000-0004-0000-0100-000075000000}"/>
    <hyperlink ref="F587" r:id="rId118" xr:uid="{00000000-0004-0000-0100-000076000000}"/>
    <hyperlink ref="F590" r:id="rId119" xr:uid="{00000000-0004-0000-0100-000077000000}"/>
    <hyperlink ref="F593" r:id="rId120" xr:uid="{00000000-0004-0000-0100-000078000000}"/>
    <hyperlink ref="F596" r:id="rId121" xr:uid="{00000000-0004-0000-0100-000079000000}"/>
    <hyperlink ref="F599" r:id="rId122" xr:uid="{00000000-0004-0000-0100-00007A000000}"/>
    <hyperlink ref="F604" r:id="rId123" xr:uid="{00000000-0004-0000-0100-00007B000000}"/>
    <hyperlink ref="F608" r:id="rId124" xr:uid="{00000000-0004-0000-0100-00007C000000}"/>
    <hyperlink ref="F611" r:id="rId125" xr:uid="{00000000-0004-0000-0100-00007D000000}"/>
    <hyperlink ref="F614" r:id="rId126" xr:uid="{00000000-0004-0000-0100-00007E000000}"/>
    <hyperlink ref="F617" r:id="rId127" xr:uid="{00000000-0004-0000-0100-00007F000000}"/>
    <hyperlink ref="F620" r:id="rId128" xr:uid="{00000000-0004-0000-0100-000080000000}"/>
    <hyperlink ref="F623" r:id="rId129" xr:uid="{00000000-0004-0000-0100-000081000000}"/>
    <hyperlink ref="F626" r:id="rId130" xr:uid="{00000000-0004-0000-0100-000082000000}"/>
    <hyperlink ref="F629" r:id="rId131" xr:uid="{00000000-0004-0000-0100-000083000000}"/>
    <hyperlink ref="F633" r:id="rId132" xr:uid="{00000000-0004-0000-0100-000084000000}"/>
    <hyperlink ref="F636" r:id="rId133" xr:uid="{00000000-0004-0000-0100-000085000000}"/>
    <hyperlink ref="F640" r:id="rId134" xr:uid="{00000000-0004-0000-0100-000086000000}"/>
    <hyperlink ref="F643" r:id="rId135" xr:uid="{00000000-0004-0000-0100-000087000000}"/>
    <hyperlink ref="F646" r:id="rId136" xr:uid="{00000000-0004-0000-0100-000088000000}"/>
    <hyperlink ref="F652" r:id="rId137" xr:uid="{00000000-0004-0000-0100-000089000000}"/>
    <hyperlink ref="F656" r:id="rId138" xr:uid="{00000000-0004-0000-0100-00008A000000}"/>
    <hyperlink ref="F661" r:id="rId139" xr:uid="{00000000-0004-0000-0100-00008D000000}"/>
    <hyperlink ref="F664" r:id="rId140" xr:uid="{00000000-0004-0000-0100-00008F000000}"/>
    <hyperlink ref="F668" r:id="rId141" xr:uid="{00000000-0004-0000-0100-000093000000}"/>
    <hyperlink ref="F672" r:id="rId142" xr:uid="{00000000-0004-0000-0100-000094000000}"/>
    <hyperlink ref="F676" r:id="rId143" xr:uid="{00000000-0004-0000-0100-000095000000}"/>
    <hyperlink ref="F679" r:id="rId144" xr:uid="{00000000-0004-0000-0100-000096000000}"/>
    <hyperlink ref="F684" r:id="rId145" xr:uid="{00000000-0004-0000-0100-000097000000}"/>
    <hyperlink ref="F688" r:id="rId146" xr:uid="{00000000-0004-0000-0100-00009A000000}"/>
    <hyperlink ref="F691" r:id="rId147" xr:uid="{00000000-0004-0000-0100-00009B000000}"/>
    <hyperlink ref="F695" r:id="rId148" xr:uid="{00000000-0004-0000-0100-00009C000000}"/>
    <hyperlink ref="F698" r:id="rId149" xr:uid="{00000000-0004-0000-0100-00009D000000}"/>
    <hyperlink ref="F701" r:id="rId150" xr:uid="{00000000-0004-0000-0100-00009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111-2025 - Plán udržby sk...</vt:lpstr>
      <vt:lpstr>'111-2025 - Plán udržby sk...'!Názvy_tisku</vt:lpstr>
      <vt:lpstr>'Rekapitulace stavby'!Názvy_tisku</vt:lpstr>
      <vt:lpstr>'111-2025 - Plán udržby sk...'!Oblast_tisku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ROZPOCTY-JSAVKO\savkov</dc:creator>
  <cp:lastModifiedBy>Antošová Kateřina, Mgr.</cp:lastModifiedBy>
  <dcterms:created xsi:type="dcterms:W3CDTF">2025-12-08T11:56:04Z</dcterms:created>
  <dcterms:modified xsi:type="dcterms:W3CDTF">2026-01-22T11:51:25Z</dcterms:modified>
</cp:coreProperties>
</file>