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01 - Architektonická st..." sheetId="2" r:id="rId2"/>
    <sheet name="SO02 - Vybavení kuchyně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'SO01 - Architektonická st...'!$C$145:$K$344</definedName>
    <definedName name="_xlnm.Print_Area" localSheetId="1">'SO01 - Architektonická st...'!$C$4:$J$76,'SO01 - Architektonická st...'!$C$82:$J$127,'SO01 - Architektonická st...'!$C$133:$J$344</definedName>
    <definedName name="_xlnm.Print_Titles" localSheetId="1">'SO01 - Architektonická st...'!$145:$145</definedName>
    <definedName name="_xlnm._FilterDatabase" localSheetId="2" hidden="1">'SO02 - Vybavení kuchyně'!$C$117:$K$132</definedName>
    <definedName name="_xlnm.Print_Area" localSheetId="2">'SO02 - Vybavení kuchyně'!$C$4:$J$76,'SO02 - Vybavení kuchyně'!$C$82:$J$99,'SO02 - Vybavení kuchyně'!$C$105:$J$132</definedName>
    <definedName name="_xlnm.Print_Titles" localSheetId="2">'SO02 - Vybavení kuchyně'!$117:$117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2"/>
  <c r="E110"/>
  <c r="F89"/>
  <c r="E87"/>
  <c r="J24"/>
  <c r="E24"/>
  <c r="J115"/>
  <c r="J23"/>
  <c r="J21"/>
  <c r="E21"/>
  <c r="J114"/>
  <c r="J20"/>
  <c r="J18"/>
  <c r="E18"/>
  <c r="F92"/>
  <c r="J17"/>
  <c r="J15"/>
  <c r="E15"/>
  <c r="F114"/>
  <c r="J14"/>
  <c r="J12"/>
  <c r="J89"/>
  <c r="E7"/>
  <c r="E85"/>
  <c i="2" r="J322"/>
  <c r="T321"/>
  <c r="R321"/>
  <c r="P321"/>
  <c r="BK321"/>
  <c r="J321"/>
  <c r="J120"/>
  <c r="J37"/>
  <c r="J36"/>
  <c i="1" r="AY95"/>
  <c i="2" r="J35"/>
  <c i="1" r="AX95"/>
  <c i="2" r="BI344"/>
  <c r="BH344"/>
  <c r="BG344"/>
  <c r="BF344"/>
  <c r="T344"/>
  <c r="R344"/>
  <c r="P344"/>
  <c r="BI343"/>
  <c r="BH343"/>
  <c r="BG343"/>
  <c r="BF343"/>
  <c r="T343"/>
  <c r="R343"/>
  <c r="P343"/>
  <c r="BI341"/>
  <c r="BH341"/>
  <c r="BG341"/>
  <c r="BF341"/>
  <c r="T341"/>
  <c r="T340"/>
  <c r="R341"/>
  <c r="R340"/>
  <c r="P341"/>
  <c r="P340"/>
  <c r="BI339"/>
  <c r="BH339"/>
  <c r="BG339"/>
  <c r="BF339"/>
  <c r="T339"/>
  <c r="T338"/>
  <c r="R339"/>
  <c r="R338"/>
  <c r="P339"/>
  <c r="P338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J121"/>
  <c r="BI320"/>
  <c r="BH320"/>
  <c r="BG320"/>
  <c r="BF320"/>
  <c r="T320"/>
  <c r="R320"/>
  <c r="P320"/>
  <c r="BI319"/>
  <c r="BH319"/>
  <c r="BG319"/>
  <c r="BF319"/>
  <c r="T319"/>
  <c r="R319"/>
  <c r="P319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7"/>
  <c r="BH267"/>
  <c r="BG267"/>
  <c r="BF267"/>
  <c r="T267"/>
  <c r="T266"/>
  <c r="R267"/>
  <c r="R266"/>
  <c r="P267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T157"/>
  <c r="R158"/>
  <c r="R157"/>
  <c r="P158"/>
  <c r="P157"/>
  <c r="BI156"/>
  <c r="BH156"/>
  <c r="BG156"/>
  <c r="BF156"/>
  <c r="T156"/>
  <c r="R156"/>
  <c r="P156"/>
  <c r="BI155"/>
  <c r="BH155"/>
  <c r="BG155"/>
  <c r="BF155"/>
  <c r="T155"/>
  <c r="R155"/>
  <c r="P155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F140"/>
  <c r="E138"/>
  <c r="F89"/>
  <c r="E87"/>
  <c r="J24"/>
  <c r="E24"/>
  <c r="J143"/>
  <c r="J23"/>
  <c r="J21"/>
  <c r="E21"/>
  <c r="J91"/>
  <c r="J20"/>
  <c r="J18"/>
  <c r="E18"/>
  <c r="F92"/>
  <c r="J17"/>
  <c r="J15"/>
  <c r="E15"/>
  <c r="F142"/>
  <c r="J14"/>
  <c r="J12"/>
  <c r="J140"/>
  <c r="E7"/>
  <c r="E136"/>
  <c i="1" r="L90"/>
  <c r="AM90"/>
  <c r="AM89"/>
  <c r="L89"/>
  <c r="AM87"/>
  <c r="L87"/>
  <c r="L85"/>
  <c r="L84"/>
  <c i="2" r="BK309"/>
  <c r="BK261"/>
  <c r="J232"/>
  <c r="J199"/>
  <c r="J162"/>
  <c r="J331"/>
  <c r="BK307"/>
  <c r="BK277"/>
  <c r="BK256"/>
  <c r="J192"/>
  <c r="BK160"/>
  <c r="BK317"/>
  <c r="BK300"/>
  <c r="J262"/>
  <c r="J201"/>
  <c r="J171"/>
  <c r="J310"/>
  <c r="BK265"/>
  <c r="J239"/>
  <c r="J212"/>
  <c r="J193"/>
  <c r="J344"/>
  <c r="J319"/>
  <c r="BK275"/>
  <c r="BK250"/>
  <c r="J242"/>
  <c r="J224"/>
  <c r="BK198"/>
  <c r="BK155"/>
  <c r="J314"/>
  <c r="BK290"/>
  <c r="J269"/>
  <c r="J235"/>
  <c r="BK211"/>
  <c r="J176"/>
  <c r="J336"/>
  <c r="BK304"/>
  <c r="J291"/>
  <c r="BK274"/>
  <c r="BK225"/>
  <c r="BK216"/>
  <c r="BK169"/>
  <c r="J284"/>
  <c r="BK241"/>
  <c r="J217"/>
  <c r="J200"/>
  <c r="J156"/>
  <c i="3" r="BK124"/>
  <c r="BK128"/>
  <c r="BK129"/>
  <c i="2" r="BK329"/>
  <c r="BK285"/>
  <c r="BK262"/>
  <c r="J240"/>
  <c r="BK213"/>
  <c r="BK170"/>
  <c r="J324"/>
  <c r="J298"/>
  <c r="BK276"/>
  <c r="BK237"/>
  <c r="J190"/>
  <c r="BK162"/>
  <c r="BK326"/>
  <c r="BK303"/>
  <c r="BK279"/>
  <c r="J253"/>
  <c r="BK199"/>
  <c r="BK179"/>
  <c r="J317"/>
  <c r="J279"/>
  <c r="J260"/>
  <c r="BK221"/>
  <c r="BK209"/>
  <c r="J179"/>
  <c r="BK148"/>
  <c r="J333"/>
  <c r="BK310"/>
  <c r="J278"/>
  <c r="BK255"/>
  <c r="J248"/>
  <c r="J220"/>
  <c r="BK193"/>
  <c r="BK336"/>
  <c r="J300"/>
  <c r="J274"/>
  <c r="BK251"/>
  <c r="J216"/>
  <c r="J189"/>
  <c r="BK171"/>
  <c r="BK334"/>
  <c r="BK302"/>
  <c r="J290"/>
  <c r="BK288"/>
  <c r="BK272"/>
  <c r="J223"/>
  <c r="J205"/>
  <c r="J166"/>
  <c r="BK291"/>
  <c r="BK232"/>
  <c r="J207"/>
  <c r="J173"/>
  <c i="3" r="J127"/>
  <c r="J124"/>
  <c r="J125"/>
  <c i="2" r="J332"/>
  <c r="J287"/>
  <c r="BK253"/>
  <c r="J195"/>
  <c r="BK150"/>
  <c r="J299"/>
  <c r="J265"/>
  <c r="J230"/>
  <c r="J188"/>
  <c r="BK161"/>
  <c r="BK320"/>
  <c r="J295"/>
  <c r="BK259"/>
  <c r="BK208"/>
  <c r="J185"/>
  <c r="BK335"/>
  <c r="J313"/>
  <c r="J273"/>
  <c r="J250"/>
  <c r="BK233"/>
  <c r="BK210"/>
  <c r="BK165"/>
  <c r="J339"/>
  <c r="J302"/>
  <c r="BK260"/>
  <c r="J251"/>
  <c r="J245"/>
  <c r="J226"/>
  <c r="J204"/>
  <c r="J170"/>
  <c r="BK324"/>
  <c r="BK294"/>
  <c r="J252"/>
  <c r="J227"/>
  <c r="BK205"/>
  <c r="BK175"/>
  <c r="BK328"/>
  <c r="BK295"/>
  <c r="J280"/>
  <c r="BK238"/>
  <c r="J208"/>
  <c r="J183"/>
  <c r="J316"/>
  <c r="J263"/>
  <c r="J233"/>
  <c r="J210"/>
  <c r="J184"/>
  <c i="3" r="BK125"/>
  <c r="BK131"/>
  <c r="J130"/>
  <c r="J131"/>
  <c i="2" r="BK339"/>
  <c r="J282"/>
  <c r="BK254"/>
  <c r="BK230"/>
  <c r="BK191"/>
  <c r="BK156"/>
  <c r="BK316"/>
  <c r="J292"/>
  <c r="J259"/>
  <c r="J196"/>
  <c r="BK163"/>
  <c r="J328"/>
  <c r="BK286"/>
  <c r="J258"/>
  <c r="BK204"/>
  <c r="J186"/>
  <c r="J167"/>
  <c r="J329"/>
  <c r="J303"/>
  <c r="BK263"/>
  <c r="J244"/>
  <c r="BK203"/>
  <c r="BK185"/>
  <c r="BK151"/>
  <c r="J326"/>
  <c r="J307"/>
  <c r="J256"/>
  <c r="J247"/>
  <c r="BK223"/>
  <c r="J174"/>
  <c r="J148"/>
  <c r="BK311"/>
  <c r="J272"/>
  <c r="BK239"/>
  <c r="J219"/>
  <c r="BK186"/>
  <c r="BK158"/>
  <c r="J325"/>
  <c r="J293"/>
  <c r="BK284"/>
  <c r="BK248"/>
  <c r="BK224"/>
  <c r="BK207"/>
  <c r="BK177"/>
  <c r="J306"/>
  <c r="J275"/>
  <c r="BK228"/>
  <c r="BK215"/>
  <c r="BK190"/>
  <c r="BK152"/>
  <c i="3" r="J126"/>
  <c r="J121"/>
  <c r="J129"/>
  <c i="2" r="J320"/>
  <c r="BK269"/>
  <c r="BK242"/>
  <c r="BK222"/>
  <c r="J164"/>
  <c r="BK319"/>
  <c r="BK280"/>
  <c r="BK249"/>
  <c r="BK184"/>
  <c r="J330"/>
  <c r="BK314"/>
  <c r="J270"/>
  <c r="BK231"/>
  <c r="BK196"/>
  <c r="BK240"/>
  <c r="BK173"/>
  <c r="J334"/>
  <c r="BK306"/>
  <c r="J277"/>
  <c r="BK258"/>
  <c r="BK229"/>
  <c r="J214"/>
  <c r="BK183"/>
  <c r="J152"/>
  <c r="J327"/>
  <c r="J297"/>
  <c r="J285"/>
  <c r="BK264"/>
  <c r="BK235"/>
  <c r="BK219"/>
  <c r="J163"/>
  <c r="J289"/>
  <c r="J246"/>
  <c r="J225"/>
  <c r="J213"/>
  <c r="J161"/>
  <c i="3" r="BK132"/>
  <c r="BK130"/>
  <c r="J122"/>
  <c r="BK126"/>
  <c i="2" r="BK330"/>
  <c r="J271"/>
  <c r="J237"/>
  <c r="J211"/>
  <c r="BK176"/>
  <c r="BK343"/>
  <c r="J305"/>
  <c r="BK273"/>
  <c r="BK227"/>
  <c r="J177"/>
  <c r="BK332"/>
  <c r="J311"/>
  <c r="BK281"/>
  <c r="BK257"/>
  <c r="BK188"/>
  <c r="J341"/>
  <c r="BK327"/>
  <c r="J304"/>
  <c r="J257"/>
  <c r="J229"/>
  <c r="BK195"/>
  <c r="J175"/>
  <c i="1" r="AS94"/>
  <c i="2" r="J234"/>
  <c r="BK200"/>
  <c r="J160"/>
  <c r="BK333"/>
  <c r="BK305"/>
  <c r="J288"/>
  <c r="BK267"/>
  <c r="J228"/>
  <c r="BK180"/>
  <c r="BK344"/>
  <c r="J309"/>
  <c r="BK289"/>
  <c r="BK282"/>
  <c r="BK245"/>
  <c r="J222"/>
  <c r="BK192"/>
  <c r="J150"/>
  <c r="J276"/>
  <c r="J231"/>
  <c r="BK214"/>
  <c r="J180"/>
  <c i="3" r="J128"/>
  <c r="J123"/>
  <c r="J132"/>
  <c r="BK123"/>
  <c i="2" r="J335"/>
  <c r="J286"/>
  <c r="J255"/>
  <c r="BK234"/>
  <c r="J209"/>
  <c r="BK166"/>
  <c r="J149"/>
  <c r="J281"/>
  <c r="J261"/>
  <c r="BK226"/>
  <c r="BK164"/>
  <c r="BK341"/>
  <c r="J312"/>
  <c r="BK287"/>
  <c r="BK244"/>
  <c r="J197"/>
  <c r="BK298"/>
  <c r="J267"/>
  <c r="J241"/>
  <c r="BK217"/>
  <c r="BK189"/>
  <c r="J155"/>
  <c r="BK312"/>
  <c r="J264"/>
  <c r="BK212"/>
  <c r="J169"/>
  <c r="J151"/>
  <c r="BK315"/>
  <c r="BK293"/>
  <c r="BK252"/>
  <c r="J198"/>
  <c r="BK331"/>
  <c r="BK270"/>
  <c r="BK246"/>
  <c r="J215"/>
  <c r="BK206"/>
  <c r="J191"/>
  <c r="J158"/>
  <c r="J343"/>
  <c r="BK325"/>
  <c r="BK299"/>
  <c r="J254"/>
  <c r="J249"/>
  <c r="J238"/>
  <c r="BK201"/>
  <c r="BK167"/>
  <c r="J315"/>
  <c r="BK297"/>
  <c r="BK271"/>
  <c r="BK220"/>
  <c r="BK197"/>
  <c r="BK149"/>
  <c r="BK313"/>
  <c r="J294"/>
  <c r="BK278"/>
  <c r="J206"/>
  <c r="BK174"/>
  <c r="BK292"/>
  <c r="BK247"/>
  <c r="J221"/>
  <c r="J203"/>
  <c r="J165"/>
  <c i="3" r="BK121"/>
  <c r="BK122"/>
  <c r="BK127"/>
  <c i="2" l="1" r="BK147"/>
  <c r="J147"/>
  <c r="J97"/>
  <c r="P154"/>
  <c r="P172"/>
  <c r="T182"/>
  <c r="R194"/>
  <c r="T218"/>
  <c r="T236"/>
  <c r="BK268"/>
  <c r="J268"/>
  <c r="J114"/>
  <c r="T296"/>
  <c r="T308"/>
  <c r="T318"/>
  <c r="R342"/>
  <c r="R337"/>
  <c r="T154"/>
  <c r="R168"/>
  <c r="P178"/>
  <c r="BK187"/>
  <c r="J187"/>
  <c r="J107"/>
  <c r="BK202"/>
  <c r="J202"/>
  <c r="J109"/>
  <c r="P243"/>
  <c r="T283"/>
  <c r="T301"/>
  <c r="R323"/>
  <c r="P147"/>
  <c r="BK159"/>
  <c r="J159"/>
  <c r="J101"/>
  <c r="R172"/>
  <c r="R182"/>
  <c r="BK194"/>
  <c r="J194"/>
  <c r="J108"/>
  <c r="P218"/>
  <c r="BK236"/>
  <c r="J236"/>
  <c r="J111"/>
  <c r="T268"/>
  <c r="R296"/>
  <c r="P308"/>
  <c r="R318"/>
  <c r="BK342"/>
  <c r="J342"/>
  <c r="J126"/>
  <c r="R154"/>
  <c r="P168"/>
  <c r="R178"/>
  <c r="T187"/>
  <c r="T202"/>
  <c r="T243"/>
  <c r="R283"/>
  <c r="BK301"/>
  <c r="J301"/>
  <c r="J117"/>
  <c r="BK318"/>
  <c r="J318"/>
  <c r="J119"/>
  <c r="R147"/>
  <c r="P159"/>
  <c r="T172"/>
  <c r="R187"/>
  <c r="R202"/>
  <c r="BK243"/>
  <c r="J243"/>
  <c r="J112"/>
  <c r="P283"/>
  <c r="P301"/>
  <c r="P323"/>
  <c i="3" r="P120"/>
  <c r="P119"/>
  <c r="P118"/>
  <c i="1" r="AU96"/>
  <c i="2" r="T159"/>
  <c r="T168"/>
  <c r="T178"/>
  <c r="P187"/>
  <c r="P202"/>
  <c r="R243"/>
  <c r="BK283"/>
  <c r="J283"/>
  <c r="J115"/>
  <c r="R301"/>
  <c r="BK323"/>
  <c r="J323"/>
  <c r="J122"/>
  <c r="P342"/>
  <c r="P337"/>
  <c i="3" r="BK120"/>
  <c r="J120"/>
  <c r="J98"/>
  <c i="2" r="BK154"/>
  <c r="J154"/>
  <c r="J99"/>
  <c r="BK168"/>
  <c r="J168"/>
  <c r="J102"/>
  <c r="BK178"/>
  <c r="J178"/>
  <c r="J104"/>
  <c r="P182"/>
  <c r="T194"/>
  <c r="R218"/>
  <c r="R236"/>
  <c r="R268"/>
  <c r="P296"/>
  <c r="R308"/>
  <c r="P318"/>
  <c i="3" r="R120"/>
  <c r="R119"/>
  <c r="R118"/>
  <c i="2" r="T147"/>
  <c r="R159"/>
  <c r="BK172"/>
  <c r="J172"/>
  <c r="J103"/>
  <c r="BK182"/>
  <c r="P194"/>
  <c r="BK218"/>
  <c r="J218"/>
  <c r="J110"/>
  <c r="P236"/>
  <c r="P268"/>
  <c r="BK296"/>
  <c r="J296"/>
  <c r="J116"/>
  <c r="BK308"/>
  <c r="J308"/>
  <c r="J118"/>
  <c r="T323"/>
  <c r="T342"/>
  <c r="T337"/>
  <c i="3" r="T120"/>
  <c r="T119"/>
  <c r="T118"/>
  <c i="2" r="BK157"/>
  <c r="J157"/>
  <c r="J100"/>
  <c r="BK338"/>
  <c r="J338"/>
  <c r="J124"/>
  <c r="BK340"/>
  <c r="J340"/>
  <c r="J125"/>
  <c r="BK266"/>
  <c r="J266"/>
  <c r="J113"/>
  <c i="3" r="J91"/>
  <c r="BE122"/>
  <c r="F91"/>
  <c r="J112"/>
  <c r="BE123"/>
  <c r="BE127"/>
  <c r="J92"/>
  <c r="F115"/>
  <c r="BE130"/>
  <c r="BE131"/>
  <c i="2" r="J182"/>
  <c r="J106"/>
  <c i="3" r="BE124"/>
  <c r="E108"/>
  <c r="BE125"/>
  <c r="BE129"/>
  <c r="BE126"/>
  <c r="BE132"/>
  <c i="2" r="BK337"/>
  <c r="J337"/>
  <c r="J123"/>
  <c i="3" r="BE121"/>
  <c r="BE128"/>
  <c i="2" r="E85"/>
  <c r="F91"/>
  <c r="J142"/>
  <c r="BE148"/>
  <c r="BE166"/>
  <c r="BE170"/>
  <c r="BE175"/>
  <c r="BE176"/>
  <c r="BE177"/>
  <c r="BE192"/>
  <c r="BE193"/>
  <c r="BE199"/>
  <c r="BE204"/>
  <c r="BE208"/>
  <c r="BE238"/>
  <c r="BE248"/>
  <c r="BE252"/>
  <c r="BE255"/>
  <c r="BE256"/>
  <c r="BE258"/>
  <c r="BE259"/>
  <c r="BE260"/>
  <c r="BE264"/>
  <c r="BE267"/>
  <c r="BE271"/>
  <c r="BE272"/>
  <c r="BE294"/>
  <c r="BE299"/>
  <c r="BE304"/>
  <c r="BE307"/>
  <c r="BE312"/>
  <c r="F143"/>
  <c r="BE158"/>
  <c r="BE167"/>
  <c r="BE171"/>
  <c r="BE189"/>
  <c r="BE190"/>
  <c r="BE195"/>
  <c r="BE197"/>
  <c r="BE200"/>
  <c r="BE214"/>
  <c r="BE230"/>
  <c r="BE231"/>
  <c r="BE232"/>
  <c r="BE242"/>
  <c r="BE249"/>
  <c r="BE257"/>
  <c r="BE261"/>
  <c r="BE262"/>
  <c r="BE265"/>
  <c r="BE281"/>
  <c r="BE287"/>
  <c r="BE292"/>
  <c r="BE298"/>
  <c r="BE330"/>
  <c r="BE161"/>
  <c r="BE169"/>
  <c r="BE174"/>
  <c r="BE201"/>
  <c r="BE206"/>
  <c r="BE212"/>
  <c r="BE247"/>
  <c r="BE250"/>
  <c r="BE263"/>
  <c r="BE303"/>
  <c r="BE319"/>
  <c r="BE320"/>
  <c r="BE151"/>
  <c r="BE180"/>
  <c r="BE183"/>
  <c r="BE191"/>
  <c r="BE209"/>
  <c r="BE210"/>
  <c r="BE211"/>
  <c r="BE222"/>
  <c r="BE228"/>
  <c r="BE229"/>
  <c r="BE244"/>
  <c r="BE269"/>
  <c r="BE282"/>
  <c r="BE286"/>
  <c r="BE291"/>
  <c r="BE295"/>
  <c r="BE305"/>
  <c r="BE314"/>
  <c r="BE315"/>
  <c r="BE316"/>
  <c r="BE317"/>
  <c r="BE328"/>
  <c r="BE331"/>
  <c r="BE341"/>
  <c r="BE150"/>
  <c r="BE155"/>
  <c r="BE160"/>
  <c r="BE163"/>
  <c r="BE188"/>
  <c r="BE198"/>
  <c r="BE213"/>
  <c r="BE216"/>
  <c r="BE224"/>
  <c r="BE225"/>
  <c r="BE226"/>
  <c r="BE227"/>
  <c r="BE237"/>
  <c r="BE241"/>
  <c r="BE253"/>
  <c r="BE277"/>
  <c r="BE300"/>
  <c r="BE311"/>
  <c r="BE326"/>
  <c r="BE344"/>
  <c r="J89"/>
  <c r="J92"/>
  <c r="BE149"/>
  <c r="BE152"/>
  <c r="BE162"/>
  <c r="BE164"/>
  <c r="BE205"/>
  <c r="BE217"/>
  <c r="BE223"/>
  <c r="BE235"/>
  <c r="BE239"/>
  <c r="BE273"/>
  <c r="BE275"/>
  <c r="BE276"/>
  <c r="BE280"/>
  <c r="BE302"/>
  <c r="BE306"/>
  <c r="BE324"/>
  <c r="BE325"/>
  <c r="BE336"/>
  <c r="BE339"/>
  <c r="BE156"/>
  <c r="BE165"/>
  <c r="BE186"/>
  <c r="BE220"/>
  <c r="BE221"/>
  <c r="BE233"/>
  <c r="BE234"/>
  <c r="BE240"/>
  <c r="BE245"/>
  <c r="BE246"/>
  <c r="BE251"/>
  <c r="BE254"/>
  <c r="BE270"/>
  <c r="BE279"/>
  <c r="BE284"/>
  <c r="BE285"/>
  <c r="BE288"/>
  <c r="BE289"/>
  <c r="BE290"/>
  <c r="BE297"/>
  <c r="BE309"/>
  <c r="BE310"/>
  <c r="BE313"/>
  <c r="BE329"/>
  <c r="BE332"/>
  <c r="BE333"/>
  <c r="BE334"/>
  <c r="BE335"/>
  <c r="BE173"/>
  <c r="BE179"/>
  <c r="BE184"/>
  <c r="BE185"/>
  <c r="BE196"/>
  <c r="BE203"/>
  <c r="BE207"/>
  <c r="BE215"/>
  <c r="BE219"/>
  <c r="BE274"/>
  <c r="BE278"/>
  <c r="BE293"/>
  <c r="BE327"/>
  <c r="BE343"/>
  <c i="3" r="F37"/>
  <c i="1" r="BD96"/>
  <c i="3" r="F34"/>
  <c i="1" r="BA96"/>
  <c i="3" r="F36"/>
  <c i="1" r="BC96"/>
  <c i="3" r="J34"/>
  <c i="1" r="AW96"/>
  <c i="3" r="F35"/>
  <c i="1" r="BB96"/>
  <c i="2" r="F34"/>
  <c i="1" r="BA95"/>
  <c i="2" r="F37"/>
  <c i="1" r="BD95"/>
  <c i="2" r="F36"/>
  <c i="1" r="BC95"/>
  <c i="2" r="J34"/>
  <c i="1" r="AW95"/>
  <c i="2" r="F35"/>
  <c i="1" r="BB95"/>
  <c i="2" l="1" r="R181"/>
  <c r="P181"/>
  <c r="BK181"/>
  <c r="J181"/>
  <c r="J105"/>
  <c r="R153"/>
  <c r="R146"/>
  <c r="T153"/>
  <c r="T181"/>
  <c r="P153"/>
  <c r="P146"/>
  <c i="1" r="AU95"/>
  <c i="3" r="BK119"/>
  <c r="J119"/>
  <c r="J97"/>
  <c i="2" r="BK153"/>
  <c r="J153"/>
  <c r="J98"/>
  <c i="1" r="AU94"/>
  <c r="BD94"/>
  <c r="W33"/>
  <c r="BA94"/>
  <c r="AW94"/>
  <c r="AK30"/>
  <c i="3" r="F33"/>
  <c i="1" r="AZ96"/>
  <c i="2" r="F33"/>
  <c i="1" r="AZ95"/>
  <c r="BB94"/>
  <c r="AX94"/>
  <c r="BC94"/>
  <c r="W32"/>
  <c i="3" r="J33"/>
  <c i="1" r="AV96"/>
  <c r="AT96"/>
  <c i="2" r="J33"/>
  <c i="1" r="AV95"/>
  <c r="AT95"/>
  <c i="2" l="1" r="T146"/>
  <c r="BK146"/>
  <c r="J146"/>
  <c i="3" r="BK118"/>
  <c r="J118"/>
  <c i="2" r="J96"/>
  <c r="J30"/>
  <c i="1" r="AG95"/>
  <c r="AY94"/>
  <c r="AZ94"/>
  <c r="AV94"/>
  <c r="AK29"/>
  <c i="3" r="J30"/>
  <c i="1" r="AG96"/>
  <c r="W30"/>
  <c r="W31"/>
  <c i="2" l="1" r="J39"/>
  <c i="3" r="J39"/>
  <c i="1" r="AN95"/>
  <c i="3" r="J96"/>
  <c i="1" r="AN96"/>
  <c r="AG94"/>
  <c r="AK26"/>
  <c r="AK35"/>
  <c r="W29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<sst xmlns="http://schemas.openxmlformats.org/spreadsheetml/2006/main">
  <si>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</si>
  <si>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</si>
  <si>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</si>
  <si>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</si>
  <si>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</si>
  <si>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{2eaba88b-8e5b-48b7-bded-d3acea992de8}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</si>
  <si>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</si>
  <si>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</si>
  <si>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</si>
  <si>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</si>
  <si>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</si>
  <si>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</si>
  <si>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</si>
  <si>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</si>
  <si>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VR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</si>
  <si>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</si>
  <si>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</si>
  <si>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Elišky Krásnohorské - rekonstrukce školní kuchyně pro výuku</t>
  </si>
  <si>
    <t>KSO:</t>
  </si>
  <si>
    <t>CC-CZ:</t>
  </si>
  <si>
    <t>Místo:</t>
  </si>
  <si>
    <t xml:space="preserve"> </t>
  </si>
  <si>
    <t>Datum:</t>
  </si>
  <si>
    <t>24. 10. 2025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</si>
  <si>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</si>
  <si>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</si>
  <si>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</si>
  <si>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</si>
  <si>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</si>
  <si>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</si>
  <si>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</si>
  <si>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</si>
  <si>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</si>
  <si>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</si>
  <si>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</si>
  <si>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</si>
  <si>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</si>
  <si>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</si>
  <si>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</si>
  <si>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</si>
  <si>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</si>
  <si>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</si>
  <si>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</si>
  <si>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</si>
  <si>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</si>
  <si>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</si>
  <si>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</si>
  <si>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</si>
  <si>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</si>
  <si>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</si>
  <si>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</si>
  <si>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</si>
  <si>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</si>
  <si>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</si>
  <si>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</si>
  <si>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</si>
  <si>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</si>
  <si>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</si>
  <si>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</si>
  <si>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</si>
  <si>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</si>
  <si>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</si>
  <si>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</si>
  <si>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</si>
  <si>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</si>
  <si>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</si>
  <si>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</si>
  <si>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</si>
  <si>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</si>
  <si>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</si>
  <si>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</si>
  <si>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</si>
  <si>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</si>
  <si>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</si>
  <si>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</si>
  <si>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</si>
  <si>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</si>
  <si>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</si>
  <si>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</si>
  <si>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Architektonická stavební část</t>
  </si>
  <si>
    <t>STA</t>
  </si>
  <si>
    <t>1</t>
  </si>
  <si>
    <t>{e468b449-61d9-424c-b8e8-8df191a2a9ee}</t>
  </si>
  <si>
    <t>2</t>
  </si>
  <si>
    <t>SO02</t>
  </si>
  <si>
    <t>Vybavení kuchyně</t>
  </si>
  <si>
    <t>{fd0f28ff-e8d8-467e-9b29-73023fc73537}</t>
  </si>
  <si>
    <t>KRYCÍ LIST SOUPISU PRACÍ</t>
  </si>
  <si>
    <t>Objekt:</t>
  </si>
  <si>
    <t>SO01 - Architektonická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</si>
  <si>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</si>
  <si>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</si>
  <si>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</si>
  <si>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</si>
  <si>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</si>
  <si>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D4 - Zabudované vybavení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</si>
  <si>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</si>
  <si>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</si>
  <si>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</si>
  <si>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</si>
  <si>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</si>
  <si>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</si>
  <si>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</si>
  <si>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</si>
  <si>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</si>
  <si>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</si>
  <si>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</si>
  <si>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</si>
  <si>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</si>
  <si>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</si>
  <si>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</si>
  <si>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</si>
  <si>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</si>
  <si>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776 - Podlahy povlakové</t>
  </si>
  <si>
    <t xml:space="preserve">    777 - Podlahy lité</t>
  </si>
  <si>
    <t xml:space="preserve">    781 - Dokončovací práce - obklady</t>
  </si>
  <si>
    <t xml:space="preserve">    784 - Dokončovací práce - malby a tapety</t>
  </si>
  <si>
    <t xml:space="preserve">    786 - Dokončovací práce - čalounické úpravy</t>
  </si>
  <si>
    <t>M - Práce a dodávky M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</si>
  <si>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</si>
  <si>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</si>
  <si>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</si>
  <si>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</si>
  <si>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</si>
  <si>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</si>
  <si>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</si>
  <si>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</si>
  <si>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</si>
  <si>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</si>
  <si>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</si>
  <si>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</si>
  <si>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</si>
  <si>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</si>
  <si>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</si>
  <si>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</si>
  <si>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</si>
  <si>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</si>
  <si>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</si>
  <si>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D4</t>
  </si>
  <si>
    <t>Zabudované vybavení</t>
  </si>
  <si>
    <t>ROZPOCET</t>
  </si>
  <si>
    <t>135</t>
  </si>
  <si>
    <t>K</t>
  </si>
  <si>
    <t>D4R1</t>
  </si>
  <si>
    <t>D+M sezení pro žáky 15 osob</t>
  </si>
  <si>
    <t>ks</t>
  </si>
  <si>
    <t>4</t>
  </si>
  <si>
    <t>-2143408076</t>
  </si>
  <si>
    <t>136</t>
  </si>
  <si>
    <t>D4R2</t>
  </si>
  <si>
    <t>Kryty radiátorů s použitím odkladové plochy</t>
  </si>
  <si>
    <t>bm</t>
  </si>
  <si>
    <t>-2056772958</t>
  </si>
  <si>
    <t>137</t>
  </si>
  <si>
    <t>D4R3</t>
  </si>
  <si>
    <t>Zastínění včetně el.ovládání</t>
  </si>
  <si>
    <t>-1124956047</t>
  </si>
  <si>
    <t>138</t>
  </si>
  <si>
    <t>D4R4</t>
  </si>
  <si>
    <t>Vestavná skříň do předsíně</t>
  </si>
  <si>
    <t>m2</t>
  </si>
  <si>
    <t>447256733</t>
  </si>
  <si>
    <t>139</t>
  </si>
  <si>
    <t>D4R5</t>
  </si>
  <si>
    <t>Šatní stěna s lavičkou</t>
  </si>
  <si>
    <t>373906145</t>
  </si>
  <si>
    <t>HSV</t>
  </si>
  <si>
    <t>Práce a dodávky HSV</t>
  </si>
  <si>
    <t>3</t>
  </si>
  <si>
    <t>Svislé a kompletní konstrukce</t>
  </si>
  <si>
    <t>340271011</t>
  </si>
  <si>
    <t>Zazdívka otvorů v příčkách nebo stěnách pl přes 0,25 do 1 m2 tvárnicemi pórobetonovými tl 75 mm</t>
  </si>
  <si>
    <t>-1010863915</t>
  </si>
  <si>
    <t>342272225</t>
  </si>
  <si>
    <t>Příčka z pórobetonových hladkých tvárnic na tenkovrstvou maltu tl 100 mm</t>
  </si>
  <si>
    <t>768710416</t>
  </si>
  <si>
    <t>Vodorovné konstrukce</t>
  </si>
  <si>
    <t>411388531</t>
  </si>
  <si>
    <t>Zabetonování otvorů pl do 1 m2 ve stropech</t>
  </si>
  <si>
    <t>m3</t>
  </si>
  <si>
    <t>1163789084</t>
  </si>
  <si>
    <t>6</t>
  </si>
  <si>
    <t>Úpravy povrchů, podlahy a osazování výplní</t>
  </si>
  <si>
    <t>612311141</t>
  </si>
  <si>
    <t>Vápenná omítka štuková dvouvrstvá vnitřních stěn nanášená ručně</t>
  </si>
  <si>
    <t>-942039585</t>
  </si>
  <si>
    <t>5</t>
  </si>
  <si>
    <t>631311115</t>
  </si>
  <si>
    <t>Mazanina tl přes 50 do 80 mm z betonu prostého bez zvýšených nároků na prostředí tř. C 20/25</t>
  </si>
  <si>
    <t>-1436521037</t>
  </si>
  <si>
    <t>79</t>
  </si>
  <si>
    <t>631319011</t>
  </si>
  <si>
    <t>Příplatek k mazanině tl přes 50 do 80 mm za přehlazení povrchu</t>
  </si>
  <si>
    <t>-793340730</t>
  </si>
  <si>
    <t>80</t>
  </si>
  <si>
    <t>631319171</t>
  </si>
  <si>
    <t>Příplatek k mazanině tl přes 50 do 80 mm za stržení povrchu spodní vrstvy před vložením výztuže</t>
  </si>
  <si>
    <t>-1793154987</t>
  </si>
  <si>
    <t>81</t>
  </si>
  <si>
    <t>631319195</t>
  </si>
  <si>
    <t>Příplatek k mazanině tl přes 50 do 80 mm za plochu do 5 m2</t>
  </si>
  <si>
    <t>376703778</t>
  </si>
  <si>
    <t>82</t>
  </si>
  <si>
    <t>631362021</t>
  </si>
  <si>
    <t>Výztuž mazanin svařovanými sítěmi Kari</t>
  </si>
  <si>
    <t>t</t>
  </si>
  <si>
    <t>-1380161308</t>
  </si>
  <si>
    <t>7</t>
  </si>
  <si>
    <t>634111113</t>
  </si>
  <si>
    <t>Obvodová dilatace pružnou těsnicí páskou mezi stěnou a mazaninou nebo potěrem v 80 mm</t>
  </si>
  <si>
    <t>m</t>
  </si>
  <si>
    <t>198448547</t>
  </si>
  <si>
    <t>83</t>
  </si>
  <si>
    <t>634662114</t>
  </si>
  <si>
    <t>Výplň dilatačních spar šířky přes 20 do 30 mm v mazaninách akrylátovým tmelem</t>
  </si>
  <si>
    <t>691523999</t>
  </si>
  <si>
    <t>9</t>
  </si>
  <si>
    <t>Ostatní konstrukce a práce, bourání</t>
  </si>
  <si>
    <t>8</t>
  </si>
  <si>
    <t>962031132</t>
  </si>
  <si>
    <t>Bourání příček nebo přizdívek z cihel pálených plných tl do 100 mm</t>
  </si>
  <si>
    <t>-105673941</t>
  </si>
  <si>
    <t>965042141</t>
  </si>
  <si>
    <t>Bourání podkladů pod dlažby nebo mazanin betonových nebo z litého asfaltu tl do 100 mm pl přes 4 m2</t>
  </si>
  <si>
    <t>1807086406</t>
  </si>
  <si>
    <t>10</t>
  </si>
  <si>
    <t>972054411</t>
  </si>
  <si>
    <t>Vybourání otvorů v ŽB stropech nebo klenbách pl do 1 m2 tl do 80 mm</t>
  </si>
  <si>
    <t>-2017041752</t>
  </si>
  <si>
    <t>997</t>
  </si>
  <si>
    <t>Doprava suti a vybouraných hmot</t>
  </si>
  <si>
    <t>11</t>
  </si>
  <si>
    <t>997013113</t>
  </si>
  <si>
    <t>Vnitrostaveništní doprava suti a vybouraných hmot pro budovy v přes 9 do 12 m</t>
  </si>
  <si>
    <t>131835319</t>
  </si>
  <si>
    <t>997013501</t>
  </si>
  <si>
    <t>Odvoz suti a vybouraných hmot na skládku nebo meziskládku do 1 km se složením</t>
  </si>
  <si>
    <t>394820165</t>
  </si>
  <si>
    <t>13</t>
  </si>
  <si>
    <t>997013509</t>
  </si>
  <si>
    <t>Příplatek k odvozu suti a vybouraných hmot na skládku ZKD 1 km přes 1 km</t>
  </si>
  <si>
    <t>256642691</t>
  </si>
  <si>
    <t>14</t>
  </si>
  <si>
    <t>997013511</t>
  </si>
  <si>
    <t>Odvoz suti a vybouraných hmot z meziskládky na skládku do 1 km s naložením a se složením</t>
  </si>
  <si>
    <t>-1231574206</t>
  </si>
  <si>
    <t>15</t>
  </si>
  <si>
    <t>997013631</t>
  </si>
  <si>
    <t>Poplatek za uložení na skládce (skládkovné) stavebního odpadu směsného kód odpadu 17 09 04</t>
  </si>
  <si>
    <t>-1722684507</t>
  </si>
  <si>
    <t>998</t>
  </si>
  <si>
    <t>Přesun hmot</t>
  </si>
  <si>
    <t>16</t>
  </si>
  <si>
    <t>998011009</t>
  </si>
  <si>
    <t>Přesun hmot pro budovy zděné s omezením mechanizace pro budovy v přes 6 do 12 m</t>
  </si>
  <si>
    <t>1549607523</t>
  </si>
  <si>
    <t>84</t>
  </si>
  <si>
    <t>998011014</t>
  </si>
  <si>
    <t>Příplatek k přesunu hmot pro budovy zděné za zvětšený přesun do 500 m</t>
  </si>
  <si>
    <t>-527336391</t>
  </si>
  <si>
    <t>PSV</t>
  </si>
  <si>
    <t>Práce a dodávky PSV</t>
  </si>
  <si>
    <t>711</t>
  </si>
  <si>
    <t>Izolace proti vodě, vlhkosti a plynům</t>
  </si>
  <si>
    <t>17</t>
  </si>
  <si>
    <t>711131801</t>
  </si>
  <si>
    <t>Odstranění izolace proti vodě, vlhkosti a plynům z pásů AIP nebo tkaniny na sucho z plochy vodorovné</t>
  </si>
  <si>
    <t>234315285</t>
  </si>
  <si>
    <t>18</t>
  </si>
  <si>
    <t>711141559</t>
  </si>
  <si>
    <t>Provedení izolace proti zemní vlhkosti pásy přitavením vodorovné NAIP</t>
  </si>
  <si>
    <t>1015847266</t>
  </si>
  <si>
    <t>19</t>
  </si>
  <si>
    <t>M</t>
  </si>
  <si>
    <t>62832001</t>
  </si>
  <si>
    <t>pás asfaltový natavitelný oxidovaný s vložkou ze skleněné rohože typu V60 s jemnozrnným minerálním posypem tl 3,5mm</t>
  </si>
  <si>
    <t>32</t>
  </si>
  <si>
    <t>-1727462222</t>
  </si>
  <si>
    <t>20</t>
  </si>
  <si>
    <t>711141811</t>
  </si>
  <si>
    <t>Odstranění izolace proti vodě, vlhkosti a plynům z pásů NAIP přitavených jednovrstvých z plochy vodorovné</t>
  </si>
  <si>
    <t>1723595627</t>
  </si>
  <si>
    <t>721</t>
  </si>
  <si>
    <t>Zdravotechnika - vnitřní kanalizace</t>
  </si>
  <si>
    <t>113</t>
  </si>
  <si>
    <t>721173401</t>
  </si>
  <si>
    <t>Potrubí kanalizační z PVC SN 4 svodné DN 110</t>
  </si>
  <si>
    <t>1851147752</t>
  </si>
  <si>
    <t>167</t>
  </si>
  <si>
    <t>721173604</t>
  </si>
  <si>
    <t>Potrubí kanalizační z PE svodné DN 70</t>
  </si>
  <si>
    <t>-1469707038</t>
  </si>
  <si>
    <t>168</t>
  </si>
  <si>
    <t>721194107</t>
  </si>
  <si>
    <t>Vyvedení a upevnění odpadních výpustek DN 70</t>
  </si>
  <si>
    <t>kus</t>
  </si>
  <si>
    <t>-2078410669</t>
  </si>
  <si>
    <t>169</t>
  </si>
  <si>
    <t>721229111</t>
  </si>
  <si>
    <t>Montáž zápachové uzávěrky pro pračku a myčku do DN 50 ostatní typ</t>
  </si>
  <si>
    <t>-113899280</t>
  </si>
  <si>
    <t>170</t>
  </si>
  <si>
    <t>55161830</t>
  </si>
  <si>
    <t>uzávěrka zápachová pro pračku a myčku podomítková DN 40/50 nerez</t>
  </si>
  <si>
    <t>-2018328502</t>
  </si>
  <si>
    <t>171</t>
  </si>
  <si>
    <t>721290111</t>
  </si>
  <si>
    <t>Zkouška těsnosti potrubí kanalizace vodou DN do 125</t>
  </si>
  <si>
    <t>2004058662</t>
  </si>
  <si>
    <t>722</t>
  </si>
  <si>
    <t>Zdravotechnika - vnitřní vodovod</t>
  </si>
  <si>
    <t>108</t>
  </si>
  <si>
    <t>722170801</t>
  </si>
  <si>
    <t>Demontáž rozvodů vody z plastů D do 25</t>
  </si>
  <si>
    <t>-1949548983</t>
  </si>
  <si>
    <t>114</t>
  </si>
  <si>
    <t>722174003</t>
  </si>
  <si>
    <t>Potrubí vodovodní plastové PPR S3,2 spojované svařováním D 25x3,5 mm</t>
  </si>
  <si>
    <t>-82915637</t>
  </si>
  <si>
    <t>115</t>
  </si>
  <si>
    <t>722179191</t>
  </si>
  <si>
    <t>Příplatek k rozvodu vody z plastů za malý rozsah prací na zakázce do 20 m</t>
  </si>
  <si>
    <t>soubor</t>
  </si>
  <si>
    <t>-1993513655</t>
  </si>
  <si>
    <t>116</t>
  </si>
  <si>
    <t>722179192</t>
  </si>
  <si>
    <t>Příplatek k rozvodu vody z plastů za potrubí do D 32 mm do 15 svarů</t>
  </si>
  <si>
    <t>-501901037</t>
  </si>
  <si>
    <t>117</t>
  </si>
  <si>
    <t>722190401</t>
  </si>
  <si>
    <t>Vyvedení a upevnění výpustku DN do 25</t>
  </si>
  <si>
    <t>1304775170</t>
  </si>
  <si>
    <t>109</t>
  </si>
  <si>
    <t>722220851</t>
  </si>
  <si>
    <t>Demontáž armatur závitových s jedním závitem G do 3/4</t>
  </si>
  <si>
    <t>1643231611</t>
  </si>
  <si>
    <t>118</t>
  </si>
  <si>
    <t>722290215</t>
  </si>
  <si>
    <t>Zkouška těsnosti vodovodního potrubí hrdlového nebo přírubového DN do 100</t>
  </si>
  <si>
    <t>157762450</t>
  </si>
  <si>
    <t>725</t>
  </si>
  <si>
    <t>Zdravotechnika - zařizovací předměty</t>
  </si>
  <si>
    <t>127</t>
  </si>
  <si>
    <t>725211601</t>
  </si>
  <si>
    <t>Umyvadlo keramické bílé šířky 500 mm bez krytu na sifon připevněné na stěnu šrouby</t>
  </si>
  <si>
    <t>-1627389710</t>
  </si>
  <si>
    <t>131</t>
  </si>
  <si>
    <t>725291679</t>
  </si>
  <si>
    <t>Montáž zrcadla nástěnného sklopného</t>
  </si>
  <si>
    <t>-916721490</t>
  </si>
  <si>
    <t>132</t>
  </si>
  <si>
    <t>55441012</t>
  </si>
  <si>
    <t>zrcadlo sklopné leštěný nerez 400x600mm</t>
  </si>
  <si>
    <t>1146180254</t>
  </si>
  <si>
    <t>123</t>
  </si>
  <si>
    <t>725310R</t>
  </si>
  <si>
    <t>Demontáž původního vybavení</t>
  </si>
  <si>
    <t>-710097060</t>
  </si>
  <si>
    <t>124</t>
  </si>
  <si>
    <t>72531111R</t>
  </si>
  <si>
    <t>Dřez jednoduchý keramický</t>
  </si>
  <si>
    <t>239699268</t>
  </si>
  <si>
    <t>129</t>
  </si>
  <si>
    <t>725331112</t>
  </si>
  <si>
    <t>Výlevka bez výtokových armatur keramická se sklopnou plastovou mřížkou závěsná výšky 500 mm</t>
  </si>
  <si>
    <t>582238003</t>
  </si>
  <si>
    <t>112</t>
  </si>
  <si>
    <t>725530823</t>
  </si>
  <si>
    <t>Demontáž ohřívač elektrický tlakový přes 50 do 200 l</t>
  </si>
  <si>
    <t>-382924403</t>
  </si>
  <si>
    <t>172</t>
  </si>
  <si>
    <t>725532118</t>
  </si>
  <si>
    <t>Elektrický ohřívač zásobníkový akumulační závěsný svislý 120 l / 3 kW</t>
  </si>
  <si>
    <t>-931091062</t>
  </si>
  <si>
    <t>125</t>
  </si>
  <si>
    <t>725811201</t>
  </si>
  <si>
    <t>Ventil nástěnný kuchyňský G 1/2"</t>
  </si>
  <si>
    <t>177042669</t>
  </si>
  <si>
    <t>126</t>
  </si>
  <si>
    <t>725811202</t>
  </si>
  <si>
    <t>Ventil nástěnný dolní výtok G 1/2"</t>
  </si>
  <si>
    <t>-142589372</t>
  </si>
  <si>
    <t>110</t>
  </si>
  <si>
    <t>725820802</t>
  </si>
  <si>
    <t>Demontáž baterie stojánkové do jednoho otvoru</t>
  </si>
  <si>
    <t>-1133898111</t>
  </si>
  <si>
    <t>128</t>
  </si>
  <si>
    <t>725821325R</t>
  </si>
  <si>
    <t>Baterie dřezová s průtokem do 6l/min</t>
  </si>
  <si>
    <t>-937663233</t>
  </si>
  <si>
    <t>111</t>
  </si>
  <si>
    <t>725850800</t>
  </si>
  <si>
    <t>Demontáž ventilů odpadních</t>
  </si>
  <si>
    <t>72724384</t>
  </si>
  <si>
    <t>119</t>
  </si>
  <si>
    <t>725851315</t>
  </si>
  <si>
    <t>Ventil odpadní dřezový s přepadem G 6/4"</t>
  </si>
  <si>
    <t>-834682710</t>
  </si>
  <si>
    <t>130</t>
  </si>
  <si>
    <t>725851325</t>
  </si>
  <si>
    <t>Ventil odpadní umyvadlový bez přepadu G 5/4"</t>
  </si>
  <si>
    <t>-1324733134</t>
  </si>
  <si>
    <t>741</t>
  </si>
  <si>
    <t>Elektroinstalace - silnoproud</t>
  </si>
  <si>
    <t>186</t>
  </si>
  <si>
    <t>741120001R</t>
  </si>
  <si>
    <t>Montáž rozvodů elektřiny</t>
  </si>
  <si>
    <t>347777626</t>
  </si>
  <si>
    <t>187</t>
  </si>
  <si>
    <t>34141024R</t>
  </si>
  <si>
    <t>rozvody kabeláže, lišty, ukončení, krabičky a nutný spotřební materiál</t>
  </si>
  <si>
    <t>1654484090</t>
  </si>
  <si>
    <t>141</t>
  </si>
  <si>
    <t>7411208R</t>
  </si>
  <si>
    <t>Demontáž elektroinstalací včetně světel</t>
  </si>
  <si>
    <t>kpl</t>
  </si>
  <si>
    <t>-1928205327</t>
  </si>
  <si>
    <t>180</t>
  </si>
  <si>
    <t>741210201</t>
  </si>
  <si>
    <t>Montáž rozvaděč skříňový nebo panelový dělitelný pole do 200 kg</t>
  </si>
  <si>
    <t>482794825</t>
  </si>
  <si>
    <t>181</t>
  </si>
  <si>
    <t>35711724</t>
  </si>
  <si>
    <t>skříň přípojková do výklenku celoplastové provedení výzbroj 2x sada pojistkové spodky nožové velikosti 00 (SP200/NVP1P)</t>
  </si>
  <si>
    <t>-186515607</t>
  </si>
  <si>
    <t>142</t>
  </si>
  <si>
    <t>741310001</t>
  </si>
  <si>
    <t>Montáž spínač nástěnný 1-jednopólový prostředí normální se zapojením vodičů</t>
  </si>
  <si>
    <t>1194632928</t>
  </si>
  <si>
    <t>143</t>
  </si>
  <si>
    <t>34535015</t>
  </si>
  <si>
    <t>spínač nástěnný jednopólový, řazení 1, IP44, šroubové svorky</t>
  </si>
  <si>
    <t>916886060</t>
  </si>
  <si>
    <t>144</t>
  </si>
  <si>
    <t>741313005</t>
  </si>
  <si>
    <t>Montáž zásuvka (polo)zapuštěná bezšroubové připojení 2P + PE s přepěťovou ochranou se zapojením vodičů</t>
  </si>
  <si>
    <t>-1846517975</t>
  </si>
  <si>
    <t>145</t>
  </si>
  <si>
    <t>34555244</t>
  </si>
  <si>
    <t>přístroj zásuvky zapuštěné jednonásobné s optickou přepěťovou ochranou, krytka s clonkami, bezšroubové svorky</t>
  </si>
  <si>
    <t>714669039</t>
  </si>
  <si>
    <t>150</t>
  </si>
  <si>
    <t>741372101</t>
  </si>
  <si>
    <t>Montáž svítidlo LED interiérové vestavné podhledové bodové se zapojením vodičů</t>
  </si>
  <si>
    <t>-77167070</t>
  </si>
  <si>
    <t>151</t>
  </si>
  <si>
    <t>34825008</t>
  </si>
  <si>
    <t>svítidlo vestavné stropní bodové kruhové</t>
  </si>
  <si>
    <t>379368978</t>
  </si>
  <si>
    <t>148</t>
  </si>
  <si>
    <t>741372112</t>
  </si>
  <si>
    <t>Montáž svítidlo LED interiérové vestavné panelové hranaté nebo kruhové přes 0,09 do 0,36 m2 se zapojením vodičů</t>
  </si>
  <si>
    <t>1144316530</t>
  </si>
  <si>
    <t>149</t>
  </si>
  <si>
    <t>34825011</t>
  </si>
  <si>
    <t>svítidlo vestavné stropní panelové čtvercové/obdélníkové 0,09-0,36m2 2200-5000lm</t>
  </si>
  <si>
    <t>-1112258244</t>
  </si>
  <si>
    <t>185</t>
  </si>
  <si>
    <t>741810002</t>
  </si>
  <si>
    <t>Celková prohlídka elektrického rozvodu a zařízení přes 100 000 do 500 000,- Kč</t>
  </si>
  <si>
    <t>1155319100</t>
  </si>
  <si>
    <t>183</t>
  </si>
  <si>
    <t>741813021</t>
  </si>
  <si>
    <t>Revize, seřízení a nastavení ochranné relé typ A13 až 3UA42</t>
  </si>
  <si>
    <t>1362305263</t>
  </si>
  <si>
    <t>173</t>
  </si>
  <si>
    <t>741820101R</t>
  </si>
  <si>
    <t>Měření osvětlení pro požadavky KHS</t>
  </si>
  <si>
    <t>1815135637</t>
  </si>
  <si>
    <t>182</t>
  </si>
  <si>
    <t>741820102R</t>
  </si>
  <si>
    <t>Výpočet osvětlení pro požadavkdy HKS</t>
  </si>
  <si>
    <t>-880469844</t>
  </si>
  <si>
    <t>751</t>
  </si>
  <si>
    <t>Vzduchotechnika</t>
  </si>
  <si>
    <t>140</t>
  </si>
  <si>
    <t>751111272</t>
  </si>
  <si>
    <t>Montáž ventilátoru axiálního středotlakého potrubního základního D přes 200 do 300 mm</t>
  </si>
  <si>
    <t>1761643501</t>
  </si>
  <si>
    <t>176</t>
  </si>
  <si>
    <t>751377021</t>
  </si>
  <si>
    <t>Montáž odsávacího zákrytu (digestoř) průmyslového nástěnného do 1 m2</t>
  </si>
  <si>
    <t>-352638355</t>
  </si>
  <si>
    <t>177</t>
  </si>
  <si>
    <t>42958004R</t>
  </si>
  <si>
    <t>zákryt akumulační nástěnný (digestoř-skříň) nerez</t>
  </si>
  <si>
    <t>-1890382531</t>
  </si>
  <si>
    <t>174</t>
  </si>
  <si>
    <t>751510042</t>
  </si>
  <si>
    <t>Vzduchotechnické potrubí z pozinkovaného plechu kruhové spirálně vinutá trouba bez příruby D přes 100 do 200 mm</t>
  </si>
  <si>
    <t>-463900290</t>
  </si>
  <si>
    <t>751510871</t>
  </si>
  <si>
    <t>Demontáž vzduchotechnického potrubí plechového kruhového bez příruby spirálně vinutého do suti D přes 200 do 400 mm</t>
  </si>
  <si>
    <t>39501289</t>
  </si>
  <si>
    <t>175</t>
  </si>
  <si>
    <t>751514111R</t>
  </si>
  <si>
    <t>D + M Odbočky, kolena, klapky, mřížky pro jednotlivá místa odtahu</t>
  </si>
  <si>
    <t>-2131451521</t>
  </si>
  <si>
    <t>763</t>
  </si>
  <si>
    <t>Konstrukce suché výstavby</t>
  </si>
  <si>
    <t>91</t>
  </si>
  <si>
    <t>763111483</t>
  </si>
  <si>
    <t>SDK příčka tl 100 mm profil CW+UW 50 desky 1xDFRIH2 12,5 a 1xDF 12,5 s izolací EI 90 Rw do 58 dB</t>
  </si>
  <si>
    <t>1561739555</t>
  </si>
  <si>
    <t>92</t>
  </si>
  <si>
    <t>763111711</t>
  </si>
  <si>
    <t>SDK příčka dilatace</t>
  </si>
  <si>
    <t>1127494956</t>
  </si>
  <si>
    <t>93</t>
  </si>
  <si>
    <t>763111712</t>
  </si>
  <si>
    <t>SDK příčka kluzné napojení ke stropu</t>
  </si>
  <si>
    <t>1086856000</t>
  </si>
  <si>
    <t>94</t>
  </si>
  <si>
    <t>763111717</t>
  </si>
  <si>
    <t>SDK příčka základní penetrační nátěr (oboustranně)</t>
  </si>
  <si>
    <t>-531881834</t>
  </si>
  <si>
    <t>96</t>
  </si>
  <si>
    <t>763111718</t>
  </si>
  <si>
    <t>SDK příčka úprava styku příčky a podhledu separační páskou a akrylátem (oboustranně)</t>
  </si>
  <si>
    <t>1819116492</t>
  </si>
  <si>
    <t>97</t>
  </si>
  <si>
    <t>763111719</t>
  </si>
  <si>
    <t>SDK příčka úprava styku příčky a podhledu akrylátovým tmelem (oboustranně)</t>
  </si>
  <si>
    <t>-718680660</t>
  </si>
  <si>
    <t>95</t>
  </si>
  <si>
    <t>763111720</t>
  </si>
  <si>
    <t>SDK příčka vyztužení pro osazení skříněk, polic atd.</t>
  </si>
  <si>
    <t>699793823</t>
  </si>
  <si>
    <t>98</t>
  </si>
  <si>
    <t>763111721</t>
  </si>
  <si>
    <t>SDK příčka plastový úhelník k ochraně rohů</t>
  </si>
  <si>
    <t>1404208067</t>
  </si>
  <si>
    <t>99</t>
  </si>
  <si>
    <t>763111761</t>
  </si>
  <si>
    <t>Příplatek k SDK příčce s jednoduchou nosnou konstrukcí za zahuštění profilů na vzdálenost 31 mm</t>
  </si>
  <si>
    <t>290642073</t>
  </si>
  <si>
    <t>100</t>
  </si>
  <si>
    <t>763111772</t>
  </si>
  <si>
    <t>Příplatek k SDK příčce za rovinnost kvality Q4</t>
  </si>
  <si>
    <t>902002189</t>
  </si>
  <si>
    <t>107</t>
  </si>
  <si>
    <t>763121411</t>
  </si>
  <si>
    <t>SDK stěna předsazená tl 62,5 mm profil CW+UW 50 deska 1xA 12,5 bez izolace EI 15</t>
  </si>
  <si>
    <t>602743817</t>
  </si>
  <si>
    <t>101</t>
  </si>
  <si>
    <t>763131712</t>
  </si>
  <si>
    <t>SDK podhled napojení na jiný druh podhledu</t>
  </si>
  <si>
    <t>1897269988</t>
  </si>
  <si>
    <t>102</t>
  </si>
  <si>
    <t>763131715</t>
  </si>
  <si>
    <t>SDK podhled stínová spára</t>
  </si>
  <si>
    <t>-404118759</t>
  </si>
  <si>
    <t>103</t>
  </si>
  <si>
    <t>763131721</t>
  </si>
  <si>
    <t>SDK podhled skoková změna v do 0,5 m</t>
  </si>
  <si>
    <t>-847821793</t>
  </si>
  <si>
    <t>104</t>
  </si>
  <si>
    <t>763131732</t>
  </si>
  <si>
    <t>SDK podhled - čelo pro kazetové podhledy (F lišta) tl 15 mm</t>
  </si>
  <si>
    <t>801700682</t>
  </si>
  <si>
    <t>22</t>
  </si>
  <si>
    <t>763135101</t>
  </si>
  <si>
    <t>Montáž SDK kazetového podhledu z kazet 600x600 mm na zavěšenou viditelnou nosnou konstrukci</t>
  </si>
  <si>
    <t>214136444</t>
  </si>
  <si>
    <t>23</t>
  </si>
  <si>
    <t>59036651</t>
  </si>
  <si>
    <t>podhled kazetový texturovaný, viditelný rastr, bílý tl 15mm 600x600mm</t>
  </si>
  <si>
    <t>-500998641</t>
  </si>
  <si>
    <t>24</t>
  </si>
  <si>
    <t>763164611</t>
  </si>
  <si>
    <t>SDK obklad kcí tvaru U š do 0,6 m desky 1xA 12,5</t>
  </si>
  <si>
    <t>446151797</t>
  </si>
  <si>
    <t>25</t>
  </si>
  <si>
    <t>763172353</t>
  </si>
  <si>
    <t>Montáž dvířek revizních jednoplášťových SDK kcí vel. 400 x 400 mm pro podhledy</t>
  </si>
  <si>
    <t>-1759653739</t>
  </si>
  <si>
    <t>26</t>
  </si>
  <si>
    <t>59030712</t>
  </si>
  <si>
    <t>dvířka revizní jednokřídlá s automatickým zámkem 400x400mm</t>
  </si>
  <si>
    <t>1251436770</t>
  </si>
  <si>
    <t>105</t>
  </si>
  <si>
    <t>998763332</t>
  </si>
  <si>
    <t>Přesun hmot tonážní pro konstrukce montované z desek ruční v objektech v přes 6 do 12 m</t>
  </si>
  <si>
    <t>-1159148948</t>
  </si>
  <si>
    <t>106</t>
  </si>
  <si>
    <t>998763339</t>
  </si>
  <si>
    <t>Příplatek k ručnímu přesunu hmot tonážnímu pro konstrukce montované z desek za zvětšený přesun ZKD 50 m</t>
  </si>
  <si>
    <t>104023812</t>
  </si>
  <si>
    <t>764</t>
  </si>
  <si>
    <t>Konstrukce klempířské</t>
  </si>
  <si>
    <t>179</t>
  </si>
  <si>
    <t>764204105R</t>
  </si>
  <si>
    <t>D + M ukončení střechy včetně protidešťových mřížek</t>
  </si>
  <si>
    <t>-691419755</t>
  </si>
  <si>
    <t>766</t>
  </si>
  <si>
    <t>Konstrukce truhlářské</t>
  </si>
  <si>
    <t>27</t>
  </si>
  <si>
    <t>766660002</t>
  </si>
  <si>
    <t>Montáž dveřních křídel otvíravých jednokřídlových š přes 0,8 m do ocelové zárubně</t>
  </si>
  <si>
    <t>833877179</t>
  </si>
  <si>
    <t>28</t>
  </si>
  <si>
    <t>61162087</t>
  </si>
  <si>
    <t>dveře jednokřídlé dřevotřískové povrch laminátový plné 900x1970-2100mm</t>
  </si>
  <si>
    <t>-1465692265</t>
  </si>
  <si>
    <t>29</t>
  </si>
  <si>
    <t>703272413</t>
  </si>
  <si>
    <t>30</t>
  </si>
  <si>
    <t>-405425652</t>
  </si>
  <si>
    <t>31</t>
  </si>
  <si>
    <t>766660171</t>
  </si>
  <si>
    <t>Montáž dveřních křídel otvíravých jednokřídlových š do 0,8 m do obložkové zárubně</t>
  </si>
  <si>
    <t>1063907693</t>
  </si>
  <si>
    <t>61161012</t>
  </si>
  <si>
    <t>dveře jednokřídlé dřevotřískové povrch lakovaný plné 600x1970-2100mm</t>
  </si>
  <si>
    <t>-286261448</t>
  </si>
  <si>
    <t>33</t>
  </si>
  <si>
    <t>61161013</t>
  </si>
  <si>
    <t>dveře jednokřídlé dřevotřískové povrch lakovaný plné 700x1970-2100mm</t>
  </si>
  <si>
    <t>-1921385929</t>
  </si>
  <si>
    <t>34</t>
  </si>
  <si>
    <t>766660729</t>
  </si>
  <si>
    <t>Montáž dveřního interiérového kování - štítku s klikou</t>
  </si>
  <si>
    <t>1170318690</t>
  </si>
  <si>
    <t>35</t>
  </si>
  <si>
    <t>54914123</t>
  </si>
  <si>
    <t>dveřní kování interiérové rozetové klika/klika</t>
  </si>
  <si>
    <t>-466572519</t>
  </si>
  <si>
    <t>36</t>
  </si>
  <si>
    <t>766660752</t>
  </si>
  <si>
    <t>Montáž dveřního interiérového kování - zámkové vložky</t>
  </si>
  <si>
    <t>562302322</t>
  </si>
  <si>
    <t>37</t>
  </si>
  <si>
    <t>54964210</t>
  </si>
  <si>
    <t>vložka cylindrická stavební 35+55</t>
  </si>
  <si>
    <t>-1226213657</t>
  </si>
  <si>
    <t>38</t>
  </si>
  <si>
    <t>766682112</t>
  </si>
  <si>
    <t>Montáž zárubní obložkových pro dveře jednokřídlové tl stěny přes 170 do 350 mm</t>
  </si>
  <si>
    <t>1778426372</t>
  </si>
  <si>
    <t>39</t>
  </si>
  <si>
    <t>61182308</t>
  </si>
  <si>
    <t>zárubeň jednokřídlá obložková s laminátovým povrchem tl stěny 160-250mm rozměru 600-1100/1970, 2100mm</t>
  </si>
  <si>
    <t>-112895239</t>
  </si>
  <si>
    <t>40</t>
  </si>
  <si>
    <t>998766122</t>
  </si>
  <si>
    <t>Přesun hmot tonážní pro kce truhlářské ruční v objektech v přes 6 do 12 m</t>
  </si>
  <si>
    <t>-1057791482</t>
  </si>
  <si>
    <t>776</t>
  </si>
  <si>
    <t>Podlahy povlakové</t>
  </si>
  <si>
    <t>86</t>
  </si>
  <si>
    <t>776111112</t>
  </si>
  <si>
    <t>Broušení betonového podkladu povlakových podlah</t>
  </si>
  <si>
    <t>-1687509678</t>
  </si>
  <si>
    <t>87</t>
  </si>
  <si>
    <t>776111311</t>
  </si>
  <si>
    <t>Vysátí podkladu povlakových podlah</t>
  </si>
  <si>
    <t>873506220</t>
  </si>
  <si>
    <t>88</t>
  </si>
  <si>
    <t>776121112</t>
  </si>
  <si>
    <t>Vodou ředitelná penetrace savého podkladu povlakových podlah</t>
  </si>
  <si>
    <t>-987612094</t>
  </si>
  <si>
    <t>89</t>
  </si>
  <si>
    <t>776141124</t>
  </si>
  <si>
    <t>Stěrka podlahová nivelační pro vyrovnání podkladu povlakových podlah pevnosti 30 MPa tl přes 8 do 10 mm</t>
  </si>
  <si>
    <t>-1372762841</t>
  </si>
  <si>
    <t>76</t>
  </si>
  <si>
    <t>776201811</t>
  </si>
  <si>
    <t>Demontáž lepených povlakových podlah bez podložky ručně</t>
  </si>
  <si>
    <t>1808878190</t>
  </si>
  <si>
    <t>45</t>
  </si>
  <si>
    <t>776221111</t>
  </si>
  <si>
    <t>Lepení pásů z PVC standardním lepidlem</t>
  </si>
  <si>
    <t>-627118895</t>
  </si>
  <si>
    <t>46</t>
  </si>
  <si>
    <t>28411142</t>
  </si>
  <si>
    <t>podlahovina vinylová homogenní protiskluzná se vsypem a výztuž. vrstvou, elektrostaticky vodivá, třída zátěže 34/43, hořlavost Bfl-s1 tl 2,00mm</t>
  </si>
  <si>
    <t>-1286876569</t>
  </si>
  <si>
    <t>77</t>
  </si>
  <si>
    <t>776410811</t>
  </si>
  <si>
    <t>Odstranění soklíků a lišt pryžových nebo plastových</t>
  </si>
  <si>
    <t>-60436309</t>
  </si>
  <si>
    <t>47</t>
  </si>
  <si>
    <t>776411111</t>
  </si>
  <si>
    <t>Montáž obvodových soklíků výšky do 80 mm</t>
  </si>
  <si>
    <t>1643192512</t>
  </si>
  <si>
    <t>48</t>
  </si>
  <si>
    <t>28411007</t>
  </si>
  <si>
    <t>lišta soklová PVC 15x50mm</t>
  </si>
  <si>
    <t>-1490972490</t>
  </si>
  <si>
    <t>78</t>
  </si>
  <si>
    <t>776991821</t>
  </si>
  <si>
    <t>Odstranění lepidla ručně z podlah</t>
  </si>
  <si>
    <t>-1931505363</t>
  </si>
  <si>
    <t>49</t>
  </si>
  <si>
    <t>998776122</t>
  </si>
  <si>
    <t>Přesun hmot tonážní pro podlahy povlakové ruční v objektech v přes 6 do 12 m</t>
  </si>
  <si>
    <t>-583342928</t>
  </si>
  <si>
    <t>777</t>
  </si>
  <si>
    <t>Podlahy lité</t>
  </si>
  <si>
    <t>50</t>
  </si>
  <si>
    <t>777111101</t>
  </si>
  <si>
    <t>Zametení podkladu před provedením lité podlahy</t>
  </si>
  <si>
    <t>505625867</t>
  </si>
  <si>
    <t>51</t>
  </si>
  <si>
    <t>777111111</t>
  </si>
  <si>
    <t>Vysátí podkladu před provedením lité podlahy</t>
  </si>
  <si>
    <t>-419343140</t>
  </si>
  <si>
    <t>90</t>
  </si>
  <si>
    <t>777131113</t>
  </si>
  <si>
    <t>Penetrační polyuretanový nátěr podlahy na vlhký nebo nenasákavý podklad</t>
  </si>
  <si>
    <t>2141335685</t>
  </si>
  <si>
    <t>53</t>
  </si>
  <si>
    <t>998777122</t>
  </si>
  <si>
    <t>Přesun hmot tonážní pro podlahy lité ruční v objektech v přes 6 do 12 m</t>
  </si>
  <si>
    <t>-1071368458</t>
  </si>
  <si>
    <t>781</t>
  </si>
  <si>
    <t>Dokončovací práce - obklady</t>
  </si>
  <si>
    <t>54</t>
  </si>
  <si>
    <t>781111011</t>
  </si>
  <si>
    <t>Ometení (oprášení) stěny při přípravě podkladu</t>
  </si>
  <si>
    <t>1901892778</t>
  </si>
  <si>
    <t>55</t>
  </si>
  <si>
    <t>781121011</t>
  </si>
  <si>
    <t>Nátěr penetrační na stěnu</t>
  </si>
  <si>
    <t>443482185</t>
  </si>
  <si>
    <t>56</t>
  </si>
  <si>
    <t>781472216</t>
  </si>
  <si>
    <t>Montáž obkladů keramických hladkých lepených cementovým flexibilním lepidlem přes 9 do 12 ks/m2</t>
  </si>
  <si>
    <t>-1362319032</t>
  </si>
  <si>
    <t>57</t>
  </si>
  <si>
    <t>59761790</t>
  </si>
  <si>
    <t>obklad keramický nemrazuvzdorný povrch hladký/lesklý tl do 10mm přes 9 do 12ks/m2</t>
  </si>
  <si>
    <t>86423808</t>
  </si>
  <si>
    <t>58</t>
  </si>
  <si>
    <t>781495211</t>
  </si>
  <si>
    <t>Čištění vnitřních ploch stěn po provedení obkladu chemickými prostředky</t>
  </si>
  <si>
    <t>-1655719137</t>
  </si>
  <si>
    <t>59</t>
  </si>
  <si>
    <t>998781122</t>
  </si>
  <si>
    <t>Přesun hmot tonážní pro obklady keramické ruční v objektech v přes 6 do 12 m</t>
  </si>
  <si>
    <t>606103032</t>
  </si>
  <si>
    <t>784</t>
  </si>
  <si>
    <t>Dokončovací práce - malby a tapety</t>
  </si>
  <si>
    <t>63</t>
  </si>
  <si>
    <t>784111001</t>
  </si>
  <si>
    <t>Oprášení (ometení ) podkladu v místnostech v do 3,80 m</t>
  </si>
  <si>
    <t>733874780</t>
  </si>
  <si>
    <t>64</t>
  </si>
  <si>
    <t>784111011</t>
  </si>
  <si>
    <t>Obroušení podkladu omítnutého v místnostech v do 3,80 m</t>
  </si>
  <si>
    <t>1538748127</t>
  </si>
  <si>
    <t>65</t>
  </si>
  <si>
    <t>784121001</t>
  </si>
  <si>
    <t>Oškrabání malby v místnostech v do 3,80 m</t>
  </si>
  <si>
    <t>1724821160</t>
  </si>
  <si>
    <t>66</t>
  </si>
  <si>
    <t>784171101</t>
  </si>
  <si>
    <t>Zakrytí vnitřních podlah včetně pozdějšího odkrytí</t>
  </si>
  <si>
    <t>-1872326066</t>
  </si>
  <si>
    <t>67</t>
  </si>
  <si>
    <t>58124850</t>
  </si>
  <si>
    <t>fólie s papírovou samolepící páskou pro vnitřní malířské potřeby 0,21mx20m</t>
  </si>
  <si>
    <t>851159831</t>
  </si>
  <si>
    <t>68</t>
  </si>
  <si>
    <t>-2140201737</t>
  </si>
  <si>
    <t>69</t>
  </si>
  <si>
    <t>784171111</t>
  </si>
  <si>
    <t>Zakrytí vnitřních ploch stěn v místnostech v do 3,80 m</t>
  </si>
  <si>
    <t>1856948129</t>
  </si>
  <si>
    <t>70</t>
  </si>
  <si>
    <t>784181101</t>
  </si>
  <si>
    <t>Základní akrylátová jednonásobná bezbarvá penetrace podkladu v místnostech v do 3,80 m</t>
  </si>
  <si>
    <t>1167428437</t>
  </si>
  <si>
    <t>71</t>
  </si>
  <si>
    <t>784211101</t>
  </si>
  <si>
    <t>Dvojnásobné bílé malby ze směsí za mokra výborně oděruvzdorných v místnostech v do 3,80 m</t>
  </si>
  <si>
    <t>1546275309</t>
  </si>
  <si>
    <t>786</t>
  </si>
  <si>
    <t>Dokončovací práce - čalounické úpravy</t>
  </si>
  <si>
    <t>72</t>
  </si>
  <si>
    <t>786612200</t>
  </si>
  <si>
    <t>Montáž zastiňujících rolet z textilií nebo umělých tkanin</t>
  </si>
  <si>
    <t>681263137</t>
  </si>
  <si>
    <t>73</t>
  </si>
  <si>
    <t>55346200</t>
  </si>
  <si>
    <t>žaluzie horizontální interiérové</t>
  </si>
  <si>
    <t>1015261894</t>
  </si>
  <si>
    <t>Práce a dodávky M</t>
  </si>
  <si>
    <t>46-M</t>
  </si>
  <si>
    <t>Zemní práce při extr.mont.pracích</t>
  </si>
  <si>
    <t>HZS</t>
  </si>
  <si>
    <t>Hodinové zúčtovací sazby</t>
  </si>
  <si>
    <t>74</t>
  </si>
  <si>
    <t>HZS1291</t>
  </si>
  <si>
    <t>Hodinová zúčtovací sazba pomocný stavební dělník</t>
  </si>
  <si>
    <t>hod</t>
  </si>
  <si>
    <t>512</t>
  </si>
  <si>
    <t>1498613254</t>
  </si>
  <si>
    <t>156</t>
  </si>
  <si>
    <t>HZS1301</t>
  </si>
  <si>
    <t>Hodinová zúčtovací sazba zedník</t>
  </si>
  <si>
    <t>-2096675548</t>
  </si>
  <si>
    <t>155</t>
  </si>
  <si>
    <t>HZS1302</t>
  </si>
  <si>
    <t>Hodinová zúčtovací sazba zedník specialista</t>
  </si>
  <si>
    <t>736426910</t>
  </si>
  <si>
    <t>158</t>
  </si>
  <si>
    <t>HZS1312</t>
  </si>
  <si>
    <t>Hodinová zúčtovací sazba omítkář - štukatér</t>
  </si>
  <si>
    <t>-2020041228</t>
  </si>
  <si>
    <t>157</t>
  </si>
  <si>
    <t>HZS1322</t>
  </si>
  <si>
    <t>Hodinová zúčtovací sazba betonář/železář odborný</t>
  </si>
  <si>
    <t>-1909465052</t>
  </si>
  <si>
    <t>160</t>
  </si>
  <si>
    <t>HZS1411</t>
  </si>
  <si>
    <t>Hodinová zúčtovací sazba dlaždič</t>
  </si>
  <si>
    <t>1615733143</t>
  </si>
  <si>
    <t>159</t>
  </si>
  <si>
    <t>HZS1412</t>
  </si>
  <si>
    <t>Hodinová zúčtovací sazba dlaždič odborný</t>
  </si>
  <si>
    <t>-895006337</t>
  </si>
  <si>
    <t>162</t>
  </si>
  <si>
    <t>HZS2171</t>
  </si>
  <si>
    <t>Hodinová zúčtovací sazba sádrokartonář</t>
  </si>
  <si>
    <t>-1071425875</t>
  </si>
  <si>
    <t>161</t>
  </si>
  <si>
    <t>HZS2172</t>
  </si>
  <si>
    <t>Hodinová zúčtovací sazba sádrokartonář odborný</t>
  </si>
  <si>
    <t>1007725578</t>
  </si>
  <si>
    <t>75</t>
  </si>
  <si>
    <t>HZS2212</t>
  </si>
  <si>
    <t>Hodinová zúčtovací sazba instalatér odborný</t>
  </si>
  <si>
    <t>-805249050</t>
  </si>
  <si>
    <t>163</t>
  </si>
  <si>
    <t>HZS2311</t>
  </si>
  <si>
    <t>Hodinová zúčtovací sazba malíř, natěrač, lakýrník</t>
  </si>
  <si>
    <t>1961773924</t>
  </si>
  <si>
    <t>164</t>
  </si>
  <si>
    <t>HZS2331</t>
  </si>
  <si>
    <t>Hodinová zúčtovací sazba podlahář</t>
  </si>
  <si>
    <t>-1010139945</t>
  </si>
  <si>
    <t>165</t>
  </si>
  <si>
    <t>HZS3212</t>
  </si>
  <si>
    <t>Hodinová zúčtovací sazba montér vzduchotechniky a chlazení odborný</t>
  </si>
  <si>
    <t>242556266</t>
  </si>
  <si>
    <t>VRN</t>
  </si>
  <si>
    <t>Vedlejší rozpočtové náklady</t>
  </si>
  <si>
    <t>VRN1</t>
  </si>
  <si>
    <t>Průzkumné, zeměměřičské a projektové práce</t>
  </si>
  <si>
    <t>154</t>
  </si>
  <si>
    <t>013254000</t>
  </si>
  <si>
    <t>Dokumentace skutečného provedení stavby</t>
  </si>
  <si>
    <t>…</t>
  </si>
  <si>
    <t>1024</t>
  </si>
  <si>
    <t>753755125</t>
  </si>
  <si>
    <t>VRN3</t>
  </si>
  <si>
    <t>Zařízení staveniště</t>
  </si>
  <si>
    <t>153</t>
  </si>
  <si>
    <t>030001000</t>
  </si>
  <si>
    <t>-1258091043</t>
  </si>
  <si>
    <t>VRN7</t>
  </si>
  <si>
    <t>Provozní vlivy</t>
  </si>
  <si>
    <t>166</t>
  </si>
  <si>
    <t>070001000</t>
  </si>
  <si>
    <t>Provozní vlivy - přizpůsobení prací provozu školy a výuky tj. bourací a hlučné práce neprovádět v čase od 8:00 do 14:00</t>
  </si>
  <si>
    <t>543595490</t>
  </si>
  <si>
    <t>178</t>
  </si>
  <si>
    <t>090001000R</t>
  </si>
  <si>
    <t>Stavební přípomoce</t>
  </si>
  <si>
    <t>1456106788</t>
  </si>
  <si>
    <t>SO02 - Vybavení kuchyně</t>
  </si>
  <si>
    <t>766811R1</t>
  </si>
  <si>
    <t>Sestavení kuchyně - Lamino 18mm příplatkové barvy, pracovní deska rozměru 38, hrany ABS 2.0mm</t>
  </si>
  <si>
    <t>690993846</t>
  </si>
  <si>
    <t>54211002</t>
  </si>
  <si>
    <t>chladnička kombinovaná kapacita do 235l mraznička do 110l š 60cm</t>
  </si>
  <si>
    <t>2086868003</t>
  </si>
  <si>
    <t>554410R1</t>
  </si>
  <si>
    <t>Skříňka 120x60 vč. dřezu uzavřená dvířky</t>
  </si>
  <si>
    <t>1456211729</t>
  </si>
  <si>
    <t>554410R2</t>
  </si>
  <si>
    <t>Skříňka 60x60 vč. varné desky</t>
  </si>
  <si>
    <t>404354827</t>
  </si>
  <si>
    <t>554410R3</t>
  </si>
  <si>
    <t>Skříňka vrchní, police vč. závěsu 2,4m</t>
  </si>
  <si>
    <t>-1185172768</t>
  </si>
  <si>
    <t>607130R</t>
  </si>
  <si>
    <t>Pracovní deska</t>
  </si>
  <si>
    <t>-1087037256</t>
  </si>
  <si>
    <t>542450R</t>
  </si>
  <si>
    <t>Skříňka 60x60 vč. myčky vestavná</t>
  </si>
  <si>
    <t>1907931728</t>
  </si>
  <si>
    <t>766811R2</t>
  </si>
  <si>
    <t xml:space="preserve">Středový  - Lamino 18mm příplatkové barvy, pracovní deska rozměru 38, hrany ABS 2.0mm</t>
  </si>
  <si>
    <t>801214379</t>
  </si>
  <si>
    <t>542350R1</t>
  </si>
  <si>
    <t>Skřín pro troubu</t>
  </si>
  <si>
    <t>412398724</t>
  </si>
  <si>
    <t>542350R2</t>
  </si>
  <si>
    <t>Skříň pro mikrovlnou troubu</t>
  </si>
  <si>
    <t>950335572</t>
  </si>
  <si>
    <t>54235003</t>
  </si>
  <si>
    <t>trouba parní vestavná do 75l výkon 3480W š 60cm</t>
  </si>
  <si>
    <t>211116972</t>
  </si>
  <si>
    <t>54112R</t>
  </si>
  <si>
    <t>Skříň otevřená, 3 police vč el. zásuvek</t>
  </si>
  <si>
    <t>35879117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</si>
</sst>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31" fillId="2" borderId="19" xfId="0" applyFont="1" applyFill="1" applyBorder="1" applyAlignment="1" applyProtection="1">
      <alignment horizontal="left" vertical="center"/>
      <protection locked="0"/>
    </xf>
    <xf numFmtId="0" fontId="31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30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30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37</v>
      </c>
      <c r="E29" s="44"/>
      <c r="F29" s="29" t="s">
        <v>38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39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40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41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42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44</v>
      </c>
      <c r="U35" s="51"/>
      <c r="V35" s="51"/>
      <c r="W35" s="51"/>
      <c r="X35" s="53" t="s">
        <v>45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47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48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49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48</v>
      </c>
      <c r="AI60" s="39"/>
      <c r="AJ60" s="39"/>
      <c r="AK60" s="39"/>
      <c r="AL60" s="39"/>
      <c r="AM60" s="61" t="s">
        <v>49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50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51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48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49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48</v>
      </c>
      <c r="AI75" s="39"/>
      <c r="AJ75" s="39"/>
      <c r="AK75" s="39"/>
      <c r="AL75" s="39"/>
      <c r="AM75" s="61" t="s">
        <v>49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VR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Elišky Krásnohorské - rekonstrukce školní kuchyně pro výuku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24. 10. 2025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53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31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54</v>
      </c>
      <c r="D92" s="91"/>
      <c r="E92" s="91"/>
      <c r="F92" s="91"/>
      <c r="G92" s="91"/>
      <c r="H92" s="92"/>
      <c r="I92" s="93" t="s">
        <v>55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56</v>
      </c>
      <c r="AH92" s="91"/>
      <c r="AI92" s="91"/>
      <c r="AJ92" s="91"/>
      <c r="AK92" s="91"/>
      <c r="AL92" s="91"/>
      <c r="AM92" s="91"/>
      <c r="AN92" s="93" t="s">
        <v>57</v>
      </c>
      <c r="AO92" s="91"/>
      <c r="AP92" s="95"/>
      <c r="AQ92" s="96" t="s">
        <v>58</v>
      </c>
      <c r="AR92" s="41"/>
      <c r="AS92" s="97" t="s">
        <v>59</v>
      </c>
      <c r="AT92" s="98" t="s">
        <v>60</v>
      </c>
      <c r="AU92" s="98" t="s">
        <v>61</v>
      </c>
      <c r="AV92" s="98" t="s">
        <v>62</v>
      </c>
      <c r="AW92" s="98" t="s">
        <v>63</v>
      </c>
      <c r="AX92" s="98" t="s">
        <v>64</v>
      </c>
      <c r="AY92" s="98" t="s">
        <v>65</v>
      </c>
      <c r="AZ92" s="98" t="s">
        <v>66</v>
      </c>
      <c r="BA92" s="98" t="s">
        <v>67</v>
      </c>
      <c r="BB92" s="98" t="s">
        <v>68</v>
      </c>
      <c r="BC92" s="98" t="s">
        <v>69</v>
      </c>
      <c r="BD92" s="99" t="s">
        <v>70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71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ROUND(SUM(AG95:AG96),2)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ROUND(SUM(AS95:AS96),2)</f>
        <v>0</v>
      </c>
      <c r="AT94" s="111">
        <f>ROUND(SUM(AV94:AW94),2)</f>
        <v>0</v>
      </c>
      <c r="AU94" s="112">
        <f>ROUND(SUM(AU95:AU96),5)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ROUND(SUM(AZ95:AZ96),2)</f>
        <v>0</v>
      </c>
      <c r="BA94" s="111">
        <f>ROUND(SUM(BA95:BA96),2)</f>
        <v>0</v>
      </c>
      <c r="BB94" s="111">
        <f>ROUND(SUM(BB95:BB96),2)</f>
        <v>0</v>
      </c>
      <c r="BC94" s="111">
        <f>ROUND(SUM(BC95:BC96),2)</f>
        <v>0</v>
      </c>
      <c r="BD94" s="113">
        <f>ROUND(SUM(BD95:BD96),2)</f>
        <v>0</v>
      </c>
      <c r="BE94" s="6"/>
      <c r="BS94" s="114" t="s">
        <v>72</v>
      </c>
      <c r="BT94" s="114" t="s">
        <v>73</v>
      </c>
      <c r="BU94" s="115" t="s">
        <v>74</v>
      </c>
      <c r="BV94" s="114" t="s">
        <v>75</v>
      </c>
      <c r="BW94" s="114" t="s">
        <v>5</v>
      </c>
      <c r="BX94" s="114" t="s">
        <v>76</v>
      </c>
      <c r="CL94" s="114" t="s">
        <v>1</v>
      </c>
    </row>
    <row r="95" s="7" customFormat="1" ht="16.5" customHeight="1">
      <c r="A95" s="116" t="s">
        <v>77</v>
      </c>
      <c r="B95" s="117"/>
      <c r="C95" s="118"/>
      <c r="D95" s="119" t="s">
        <v>78</v>
      </c>
      <c r="E95" s="119"/>
      <c r="F95" s="119"/>
      <c r="G95" s="119"/>
      <c r="H95" s="119"/>
      <c r="I95" s="120"/>
      <c r="J95" s="119" t="s">
        <v>79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'SO01 - Architektonická st...'!J30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80</v>
      </c>
      <c r="AR95" s="123"/>
      <c r="AS95" s="124">
        <v>0</v>
      </c>
      <c r="AT95" s="125">
        <f>ROUND(SUM(AV95:AW95),2)</f>
        <v>0</v>
      </c>
      <c r="AU95" s="126">
        <f>'SO01 - Architektonická st...'!P146</f>
        <v>0</v>
      </c>
      <c r="AV95" s="125">
        <f>'SO01 - Architektonická st...'!J33</f>
        <v>0</v>
      </c>
      <c r="AW95" s="125">
        <f>'SO01 - Architektonická st...'!J34</f>
        <v>0</v>
      </c>
      <c r="AX95" s="125">
        <f>'SO01 - Architektonická st...'!J35</f>
        <v>0</v>
      </c>
      <c r="AY95" s="125">
        <f>'SO01 - Architektonická st...'!J36</f>
        <v>0</v>
      </c>
      <c r="AZ95" s="125">
        <f>'SO01 - Architektonická st...'!F33</f>
        <v>0</v>
      </c>
      <c r="BA95" s="125">
        <f>'SO01 - Architektonická st...'!F34</f>
        <v>0</v>
      </c>
      <c r="BB95" s="125">
        <f>'SO01 - Architektonická st...'!F35</f>
        <v>0</v>
      </c>
      <c r="BC95" s="125">
        <f>'SO01 - Architektonická st...'!F36</f>
        <v>0</v>
      </c>
      <c r="BD95" s="127">
        <f>'SO01 - Architektonická st...'!F37</f>
        <v>0</v>
      </c>
      <c r="BE95" s="7"/>
      <c r="BT95" s="128" t="s">
        <v>81</v>
      </c>
      <c r="BV95" s="128" t="s">
        <v>75</v>
      </c>
      <c r="BW95" s="128" t="s">
        <v>82</v>
      </c>
      <c r="BX95" s="128" t="s">
        <v>5</v>
      </c>
      <c r="CL95" s="128" t="s">
        <v>1</v>
      </c>
      <c r="CM95" s="128" t="s">
        <v>83</v>
      </c>
    </row>
    <row r="96" s="7" customFormat="1" ht="16.5" customHeight="1">
      <c r="A96" s="116" t="s">
        <v>77</v>
      </c>
      <c r="B96" s="117"/>
      <c r="C96" s="118"/>
      <c r="D96" s="119" t="s">
        <v>84</v>
      </c>
      <c r="E96" s="119"/>
      <c r="F96" s="119"/>
      <c r="G96" s="119"/>
      <c r="H96" s="119"/>
      <c r="I96" s="120"/>
      <c r="J96" s="119" t="s">
        <v>85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'SO02 - Vybavení kuchyně'!J30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80</v>
      </c>
      <c r="AR96" s="123"/>
      <c r="AS96" s="129">
        <v>0</v>
      </c>
      <c r="AT96" s="130">
        <f>ROUND(SUM(AV96:AW96),2)</f>
        <v>0</v>
      </c>
      <c r="AU96" s="131">
        <f>'SO02 - Vybavení kuchyně'!P118</f>
        <v>0</v>
      </c>
      <c r="AV96" s="130">
        <f>'SO02 - Vybavení kuchyně'!J33</f>
        <v>0</v>
      </c>
      <c r="AW96" s="130">
        <f>'SO02 - Vybavení kuchyně'!J34</f>
        <v>0</v>
      </c>
      <c r="AX96" s="130">
        <f>'SO02 - Vybavení kuchyně'!J35</f>
        <v>0</v>
      </c>
      <c r="AY96" s="130">
        <f>'SO02 - Vybavení kuchyně'!J36</f>
        <v>0</v>
      </c>
      <c r="AZ96" s="130">
        <f>'SO02 - Vybavení kuchyně'!F33</f>
        <v>0</v>
      </c>
      <c r="BA96" s="130">
        <f>'SO02 - Vybavení kuchyně'!F34</f>
        <v>0</v>
      </c>
      <c r="BB96" s="130">
        <f>'SO02 - Vybavení kuchyně'!F35</f>
        <v>0</v>
      </c>
      <c r="BC96" s="130">
        <f>'SO02 - Vybavení kuchyně'!F36</f>
        <v>0</v>
      </c>
      <c r="BD96" s="132">
        <f>'SO02 - Vybavení kuchyně'!F37</f>
        <v>0</v>
      </c>
      <c r="BE96" s="7"/>
      <c r="BT96" s="128" t="s">
        <v>81</v>
      </c>
      <c r="BV96" s="128" t="s">
        <v>75</v>
      </c>
      <c r="BW96" s="128" t="s">
        <v>86</v>
      </c>
      <c r="BX96" s="128" t="s">
        <v>5</v>
      </c>
      <c r="CL96" s="128" t="s">
        <v>1</v>
      </c>
      <c r="CM96" s="128" t="s">
        <v>83</v>
      </c>
    </row>
    <row r="97" s="2" customFormat="1" ht="30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="2" customFormat="1" ht="6.96" customHeight="1">
      <c r="A98" s="35"/>
      <c r="B98" s="63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</sheetData>
  <sheetProtection sheet="1" formatColumns="0" formatRows="0" objects="1" scenarios="1" spinCount="100000" saltValue="ONmq2uYmpEH/O/EMHCdwEu5CIIc3+56QAg6glS9Nu61IaF5Miv4+KswSNmilDczDVTlx08K9dAxLjgSJC25HKQ==" hashValue="FnsBFX35qG4oowqnFynkrrZxKVUlAuJ/+F2fw6hEAF4pR0KVUNbWDKLVz02JnbdukBGFfs9g6kFJN7UR+nQRBg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01 - Architektonická st...'!C2" display="/"/>
    <hyperlink ref="A96" location="'SO02 - Vybavení kuchyně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82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83</v>
      </c>
    </row>
    <row r="4" s="1" customFormat="1" ht="24.96" customHeight="1">
      <c r="B4" s="17"/>
      <c r="D4" s="135" t="s">
        <v>87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Elišky Krásnohorské - rekonstrukce školní kuchyně pro výuku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88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89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24. 10. 2025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31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33</v>
      </c>
      <c r="E30" s="35"/>
      <c r="F30" s="35"/>
      <c r="G30" s="35"/>
      <c r="H30" s="35"/>
      <c r="I30" s="35"/>
      <c r="J30" s="148">
        <f>ROUND(J146,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35</v>
      </c>
      <c r="G32" s="35"/>
      <c r="H32" s="35"/>
      <c r="I32" s="149" t="s">
        <v>34</v>
      </c>
      <c r="J32" s="149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37</v>
      </c>
      <c r="E33" s="137" t="s">
        <v>38</v>
      </c>
      <c r="F33" s="151">
        <f>ROUND((SUM(BE146:BE344)),  2)</f>
        <v>0</v>
      </c>
      <c r="G33" s="35"/>
      <c r="H33" s="35"/>
      <c r="I33" s="152">
        <v>0.20999999999999999</v>
      </c>
      <c r="J33" s="151">
        <f>ROUND(((SUM(BE146:BE344))*I33),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39</v>
      </c>
      <c r="F34" s="151">
        <f>ROUND((SUM(BF146:BF344)),  2)</f>
        <v>0</v>
      </c>
      <c r="G34" s="35"/>
      <c r="H34" s="35"/>
      <c r="I34" s="152">
        <v>0.12</v>
      </c>
      <c r="J34" s="151">
        <f>ROUND(((SUM(BF146:BF344))*I34),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40</v>
      </c>
      <c r="F35" s="151">
        <f>ROUND((SUM(BG146:BG344)),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41</v>
      </c>
      <c r="F36" s="151">
        <f>ROUND((SUM(BH146:BH344)),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1">
        <f>ROUND((SUM(BI146:BI344)),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90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Elišky Krásnohorské - rekonstrukce školní kuchyně pro výuku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88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SO01 - Architektonická stavební část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24. 10. 2025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91</v>
      </c>
      <c r="D94" s="173"/>
      <c r="E94" s="173"/>
      <c r="F94" s="173"/>
      <c r="G94" s="173"/>
      <c r="H94" s="173"/>
      <c r="I94" s="173"/>
      <c r="J94" s="174" t="s">
        <v>92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93</v>
      </c>
      <c r="D96" s="37"/>
      <c r="E96" s="37"/>
      <c r="F96" s="37"/>
      <c r="G96" s="37"/>
      <c r="H96" s="37"/>
      <c r="I96" s="37"/>
      <c r="J96" s="107">
        <f>J146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94</v>
      </c>
    </row>
    <row r="97" s="9" customFormat="1" ht="24.96" customHeight="1">
      <c r="A97" s="9"/>
      <c r="B97" s="176"/>
      <c r="C97" s="177"/>
      <c r="D97" s="178" t="s">
        <v>95</v>
      </c>
      <c r="E97" s="179"/>
      <c r="F97" s="179"/>
      <c r="G97" s="179"/>
      <c r="H97" s="179"/>
      <c r="I97" s="179"/>
      <c r="J97" s="180">
        <f>J147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6"/>
      <c r="C98" s="177"/>
      <c r="D98" s="178" t="s">
        <v>96</v>
      </c>
      <c r="E98" s="179"/>
      <c r="F98" s="179"/>
      <c r="G98" s="179"/>
      <c r="H98" s="179"/>
      <c r="I98" s="179"/>
      <c r="J98" s="180">
        <f>J153</f>
        <v>0</v>
      </c>
      <c r="K98" s="177"/>
      <c r="L98" s="18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82"/>
      <c r="C99" s="183"/>
      <c r="D99" s="184" t="s">
        <v>97</v>
      </c>
      <c r="E99" s="185"/>
      <c r="F99" s="185"/>
      <c r="G99" s="185"/>
      <c r="H99" s="185"/>
      <c r="I99" s="185"/>
      <c r="J99" s="186">
        <f>J154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98</v>
      </c>
      <c r="E100" s="185"/>
      <c r="F100" s="185"/>
      <c r="G100" s="185"/>
      <c r="H100" s="185"/>
      <c r="I100" s="185"/>
      <c r="J100" s="186">
        <f>J157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99</v>
      </c>
      <c r="E101" s="185"/>
      <c r="F101" s="185"/>
      <c r="G101" s="185"/>
      <c r="H101" s="185"/>
      <c r="I101" s="185"/>
      <c r="J101" s="186">
        <f>J159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100</v>
      </c>
      <c r="E102" s="185"/>
      <c r="F102" s="185"/>
      <c r="G102" s="185"/>
      <c r="H102" s="185"/>
      <c r="I102" s="185"/>
      <c r="J102" s="186">
        <f>J168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101</v>
      </c>
      <c r="E103" s="185"/>
      <c r="F103" s="185"/>
      <c r="G103" s="185"/>
      <c r="H103" s="185"/>
      <c r="I103" s="185"/>
      <c r="J103" s="186">
        <f>J172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2"/>
      <c r="C104" s="183"/>
      <c r="D104" s="184" t="s">
        <v>102</v>
      </c>
      <c r="E104" s="185"/>
      <c r="F104" s="185"/>
      <c r="G104" s="185"/>
      <c r="H104" s="185"/>
      <c r="I104" s="185"/>
      <c r="J104" s="186">
        <f>J178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6"/>
      <c r="C105" s="177"/>
      <c r="D105" s="178" t="s">
        <v>103</v>
      </c>
      <c r="E105" s="179"/>
      <c r="F105" s="179"/>
      <c r="G105" s="179"/>
      <c r="H105" s="179"/>
      <c r="I105" s="179"/>
      <c r="J105" s="180">
        <f>J181</f>
        <v>0</v>
      </c>
      <c r="K105" s="177"/>
      <c r="L105" s="18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2"/>
      <c r="C106" s="183"/>
      <c r="D106" s="184" t="s">
        <v>104</v>
      </c>
      <c r="E106" s="185"/>
      <c r="F106" s="185"/>
      <c r="G106" s="185"/>
      <c r="H106" s="185"/>
      <c r="I106" s="185"/>
      <c r="J106" s="186">
        <f>J182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2"/>
      <c r="C107" s="183"/>
      <c r="D107" s="184" t="s">
        <v>105</v>
      </c>
      <c r="E107" s="185"/>
      <c r="F107" s="185"/>
      <c r="G107" s="185"/>
      <c r="H107" s="185"/>
      <c r="I107" s="185"/>
      <c r="J107" s="186">
        <f>J187</f>
        <v>0</v>
      </c>
      <c r="K107" s="183"/>
      <c r="L107" s="18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2"/>
      <c r="C108" s="183"/>
      <c r="D108" s="184" t="s">
        <v>106</v>
      </c>
      <c r="E108" s="185"/>
      <c r="F108" s="185"/>
      <c r="G108" s="185"/>
      <c r="H108" s="185"/>
      <c r="I108" s="185"/>
      <c r="J108" s="186">
        <f>J194</f>
        <v>0</v>
      </c>
      <c r="K108" s="183"/>
      <c r="L108" s="18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2"/>
      <c r="C109" s="183"/>
      <c r="D109" s="184" t="s">
        <v>107</v>
      </c>
      <c r="E109" s="185"/>
      <c r="F109" s="185"/>
      <c r="G109" s="185"/>
      <c r="H109" s="185"/>
      <c r="I109" s="185"/>
      <c r="J109" s="186">
        <f>J202</f>
        <v>0</v>
      </c>
      <c r="K109" s="183"/>
      <c r="L109" s="18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2"/>
      <c r="C110" s="183"/>
      <c r="D110" s="184" t="s">
        <v>108</v>
      </c>
      <c r="E110" s="185"/>
      <c r="F110" s="185"/>
      <c r="G110" s="185"/>
      <c r="H110" s="185"/>
      <c r="I110" s="185"/>
      <c r="J110" s="186">
        <f>J218</f>
        <v>0</v>
      </c>
      <c r="K110" s="183"/>
      <c r="L110" s="18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2"/>
      <c r="C111" s="183"/>
      <c r="D111" s="184" t="s">
        <v>109</v>
      </c>
      <c r="E111" s="185"/>
      <c r="F111" s="185"/>
      <c r="G111" s="185"/>
      <c r="H111" s="185"/>
      <c r="I111" s="185"/>
      <c r="J111" s="186">
        <f>J236</f>
        <v>0</v>
      </c>
      <c r="K111" s="183"/>
      <c r="L111" s="18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2"/>
      <c r="C112" s="183"/>
      <c r="D112" s="184" t="s">
        <v>110</v>
      </c>
      <c r="E112" s="185"/>
      <c r="F112" s="185"/>
      <c r="G112" s="185"/>
      <c r="H112" s="185"/>
      <c r="I112" s="185"/>
      <c r="J112" s="186">
        <f>J243</f>
        <v>0</v>
      </c>
      <c r="K112" s="183"/>
      <c r="L112" s="18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2"/>
      <c r="C113" s="183"/>
      <c r="D113" s="184" t="s">
        <v>111</v>
      </c>
      <c r="E113" s="185"/>
      <c r="F113" s="185"/>
      <c r="G113" s="185"/>
      <c r="H113" s="185"/>
      <c r="I113" s="185"/>
      <c r="J113" s="186">
        <f>J266</f>
        <v>0</v>
      </c>
      <c r="K113" s="183"/>
      <c r="L113" s="18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2"/>
      <c r="C114" s="183"/>
      <c r="D114" s="184" t="s">
        <v>112</v>
      </c>
      <c r="E114" s="185"/>
      <c r="F114" s="185"/>
      <c r="G114" s="185"/>
      <c r="H114" s="185"/>
      <c r="I114" s="185"/>
      <c r="J114" s="186">
        <f>J268</f>
        <v>0</v>
      </c>
      <c r="K114" s="183"/>
      <c r="L114" s="18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2"/>
      <c r="C115" s="183"/>
      <c r="D115" s="184" t="s">
        <v>113</v>
      </c>
      <c r="E115" s="185"/>
      <c r="F115" s="185"/>
      <c r="G115" s="185"/>
      <c r="H115" s="185"/>
      <c r="I115" s="185"/>
      <c r="J115" s="186">
        <f>J283</f>
        <v>0</v>
      </c>
      <c r="K115" s="183"/>
      <c r="L115" s="187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2"/>
      <c r="C116" s="183"/>
      <c r="D116" s="184" t="s">
        <v>114</v>
      </c>
      <c r="E116" s="185"/>
      <c r="F116" s="185"/>
      <c r="G116" s="185"/>
      <c r="H116" s="185"/>
      <c r="I116" s="185"/>
      <c r="J116" s="186">
        <f>J296</f>
        <v>0</v>
      </c>
      <c r="K116" s="183"/>
      <c r="L116" s="187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2"/>
      <c r="C117" s="183"/>
      <c r="D117" s="184" t="s">
        <v>115</v>
      </c>
      <c r="E117" s="185"/>
      <c r="F117" s="185"/>
      <c r="G117" s="185"/>
      <c r="H117" s="185"/>
      <c r="I117" s="185"/>
      <c r="J117" s="186">
        <f>J301</f>
        <v>0</v>
      </c>
      <c r="K117" s="183"/>
      <c r="L117" s="187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2"/>
      <c r="C118" s="183"/>
      <c r="D118" s="184" t="s">
        <v>116</v>
      </c>
      <c r="E118" s="185"/>
      <c r="F118" s="185"/>
      <c r="G118" s="185"/>
      <c r="H118" s="185"/>
      <c r="I118" s="185"/>
      <c r="J118" s="186">
        <f>J308</f>
        <v>0</v>
      </c>
      <c r="K118" s="183"/>
      <c r="L118" s="187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2"/>
      <c r="C119" s="183"/>
      <c r="D119" s="184" t="s">
        <v>117</v>
      </c>
      <c r="E119" s="185"/>
      <c r="F119" s="185"/>
      <c r="G119" s="185"/>
      <c r="H119" s="185"/>
      <c r="I119" s="185"/>
      <c r="J119" s="186">
        <f>J318</f>
        <v>0</v>
      </c>
      <c r="K119" s="183"/>
      <c r="L119" s="187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9" customFormat="1" ht="24.96" customHeight="1">
      <c r="A120" s="9"/>
      <c r="B120" s="176"/>
      <c r="C120" s="177"/>
      <c r="D120" s="178" t="s">
        <v>118</v>
      </c>
      <c r="E120" s="179"/>
      <c r="F120" s="179"/>
      <c r="G120" s="179"/>
      <c r="H120" s="179"/>
      <c r="I120" s="179"/>
      <c r="J120" s="180">
        <f>J321</f>
        <v>0</v>
      </c>
      <c r="K120" s="177"/>
      <c r="L120" s="181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="10" customFormat="1" ht="19.92" customHeight="1">
      <c r="A121" s="10"/>
      <c r="B121" s="182"/>
      <c r="C121" s="183"/>
      <c r="D121" s="184" t="s">
        <v>119</v>
      </c>
      <c r="E121" s="185"/>
      <c r="F121" s="185"/>
      <c r="G121" s="185"/>
      <c r="H121" s="185"/>
      <c r="I121" s="185"/>
      <c r="J121" s="186">
        <f>J322</f>
        <v>0</v>
      </c>
      <c r="K121" s="183"/>
      <c r="L121" s="187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9" customFormat="1" ht="24.96" customHeight="1">
      <c r="A122" s="9"/>
      <c r="B122" s="176"/>
      <c r="C122" s="177"/>
      <c r="D122" s="178" t="s">
        <v>120</v>
      </c>
      <c r="E122" s="179"/>
      <c r="F122" s="179"/>
      <c r="G122" s="179"/>
      <c r="H122" s="179"/>
      <c r="I122" s="179"/>
      <c r="J122" s="180">
        <f>J323</f>
        <v>0</v>
      </c>
      <c r="K122" s="177"/>
      <c r="L122" s="181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</row>
    <row r="123" s="9" customFormat="1" ht="24.96" customHeight="1">
      <c r="A123" s="9"/>
      <c r="B123" s="176"/>
      <c r="C123" s="177"/>
      <c r="D123" s="178" t="s">
        <v>121</v>
      </c>
      <c r="E123" s="179"/>
      <c r="F123" s="179"/>
      <c r="G123" s="179"/>
      <c r="H123" s="179"/>
      <c r="I123" s="179"/>
      <c r="J123" s="180">
        <f>J337</f>
        <v>0</v>
      </c>
      <c r="K123" s="177"/>
      <c r="L123" s="181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="10" customFormat="1" ht="19.92" customHeight="1">
      <c r="A124" s="10"/>
      <c r="B124" s="182"/>
      <c r="C124" s="183"/>
      <c r="D124" s="184" t="s">
        <v>122</v>
      </c>
      <c r="E124" s="185"/>
      <c r="F124" s="185"/>
      <c r="G124" s="185"/>
      <c r="H124" s="185"/>
      <c r="I124" s="185"/>
      <c r="J124" s="186">
        <f>J338</f>
        <v>0</v>
      </c>
      <c r="K124" s="183"/>
      <c r="L124" s="187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82"/>
      <c r="C125" s="183"/>
      <c r="D125" s="184" t="s">
        <v>123</v>
      </c>
      <c r="E125" s="185"/>
      <c r="F125" s="185"/>
      <c r="G125" s="185"/>
      <c r="H125" s="185"/>
      <c r="I125" s="185"/>
      <c r="J125" s="186">
        <f>J340</f>
        <v>0</v>
      </c>
      <c r="K125" s="183"/>
      <c r="L125" s="187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19.92" customHeight="1">
      <c r="A126" s="10"/>
      <c r="B126" s="182"/>
      <c r="C126" s="183"/>
      <c r="D126" s="184" t="s">
        <v>124</v>
      </c>
      <c r="E126" s="185"/>
      <c r="F126" s="185"/>
      <c r="G126" s="185"/>
      <c r="H126" s="185"/>
      <c r="I126" s="185"/>
      <c r="J126" s="186">
        <f>J342</f>
        <v>0</v>
      </c>
      <c r="K126" s="183"/>
      <c r="L126" s="187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2" customFormat="1" ht="21.84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6.96" customHeight="1">
      <c r="A128" s="35"/>
      <c r="B128" s="63"/>
      <c r="C128" s="64"/>
      <c r="D128" s="64"/>
      <c r="E128" s="64"/>
      <c r="F128" s="64"/>
      <c r="G128" s="64"/>
      <c r="H128" s="64"/>
      <c r="I128" s="64"/>
      <c r="J128" s="64"/>
      <c r="K128" s="64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32" s="2" customFormat="1" ht="6.96" customHeight="1">
      <c r="A132" s="35"/>
      <c r="B132" s="65"/>
      <c r="C132" s="66"/>
      <c r="D132" s="66"/>
      <c r="E132" s="66"/>
      <c r="F132" s="66"/>
      <c r="G132" s="66"/>
      <c r="H132" s="66"/>
      <c r="I132" s="66"/>
      <c r="J132" s="66"/>
      <c r="K132" s="66"/>
      <c r="L132" s="60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24.96" customHeight="1">
      <c r="A133" s="35"/>
      <c r="B133" s="36"/>
      <c r="C133" s="20" t="s">
        <v>125</v>
      </c>
      <c r="D133" s="37"/>
      <c r="E133" s="37"/>
      <c r="F133" s="37"/>
      <c r="G133" s="37"/>
      <c r="H133" s="37"/>
      <c r="I133" s="37"/>
      <c r="J133" s="37"/>
      <c r="K133" s="37"/>
      <c r="L133" s="60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6.96" customHeight="1">
      <c r="A134" s="35"/>
      <c r="B134" s="36"/>
      <c r="C134" s="37"/>
      <c r="D134" s="37"/>
      <c r="E134" s="37"/>
      <c r="F134" s="37"/>
      <c r="G134" s="37"/>
      <c r="H134" s="37"/>
      <c r="I134" s="37"/>
      <c r="J134" s="37"/>
      <c r="K134" s="37"/>
      <c r="L134" s="60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12" customHeight="1">
      <c r="A135" s="35"/>
      <c r="B135" s="36"/>
      <c r="C135" s="29" t="s">
        <v>16</v>
      </c>
      <c r="D135" s="37"/>
      <c r="E135" s="37"/>
      <c r="F135" s="37"/>
      <c r="G135" s="37"/>
      <c r="H135" s="37"/>
      <c r="I135" s="37"/>
      <c r="J135" s="37"/>
      <c r="K135" s="37"/>
      <c r="L135" s="60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16.5" customHeight="1">
      <c r="A136" s="35"/>
      <c r="B136" s="36"/>
      <c r="C136" s="37"/>
      <c r="D136" s="37"/>
      <c r="E136" s="171" t="str">
        <f>E7</f>
        <v>Elišky Krásnohorské - rekonstrukce školní kuchyně pro výuku</v>
      </c>
      <c r="F136" s="29"/>
      <c r="G136" s="29"/>
      <c r="H136" s="29"/>
      <c r="I136" s="37"/>
      <c r="J136" s="37"/>
      <c r="K136" s="37"/>
      <c r="L136" s="60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12" customHeight="1">
      <c r="A137" s="35"/>
      <c r="B137" s="36"/>
      <c r="C137" s="29" t="s">
        <v>88</v>
      </c>
      <c r="D137" s="37"/>
      <c r="E137" s="37"/>
      <c r="F137" s="37"/>
      <c r="G137" s="37"/>
      <c r="H137" s="37"/>
      <c r="I137" s="37"/>
      <c r="J137" s="37"/>
      <c r="K137" s="37"/>
      <c r="L137" s="60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2" customFormat="1" ht="16.5" customHeight="1">
      <c r="A138" s="35"/>
      <c r="B138" s="36"/>
      <c r="C138" s="37"/>
      <c r="D138" s="37"/>
      <c r="E138" s="73" t="str">
        <f>E9</f>
        <v>SO01 - Architektonická stavební část</v>
      </c>
      <c r="F138" s="37"/>
      <c r="G138" s="37"/>
      <c r="H138" s="37"/>
      <c r="I138" s="37"/>
      <c r="J138" s="37"/>
      <c r="K138" s="37"/>
      <c r="L138" s="60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="2" customFormat="1" ht="6.96" customHeight="1">
      <c r="A139" s="35"/>
      <c r="B139" s="36"/>
      <c r="C139" s="37"/>
      <c r="D139" s="37"/>
      <c r="E139" s="37"/>
      <c r="F139" s="37"/>
      <c r="G139" s="37"/>
      <c r="H139" s="37"/>
      <c r="I139" s="37"/>
      <c r="J139" s="37"/>
      <c r="K139" s="37"/>
      <c r="L139" s="60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="2" customFormat="1" ht="12" customHeight="1">
      <c r="A140" s="35"/>
      <c r="B140" s="36"/>
      <c r="C140" s="29" t="s">
        <v>20</v>
      </c>
      <c r="D140" s="37"/>
      <c r="E140" s="37"/>
      <c r="F140" s="24" t="str">
        <f>F12</f>
        <v xml:space="preserve"> </v>
      </c>
      <c r="G140" s="37"/>
      <c r="H140" s="37"/>
      <c r="I140" s="29" t="s">
        <v>22</v>
      </c>
      <c r="J140" s="76" t="str">
        <f>IF(J12="","",J12)</f>
        <v>24. 10. 2025</v>
      </c>
      <c r="K140" s="37"/>
      <c r="L140" s="60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="2" customFormat="1" ht="6.96" customHeight="1">
      <c r="A141" s="35"/>
      <c r="B141" s="36"/>
      <c r="C141" s="37"/>
      <c r="D141" s="37"/>
      <c r="E141" s="37"/>
      <c r="F141" s="37"/>
      <c r="G141" s="37"/>
      <c r="H141" s="37"/>
      <c r="I141" s="37"/>
      <c r="J141" s="37"/>
      <c r="K141" s="37"/>
      <c r="L141" s="60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="2" customFormat="1" ht="15.15" customHeight="1">
      <c r="A142" s="35"/>
      <c r="B142" s="36"/>
      <c r="C142" s="29" t="s">
        <v>24</v>
      </c>
      <c r="D142" s="37"/>
      <c r="E142" s="37"/>
      <c r="F142" s="24" t="str">
        <f>E15</f>
        <v xml:space="preserve"> </v>
      </c>
      <c r="G142" s="37"/>
      <c r="H142" s="37"/>
      <c r="I142" s="29" t="s">
        <v>29</v>
      </c>
      <c r="J142" s="33" t="str">
        <f>E21</f>
        <v xml:space="preserve"> </v>
      </c>
      <c r="K142" s="37"/>
      <c r="L142" s="60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="2" customFormat="1" ht="15.15" customHeight="1">
      <c r="A143" s="35"/>
      <c r="B143" s="36"/>
      <c r="C143" s="29" t="s">
        <v>27</v>
      </c>
      <c r="D143" s="37"/>
      <c r="E143" s="37"/>
      <c r="F143" s="24" t="str">
        <f>IF(E18="","",E18)</f>
        <v>Vyplň údaj</v>
      </c>
      <c r="G143" s="37"/>
      <c r="H143" s="37"/>
      <c r="I143" s="29" t="s">
        <v>31</v>
      </c>
      <c r="J143" s="33" t="str">
        <f>E24</f>
        <v xml:space="preserve"> </v>
      </c>
      <c r="K143" s="37"/>
      <c r="L143" s="60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  <row r="144" s="2" customFormat="1" ht="10.32" customHeight="1">
      <c r="A144" s="35"/>
      <c r="B144" s="36"/>
      <c r="C144" s="37"/>
      <c r="D144" s="37"/>
      <c r="E144" s="37"/>
      <c r="F144" s="37"/>
      <c r="G144" s="37"/>
      <c r="H144" s="37"/>
      <c r="I144" s="37"/>
      <c r="J144" s="37"/>
      <c r="K144" s="37"/>
      <c r="L144" s="60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</row>
    <row r="145" s="11" customFormat="1" ht="29.28" customHeight="1">
      <c r="A145" s="188"/>
      <c r="B145" s="189"/>
      <c r="C145" s="190" t="s">
        <v>126</v>
      </c>
      <c r="D145" s="191" t="s">
        <v>58</v>
      </c>
      <c r="E145" s="191" t="s">
        <v>54</v>
      </c>
      <c r="F145" s="191" t="s">
        <v>55</v>
      </c>
      <c r="G145" s="191" t="s">
        <v>127</v>
      </c>
      <c r="H145" s="191" t="s">
        <v>128</v>
      </c>
      <c r="I145" s="191" t="s">
        <v>129</v>
      </c>
      <c r="J145" s="192" t="s">
        <v>92</v>
      </c>
      <c r="K145" s="193" t="s">
        <v>130</v>
      </c>
      <c r="L145" s="194"/>
      <c r="M145" s="97" t="s">
        <v>1</v>
      </c>
      <c r="N145" s="98" t="s">
        <v>37</v>
      </c>
      <c r="O145" s="98" t="s">
        <v>131</v>
      </c>
      <c r="P145" s="98" t="s">
        <v>132</v>
      </c>
      <c r="Q145" s="98" t="s">
        <v>133</v>
      </c>
      <c r="R145" s="98" t="s">
        <v>134</v>
      </c>
      <c r="S145" s="98" t="s">
        <v>135</v>
      </c>
      <c r="T145" s="99" t="s">
        <v>136</v>
      </c>
      <c r="U145" s="188"/>
      <c r="V145" s="188"/>
      <c r="W145" s="188"/>
      <c r="X145" s="188"/>
      <c r="Y145" s="188"/>
      <c r="Z145" s="188"/>
      <c r="AA145" s="188"/>
      <c r="AB145" s="188"/>
      <c r="AC145" s="188"/>
      <c r="AD145" s="188"/>
      <c r="AE145" s="188"/>
    </row>
    <row r="146" s="2" customFormat="1" ht="22.8" customHeight="1">
      <c r="A146" s="35"/>
      <c r="B146" s="36"/>
      <c r="C146" s="104" t="s">
        <v>137</v>
      </c>
      <c r="D146" s="37"/>
      <c r="E146" s="37"/>
      <c r="F146" s="37"/>
      <c r="G146" s="37"/>
      <c r="H146" s="37"/>
      <c r="I146" s="37"/>
      <c r="J146" s="195">
        <f>BK146</f>
        <v>0</v>
      </c>
      <c r="K146" s="37"/>
      <c r="L146" s="41"/>
      <c r="M146" s="100"/>
      <c r="N146" s="196"/>
      <c r="O146" s="101"/>
      <c r="P146" s="197">
        <f>P147+P153+P181+P321+P323+P337</f>
        <v>0</v>
      </c>
      <c r="Q146" s="101"/>
      <c r="R146" s="197">
        <f>R147+R153+R181+R321+R323+R337</f>
        <v>36.648279249999995</v>
      </c>
      <c r="S146" s="101"/>
      <c r="T146" s="198">
        <f>T147+T153+T181+T321+T323+T337</f>
        <v>27.068618399999998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72</v>
      </c>
      <c r="AU146" s="14" t="s">
        <v>94</v>
      </c>
      <c r="BK146" s="199">
        <f>BK147+BK153+BK181+BK321+BK323+BK337</f>
        <v>0</v>
      </c>
    </row>
    <row r="147" s="12" customFormat="1" ht="25.92" customHeight="1">
      <c r="A147" s="12"/>
      <c r="B147" s="200"/>
      <c r="C147" s="201"/>
      <c r="D147" s="202" t="s">
        <v>72</v>
      </c>
      <c r="E147" s="203" t="s">
        <v>138</v>
      </c>
      <c r="F147" s="203" t="s">
        <v>139</v>
      </c>
      <c r="G147" s="201"/>
      <c r="H147" s="201"/>
      <c r="I147" s="204"/>
      <c r="J147" s="205">
        <f>BK147</f>
        <v>0</v>
      </c>
      <c r="K147" s="201"/>
      <c r="L147" s="206"/>
      <c r="M147" s="207"/>
      <c r="N147" s="208"/>
      <c r="O147" s="208"/>
      <c r="P147" s="209">
        <f>SUM(P148:P152)</f>
        <v>0</v>
      </c>
      <c r="Q147" s="208"/>
      <c r="R147" s="209">
        <f>SUM(R148:R152)</f>
        <v>0</v>
      </c>
      <c r="S147" s="208"/>
      <c r="T147" s="210">
        <f>SUM(T148:T152)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1" t="s">
        <v>83</v>
      </c>
      <c r="AT147" s="212" t="s">
        <v>72</v>
      </c>
      <c r="AU147" s="212" t="s">
        <v>73</v>
      </c>
      <c r="AY147" s="211" t="s">
        <v>140</v>
      </c>
      <c r="BK147" s="213">
        <f>SUM(BK148:BK152)</f>
        <v>0</v>
      </c>
    </row>
    <row r="148" s="2" customFormat="1" ht="16.5" customHeight="1">
      <c r="A148" s="35"/>
      <c r="B148" s="36"/>
      <c r="C148" s="214" t="s">
        <v>141</v>
      </c>
      <c r="D148" s="214" t="s">
        <v>142</v>
      </c>
      <c r="E148" s="215" t="s">
        <v>143</v>
      </c>
      <c r="F148" s="216" t="s">
        <v>144</v>
      </c>
      <c r="G148" s="217" t="s">
        <v>145</v>
      </c>
      <c r="H148" s="218">
        <v>15</v>
      </c>
      <c r="I148" s="219"/>
      <c r="J148" s="220">
        <f>ROUND(I148*H148,2)</f>
        <v>0</v>
      </c>
      <c r="K148" s="221"/>
      <c r="L148" s="41"/>
      <c r="M148" s="222" t="s">
        <v>1</v>
      </c>
      <c r="N148" s="223" t="s">
        <v>38</v>
      </c>
      <c r="O148" s="88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6" t="s">
        <v>146</v>
      </c>
      <c r="AT148" s="226" t="s">
        <v>142</v>
      </c>
      <c r="AU148" s="226" t="s">
        <v>81</v>
      </c>
      <c r="AY148" s="14" t="s">
        <v>140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4" t="s">
        <v>81</v>
      </c>
      <c r="BK148" s="227">
        <f>ROUND(I148*H148,2)</f>
        <v>0</v>
      </c>
      <c r="BL148" s="14" t="s">
        <v>146</v>
      </c>
      <c r="BM148" s="226" t="s">
        <v>147</v>
      </c>
    </row>
    <row r="149" s="2" customFormat="1" ht="16.5" customHeight="1">
      <c r="A149" s="35"/>
      <c r="B149" s="36"/>
      <c r="C149" s="214" t="s">
        <v>148</v>
      </c>
      <c r="D149" s="214" t="s">
        <v>142</v>
      </c>
      <c r="E149" s="215" t="s">
        <v>149</v>
      </c>
      <c r="F149" s="216" t="s">
        <v>150</v>
      </c>
      <c r="G149" s="217" t="s">
        <v>151</v>
      </c>
      <c r="H149" s="218">
        <v>9</v>
      </c>
      <c r="I149" s="219"/>
      <c r="J149" s="220">
        <f>ROUND(I149*H149,2)</f>
        <v>0</v>
      </c>
      <c r="K149" s="221"/>
      <c r="L149" s="41"/>
      <c r="M149" s="222" t="s">
        <v>1</v>
      </c>
      <c r="N149" s="223" t="s">
        <v>38</v>
      </c>
      <c r="O149" s="88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6" t="s">
        <v>146</v>
      </c>
      <c r="AT149" s="226" t="s">
        <v>142</v>
      </c>
      <c r="AU149" s="226" t="s">
        <v>81</v>
      </c>
      <c r="AY149" s="14" t="s">
        <v>140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4" t="s">
        <v>81</v>
      </c>
      <c r="BK149" s="227">
        <f>ROUND(I149*H149,2)</f>
        <v>0</v>
      </c>
      <c r="BL149" s="14" t="s">
        <v>146</v>
      </c>
      <c r="BM149" s="226" t="s">
        <v>152</v>
      </c>
    </row>
    <row r="150" s="2" customFormat="1" ht="16.5" customHeight="1">
      <c r="A150" s="35"/>
      <c r="B150" s="36"/>
      <c r="C150" s="214" t="s">
        <v>153</v>
      </c>
      <c r="D150" s="214" t="s">
        <v>142</v>
      </c>
      <c r="E150" s="215" t="s">
        <v>154</v>
      </c>
      <c r="F150" s="216" t="s">
        <v>155</v>
      </c>
      <c r="G150" s="217" t="s">
        <v>151</v>
      </c>
      <c r="H150" s="218">
        <v>9</v>
      </c>
      <c r="I150" s="219"/>
      <c r="J150" s="220">
        <f>ROUND(I150*H150,2)</f>
        <v>0</v>
      </c>
      <c r="K150" s="221"/>
      <c r="L150" s="41"/>
      <c r="M150" s="222" t="s">
        <v>1</v>
      </c>
      <c r="N150" s="223" t="s">
        <v>38</v>
      </c>
      <c r="O150" s="88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6" t="s">
        <v>146</v>
      </c>
      <c r="AT150" s="226" t="s">
        <v>142</v>
      </c>
      <c r="AU150" s="226" t="s">
        <v>81</v>
      </c>
      <c r="AY150" s="14" t="s">
        <v>140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4" t="s">
        <v>81</v>
      </c>
      <c r="BK150" s="227">
        <f>ROUND(I150*H150,2)</f>
        <v>0</v>
      </c>
      <c r="BL150" s="14" t="s">
        <v>146</v>
      </c>
      <c r="BM150" s="226" t="s">
        <v>156</v>
      </c>
    </row>
    <row r="151" s="2" customFormat="1" ht="16.5" customHeight="1">
      <c r="A151" s="35"/>
      <c r="B151" s="36"/>
      <c r="C151" s="214" t="s">
        <v>157</v>
      </c>
      <c r="D151" s="214" t="s">
        <v>142</v>
      </c>
      <c r="E151" s="215" t="s">
        <v>158</v>
      </c>
      <c r="F151" s="216" t="s">
        <v>159</v>
      </c>
      <c r="G151" s="217" t="s">
        <v>160</v>
      </c>
      <c r="H151" s="218">
        <v>8.75</v>
      </c>
      <c r="I151" s="219"/>
      <c r="J151" s="220">
        <f>ROUND(I151*H151,2)</f>
        <v>0</v>
      </c>
      <c r="K151" s="221"/>
      <c r="L151" s="41"/>
      <c r="M151" s="222" t="s">
        <v>1</v>
      </c>
      <c r="N151" s="223" t="s">
        <v>38</v>
      </c>
      <c r="O151" s="88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6" t="s">
        <v>146</v>
      </c>
      <c r="AT151" s="226" t="s">
        <v>142</v>
      </c>
      <c r="AU151" s="226" t="s">
        <v>81</v>
      </c>
      <c r="AY151" s="14" t="s">
        <v>140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4" t="s">
        <v>81</v>
      </c>
      <c r="BK151" s="227">
        <f>ROUND(I151*H151,2)</f>
        <v>0</v>
      </c>
      <c r="BL151" s="14" t="s">
        <v>146</v>
      </c>
      <c r="BM151" s="226" t="s">
        <v>161</v>
      </c>
    </row>
    <row r="152" s="2" customFormat="1" ht="16.5" customHeight="1">
      <c r="A152" s="35"/>
      <c r="B152" s="36"/>
      <c r="C152" s="214" t="s">
        <v>162</v>
      </c>
      <c r="D152" s="214" t="s">
        <v>142</v>
      </c>
      <c r="E152" s="215" t="s">
        <v>163</v>
      </c>
      <c r="F152" s="216" t="s">
        <v>164</v>
      </c>
      <c r="G152" s="217" t="s">
        <v>145</v>
      </c>
      <c r="H152" s="218">
        <v>1</v>
      </c>
      <c r="I152" s="219"/>
      <c r="J152" s="220">
        <f>ROUND(I152*H152,2)</f>
        <v>0</v>
      </c>
      <c r="K152" s="221"/>
      <c r="L152" s="41"/>
      <c r="M152" s="222" t="s">
        <v>1</v>
      </c>
      <c r="N152" s="223" t="s">
        <v>38</v>
      </c>
      <c r="O152" s="88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6" t="s">
        <v>146</v>
      </c>
      <c r="AT152" s="226" t="s">
        <v>142</v>
      </c>
      <c r="AU152" s="226" t="s">
        <v>81</v>
      </c>
      <c r="AY152" s="14" t="s">
        <v>140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4" t="s">
        <v>81</v>
      </c>
      <c r="BK152" s="227">
        <f>ROUND(I152*H152,2)</f>
        <v>0</v>
      </c>
      <c r="BL152" s="14" t="s">
        <v>146</v>
      </c>
      <c r="BM152" s="226" t="s">
        <v>165</v>
      </c>
    </row>
    <row r="153" s="12" customFormat="1" ht="25.92" customHeight="1">
      <c r="A153" s="12"/>
      <c r="B153" s="200"/>
      <c r="C153" s="201"/>
      <c r="D153" s="202" t="s">
        <v>72</v>
      </c>
      <c r="E153" s="203" t="s">
        <v>166</v>
      </c>
      <c r="F153" s="203" t="s">
        <v>167</v>
      </c>
      <c r="G153" s="201"/>
      <c r="H153" s="201"/>
      <c r="I153" s="204"/>
      <c r="J153" s="205">
        <f>BK153</f>
        <v>0</v>
      </c>
      <c r="K153" s="201"/>
      <c r="L153" s="206"/>
      <c r="M153" s="207"/>
      <c r="N153" s="208"/>
      <c r="O153" s="208"/>
      <c r="P153" s="209">
        <f>P154+P157+P159+P168+P172+P178</f>
        <v>0</v>
      </c>
      <c r="Q153" s="208"/>
      <c r="R153" s="209">
        <f>R154+R157+R159+R168+R172+R178</f>
        <v>32.655508749999996</v>
      </c>
      <c r="S153" s="208"/>
      <c r="T153" s="210">
        <f>T154+T157+T159+T168+T172+T178</f>
        <v>26.447999999999997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1" t="s">
        <v>81</v>
      </c>
      <c r="AT153" s="212" t="s">
        <v>72</v>
      </c>
      <c r="AU153" s="212" t="s">
        <v>73</v>
      </c>
      <c r="AY153" s="211" t="s">
        <v>140</v>
      </c>
      <c r="BK153" s="213">
        <f>BK154+BK157+BK159+BK168+BK172+BK178</f>
        <v>0</v>
      </c>
    </row>
    <row r="154" s="12" customFormat="1" ht="22.8" customHeight="1">
      <c r="A154" s="12"/>
      <c r="B154" s="200"/>
      <c r="C154" s="201"/>
      <c r="D154" s="202" t="s">
        <v>72</v>
      </c>
      <c r="E154" s="228" t="s">
        <v>168</v>
      </c>
      <c r="F154" s="228" t="s">
        <v>169</v>
      </c>
      <c r="G154" s="201"/>
      <c r="H154" s="201"/>
      <c r="I154" s="204"/>
      <c r="J154" s="229">
        <f>BK154</f>
        <v>0</v>
      </c>
      <c r="K154" s="201"/>
      <c r="L154" s="206"/>
      <c r="M154" s="207"/>
      <c r="N154" s="208"/>
      <c r="O154" s="208"/>
      <c r="P154" s="209">
        <f>SUM(P155:P156)</f>
        <v>0</v>
      </c>
      <c r="Q154" s="208"/>
      <c r="R154" s="209">
        <f>SUM(R155:R156)</f>
        <v>1.282708</v>
      </c>
      <c r="S154" s="208"/>
      <c r="T154" s="210">
        <f>SUM(T155:T156)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1" t="s">
        <v>81</v>
      </c>
      <c r="AT154" s="212" t="s">
        <v>72</v>
      </c>
      <c r="AU154" s="212" t="s">
        <v>81</v>
      </c>
      <c r="AY154" s="211" t="s">
        <v>140</v>
      </c>
      <c r="BK154" s="213">
        <f>SUM(BK155:BK156)</f>
        <v>0</v>
      </c>
    </row>
    <row r="155" s="2" customFormat="1" ht="33" customHeight="1">
      <c r="A155" s="35"/>
      <c r="B155" s="36"/>
      <c r="C155" s="214" t="s">
        <v>81</v>
      </c>
      <c r="D155" s="214" t="s">
        <v>142</v>
      </c>
      <c r="E155" s="215" t="s">
        <v>170</v>
      </c>
      <c r="F155" s="216" t="s">
        <v>171</v>
      </c>
      <c r="G155" s="217" t="s">
        <v>160</v>
      </c>
      <c r="H155" s="218">
        <v>16.5</v>
      </c>
      <c r="I155" s="219"/>
      <c r="J155" s="220">
        <f>ROUND(I155*H155,2)</f>
        <v>0</v>
      </c>
      <c r="K155" s="221"/>
      <c r="L155" s="41"/>
      <c r="M155" s="222" t="s">
        <v>1</v>
      </c>
      <c r="N155" s="223" t="s">
        <v>38</v>
      </c>
      <c r="O155" s="88"/>
      <c r="P155" s="224">
        <f>O155*H155</f>
        <v>0</v>
      </c>
      <c r="Q155" s="224">
        <v>0.053800000000000001</v>
      </c>
      <c r="R155" s="224">
        <f>Q155*H155</f>
        <v>0.88770000000000004</v>
      </c>
      <c r="S155" s="224">
        <v>0</v>
      </c>
      <c r="T155" s="22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6" t="s">
        <v>146</v>
      </c>
      <c r="AT155" s="226" t="s">
        <v>142</v>
      </c>
      <c r="AU155" s="226" t="s">
        <v>83</v>
      </c>
      <c r="AY155" s="14" t="s">
        <v>140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4" t="s">
        <v>81</v>
      </c>
      <c r="BK155" s="227">
        <f>ROUND(I155*H155,2)</f>
        <v>0</v>
      </c>
      <c r="BL155" s="14" t="s">
        <v>146</v>
      </c>
      <c r="BM155" s="226" t="s">
        <v>172</v>
      </c>
    </row>
    <row r="156" s="2" customFormat="1" ht="24.15" customHeight="1">
      <c r="A156" s="35"/>
      <c r="B156" s="36"/>
      <c r="C156" s="214" t="s">
        <v>83</v>
      </c>
      <c r="D156" s="214" t="s">
        <v>142</v>
      </c>
      <c r="E156" s="215" t="s">
        <v>173</v>
      </c>
      <c r="F156" s="216" t="s">
        <v>174</v>
      </c>
      <c r="G156" s="217" t="s">
        <v>160</v>
      </c>
      <c r="H156" s="218">
        <v>6.4000000000000004</v>
      </c>
      <c r="I156" s="219"/>
      <c r="J156" s="220">
        <f>ROUND(I156*H156,2)</f>
        <v>0</v>
      </c>
      <c r="K156" s="221"/>
      <c r="L156" s="41"/>
      <c r="M156" s="222" t="s">
        <v>1</v>
      </c>
      <c r="N156" s="223" t="s">
        <v>38</v>
      </c>
      <c r="O156" s="88"/>
      <c r="P156" s="224">
        <f>O156*H156</f>
        <v>0</v>
      </c>
      <c r="Q156" s="224">
        <v>0.061719999999999997</v>
      </c>
      <c r="R156" s="224">
        <f>Q156*H156</f>
        <v>0.39500800000000003</v>
      </c>
      <c r="S156" s="224">
        <v>0</v>
      </c>
      <c r="T156" s="22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6" t="s">
        <v>146</v>
      </c>
      <c r="AT156" s="226" t="s">
        <v>142</v>
      </c>
      <c r="AU156" s="226" t="s">
        <v>83</v>
      </c>
      <c r="AY156" s="14" t="s">
        <v>140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4" t="s">
        <v>81</v>
      </c>
      <c r="BK156" s="227">
        <f>ROUND(I156*H156,2)</f>
        <v>0</v>
      </c>
      <c r="BL156" s="14" t="s">
        <v>146</v>
      </c>
      <c r="BM156" s="226" t="s">
        <v>175</v>
      </c>
    </row>
    <row r="157" s="12" customFormat="1" ht="22.8" customHeight="1">
      <c r="A157" s="12"/>
      <c r="B157" s="200"/>
      <c r="C157" s="201"/>
      <c r="D157" s="202" t="s">
        <v>72</v>
      </c>
      <c r="E157" s="228" t="s">
        <v>146</v>
      </c>
      <c r="F157" s="228" t="s">
        <v>176</v>
      </c>
      <c r="G157" s="201"/>
      <c r="H157" s="201"/>
      <c r="I157" s="204"/>
      <c r="J157" s="229">
        <f>BK157</f>
        <v>0</v>
      </c>
      <c r="K157" s="201"/>
      <c r="L157" s="206"/>
      <c r="M157" s="207"/>
      <c r="N157" s="208"/>
      <c r="O157" s="208"/>
      <c r="P157" s="209">
        <f>P158</f>
        <v>0</v>
      </c>
      <c r="Q157" s="208"/>
      <c r="R157" s="209">
        <f>R158</f>
        <v>3.6146700000000003</v>
      </c>
      <c r="S157" s="208"/>
      <c r="T157" s="210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1" t="s">
        <v>81</v>
      </c>
      <c r="AT157" s="212" t="s">
        <v>72</v>
      </c>
      <c r="AU157" s="212" t="s">
        <v>81</v>
      </c>
      <c r="AY157" s="211" t="s">
        <v>140</v>
      </c>
      <c r="BK157" s="213">
        <f>BK158</f>
        <v>0</v>
      </c>
    </row>
    <row r="158" s="2" customFormat="1" ht="16.5" customHeight="1">
      <c r="A158" s="35"/>
      <c r="B158" s="36"/>
      <c r="C158" s="214" t="s">
        <v>168</v>
      </c>
      <c r="D158" s="214" t="s">
        <v>142</v>
      </c>
      <c r="E158" s="215" t="s">
        <v>177</v>
      </c>
      <c r="F158" s="216" t="s">
        <v>178</v>
      </c>
      <c r="G158" s="217" t="s">
        <v>179</v>
      </c>
      <c r="H158" s="218">
        <v>1.5</v>
      </c>
      <c r="I158" s="219"/>
      <c r="J158" s="220">
        <f>ROUND(I158*H158,2)</f>
        <v>0</v>
      </c>
      <c r="K158" s="221"/>
      <c r="L158" s="41"/>
      <c r="M158" s="222" t="s">
        <v>1</v>
      </c>
      <c r="N158" s="223" t="s">
        <v>38</v>
      </c>
      <c r="O158" s="88"/>
      <c r="P158" s="224">
        <f>O158*H158</f>
        <v>0</v>
      </c>
      <c r="Q158" s="224">
        <v>2.40978</v>
      </c>
      <c r="R158" s="224">
        <f>Q158*H158</f>
        <v>3.6146700000000003</v>
      </c>
      <c r="S158" s="224">
        <v>0</v>
      </c>
      <c r="T158" s="22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6" t="s">
        <v>146</v>
      </c>
      <c r="AT158" s="226" t="s">
        <v>142</v>
      </c>
      <c r="AU158" s="226" t="s">
        <v>83</v>
      </c>
      <c r="AY158" s="14" t="s">
        <v>140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4" t="s">
        <v>81</v>
      </c>
      <c r="BK158" s="227">
        <f>ROUND(I158*H158,2)</f>
        <v>0</v>
      </c>
      <c r="BL158" s="14" t="s">
        <v>146</v>
      </c>
      <c r="BM158" s="226" t="s">
        <v>180</v>
      </c>
    </row>
    <row r="159" s="12" customFormat="1" ht="22.8" customHeight="1">
      <c r="A159" s="12"/>
      <c r="B159" s="200"/>
      <c r="C159" s="201"/>
      <c r="D159" s="202" t="s">
        <v>72</v>
      </c>
      <c r="E159" s="228" t="s">
        <v>181</v>
      </c>
      <c r="F159" s="228" t="s">
        <v>182</v>
      </c>
      <c r="G159" s="201"/>
      <c r="H159" s="201"/>
      <c r="I159" s="204"/>
      <c r="J159" s="229">
        <f>BK159</f>
        <v>0</v>
      </c>
      <c r="K159" s="201"/>
      <c r="L159" s="206"/>
      <c r="M159" s="207"/>
      <c r="N159" s="208"/>
      <c r="O159" s="208"/>
      <c r="P159" s="209">
        <f>SUM(P160:P167)</f>
        <v>0</v>
      </c>
      <c r="Q159" s="208"/>
      <c r="R159" s="209">
        <f>SUM(R160:R167)</f>
        <v>27.758130749999996</v>
      </c>
      <c r="S159" s="208"/>
      <c r="T159" s="210">
        <f>SUM(T160:T167)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1" t="s">
        <v>81</v>
      </c>
      <c r="AT159" s="212" t="s">
        <v>72</v>
      </c>
      <c r="AU159" s="212" t="s">
        <v>81</v>
      </c>
      <c r="AY159" s="211" t="s">
        <v>140</v>
      </c>
      <c r="BK159" s="213">
        <f>SUM(BK160:BK167)</f>
        <v>0</v>
      </c>
    </row>
    <row r="160" s="2" customFormat="1" ht="24.15" customHeight="1">
      <c r="A160" s="35"/>
      <c r="B160" s="36"/>
      <c r="C160" s="214" t="s">
        <v>146</v>
      </c>
      <c r="D160" s="214" t="s">
        <v>142</v>
      </c>
      <c r="E160" s="215" t="s">
        <v>183</v>
      </c>
      <c r="F160" s="216" t="s">
        <v>184</v>
      </c>
      <c r="G160" s="217" t="s">
        <v>160</v>
      </c>
      <c r="H160" s="218">
        <v>112</v>
      </c>
      <c r="I160" s="219"/>
      <c r="J160" s="220">
        <f>ROUND(I160*H160,2)</f>
        <v>0</v>
      </c>
      <c r="K160" s="221"/>
      <c r="L160" s="41"/>
      <c r="M160" s="222" t="s">
        <v>1</v>
      </c>
      <c r="N160" s="223" t="s">
        <v>38</v>
      </c>
      <c r="O160" s="88"/>
      <c r="P160" s="224">
        <f>O160*H160</f>
        <v>0</v>
      </c>
      <c r="Q160" s="224">
        <v>0.017330000000000002</v>
      </c>
      <c r="R160" s="224">
        <f>Q160*H160</f>
        <v>1.9409600000000002</v>
      </c>
      <c r="S160" s="224">
        <v>0</v>
      </c>
      <c r="T160" s="22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6" t="s">
        <v>146</v>
      </c>
      <c r="AT160" s="226" t="s">
        <v>142</v>
      </c>
      <c r="AU160" s="226" t="s">
        <v>83</v>
      </c>
      <c r="AY160" s="14" t="s">
        <v>140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4" t="s">
        <v>81</v>
      </c>
      <c r="BK160" s="227">
        <f>ROUND(I160*H160,2)</f>
        <v>0</v>
      </c>
      <c r="BL160" s="14" t="s">
        <v>146</v>
      </c>
      <c r="BM160" s="226" t="s">
        <v>185</v>
      </c>
    </row>
    <row r="161" s="2" customFormat="1" ht="33" customHeight="1">
      <c r="A161" s="35"/>
      <c r="B161" s="36"/>
      <c r="C161" s="214" t="s">
        <v>186</v>
      </c>
      <c r="D161" s="214" t="s">
        <v>142</v>
      </c>
      <c r="E161" s="215" t="s">
        <v>187</v>
      </c>
      <c r="F161" s="216" t="s">
        <v>188</v>
      </c>
      <c r="G161" s="217" t="s">
        <v>179</v>
      </c>
      <c r="H161" s="218">
        <v>9.4499999999999993</v>
      </c>
      <c r="I161" s="219"/>
      <c r="J161" s="220">
        <f>ROUND(I161*H161,2)</f>
        <v>0</v>
      </c>
      <c r="K161" s="221"/>
      <c r="L161" s="41"/>
      <c r="M161" s="222" t="s">
        <v>1</v>
      </c>
      <c r="N161" s="223" t="s">
        <v>38</v>
      </c>
      <c r="O161" s="88"/>
      <c r="P161" s="224">
        <f>O161*H161</f>
        <v>0</v>
      </c>
      <c r="Q161" s="224">
        <v>2.5018699999999998</v>
      </c>
      <c r="R161" s="224">
        <f>Q161*H161</f>
        <v>23.642671499999995</v>
      </c>
      <c r="S161" s="224">
        <v>0</v>
      </c>
      <c r="T161" s="22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6" t="s">
        <v>146</v>
      </c>
      <c r="AT161" s="226" t="s">
        <v>142</v>
      </c>
      <c r="AU161" s="226" t="s">
        <v>83</v>
      </c>
      <c r="AY161" s="14" t="s">
        <v>140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4" t="s">
        <v>81</v>
      </c>
      <c r="BK161" s="227">
        <f>ROUND(I161*H161,2)</f>
        <v>0</v>
      </c>
      <c r="BL161" s="14" t="s">
        <v>146</v>
      </c>
      <c r="BM161" s="226" t="s">
        <v>189</v>
      </c>
    </row>
    <row r="162" s="2" customFormat="1" ht="24.15" customHeight="1">
      <c r="A162" s="35"/>
      <c r="B162" s="36"/>
      <c r="C162" s="214" t="s">
        <v>190</v>
      </c>
      <c r="D162" s="214" t="s">
        <v>142</v>
      </c>
      <c r="E162" s="215" t="s">
        <v>191</v>
      </c>
      <c r="F162" s="216" t="s">
        <v>192</v>
      </c>
      <c r="G162" s="217" t="s">
        <v>179</v>
      </c>
      <c r="H162" s="218">
        <v>44.100000000000001</v>
      </c>
      <c r="I162" s="219"/>
      <c r="J162" s="220">
        <f>ROUND(I162*H162,2)</f>
        <v>0</v>
      </c>
      <c r="K162" s="221"/>
      <c r="L162" s="41"/>
      <c r="M162" s="222" t="s">
        <v>1</v>
      </c>
      <c r="N162" s="223" t="s">
        <v>38</v>
      </c>
      <c r="O162" s="88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6" t="s">
        <v>146</v>
      </c>
      <c r="AT162" s="226" t="s">
        <v>142</v>
      </c>
      <c r="AU162" s="226" t="s">
        <v>83</v>
      </c>
      <c r="AY162" s="14" t="s">
        <v>140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4" t="s">
        <v>81</v>
      </c>
      <c r="BK162" s="227">
        <f>ROUND(I162*H162,2)</f>
        <v>0</v>
      </c>
      <c r="BL162" s="14" t="s">
        <v>146</v>
      </c>
      <c r="BM162" s="226" t="s">
        <v>193</v>
      </c>
    </row>
    <row r="163" s="2" customFormat="1" ht="33" customHeight="1">
      <c r="A163" s="35"/>
      <c r="B163" s="36"/>
      <c r="C163" s="214" t="s">
        <v>194</v>
      </c>
      <c r="D163" s="214" t="s">
        <v>142</v>
      </c>
      <c r="E163" s="215" t="s">
        <v>195</v>
      </c>
      <c r="F163" s="216" t="s">
        <v>196</v>
      </c>
      <c r="G163" s="217" t="s">
        <v>179</v>
      </c>
      <c r="H163" s="218">
        <v>44.100000000000001</v>
      </c>
      <c r="I163" s="219"/>
      <c r="J163" s="220">
        <f>ROUND(I163*H163,2)</f>
        <v>0</v>
      </c>
      <c r="K163" s="221"/>
      <c r="L163" s="41"/>
      <c r="M163" s="222" t="s">
        <v>1</v>
      </c>
      <c r="N163" s="223" t="s">
        <v>38</v>
      </c>
      <c r="O163" s="88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6" t="s">
        <v>146</v>
      </c>
      <c r="AT163" s="226" t="s">
        <v>142</v>
      </c>
      <c r="AU163" s="226" t="s">
        <v>83</v>
      </c>
      <c r="AY163" s="14" t="s">
        <v>140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4" t="s">
        <v>81</v>
      </c>
      <c r="BK163" s="227">
        <f>ROUND(I163*H163,2)</f>
        <v>0</v>
      </c>
      <c r="BL163" s="14" t="s">
        <v>146</v>
      </c>
      <c r="BM163" s="226" t="s">
        <v>197</v>
      </c>
    </row>
    <row r="164" s="2" customFormat="1" ht="24.15" customHeight="1">
      <c r="A164" s="35"/>
      <c r="B164" s="36"/>
      <c r="C164" s="214" t="s">
        <v>198</v>
      </c>
      <c r="D164" s="214" t="s">
        <v>142</v>
      </c>
      <c r="E164" s="215" t="s">
        <v>199</v>
      </c>
      <c r="F164" s="216" t="s">
        <v>200</v>
      </c>
      <c r="G164" s="217" t="s">
        <v>179</v>
      </c>
      <c r="H164" s="218">
        <v>44.100000000000001</v>
      </c>
      <c r="I164" s="219"/>
      <c r="J164" s="220">
        <f>ROUND(I164*H164,2)</f>
        <v>0</v>
      </c>
      <c r="K164" s="221"/>
      <c r="L164" s="41"/>
      <c r="M164" s="222" t="s">
        <v>1</v>
      </c>
      <c r="N164" s="223" t="s">
        <v>38</v>
      </c>
      <c r="O164" s="88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6" t="s">
        <v>146</v>
      </c>
      <c r="AT164" s="226" t="s">
        <v>142</v>
      </c>
      <c r="AU164" s="226" t="s">
        <v>83</v>
      </c>
      <c r="AY164" s="14" t="s">
        <v>140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4" t="s">
        <v>81</v>
      </c>
      <c r="BK164" s="227">
        <f>ROUND(I164*H164,2)</f>
        <v>0</v>
      </c>
      <c r="BL164" s="14" t="s">
        <v>146</v>
      </c>
      <c r="BM164" s="226" t="s">
        <v>201</v>
      </c>
    </row>
    <row r="165" s="2" customFormat="1" ht="16.5" customHeight="1">
      <c r="A165" s="35"/>
      <c r="B165" s="36"/>
      <c r="C165" s="214" t="s">
        <v>202</v>
      </c>
      <c r="D165" s="214" t="s">
        <v>142</v>
      </c>
      <c r="E165" s="215" t="s">
        <v>203</v>
      </c>
      <c r="F165" s="216" t="s">
        <v>204</v>
      </c>
      <c r="G165" s="217" t="s">
        <v>205</v>
      </c>
      <c r="H165" s="218">
        <v>2.0249999999999999</v>
      </c>
      <c r="I165" s="219"/>
      <c r="J165" s="220">
        <f>ROUND(I165*H165,2)</f>
        <v>0</v>
      </c>
      <c r="K165" s="221"/>
      <c r="L165" s="41"/>
      <c r="M165" s="222" t="s">
        <v>1</v>
      </c>
      <c r="N165" s="223" t="s">
        <v>38</v>
      </c>
      <c r="O165" s="88"/>
      <c r="P165" s="224">
        <f>O165*H165</f>
        <v>0</v>
      </c>
      <c r="Q165" s="224">
        <v>1.06277</v>
      </c>
      <c r="R165" s="224">
        <f>Q165*H165</f>
        <v>2.1521092500000001</v>
      </c>
      <c r="S165" s="224">
        <v>0</v>
      </c>
      <c r="T165" s="22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6" t="s">
        <v>146</v>
      </c>
      <c r="AT165" s="226" t="s">
        <v>142</v>
      </c>
      <c r="AU165" s="226" t="s">
        <v>83</v>
      </c>
      <c r="AY165" s="14" t="s">
        <v>140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4" t="s">
        <v>81</v>
      </c>
      <c r="BK165" s="227">
        <f>ROUND(I165*H165,2)</f>
        <v>0</v>
      </c>
      <c r="BL165" s="14" t="s">
        <v>146</v>
      </c>
      <c r="BM165" s="226" t="s">
        <v>206</v>
      </c>
    </row>
    <row r="166" s="2" customFormat="1" ht="24.15" customHeight="1">
      <c r="A166" s="35"/>
      <c r="B166" s="36"/>
      <c r="C166" s="214" t="s">
        <v>207</v>
      </c>
      <c r="D166" s="214" t="s">
        <v>142</v>
      </c>
      <c r="E166" s="215" t="s">
        <v>208</v>
      </c>
      <c r="F166" s="216" t="s">
        <v>209</v>
      </c>
      <c r="G166" s="217" t="s">
        <v>210</v>
      </c>
      <c r="H166" s="218">
        <v>32</v>
      </c>
      <c r="I166" s="219"/>
      <c r="J166" s="220">
        <f>ROUND(I166*H166,2)</f>
        <v>0</v>
      </c>
      <c r="K166" s="221"/>
      <c r="L166" s="41"/>
      <c r="M166" s="222" t="s">
        <v>1</v>
      </c>
      <c r="N166" s="223" t="s">
        <v>38</v>
      </c>
      <c r="O166" s="88"/>
      <c r="P166" s="224">
        <f>O166*H166</f>
        <v>0</v>
      </c>
      <c r="Q166" s="224">
        <v>0.00040999999999999999</v>
      </c>
      <c r="R166" s="224">
        <f>Q166*H166</f>
        <v>0.01312</v>
      </c>
      <c r="S166" s="224">
        <v>0</v>
      </c>
      <c r="T166" s="22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6" t="s">
        <v>146</v>
      </c>
      <c r="AT166" s="226" t="s">
        <v>142</v>
      </c>
      <c r="AU166" s="226" t="s">
        <v>83</v>
      </c>
      <c r="AY166" s="14" t="s">
        <v>140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4" t="s">
        <v>81</v>
      </c>
      <c r="BK166" s="227">
        <f>ROUND(I166*H166,2)</f>
        <v>0</v>
      </c>
      <c r="BL166" s="14" t="s">
        <v>146</v>
      </c>
      <c r="BM166" s="226" t="s">
        <v>211</v>
      </c>
    </row>
    <row r="167" s="2" customFormat="1" ht="24.15" customHeight="1">
      <c r="A167" s="35"/>
      <c r="B167" s="36"/>
      <c r="C167" s="214" t="s">
        <v>212</v>
      </c>
      <c r="D167" s="214" t="s">
        <v>142</v>
      </c>
      <c r="E167" s="215" t="s">
        <v>213</v>
      </c>
      <c r="F167" s="216" t="s">
        <v>214</v>
      </c>
      <c r="G167" s="217" t="s">
        <v>210</v>
      </c>
      <c r="H167" s="218">
        <v>9</v>
      </c>
      <c r="I167" s="219"/>
      <c r="J167" s="220">
        <f>ROUND(I167*H167,2)</f>
        <v>0</v>
      </c>
      <c r="K167" s="221"/>
      <c r="L167" s="41"/>
      <c r="M167" s="222" t="s">
        <v>1</v>
      </c>
      <c r="N167" s="223" t="s">
        <v>38</v>
      </c>
      <c r="O167" s="88"/>
      <c r="P167" s="224">
        <f>O167*H167</f>
        <v>0</v>
      </c>
      <c r="Q167" s="224">
        <v>0.0010300000000000001</v>
      </c>
      <c r="R167" s="224">
        <f>Q167*H167</f>
        <v>0.0092700000000000005</v>
      </c>
      <c r="S167" s="224">
        <v>0</v>
      </c>
      <c r="T167" s="22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6" t="s">
        <v>146</v>
      </c>
      <c r="AT167" s="226" t="s">
        <v>142</v>
      </c>
      <c r="AU167" s="226" t="s">
        <v>83</v>
      </c>
      <c r="AY167" s="14" t="s">
        <v>140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14" t="s">
        <v>81</v>
      </c>
      <c r="BK167" s="227">
        <f>ROUND(I167*H167,2)</f>
        <v>0</v>
      </c>
      <c r="BL167" s="14" t="s">
        <v>146</v>
      </c>
      <c r="BM167" s="226" t="s">
        <v>215</v>
      </c>
    </row>
    <row r="168" s="12" customFormat="1" ht="22.8" customHeight="1">
      <c r="A168" s="12"/>
      <c r="B168" s="200"/>
      <c r="C168" s="201"/>
      <c r="D168" s="202" t="s">
        <v>72</v>
      </c>
      <c r="E168" s="228" t="s">
        <v>216</v>
      </c>
      <c r="F168" s="228" t="s">
        <v>217</v>
      </c>
      <c r="G168" s="201"/>
      <c r="H168" s="201"/>
      <c r="I168" s="204"/>
      <c r="J168" s="229">
        <f>BK168</f>
        <v>0</v>
      </c>
      <c r="K168" s="201"/>
      <c r="L168" s="206"/>
      <c r="M168" s="207"/>
      <c r="N168" s="208"/>
      <c r="O168" s="208"/>
      <c r="P168" s="209">
        <f>SUM(P169:P171)</f>
        <v>0</v>
      </c>
      <c r="Q168" s="208"/>
      <c r="R168" s="209">
        <f>SUM(R169:R171)</f>
        <v>0</v>
      </c>
      <c r="S168" s="208"/>
      <c r="T168" s="210">
        <f>SUM(T169:T171)</f>
        <v>26.447999999999997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1" t="s">
        <v>81</v>
      </c>
      <c r="AT168" s="212" t="s">
        <v>72</v>
      </c>
      <c r="AU168" s="212" t="s">
        <v>81</v>
      </c>
      <c r="AY168" s="211" t="s">
        <v>140</v>
      </c>
      <c r="BK168" s="213">
        <f>SUM(BK169:BK171)</f>
        <v>0</v>
      </c>
    </row>
    <row r="169" s="2" customFormat="1" ht="24.15" customHeight="1">
      <c r="A169" s="35"/>
      <c r="B169" s="36"/>
      <c r="C169" s="214" t="s">
        <v>218</v>
      </c>
      <c r="D169" s="214" t="s">
        <v>142</v>
      </c>
      <c r="E169" s="215" t="s">
        <v>219</v>
      </c>
      <c r="F169" s="216" t="s">
        <v>220</v>
      </c>
      <c r="G169" s="217" t="s">
        <v>160</v>
      </c>
      <c r="H169" s="218">
        <v>22.875</v>
      </c>
      <c r="I169" s="219"/>
      <c r="J169" s="220">
        <f>ROUND(I169*H169,2)</f>
        <v>0</v>
      </c>
      <c r="K169" s="221"/>
      <c r="L169" s="41"/>
      <c r="M169" s="222" t="s">
        <v>1</v>
      </c>
      <c r="N169" s="223" t="s">
        <v>38</v>
      </c>
      <c r="O169" s="88"/>
      <c r="P169" s="224">
        <f>O169*H169</f>
        <v>0</v>
      </c>
      <c r="Q169" s="224">
        <v>0</v>
      </c>
      <c r="R169" s="224">
        <f>Q169*H169</f>
        <v>0</v>
      </c>
      <c r="S169" s="224">
        <v>0.20799999999999999</v>
      </c>
      <c r="T169" s="225">
        <f>S169*H169</f>
        <v>4.758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6" t="s">
        <v>146</v>
      </c>
      <c r="AT169" s="226" t="s">
        <v>142</v>
      </c>
      <c r="AU169" s="226" t="s">
        <v>83</v>
      </c>
      <c r="AY169" s="14" t="s">
        <v>140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14" t="s">
        <v>81</v>
      </c>
      <c r="BK169" s="227">
        <f>ROUND(I169*H169,2)</f>
        <v>0</v>
      </c>
      <c r="BL169" s="14" t="s">
        <v>146</v>
      </c>
      <c r="BM169" s="226" t="s">
        <v>221</v>
      </c>
    </row>
    <row r="170" s="2" customFormat="1" ht="37.8" customHeight="1">
      <c r="A170" s="35"/>
      <c r="B170" s="36"/>
      <c r="C170" s="214" t="s">
        <v>216</v>
      </c>
      <c r="D170" s="214" t="s">
        <v>142</v>
      </c>
      <c r="E170" s="215" t="s">
        <v>222</v>
      </c>
      <c r="F170" s="216" t="s">
        <v>223</v>
      </c>
      <c r="G170" s="217" t="s">
        <v>179</v>
      </c>
      <c r="H170" s="218">
        <v>9.4499999999999993</v>
      </c>
      <c r="I170" s="219"/>
      <c r="J170" s="220">
        <f>ROUND(I170*H170,2)</f>
        <v>0</v>
      </c>
      <c r="K170" s="221"/>
      <c r="L170" s="41"/>
      <c r="M170" s="222" t="s">
        <v>1</v>
      </c>
      <c r="N170" s="223" t="s">
        <v>38</v>
      </c>
      <c r="O170" s="88"/>
      <c r="P170" s="224">
        <f>O170*H170</f>
        <v>0</v>
      </c>
      <c r="Q170" s="224">
        <v>0</v>
      </c>
      <c r="R170" s="224">
        <f>Q170*H170</f>
        <v>0</v>
      </c>
      <c r="S170" s="224">
        <v>2.2000000000000002</v>
      </c>
      <c r="T170" s="225">
        <f>S170*H170</f>
        <v>20.789999999999999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6" t="s">
        <v>146</v>
      </c>
      <c r="AT170" s="226" t="s">
        <v>142</v>
      </c>
      <c r="AU170" s="226" t="s">
        <v>83</v>
      </c>
      <c r="AY170" s="14" t="s">
        <v>140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4" t="s">
        <v>81</v>
      </c>
      <c r="BK170" s="227">
        <f>ROUND(I170*H170,2)</f>
        <v>0</v>
      </c>
      <c r="BL170" s="14" t="s">
        <v>146</v>
      </c>
      <c r="BM170" s="226" t="s">
        <v>224</v>
      </c>
    </row>
    <row r="171" s="2" customFormat="1" ht="24.15" customHeight="1">
      <c r="A171" s="35"/>
      <c r="B171" s="36"/>
      <c r="C171" s="214" t="s">
        <v>225</v>
      </c>
      <c r="D171" s="214" t="s">
        <v>142</v>
      </c>
      <c r="E171" s="215" t="s">
        <v>226</v>
      </c>
      <c r="F171" s="216" t="s">
        <v>227</v>
      </c>
      <c r="G171" s="217" t="s">
        <v>179</v>
      </c>
      <c r="H171" s="218">
        <v>0.375</v>
      </c>
      <c r="I171" s="219"/>
      <c r="J171" s="220">
        <f>ROUND(I171*H171,2)</f>
        <v>0</v>
      </c>
      <c r="K171" s="221"/>
      <c r="L171" s="41"/>
      <c r="M171" s="222" t="s">
        <v>1</v>
      </c>
      <c r="N171" s="223" t="s">
        <v>38</v>
      </c>
      <c r="O171" s="88"/>
      <c r="P171" s="224">
        <f>O171*H171</f>
        <v>0</v>
      </c>
      <c r="Q171" s="224">
        <v>0</v>
      </c>
      <c r="R171" s="224">
        <f>Q171*H171</f>
        <v>0</v>
      </c>
      <c r="S171" s="224">
        <v>2.3999999999999999</v>
      </c>
      <c r="T171" s="225">
        <f>S171*H171</f>
        <v>0.89999999999999991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6" t="s">
        <v>146</v>
      </c>
      <c r="AT171" s="226" t="s">
        <v>142</v>
      </c>
      <c r="AU171" s="226" t="s">
        <v>83</v>
      </c>
      <c r="AY171" s="14" t="s">
        <v>140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14" t="s">
        <v>81</v>
      </c>
      <c r="BK171" s="227">
        <f>ROUND(I171*H171,2)</f>
        <v>0</v>
      </c>
      <c r="BL171" s="14" t="s">
        <v>146</v>
      </c>
      <c r="BM171" s="226" t="s">
        <v>228</v>
      </c>
    </row>
    <row r="172" s="12" customFormat="1" ht="22.8" customHeight="1">
      <c r="A172" s="12"/>
      <c r="B172" s="200"/>
      <c r="C172" s="201"/>
      <c r="D172" s="202" t="s">
        <v>72</v>
      </c>
      <c r="E172" s="228" t="s">
        <v>229</v>
      </c>
      <c r="F172" s="228" t="s">
        <v>230</v>
      </c>
      <c r="G172" s="201"/>
      <c r="H172" s="201"/>
      <c r="I172" s="204"/>
      <c r="J172" s="229">
        <f>BK172</f>
        <v>0</v>
      </c>
      <c r="K172" s="201"/>
      <c r="L172" s="206"/>
      <c r="M172" s="207"/>
      <c r="N172" s="208"/>
      <c r="O172" s="208"/>
      <c r="P172" s="209">
        <f>SUM(P173:P177)</f>
        <v>0</v>
      </c>
      <c r="Q172" s="208"/>
      <c r="R172" s="209">
        <f>SUM(R173:R177)</f>
        <v>0</v>
      </c>
      <c r="S172" s="208"/>
      <c r="T172" s="210">
        <f>SUM(T173:T177)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1" t="s">
        <v>81</v>
      </c>
      <c r="AT172" s="212" t="s">
        <v>72</v>
      </c>
      <c r="AU172" s="212" t="s">
        <v>81</v>
      </c>
      <c r="AY172" s="211" t="s">
        <v>140</v>
      </c>
      <c r="BK172" s="213">
        <f>SUM(BK173:BK177)</f>
        <v>0</v>
      </c>
    </row>
    <row r="173" s="2" customFormat="1" ht="24.15" customHeight="1">
      <c r="A173" s="35"/>
      <c r="B173" s="36"/>
      <c r="C173" s="214" t="s">
        <v>231</v>
      </c>
      <c r="D173" s="214" t="s">
        <v>142</v>
      </c>
      <c r="E173" s="215" t="s">
        <v>232</v>
      </c>
      <c r="F173" s="216" t="s">
        <v>233</v>
      </c>
      <c r="G173" s="217" t="s">
        <v>205</v>
      </c>
      <c r="H173" s="218">
        <v>27.068999999999999</v>
      </c>
      <c r="I173" s="219"/>
      <c r="J173" s="220">
        <f>ROUND(I173*H173,2)</f>
        <v>0</v>
      </c>
      <c r="K173" s="221"/>
      <c r="L173" s="41"/>
      <c r="M173" s="222" t="s">
        <v>1</v>
      </c>
      <c r="N173" s="223" t="s">
        <v>38</v>
      </c>
      <c r="O173" s="88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6" t="s">
        <v>146</v>
      </c>
      <c r="AT173" s="226" t="s">
        <v>142</v>
      </c>
      <c r="AU173" s="226" t="s">
        <v>83</v>
      </c>
      <c r="AY173" s="14" t="s">
        <v>140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4" t="s">
        <v>81</v>
      </c>
      <c r="BK173" s="227">
        <f>ROUND(I173*H173,2)</f>
        <v>0</v>
      </c>
      <c r="BL173" s="14" t="s">
        <v>146</v>
      </c>
      <c r="BM173" s="226" t="s">
        <v>234</v>
      </c>
    </row>
    <row r="174" s="2" customFormat="1" ht="24.15" customHeight="1">
      <c r="A174" s="35"/>
      <c r="B174" s="36"/>
      <c r="C174" s="214" t="s">
        <v>8</v>
      </c>
      <c r="D174" s="214" t="s">
        <v>142</v>
      </c>
      <c r="E174" s="215" t="s">
        <v>235</v>
      </c>
      <c r="F174" s="216" t="s">
        <v>236</v>
      </c>
      <c r="G174" s="217" t="s">
        <v>205</v>
      </c>
      <c r="H174" s="218">
        <v>27.068999999999999</v>
      </c>
      <c r="I174" s="219"/>
      <c r="J174" s="220">
        <f>ROUND(I174*H174,2)</f>
        <v>0</v>
      </c>
      <c r="K174" s="221"/>
      <c r="L174" s="41"/>
      <c r="M174" s="222" t="s">
        <v>1</v>
      </c>
      <c r="N174" s="223" t="s">
        <v>38</v>
      </c>
      <c r="O174" s="88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6" t="s">
        <v>146</v>
      </c>
      <c r="AT174" s="226" t="s">
        <v>142</v>
      </c>
      <c r="AU174" s="226" t="s">
        <v>83</v>
      </c>
      <c r="AY174" s="14" t="s">
        <v>140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14" t="s">
        <v>81</v>
      </c>
      <c r="BK174" s="227">
        <f>ROUND(I174*H174,2)</f>
        <v>0</v>
      </c>
      <c r="BL174" s="14" t="s">
        <v>146</v>
      </c>
      <c r="BM174" s="226" t="s">
        <v>237</v>
      </c>
    </row>
    <row r="175" s="2" customFormat="1" ht="24.15" customHeight="1">
      <c r="A175" s="35"/>
      <c r="B175" s="36"/>
      <c r="C175" s="214" t="s">
        <v>238</v>
      </c>
      <c r="D175" s="214" t="s">
        <v>142</v>
      </c>
      <c r="E175" s="215" t="s">
        <v>239</v>
      </c>
      <c r="F175" s="216" t="s">
        <v>240</v>
      </c>
      <c r="G175" s="217" t="s">
        <v>205</v>
      </c>
      <c r="H175" s="218">
        <v>703.79399999999998</v>
      </c>
      <c r="I175" s="219"/>
      <c r="J175" s="220">
        <f>ROUND(I175*H175,2)</f>
        <v>0</v>
      </c>
      <c r="K175" s="221"/>
      <c r="L175" s="41"/>
      <c r="M175" s="222" t="s">
        <v>1</v>
      </c>
      <c r="N175" s="223" t="s">
        <v>38</v>
      </c>
      <c r="O175" s="88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6" t="s">
        <v>146</v>
      </c>
      <c r="AT175" s="226" t="s">
        <v>142</v>
      </c>
      <c r="AU175" s="226" t="s">
        <v>83</v>
      </c>
      <c r="AY175" s="14" t="s">
        <v>140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4" t="s">
        <v>81</v>
      </c>
      <c r="BK175" s="227">
        <f>ROUND(I175*H175,2)</f>
        <v>0</v>
      </c>
      <c r="BL175" s="14" t="s">
        <v>146</v>
      </c>
      <c r="BM175" s="226" t="s">
        <v>241</v>
      </c>
    </row>
    <row r="176" s="2" customFormat="1" ht="33" customHeight="1">
      <c r="A176" s="35"/>
      <c r="B176" s="36"/>
      <c r="C176" s="214" t="s">
        <v>242</v>
      </c>
      <c r="D176" s="214" t="s">
        <v>142</v>
      </c>
      <c r="E176" s="215" t="s">
        <v>243</v>
      </c>
      <c r="F176" s="216" t="s">
        <v>244</v>
      </c>
      <c r="G176" s="217" t="s">
        <v>205</v>
      </c>
      <c r="H176" s="218">
        <v>27.068999999999999</v>
      </c>
      <c r="I176" s="219"/>
      <c r="J176" s="220">
        <f>ROUND(I176*H176,2)</f>
        <v>0</v>
      </c>
      <c r="K176" s="221"/>
      <c r="L176" s="41"/>
      <c r="M176" s="222" t="s">
        <v>1</v>
      </c>
      <c r="N176" s="223" t="s">
        <v>38</v>
      </c>
      <c r="O176" s="88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6" t="s">
        <v>146</v>
      </c>
      <c r="AT176" s="226" t="s">
        <v>142</v>
      </c>
      <c r="AU176" s="226" t="s">
        <v>83</v>
      </c>
      <c r="AY176" s="14" t="s">
        <v>140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14" t="s">
        <v>81</v>
      </c>
      <c r="BK176" s="227">
        <f>ROUND(I176*H176,2)</f>
        <v>0</v>
      </c>
      <c r="BL176" s="14" t="s">
        <v>146</v>
      </c>
      <c r="BM176" s="226" t="s">
        <v>245</v>
      </c>
    </row>
    <row r="177" s="2" customFormat="1" ht="33" customHeight="1">
      <c r="A177" s="35"/>
      <c r="B177" s="36"/>
      <c r="C177" s="214" t="s">
        <v>246</v>
      </c>
      <c r="D177" s="214" t="s">
        <v>142</v>
      </c>
      <c r="E177" s="215" t="s">
        <v>247</v>
      </c>
      <c r="F177" s="216" t="s">
        <v>248</v>
      </c>
      <c r="G177" s="217" t="s">
        <v>205</v>
      </c>
      <c r="H177" s="218">
        <v>27.068999999999999</v>
      </c>
      <c r="I177" s="219"/>
      <c r="J177" s="220">
        <f>ROUND(I177*H177,2)</f>
        <v>0</v>
      </c>
      <c r="K177" s="221"/>
      <c r="L177" s="41"/>
      <c r="M177" s="222" t="s">
        <v>1</v>
      </c>
      <c r="N177" s="223" t="s">
        <v>38</v>
      </c>
      <c r="O177" s="88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6" t="s">
        <v>146</v>
      </c>
      <c r="AT177" s="226" t="s">
        <v>142</v>
      </c>
      <c r="AU177" s="226" t="s">
        <v>83</v>
      </c>
      <c r="AY177" s="14" t="s">
        <v>140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4" t="s">
        <v>81</v>
      </c>
      <c r="BK177" s="227">
        <f>ROUND(I177*H177,2)</f>
        <v>0</v>
      </c>
      <c r="BL177" s="14" t="s">
        <v>146</v>
      </c>
      <c r="BM177" s="226" t="s">
        <v>249</v>
      </c>
    </row>
    <row r="178" s="12" customFormat="1" ht="22.8" customHeight="1">
      <c r="A178" s="12"/>
      <c r="B178" s="200"/>
      <c r="C178" s="201"/>
      <c r="D178" s="202" t="s">
        <v>72</v>
      </c>
      <c r="E178" s="228" t="s">
        <v>250</v>
      </c>
      <c r="F178" s="228" t="s">
        <v>251</v>
      </c>
      <c r="G178" s="201"/>
      <c r="H178" s="201"/>
      <c r="I178" s="204"/>
      <c r="J178" s="229">
        <f>BK178</f>
        <v>0</v>
      </c>
      <c r="K178" s="201"/>
      <c r="L178" s="206"/>
      <c r="M178" s="207"/>
      <c r="N178" s="208"/>
      <c r="O178" s="208"/>
      <c r="P178" s="209">
        <f>SUM(P179:P180)</f>
        <v>0</v>
      </c>
      <c r="Q178" s="208"/>
      <c r="R178" s="209">
        <f>SUM(R179:R180)</f>
        <v>0</v>
      </c>
      <c r="S178" s="208"/>
      <c r="T178" s="210">
        <f>SUM(T179:T180)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1" t="s">
        <v>81</v>
      </c>
      <c r="AT178" s="212" t="s">
        <v>72</v>
      </c>
      <c r="AU178" s="212" t="s">
        <v>81</v>
      </c>
      <c r="AY178" s="211" t="s">
        <v>140</v>
      </c>
      <c r="BK178" s="213">
        <f>SUM(BK179:BK180)</f>
        <v>0</v>
      </c>
    </row>
    <row r="179" s="2" customFormat="1" ht="24.15" customHeight="1">
      <c r="A179" s="35"/>
      <c r="B179" s="36"/>
      <c r="C179" s="214" t="s">
        <v>252</v>
      </c>
      <c r="D179" s="214" t="s">
        <v>142</v>
      </c>
      <c r="E179" s="215" t="s">
        <v>253</v>
      </c>
      <c r="F179" s="216" t="s">
        <v>254</v>
      </c>
      <c r="G179" s="217" t="s">
        <v>205</v>
      </c>
      <c r="H179" s="218">
        <v>32.655999999999999</v>
      </c>
      <c r="I179" s="219"/>
      <c r="J179" s="220">
        <f>ROUND(I179*H179,2)</f>
        <v>0</v>
      </c>
      <c r="K179" s="221"/>
      <c r="L179" s="41"/>
      <c r="M179" s="222" t="s">
        <v>1</v>
      </c>
      <c r="N179" s="223" t="s">
        <v>38</v>
      </c>
      <c r="O179" s="88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6" t="s">
        <v>146</v>
      </c>
      <c r="AT179" s="226" t="s">
        <v>142</v>
      </c>
      <c r="AU179" s="226" t="s">
        <v>83</v>
      </c>
      <c r="AY179" s="14" t="s">
        <v>140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4" t="s">
        <v>81</v>
      </c>
      <c r="BK179" s="227">
        <f>ROUND(I179*H179,2)</f>
        <v>0</v>
      </c>
      <c r="BL179" s="14" t="s">
        <v>146</v>
      </c>
      <c r="BM179" s="226" t="s">
        <v>255</v>
      </c>
    </row>
    <row r="180" s="2" customFormat="1" ht="24.15" customHeight="1">
      <c r="A180" s="35"/>
      <c r="B180" s="36"/>
      <c r="C180" s="214" t="s">
        <v>256</v>
      </c>
      <c r="D180" s="214" t="s">
        <v>142</v>
      </c>
      <c r="E180" s="215" t="s">
        <v>257</v>
      </c>
      <c r="F180" s="216" t="s">
        <v>258</v>
      </c>
      <c r="G180" s="217" t="s">
        <v>205</v>
      </c>
      <c r="H180" s="218">
        <v>32.655999999999999</v>
      </c>
      <c r="I180" s="219"/>
      <c r="J180" s="220">
        <f>ROUND(I180*H180,2)</f>
        <v>0</v>
      </c>
      <c r="K180" s="221"/>
      <c r="L180" s="41"/>
      <c r="M180" s="222" t="s">
        <v>1</v>
      </c>
      <c r="N180" s="223" t="s">
        <v>38</v>
      </c>
      <c r="O180" s="88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6" t="s">
        <v>146</v>
      </c>
      <c r="AT180" s="226" t="s">
        <v>142</v>
      </c>
      <c r="AU180" s="226" t="s">
        <v>83</v>
      </c>
      <c r="AY180" s="14" t="s">
        <v>140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4" t="s">
        <v>81</v>
      </c>
      <c r="BK180" s="227">
        <f>ROUND(I180*H180,2)</f>
        <v>0</v>
      </c>
      <c r="BL180" s="14" t="s">
        <v>146</v>
      </c>
      <c r="BM180" s="226" t="s">
        <v>259</v>
      </c>
    </row>
    <row r="181" s="12" customFormat="1" ht="25.92" customHeight="1">
      <c r="A181" s="12"/>
      <c r="B181" s="200"/>
      <c r="C181" s="201"/>
      <c r="D181" s="202" t="s">
        <v>72</v>
      </c>
      <c r="E181" s="203" t="s">
        <v>260</v>
      </c>
      <c r="F181" s="203" t="s">
        <v>261</v>
      </c>
      <c r="G181" s="201"/>
      <c r="H181" s="201"/>
      <c r="I181" s="204"/>
      <c r="J181" s="205">
        <f>BK181</f>
        <v>0</v>
      </c>
      <c r="K181" s="201"/>
      <c r="L181" s="206"/>
      <c r="M181" s="207"/>
      <c r="N181" s="208"/>
      <c r="O181" s="208"/>
      <c r="P181" s="209">
        <f>P182+P187+P194+P202+P218+P236+P243+P266+P268+P283+P296+P301+P308+P318</f>
        <v>0</v>
      </c>
      <c r="Q181" s="208"/>
      <c r="R181" s="209">
        <f>R182+R187+R194+R202+R218+R236+R243+R266+R268+R283+R296+R301+R308+R318</f>
        <v>3.9927705000000002</v>
      </c>
      <c r="S181" s="208"/>
      <c r="T181" s="210">
        <f>T182+T187+T194+T202+T218+T236+T243+T266+T268+T283+T296+T301+T308+T318</f>
        <v>0.6206183999999999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1" t="s">
        <v>83</v>
      </c>
      <c r="AT181" s="212" t="s">
        <v>72</v>
      </c>
      <c r="AU181" s="212" t="s">
        <v>73</v>
      </c>
      <c r="AY181" s="211" t="s">
        <v>140</v>
      </c>
      <c r="BK181" s="213">
        <f>BK182+BK187+BK194+BK202+BK218+BK236+BK243+BK266+BK268+BK283+BK296+BK301+BK308+BK318</f>
        <v>0</v>
      </c>
    </row>
    <row r="182" s="12" customFormat="1" ht="22.8" customHeight="1">
      <c r="A182" s="12"/>
      <c r="B182" s="200"/>
      <c r="C182" s="201"/>
      <c r="D182" s="202" t="s">
        <v>72</v>
      </c>
      <c r="E182" s="228" t="s">
        <v>262</v>
      </c>
      <c r="F182" s="228" t="s">
        <v>263</v>
      </c>
      <c r="G182" s="201"/>
      <c r="H182" s="201"/>
      <c r="I182" s="204"/>
      <c r="J182" s="229">
        <f>BK182</f>
        <v>0</v>
      </c>
      <c r="K182" s="201"/>
      <c r="L182" s="206"/>
      <c r="M182" s="207"/>
      <c r="N182" s="208"/>
      <c r="O182" s="208"/>
      <c r="P182" s="209">
        <f>SUM(P183:P186)</f>
        <v>0</v>
      </c>
      <c r="Q182" s="208"/>
      <c r="R182" s="209">
        <f>SUM(R183:R186)</f>
        <v>0.0059967999999999992</v>
      </c>
      <c r="S182" s="208"/>
      <c r="T182" s="210">
        <f>SUM(T183:T186)</f>
        <v>0.11260000000000001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1" t="s">
        <v>83</v>
      </c>
      <c r="AT182" s="212" t="s">
        <v>72</v>
      </c>
      <c r="AU182" s="212" t="s">
        <v>81</v>
      </c>
      <c r="AY182" s="211" t="s">
        <v>140</v>
      </c>
      <c r="BK182" s="213">
        <f>SUM(BK183:BK186)</f>
        <v>0</v>
      </c>
    </row>
    <row r="183" s="2" customFormat="1" ht="33" customHeight="1">
      <c r="A183" s="35"/>
      <c r="B183" s="36"/>
      <c r="C183" s="214" t="s">
        <v>264</v>
      </c>
      <c r="D183" s="214" t="s">
        <v>142</v>
      </c>
      <c r="E183" s="215" t="s">
        <v>265</v>
      </c>
      <c r="F183" s="216" t="s">
        <v>266</v>
      </c>
      <c r="G183" s="217" t="s">
        <v>160</v>
      </c>
      <c r="H183" s="218">
        <v>63</v>
      </c>
      <c r="I183" s="219"/>
      <c r="J183" s="220">
        <f>ROUND(I183*H183,2)</f>
        <v>0</v>
      </c>
      <c r="K183" s="221"/>
      <c r="L183" s="41"/>
      <c r="M183" s="222" t="s">
        <v>1</v>
      </c>
      <c r="N183" s="223" t="s">
        <v>38</v>
      </c>
      <c r="O183" s="88"/>
      <c r="P183" s="224">
        <f>O183*H183</f>
        <v>0</v>
      </c>
      <c r="Q183" s="224">
        <v>0</v>
      </c>
      <c r="R183" s="224">
        <f>Q183*H183</f>
        <v>0</v>
      </c>
      <c r="S183" s="224">
        <v>0.0016999999999999999</v>
      </c>
      <c r="T183" s="225">
        <f>S183*H183</f>
        <v>0.1071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6" t="s">
        <v>252</v>
      </c>
      <c r="AT183" s="226" t="s">
        <v>142</v>
      </c>
      <c r="AU183" s="226" t="s">
        <v>83</v>
      </c>
      <c r="AY183" s="14" t="s">
        <v>140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14" t="s">
        <v>81</v>
      </c>
      <c r="BK183" s="227">
        <f>ROUND(I183*H183,2)</f>
        <v>0</v>
      </c>
      <c r="BL183" s="14" t="s">
        <v>252</v>
      </c>
      <c r="BM183" s="226" t="s">
        <v>267</v>
      </c>
    </row>
    <row r="184" s="2" customFormat="1" ht="24.15" customHeight="1">
      <c r="A184" s="35"/>
      <c r="B184" s="36"/>
      <c r="C184" s="214" t="s">
        <v>268</v>
      </c>
      <c r="D184" s="214" t="s">
        <v>142</v>
      </c>
      <c r="E184" s="215" t="s">
        <v>269</v>
      </c>
      <c r="F184" s="216" t="s">
        <v>270</v>
      </c>
      <c r="G184" s="217" t="s">
        <v>160</v>
      </c>
      <c r="H184" s="218">
        <v>1</v>
      </c>
      <c r="I184" s="219"/>
      <c r="J184" s="220">
        <f>ROUND(I184*H184,2)</f>
        <v>0</v>
      </c>
      <c r="K184" s="221"/>
      <c r="L184" s="41"/>
      <c r="M184" s="222" t="s">
        <v>1</v>
      </c>
      <c r="N184" s="223" t="s">
        <v>38</v>
      </c>
      <c r="O184" s="88"/>
      <c r="P184" s="224">
        <f>O184*H184</f>
        <v>0</v>
      </c>
      <c r="Q184" s="224">
        <v>0.00040000000000000002</v>
      </c>
      <c r="R184" s="224">
        <f>Q184*H184</f>
        <v>0.00040000000000000002</v>
      </c>
      <c r="S184" s="224">
        <v>0</v>
      </c>
      <c r="T184" s="22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6" t="s">
        <v>252</v>
      </c>
      <c r="AT184" s="226" t="s">
        <v>142</v>
      </c>
      <c r="AU184" s="226" t="s">
        <v>83</v>
      </c>
      <c r="AY184" s="14" t="s">
        <v>140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4" t="s">
        <v>81</v>
      </c>
      <c r="BK184" s="227">
        <f>ROUND(I184*H184,2)</f>
        <v>0</v>
      </c>
      <c r="BL184" s="14" t="s">
        <v>252</v>
      </c>
      <c r="BM184" s="226" t="s">
        <v>271</v>
      </c>
    </row>
    <row r="185" s="2" customFormat="1" ht="37.8" customHeight="1">
      <c r="A185" s="35"/>
      <c r="B185" s="36"/>
      <c r="C185" s="230" t="s">
        <v>272</v>
      </c>
      <c r="D185" s="230" t="s">
        <v>273</v>
      </c>
      <c r="E185" s="231" t="s">
        <v>274</v>
      </c>
      <c r="F185" s="232" t="s">
        <v>275</v>
      </c>
      <c r="G185" s="233" t="s">
        <v>160</v>
      </c>
      <c r="H185" s="234">
        <v>1.1659999999999999</v>
      </c>
      <c r="I185" s="235"/>
      <c r="J185" s="236">
        <f>ROUND(I185*H185,2)</f>
        <v>0</v>
      </c>
      <c r="K185" s="237"/>
      <c r="L185" s="238"/>
      <c r="M185" s="239" t="s">
        <v>1</v>
      </c>
      <c r="N185" s="240" t="s">
        <v>38</v>
      </c>
      <c r="O185" s="88"/>
      <c r="P185" s="224">
        <f>O185*H185</f>
        <v>0</v>
      </c>
      <c r="Q185" s="224">
        <v>0.0047999999999999996</v>
      </c>
      <c r="R185" s="224">
        <f>Q185*H185</f>
        <v>0.005596799999999999</v>
      </c>
      <c r="S185" s="224">
        <v>0</v>
      </c>
      <c r="T185" s="22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6" t="s">
        <v>276</v>
      </c>
      <c r="AT185" s="226" t="s">
        <v>273</v>
      </c>
      <c r="AU185" s="226" t="s">
        <v>83</v>
      </c>
      <c r="AY185" s="14" t="s">
        <v>140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4" t="s">
        <v>81</v>
      </c>
      <c r="BK185" s="227">
        <f>ROUND(I185*H185,2)</f>
        <v>0</v>
      </c>
      <c r="BL185" s="14" t="s">
        <v>252</v>
      </c>
      <c r="BM185" s="226" t="s">
        <v>277</v>
      </c>
    </row>
    <row r="186" s="2" customFormat="1" ht="33" customHeight="1">
      <c r="A186" s="35"/>
      <c r="B186" s="36"/>
      <c r="C186" s="214" t="s">
        <v>278</v>
      </c>
      <c r="D186" s="214" t="s">
        <v>142</v>
      </c>
      <c r="E186" s="215" t="s">
        <v>279</v>
      </c>
      <c r="F186" s="216" t="s">
        <v>280</v>
      </c>
      <c r="G186" s="217" t="s">
        <v>160</v>
      </c>
      <c r="H186" s="218">
        <v>1</v>
      </c>
      <c r="I186" s="219"/>
      <c r="J186" s="220">
        <f>ROUND(I186*H186,2)</f>
        <v>0</v>
      </c>
      <c r="K186" s="221"/>
      <c r="L186" s="41"/>
      <c r="M186" s="222" t="s">
        <v>1</v>
      </c>
      <c r="N186" s="223" t="s">
        <v>38</v>
      </c>
      <c r="O186" s="88"/>
      <c r="P186" s="224">
        <f>O186*H186</f>
        <v>0</v>
      </c>
      <c r="Q186" s="224">
        <v>0</v>
      </c>
      <c r="R186" s="224">
        <f>Q186*H186</f>
        <v>0</v>
      </c>
      <c r="S186" s="224">
        <v>0.0054999999999999997</v>
      </c>
      <c r="T186" s="225">
        <f>S186*H186</f>
        <v>0.0054999999999999997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6" t="s">
        <v>252</v>
      </c>
      <c r="AT186" s="226" t="s">
        <v>142</v>
      </c>
      <c r="AU186" s="226" t="s">
        <v>83</v>
      </c>
      <c r="AY186" s="14" t="s">
        <v>140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14" t="s">
        <v>81</v>
      </c>
      <c r="BK186" s="227">
        <f>ROUND(I186*H186,2)</f>
        <v>0</v>
      </c>
      <c r="BL186" s="14" t="s">
        <v>252</v>
      </c>
      <c r="BM186" s="226" t="s">
        <v>281</v>
      </c>
    </row>
    <row r="187" s="12" customFormat="1" ht="22.8" customHeight="1">
      <c r="A187" s="12"/>
      <c r="B187" s="200"/>
      <c r="C187" s="201"/>
      <c r="D187" s="202" t="s">
        <v>72</v>
      </c>
      <c r="E187" s="228" t="s">
        <v>282</v>
      </c>
      <c r="F187" s="228" t="s">
        <v>283</v>
      </c>
      <c r="G187" s="201"/>
      <c r="H187" s="201"/>
      <c r="I187" s="204"/>
      <c r="J187" s="229">
        <f>BK187</f>
        <v>0</v>
      </c>
      <c r="K187" s="201"/>
      <c r="L187" s="206"/>
      <c r="M187" s="207"/>
      <c r="N187" s="208"/>
      <c r="O187" s="208"/>
      <c r="P187" s="209">
        <f>SUM(P188:P193)</f>
        <v>0</v>
      </c>
      <c r="Q187" s="208"/>
      <c r="R187" s="209">
        <f>SUM(R188:R193)</f>
        <v>0.041079999999999998</v>
      </c>
      <c r="S187" s="208"/>
      <c r="T187" s="210">
        <f>SUM(T188:T193)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1" t="s">
        <v>83</v>
      </c>
      <c r="AT187" s="212" t="s">
        <v>72</v>
      </c>
      <c r="AU187" s="212" t="s">
        <v>81</v>
      </c>
      <c r="AY187" s="211" t="s">
        <v>140</v>
      </c>
      <c r="BK187" s="213">
        <f>SUM(BK188:BK193)</f>
        <v>0</v>
      </c>
    </row>
    <row r="188" s="2" customFormat="1" ht="21.75" customHeight="1">
      <c r="A188" s="35"/>
      <c r="B188" s="36"/>
      <c r="C188" s="214" t="s">
        <v>284</v>
      </c>
      <c r="D188" s="214" t="s">
        <v>142</v>
      </c>
      <c r="E188" s="215" t="s">
        <v>285</v>
      </c>
      <c r="F188" s="216" t="s">
        <v>286</v>
      </c>
      <c r="G188" s="217" t="s">
        <v>210</v>
      </c>
      <c r="H188" s="218">
        <v>17.5</v>
      </c>
      <c r="I188" s="219"/>
      <c r="J188" s="220">
        <f>ROUND(I188*H188,2)</f>
        <v>0</v>
      </c>
      <c r="K188" s="221"/>
      <c r="L188" s="41"/>
      <c r="M188" s="222" t="s">
        <v>1</v>
      </c>
      <c r="N188" s="223" t="s">
        <v>38</v>
      </c>
      <c r="O188" s="88"/>
      <c r="P188" s="224">
        <f>O188*H188</f>
        <v>0</v>
      </c>
      <c r="Q188" s="224">
        <v>0.0014400000000000001</v>
      </c>
      <c r="R188" s="224">
        <f>Q188*H188</f>
        <v>0.0252</v>
      </c>
      <c r="S188" s="224">
        <v>0</v>
      </c>
      <c r="T188" s="22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6" t="s">
        <v>252</v>
      </c>
      <c r="AT188" s="226" t="s">
        <v>142</v>
      </c>
      <c r="AU188" s="226" t="s">
        <v>83</v>
      </c>
      <c r="AY188" s="14" t="s">
        <v>140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4" t="s">
        <v>81</v>
      </c>
      <c r="BK188" s="227">
        <f>ROUND(I188*H188,2)</f>
        <v>0</v>
      </c>
      <c r="BL188" s="14" t="s">
        <v>252</v>
      </c>
      <c r="BM188" s="226" t="s">
        <v>287</v>
      </c>
    </row>
    <row r="189" s="2" customFormat="1" ht="16.5" customHeight="1">
      <c r="A189" s="35"/>
      <c r="B189" s="36"/>
      <c r="C189" s="214" t="s">
        <v>288</v>
      </c>
      <c r="D189" s="214" t="s">
        <v>142</v>
      </c>
      <c r="E189" s="215" t="s">
        <v>289</v>
      </c>
      <c r="F189" s="216" t="s">
        <v>290</v>
      </c>
      <c r="G189" s="217" t="s">
        <v>210</v>
      </c>
      <c r="H189" s="218">
        <v>21</v>
      </c>
      <c r="I189" s="219"/>
      <c r="J189" s="220">
        <f>ROUND(I189*H189,2)</f>
        <v>0</v>
      </c>
      <c r="K189" s="221"/>
      <c r="L189" s="41"/>
      <c r="M189" s="222" t="s">
        <v>1</v>
      </c>
      <c r="N189" s="223" t="s">
        <v>38</v>
      </c>
      <c r="O189" s="88"/>
      <c r="P189" s="224">
        <f>O189*H189</f>
        <v>0</v>
      </c>
      <c r="Q189" s="224">
        <v>0.00073999999999999999</v>
      </c>
      <c r="R189" s="224">
        <f>Q189*H189</f>
        <v>0.01554</v>
      </c>
      <c r="S189" s="224">
        <v>0</v>
      </c>
      <c r="T189" s="22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6" t="s">
        <v>252</v>
      </c>
      <c r="AT189" s="226" t="s">
        <v>142</v>
      </c>
      <c r="AU189" s="226" t="s">
        <v>83</v>
      </c>
      <c r="AY189" s="14" t="s">
        <v>140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14" t="s">
        <v>81</v>
      </c>
      <c r="BK189" s="227">
        <f>ROUND(I189*H189,2)</f>
        <v>0</v>
      </c>
      <c r="BL189" s="14" t="s">
        <v>252</v>
      </c>
      <c r="BM189" s="226" t="s">
        <v>291</v>
      </c>
    </row>
    <row r="190" s="2" customFormat="1" ht="16.5" customHeight="1">
      <c r="A190" s="35"/>
      <c r="B190" s="36"/>
      <c r="C190" s="214" t="s">
        <v>292</v>
      </c>
      <c r="D190" s="214" t="s">
        <v>142</v>
      </c>
      <c r="E190" s="215" t="s">
        <v>293</v>
      </c>
      <c r="F190" s="216" t="s">
        <v>294</v>
      </c>
      <c r="G190" s="217" t="s">
        <v>295</v>
      </c>
      <c r="H190" s="218">
        <v>8</v>
      </c>
      <c r="I190" s="219"/>
      <c r="J190" s="220">
        <f>ROUND(I190*H190,2)</f>
        <v>0</v>
      </c>
      <c r="K190" s="221"/>
      <c r="L190" s="41"/>
      <c r="M190" s="222" t="s">
        <v>1</v>
      </c>
      <c r="N190" s="223" t="s">
        <v>38</v>
      </c>
      <c r="O190" s="88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6" t="s">
        <v>252</v>
      </c>
      <c r="AT190" s="226" t="s">
        <v>142</v>
      </c>
      <c r="AU190" s="226" t="s">
        <v>83</v>
      </c>
      <c r="AY190" s="14" t="s">
        <v>140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14" t="s">
        <v>81</v>
      </c>
      <c r="BK190" s="227">
        <f>ROUND(I190*H190,2)</f>
        <v>0</v>
      </c>
      <c r="BL190" s="14" t="s">
        <v>252</v>
      </c>
      <c r="BM190" s="226" t="s">
        <v>296</v>
      </c>
    </row>
    <row r="191" s="2" customFormat="1" ht="24.15" customHeight="1">
      <c r="A191" s="35"/>
      <c r="B191" s="36"/>
      <c r="C191" s="214" t="s">
        <v>297</v>
      </c>
      <c r="D191" s="214" t="s">
        <v>142</v>
      </c>
      <c r="E191" s="215" t="s">
        <v>298</v>
      </c>
      <c r="F191" s="216" t="s">
        <v>299</v>
      </c>
      <c r="G191" s="217" t="s">
        <v>295</v>
      </c>
      <c r="H191" s="218">
        <v>1</v>
      </c>
      <c r="I191" s="219"/>
      <c r="J191" s="220">
        <f>ROUND(I191*H191,2)</f>
        <v>0</v>
      </c>
      <c r="K191" s="221"/>
      <c r="L191" s="41"/>
      <c r="M191" s="222" t="s">
        <v>1</v>
      </c>
      <c r="N191" s="223" t="s">
        <v>38</v>
      </c>
      <c r="O191" s="88"/>
      <c r="P191" s="224">
        <f>O191*H191</f>
        <v>0</v>
      </c>
      <c r="Q191" s="224">
        <v>6.0000000000000002E-05</v>
      </c>
      <c r="R191" s="224">
        <f>Q191*H191</f>
        <v>6.0000000000000002E-05</v>
      </c>
      <c r="S191" s="224">
        <v>0</v>
      </c>
      <c r="T191" s="22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6" t="s">
        <v>252</v>
      </c>
      <c r="AT191" s="226" t="s">
        <v>142</v>
      </c>
      <c r="AU191" s="226" t="s">
        <v>83</v>
      </c>
      <c r="AY191" s="14" t="s">
        <v>140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14" t="s">
        <v>81</v>
      </c>
      <c r="BK191" s="227">
        <f>ROUND(I191*H191,2)</f>
        <v>0</v>
      </c>
      <c r="BL191" s="14" t="s">
        <v>252</v>
      </c>
      <c r="BM191" s="226" t="s">
        <v>300</v>
      </c>
    </row>
    <row r="192" s="2" customFormat="1" ht="24.15" customHeight="1">
      <c r="A192" s="35"/>
      <c r="B192" s="36"/>
      <c r="C192" s="230" t="s">
        <v>301</v>
      </c>
      <c r="D192" s="230" t="s">
        <v>273</v>
      </c>
      <c r="E192" s="231" t="s">
        <v>302</v>
      </c>
      <c r="F192" s="232" t="s">
        <v>303</v>
      </c>
      <c r="G192" s="233" t="s">
        <v>295</v>
      </c>
      <c r="H192" s="234">
        <v>1</v>
      </c>
      <c r="I192" s="235"/>
      <c r="J192" s="236">
        <f>ROUND(I192*H192,2)</f>
        <v>0</v>
      </c>
      <c r="K192" s="237"/>
      <c r="L192" s="238"/>
      <c r="M192" s="239" t="s">
        <v>1</v>
      </c>
      <c r="N192" s="240" t="s">
        <v>38</v>
      </c>
      <c r="O192" s="88"/>
      <c r="P192" s="224">
        <f>O192*H192</f>
        <v>0</v>
      </c>
      <c r="Q192" s="224">
        <v>0.00027999999999999998</v>
      </c>
      <c r="R192" s="224">
        <f>Q192*H192</f>
        <v>0.00027999999999999998</v>
      </c>
      <c r="S192" s="224">
        <v>0</v>
      </c>
      <c r="T192" s="225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6" t="s">
        <v>276</v>
      </c>
      <c r="AT192" s="226" t="s">
        <v>273</v>
      </c>
      <c r="AU192" s="226" t="s">
        <v>83</v>
      </c>
      <c r="AY192" s="14" t="s">
        <v>140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14" t="s">
        <v>81</v>
      </c>
      <c r="BK192" s="227">
        <f>ROUND(I192*H192,2)</f>
        <v>0</v>
      </c>
      <c r="BL192" s="14" t="s">
        <v>252</v>
      </c>
      <c r="BM192" s="226" t="s">
        <v>304</v>
      </c>
    </row>
    <row r="193" s="2" customFormat="1" ht="21.75" customHeight="1">
      <c r="A193" s="35"/>
      <c r="B193" s="36"/>
      <c r="C193" s="214" t="s">
        <v>305</v>
      </c>
      <c r="D193" s="214" t="s">
        <v>142</v>
      </c>
      <c r="E193" s="215" t="s">
        <v>306</v>
      </c>
      <c r="F193" s="216" t="s">
        <v>307</v>
      </c>
      <c r="G193" s="217" t="s">
        <v>210</v>
      </c>
      <c r="H193" s="218">
        <v>21</v>
      </c>
      <c r="I193" s="219"/>
      <c r="J193" s="220">
        <f>ROUND(I193*H193,2)</f>
        <v>0</v>
      </c>
      <c r="K193" s="221"/>
      <c r="L193" s="41"/>
      <c r="M193" s="222" t="s">
        <v>1</v>
      </c>
      <c r="N193" s="223" t="s">
        <v>38</v>
      </c>
      <c r="O193" s="88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6" t="s">
        <v>252</v>
      </c>
      <c r="AT193" s="226" t="s">
        <v>142</v>
      </c>
      <c r="AU193" s="226" t="s">
        <v>83</v>
      </c>
      <c r="AY193" s="14" t="s">
        <v>140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14" t="s">
        <v>81</v>
      </c>
      <c r="BK193" s="227">
        <f>ROUND(I193*H193,2)</f>
        <v>0</v>
      </c>
      <c r="BL193" s="14" t="s">
        <v>252</v>
      </c>
      <c r="BM193" s="226" t="s">
        <v>308</v>
      </c>
    </row>
    <row r="194" s="12" customFormat="1" ht="22.8" customHeight="1">
      <c r="A194" s="12"/>
      <c r="B194" s="200"/>
      <c r="C194" s="201"/>
      <c r="D194" s="202" t="s">
        <v>72</v>
      </c>
      <c r="E194" s="228" t="s">
        <v>309</v>
      </c>
      <c r="F194" s="228" t="s">
        <v>310</v>
      </c>
      <c r="G194" s="201"/>
      <c r="H194" s="201"/>
      <c r="I194" s="204"/>
      <c r="J194" s="229">
        <f>BK194</f>
        <v>0</v>
      </c>
      <c r="K194" s="201"/>
      <c r="L194" s="206"/>
      <c r="M194" s="207"/>
      <c r="N194" s="208"/>
      <c r="O194" s="208"/>
      <c r="P194" s="209">
        <f>SUM(P195:P201)</f>
        <v>0</v>
      </c>
      <c r="Q194" s="208"/>
      <c r="R194" s="209">
        <f>SUM(R195:R201)</f>
        <v>0.01908</v>
      </c>
      <c r="S194" s="208"/>
      <c r="T194" s="210">
        <f>SUM(T195:T201)</f>
        <v>0.01302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1" t="s">
        <v>83</v>
      </c>
      <c r="AT194" s="212" t="s">
        <v>72</v>
      </c>
      <c r="AU194" s="212" t="s">
        <v>81</v>
      </c>
      <c r="AY194" s="211" t="s">
        <v>140</v>
      </c>
      <c r="BK194" s="213">
        <f>SUM(BK195:BK201)</f>
        <v>0</v>
      </c>
    </row>
    <row r="195" s="2" customFormat="1" ht="16.5" customHeight="1">
      <c r="A195" s="35"/>
      <c r="B195" s="36"/>
      <c r="C195" s="214" t="s">
        <v>311</v>
      </c>
      <c r="D195" s="214" t="s">
        <v>142</v>
      </c>
      <c r="E195" s="215" t="s">
        <v>312</v>
      </c>
      <c r="F195" s="216" t="s">
        <v>313</v>
      </c>
      <c r="G195" s="217" t="s">
        <v>210</v>
      </c>
      <c r="H195" s="218">
        <v>12</v>
      </c>
      <c r="I195" s="219"/>
      <c r="J195" s="220">
        <f>ROUND(I195*H195,2)</f>
        <v>0</v>
      </c>
      <c r="K195" s="221"/>
      <c r="L195" s="41"/>
      <c r="M195" s="222" t="s">
        <v>1</v>
      </c>
      <c r="N195" s="223" t="s">
        <v>38</v>
      </c>
      <c r="O195" s="88"/>
      <c r="P195" s="224">
        <f>O195*H195</f>
        <v>0</v>
      </c>
      <c r="Q195" s="224">
        <v>0</v>
      </c>
      <c r="R195" s="224">
        <f>Q195*H195</f>
        <v>0</v>
      </c>
      <c r="S195" s="224">
        <v>0.00027999999999999998</v>
      </c>
      <c r="T195" s="225">
        <f>S195*H195</f>
        <v>0.0033599999999999997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6" t="s">
        <v>252</v>
      </c>
      <c r="AT195" s="226" t="s">
        <v>142</v>
      </c>
      <c r="AU195" s="226" t="s">
        <v>83</v>
      </c>
      <c r="AY195" s="14" t="s">
        <v>140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14" t="s">
        <v>81</v>
      </c>
      <c r="BK195" s="227">
        <f>ROUND(I195*H195,2)</f>
        <v>0</v>
      </c>
      <c r="BL195" s="14" t="s">
        <v>252</v>
      </c>
      <c r="BM195" s="226" t="s">
        <v>314</v>
      </c>
    </row>
    <row r="196" s="2" customFormat="1" ht="24.15" customHeight="1">
      <c r="A196" s="35"/>
      <c r="B196" s="36"/>
      <c r="C196" s="214" t="s">
        <v>315</v>
      </c>
      <c r="D196" s="214" t="s">
        <v>142</v>
      </c>
      <c r="E196" s="215" t="s">
        <v>316</v>
      </c>
      <c r="F196" s="216" t="s">
        <v>317</v>
      </c>
      <c r="G196" s="217" t="s">
        <v>210</v>
      </c>
      <c r="H196" s="218">
        <v>12</v>
      </c>
      <c r="I196" s="219"/>
      <c r="J196" s="220">
        <f>ROUND(I196*H196,2)</f>
        <v>0</v>
      </c>
      <c r="K196" s="221"/>
      <c r="L196" s="41"/>
      <c r="M196" s="222" t="s">
        <v>1</v>
      </c>
      <c r="N196" s="223" t="s">
        <v>38</v>
      </c>
      <c r="O196" s="88"/>
      <c r="P196" s="224">
        <f>O196*H196</f>
        <v>0</v>
      </c>
      <c r="Q196" s="224">
        <v>0.0011900000000000001</v>
      </c>
      <c r="R196" s="224">
        <f>Q196*H196</f>
        <v>0.014280000000000001</v>
      </c>
      <c r="S196" s="224">
        <v>0</v>
      </c>
      <c r="T196" s="22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6" t="s">
        <v>252</v>
      </c>
      <c r="AT196" s="226" t="s">
        <v>142</v>
      </c>
      <c r="AU196" s="226" t="s">
        <v>83</v>
      </c>
      <c r="AY196" s="14" t="s">
        <v>140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14" t="s">
        <v>81</v>
      </c>
      <c r="BK196" s="227">
        <f>ROUND(I196*H196,2)</f>
        <v>0</v>
      </c>
      <c r="BL196" s="14" t="s">
        <v>252</v>
      </c>
      <c r="BM196" s="226" t="s">
        <v>318</v>
      </c>
    </row>
    <row r="197" s="2" customFormat="1" ht="24.15" customHeight="1">
      <c r="A197" s="35"/>
      <c r="B197" s="36"/>
      <c r="C197" s="214" t="s">
        <v>319</v>
      </c>
      <c r="D197" s="214" t="s">
        <v>142</v>
      </c>
      <c r="E197" s="215" t="s">
        <v>320</v>
      </c>
      <c r="F197" s="216" t="s">
        <v>321</v>
      </c>
      <c r="G197" s="217" t="s">
        <v>322</v>
      </c>
      <c r="H197" s="218">
        <v>1</v>
      </c>
      <c r="I197" s="219"/>
      <c r="J197" s="220">
        <f>ROUND(I197*H197,2)</f>
        <v>0</v>
      </c>
      <c r="K197" s="221"/>
      <c r="L197" s="41"/>
      <c r="M197" s="222" t="s">
        <v>1</v>
      </c>
      <c r="N197" s="223" t="s">
        <v>38</v>
      </c>
      <c r="O197" s="88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6" t="s">
        <v>252</v>
      </c>
      <c r="AT197" s="226" t="s">
        <v>142</v>
      </c>
      <c r="AU197" s="226" t="s">
        <v>83</v>
      </c>
      <c r="AY197" s="14" t="s">
        <v>140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4" t="s">
        <v>81</v>
      </c>
      <c r="BK197" s="227">
        <f>ROUND(I197*H197,2)</f>
        <v>0</v>
      </c>
      <c r="BL197" s="14" t="s">
        <v>252</v>
      </c>
      <c r="BM197" s="226" t="s">
        <v>323</v>
      </c>
    </row>
    <row r="198" s="2" customFormat="1" ht="24.15" customHeight="1">
      <c r="A198" s="35"/>
      <c r="B198" s="36"/>
      <c r="C198" s="214" t="s">
        <v>324</v>
      </c>
      <c r="D198" s="214" t="s">
        <v>142</v>
      </c>
      <c r="E198" s="215" t="s">
        <v>325</v>
      </c>
      <c r="F198" s="216" t="s">
        <v>326</v>
      </c>
      <c r="G198" s="217" t="s">
        <v>322</v>
      </c>
      <c r="H198" s="218">
        <v>1</v>
      </c>
      <c r="I198" s="219"/>
      <c r="J198" s="220">
        <f>ROUND(I198*H198,2)</f>
        <v>0</v>
      </c>
      <c r="K198" s="221"/>
      <c r="L198" s="41"/>
      <c r="M198" s="222" t="s">
        <v>1</v>
      </c>
      <c r="N198" s="223" t="s">
        <v>38</v>
      </c>
      <c r="O198" s="88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6" t="s">
        <v>252</v>
      </c>
      <c r="AT198" s="226" t="s">
        <v>142</v>
      </c>
      <c r="AU198" s="226" t="s">
        <v>83</v>
      </c>
      <c r="AY198" s="14" t="s">
        <v>140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14" t="s">
        <v>81</v>
      </c>
      <c r="BK198" s="227">
        <f>ROUND(I198*H198,2)</f>
        <v>0</v>
      </c>
      <c r="BL198" s="14" t="s">
        <v>252</v>
      </c>
      <c r="BM198" s="226" t="s">
        <v>327</v>
      </c>
    </row>
    <row r="199" s="2" customFormat="1" ht="16.5" customHeight="1">
      <c r="A199" s="35"/>
      <c r="B199" s="36"/>
      <c r="C199" s="214" t="s">
        <v>328</v>
      </c>
      <c r="D199" s="214" t="s">
        <v>142</v>
      </c>
      <c r="E199" s="215" t="s">
        <v>329</v>
      </c>
      <c r="F199" s="216" t="s">
        <v>330</v>
      </c>
      <c r="G199" s="217" t="s">
        <v>295</v>
      </c>
      <c r="H199" s="218">
        <v>12</v>
      </c>
      <c r="I199" s="219"/>
      <c r="J199" s="220">
        <f>ROUND(I199*H199,2)</f>
        <v>0</v>
      </c>
      <c r="K199" s="221"/>
      <c r="L199" s="41"/>
      <c r="M199" s="222" t="s">
        <v>1</v>
      </c>
      <c r="N199" s="223" t="s">
        <v>38</v>
      </c>
      <c r="O199" s="88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6" t="s">
        <v>252</v>
      </c>
      <c r="AT199" s="226" t="s">
        <v>142</v>
      </c>
      <c r="AU199" s="226" t="s">
        <v>83</v>
      </c>
      <c r="AY199" s="14" t="s">
        <v>140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14" t="s">
        <v>81</v>
      </c>
      <c r="BK199" s="227">
        <f>ROUND(I199*H199,2)</f>
        <v>0</v>
      </c>
      <c r="BL199" s="14" t="s">
        <v>252</v>
      </c>
      <c r="BM199" s="226" t="s">
        <v>331</v>
      </c>
    </row>
    <row r="200" s="2" customFormat="1" ht="24.15" customHeight="1">
      <c r="A200" s="35"/>
      <c r="B200" s="36"/>
      <c r="C200" s="214" t="s">
        <v>332</v>
      </c>
      <c r="D200" s="214" t="s">
        <v>142</v>
      </c>
      <c r="E200" s="215" t="s">
        <v>333</v>
      </c>
      <c r="F200" s="216" t="s">
        <v>334</v>
      </c>
      <c r="G200" s="217" t="s">
        <v>295</v>
      </c>
      <c r="H200" s="218">
        <v>14</v>
      </c>
      <c r="I200" s="219"/>
      <c r="J200" s="220">
        <f>ROUND(I200*H200,2)</f>
        <v>0</v>
      </c>
      <c r="K200" s="221"/>
      <c r="L200" s="41"/>
      <c r="M200" s="222" t="s">
        <v>1</v>
      </c>
      <c r="N200" s="223" t="s">
        <v>38</v>
      </c>
      <c r="O200" s="88"/>
      <c r="P200" s="224">
        <f>O200*H200</f>
        <v>0</v>
      </c>
      <c r="Q200" s="224">
        <v>0</v>
      </c>
      <c r="R200" s="224">
        <f>Q200*H200</f>
        <v>0</v>
      </c>
      <c r="S200" s="224">
        <v>0.00068999999999999997</v>
      </c>
      <c r="T200" s="225">
        <f>S200*H200</f>
        <v>0.0096600000000000002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6" t="s">
        <v>252</v>
      </c>
      <c r="AT200" s="226" t="s">
        <v>142</v>
      </c>
      <c r="AU200" s="226" t="s">
        <v>83</v>
      </c>
      <c r="AY200" s="14" t="s">
        <v>140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14" t="s">
        <v>81</v>
      </c>
      <c r="BK200" s="227">
        <f>ROUND(I200*H200,2)</f>
        <v>0</v>
      </c>
      <c r="BL200" s="14" t="s">
        <v>252</v>
      </c>
      <c r="BM200" s="226" t="s">
        <v>335</v>
      </c>
    </row>
    <row r="201" s="2" customFormat="1" ht="24.15" customHeight="1">
      <c r="A201" s="35"/>
      <c r="B201" s="36"/>
      <c r="C201" s="214" t="s">
        <v>336</v>
      </c>
      <c r="D201" s="214" t="s">
        <v>142</v>
      </c>
      <c r="E201" s="215" t="s">
        <v>337</v>
      </c>
      <c r="F201" s="216" t="s">
        <v>338</v>
      </c>
      <c r="G201" s="217" t="s">
        <v>210</v>
      </c>
      <c r="H201" s="218">
        <v>12</v>
      </c>
      <c r="I201" s="219"/>
      <c r="J201" s="220">
        <f>ROUND(I201*H201,2)</f>
        <v>0</v>
      </c>
      <c r="K201" s="221"/>
      <c r="L201" s="41"/>
      <c r="M201" s="222" t="s">
        <v>1</v>
      </c>
      <c r="N201" s="223" t="s">
        <v>38</v>
      </c>
      <c r="O201" s="88"/>
      <c r="P201" s="224">
        <f>O201*H201</f>
        <v>0</v>
      </c>
      <c r="Q201" s="224">
        <v>0.00040000000000000002</v>
      </c>
      <c r="R201" s="224">
        <f>Q201*H201</f>
        <v>0.0048000000000000004</v>
      </c>
      <c r="S201" s="224">
        <v>0</v>
      </c>
      <c r="T201" s="225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6" t="s">
        <v>252</v>
      </c>
      <c r="AT201" s="226" t="s">
        <v>142</v>
      </c>
      <c r="AU201" s="226" t="s">
        <v>83</v>
      </c>
      <c r="AY201" s="14" t="s">
        <v>140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14" t="s">
        <v>81</v>
      </c>
      <c r="BK201" s="227">
        <f>ROUND(I201*H201,2)</f>
        <v>0</v>
      </c>
      <c r="BL201" s="14" t="s">
        <v>252</v>
      </c>
      <c r="BM201" s="226" t="s">
        <v>339</v>
      </c>
    </row>
    <row r="202" s="12" customFormat="1" ht="22.8" customHeight="1">
      <c r="A202" s="12"/>
      <c r="B202" s="200"/>
      <c r="C202" s="201"/>
      <c r="D202" s="202" t="s">
        <v>72</v>
      </c>
      <c r="E202" s="228" t="s">
        <v>340</v>
      </c>
      <c r="F202" s="228" t="s">
        <v>341</v>
      </c>
      <c r="G202" s="201"/>
      <c r="H202" s="201"/>
      <c r="I202" s="204"/>
      <c r="J202" s="229">
        <f>BK202</f>
        <v>0</v>
      </c>
      <c r="K202" s="201"/>
      <c r="L202" s="206"/>
      <c r="M202" s="207"/>
      <c r="N202" s="208"/>
      <c r="O202" s="208"/>
      <c r="P202" s="209">
        <f>SUM(P203:P217)</f>
        <v>0</v>
      </c>
      <c r="Q202" s="208"/>
      <c r="R202" s="209">
        <f>SUM(R203:R217)</f>
        <v>0.21124999999999999</v>
      </c>
      <c r="S202" s="208"/>
      <c r="T202" s="210">
        <f>SUM(T203:T217)</f>
        <v>0.18411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1" t="s">
        <v>83</v>
      </c>
      <c r="AT202" s="212" t="s">
        <v>72</v>
      </c>
      <c r="AU202" s="212" t="s">
        <v>81</v>
      </c>
      <c r="AY202" s="211" t="s">
        <v>140</v>
      </c>
      <c r="BK202" s="213">
        <f>SUM(BK203:BK217)</f>
        <v>0</v>
      </c>
    </row>
    <row r="203" s="2" customFormat="1" ht="24.15" customHeight="1">
      <c r="A203" s="35"/>
      <c r="B203" s="36"/>
      <c r="C203" s="214" t="s">
        <v>342</v>
      </c>
      <c r="D203" s="214" t="s">
        <v>142</v>
      </c>
      <c r="E203" s="215" t="s">
        <v>343</v>
      </c>
      <c r="F203" s="216" t="s">
        <v>344</v>
      </c>
      <c r="G203" s="217" t="s">
        <v>322</v>
      </c>
      <c r="H203" s="218">
        <v>2</v>
      </c>
      <c r="I203" s="219"/>
      <c r="J203" s="220">
        <f>ROUND(I203*H203,2)</f>
        <v>0</v>
      </c>
      <c r="K203" s="221"/>
      <c r="L203" s="41"/>
      <c r="M203" s="222" t="s">
        <v>1</v>
      </c>
      <c r="N203" s="223" t="s">
        <v>38</v>
      </c>
      <c r="O203" s="88"/>
      <c r="P203" s="224">
        <f>O203*H203</f>
        <v>0</v>
      </c>
      <c r="Q203" s="224">
        <v>0.01247</v>
      </c>
      <c r="R203" s="224">
        <f>Q203*H203</f>
        <v>0.02494</v>
      </c>
      <c r="S203" s="224">
        <v>0</v>
      </c>
      <c r="T203" s="225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6" t="s">
        <v>252</v>
      </c>
      <c r="AT203" s="226" t="s">
        <v>142</v>
      </c>
      <c r="AU203" s="226" t="s">
        <v>83</v>
      </c>
      <c r="AY203" s="14" t="s">
        <v>140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14" t="s">
        <v>81</v>
      </c>
      <c r="BK203" s="227">
        <f>ROUND(I203*H203,2)</f>
        <v>0</v>
      </c>
      <c r="BL203" s="14" t="s">
        <v>252</v>
      </c>
      <c r="BM203" s="226" t="s">
        <v>345</v>
      </c>
    </row>
    <row r="204" s="2" customFormat="1" ht="16.5" customHeight="1">
      <c r="A204" s="35"/>
      <c r="B204" s="36"/>
      <c r="C204" s="214" t="s">
        <v>346</v>
      </c>
      <c r="D204" s="214" t="s">
        <v>142</v>
      </c>
      <c r="E204" s="215" t="s">
        <v>347</v>
      </c>
      <c r="F204" s="216" t="s">
        <v>348</v>
      </c>
      <c r="G204" s="217" t="s">
        <v>295</v>
      </c>
      <c r="H204" s="218">
        <v>2</v>
      </c>
      <c r="I204" s="219"/>
      <c r="J204" s="220">
        <f>ROUND(I204*H204,2)</f>
        <v>0</v>
      </c>
      <c r="K204" s="221"/>
      <c r="L204" s="41"/>
      <c r="M204" s="222" t="s">
        <v>1</v>
      </c>
      <c r="N204" s="223" t="s">
        <v>38</v>
      </c>
      <c r="O204" s="88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6" t="s">
        <v>252</v>
      </c>
      <c r="AT204" s="226" t="s">
        <v>142</v>
      </c>
      <c r="AU204" s="226" t="s">
        <v>83</v>
      </c>
      <c r="AY204" s="14" t="s">
        <v>140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14" t="s">
        <v>81</v>
      </c>
      <c r="BK204" s="227">
        <f>ROUND(I204*H204,2)</f>
        <v>0</v>
      </c>
      <c r="BL204" s="14" t="s">
        <v>252</v>
      </c>
      <c r="BM204" s="226" t="s">
        <v>349</v>
      </c>
    </row>
    <row r="205" s="2" customFormat="1" ht="16.5" customHeight="1">
      <c r="A205" s="35"/>
      <c r="B205" s="36"/>
      <c r="C205" s="230" t="s">
        <v>350</v>
      </c>
      <c r="D205" s="230" t="s">
        <v>273</v>
      </c>
      <c r="E205" s="231" t="s">
        <v>351</v>
      </c>
      <c r="F205" s="232" t="s">
        <v>352</v>
      </c>
      <c r="G205" s="233" t="s">
        <v>295</v>
      </c>
      <c r="H205" s="234">
        <v>2</v>
      </c>
      <c r="I205" s="235"/>
      <c r="J205" s="236">
        <f>ROUND(I205*H205,2)</f>
        <v>0</v>
      </c>
      <c r="K205" s="237"/>
      <c r="L205" s="238"/>
      <c r="M205" s="239" t="s">
        <v>1</v>
      </c>
      <c r="N205" s="240" t="s">
        <v>38</v>
      </c>
      <c r="O205" s="88"/>
      <c r="P205" s="224">
        <f>O205*H205</f>
        <v>0</v>
      </c>
      <c r="Q205" s="224">
        <v>0.0070000000000000001</v>
      </c>
      <c r="R205" s="224">
        <f>Q205*H205</f>
        <v>0.014</v>
      </c>
      <c r="S205" s="224">
        <v>0</v>
      </c>
      <c r="T205" s="225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6" t="s">
        <v>276</v>
      </c>
      <c r="AT205" s="226" t="s">
        <v>273</v>
      </c>
      <c r="AU205" s="226" t="s">
        <v>83</v>
      </c>
      <c r="AY205" s="14" t="s">
        <v>140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14" t="s">
        <v>81</v>
      </c>
      <c r="BK205" s="227">
        <f>ROUND(I205*H205,2)</f>
        <v>0</v>
      </c>
      <c r="BL205" s="14" t="s">
        <v>252</v>
      </c>
      <c r="BM205" s="226" t="s">
        <v>353</v>
      </c>
    </row>
    <row r="206" s="2" customFormat="1" ht="16.5" customHeight="1">
      <c r="A206" s="35"/>
      <c r="B206" s="36"/>
      <c r="C206" s="214" t="s">
        <v>354</v>
      </c>
      <c r="D206" s="214" t="s">
        <v>142</v>
      </c>
      <c r="E206" s="215" t="s">
        <v>355</v>
      </c>
      <c r="F206" s="216" t="s">
        <v>356</v>
      </c>
      <c r="G206" s="217" t="s">
        <v>322</v>
      </c>
      <c r="H206" s="218">
        <v>1</v>
      </c>
      <c r="I206" s="219"/>
      <c r="J206" s="220">
        <f>ROUND(I206*H206,2)</f>
        <v>0</v>
      </c>
      <c r="K206" s="221"/>
      <c r="L206" s="41"/>
      <c r="M206" s="222" t="s">
        <v>1</v>
      </c>
      <c r="N206" s="223" t="s">
        <v>38</v>
      </c>
      <c r="O206" s="88"/>
      <c r="P206" s="224">
        <f>O206*H206</f>
        <v>0</v>
      </c>
      <c r="Q206" s="224">
        <v>0</v>
      </c>
      <c r="R206" s="224">
        <f>Q206*H206</f>
        <v>0</v>
      </c>
      <c r="S206" s="224">
        <v>0.017069999999999998</v>
      </c>
      <c r="T206" s="225">
        <f>S206*H206</f>
        <v>0.017069999999999998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6" t="s">
        <v>252</v>
      </c>
      <c r="AT206" s="226" t="s">
        <v>142</v>
      </c>
      <c r="AU206" s="226" t="s">
        <v>83</v>
      </c>
      <c r="AY206" s="14" t="s">
        <v>140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14" t="s">
        <v>81</v>
      </c>
      <c r="BK206" s="227">
        <f>ROUND(I206*H206,2)</f>
        <v>0</v>
      </c>
      <c r="BL206" s="14" t="s">
        <v>252</v>
      </c>
      <c r="BM206" s="226" t="s">
        <v>357</v>
      </c>
    </row>
    <row r="207" s="2" customFormat="1" ht="16.5" customHeight="1">
      <c r="A207" s="35"/>
      <c r="B207" s="36"/>
      <c r="C207" s="214" t="s">
        <v>358</v>
      </c>
      <c r="D207" s="214" t="s">
        <v>142</v>
      </c>
      <c r="E207" s="215" t="s">
        <v>359</v>
      </c>
      <c r="F207" s="216" t="s">
        <v>360</v>
      </c>
      <c r="G207" s="217" t="s">
        <v>322</v>
      </c>
      <c r="H207" s="218">
        <v>4</v>
      </c>
      <c r="I207" s="219"/>
      <c r="J207" s="220">
        <f>ROUND(I207*H207,2)</f>
        <v>0</v>
      </c>
      <c r="K207" s="221"/>
      <c r="L207" s="41"/>
      <c r="M207" s="222" t="s">
        <v>1</v>
      </c>
      <c r="N207" s="223" t="s">
        <v>38</v>
      </c>
      <c r="O207" s="88"/>
      <c r="P207" s="224">
        <f>O207*H207</f>
        <v>0</v>
      </c>
      <c r="Q207" s="224">
        <v>0.020729999999999998</v>
      </c>
      <c r="R207" s="224">
        <f>Q207*H207</f>
        <v>0.082919999999999994</v>
      </c>
      <c r="S207" s="224">
        <v>0</v>
      </c>
      <c r="T207" s="22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6" t="s">
        <v>252</v>
      </c>
      <c r="AT207" s="226" t="s">
        <v>142</v>
      </c>
      <c r="AU207" s="226" t="s">
        <v>83</v>
      </c>
      <c r="AY207" s="14" t="s">
        <v>140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14" t="s">
        <v>81</v>
      </c>
      <c r="BK207" s="227">
        <f>ROUND(I207*H207,2)</f>
        <v>0</v>
      </c>
      <c r="BL207" s="14" t="s">
        <v>252</v>
      </c>
      <c r="BM207" s="226" t="s">
        <v>361</v>
      </c>
    </row>
    <row r="208" s="2" customFormat="1" ht="33" customHeight="1">
      <c r="A208" s="35"/>
      <c r="B208" s="36"/>
      <c r="C208" s="214" t="s">
        <v>362</v>
      </c>
      <c r="D208" s="214" t="s">
        <v>142</v>
      </c>
      <c r="E208" s="215" t="s">
        <v>363</v>
      </c>
      <c r="F208" s="216" t="s">
        <v>364</v>
      </c>
      <c r="G208" s="217" t="s">
        <v>322</v>
      </c>
      <c r="H208" s="218">
        <v>1</v>
      </c>
      <c r="I208" s="219"/>
      <c r="J208" s="220">
        <f>ROUND(I208*H208,2)</f>
        <v>0</v>
      </c>
      <c r="K208" s="221"/>
      <c r="L208" s="41"/>
      <c r="M208" s="222" t="s">
        <v>1</v>
      </c>
      <c r="N208" s="223" t="s">
        <v>38</v>
      </c>
      <c r="O208" s="88"/>
      <c r="P208" s="224">
        <f>O208*H208</f>
        <v>0</v>
      </c>
      <c r="Q208" s="224">
        <v>0.01745</v>
      </c>
      <c r="R208" s="224">
        <f>Q208*H208</f>
        <v>0.01745</v>
      </c>
      <c r="S208" s="224">
        <v>0</v>
      </c>
      <c r="T208" s="225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6" t="s">
        <v>252</v>
      </c>
      <c r="AT208" s="226" t="s">
        <v>142</v>
      </c>
      <c r="AU208" s="226" t="s">
        <v>83</v>
      </c>
      <c r="AY208" s="14" t="s">
        <v>140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14" t="s">
        <v>81</v>
      </c>
      <c r="BK208" s="227">
        <f>ROUND(I208*H208,2)</f>
        <v>0</v>
      </c>
      <c r="BL208" s="14" t="s">
        <v>252</v>
      </c>
      <c r="BM208" s="226" t="s">
        <v>365</v>
      </c>
    </row>
    <row r="209" s="2" customFormat="1" ht="21.75" customHeight="1">
      <c r="A209" s="35"/>
      <c r="B209" s="36"/>
      <c r="C209" s="214" t="s">
        <v>366</v>
      </c>
      <c r="D209" s="214" t="s">
        <v>142</v>
      </c>
      <c r="E209" s="215" t="s">
        <v>367</v>
      </c>
      <c r="F209" s="216" t="s">
        <v>368</v>
      </c>
      <c r="G209" s="217" t="s">
        <v>322</v>
      </c>
      <c r="H209" s="218">
        <v>1</v>
      </c>
      <c r="I209" s="219"/>
      <c r="J209" s="220">
        <f>ROUND(I209*H209,2)</f>
        <v>0</v>
      </c>
      <c r="K209" s="221"/>
      <c r="L209" s="41"/>
      <c r="M209" s="222" t="s">
        <v>1</v>
      </c>
      <c r="N209" s="223" t="s">
        <v>38</v>
      </c>
      <c r="O209" s="88"/>
      <c r="P209" s="224">
        <f>O209*H209</f>
        <v>0</v>
      </c>
      <c r="Q209" s="224">
        <v>0</v>
      </c>
      <c r="R209" s="224">
        <f>Q209*H209</f>
        <v>0</v>
      </c>
      <c r="S209" s="224">
        <v>0.155</v>
      </c>
      <c r="T209" s="225">
        <f>S209*H209</f>
        <v>0.155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6" t="s">
        <v>252</v>
      </c>
      <c r="AT209" s="226" t="s">
        <v>142</v>
      </c>
      <c r="AU209" s="226" t="s">
        <v>83</v>
      </c>
      <c r="AY209" s="14" t="s">
        <v>140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4" t="s">
        <v>81</v>
      </c>
      <c r="BK209" s="227">
        <f>ROUND(I209*H209,2)</f>
        <v>0</v>
      </c>
      <c r="BL209" s="14" t="s">
        <v>252</v>
      </c>
      <c r="BM209" s="226" t="s">
        <v>369</v>
      </c>
    </row>
    <row r="210" s="2" customFormat="1" ht="24.15" customHeight="1">
      <c r="A210" s="35"/>
      <c r="B210" s="36"/>
      <c r="C210" s="214" t="s">
        <v>370</v>
      </c>
      <c r="D210" s="214" t="s">
        <v>142</v>
      </c>
      <c r="E210" s="215" t="s">
        <v>371</v>
      </c>
      <c r="F210" s="216" t="s">
        <v>372</v>
      </c>
      <c r="G210" s="217" t="s">
        <v>322</v>
      </c>
      <c r="H210" s="218">
        <v>1</v>
      </c>
      <c r="I210" s="219"/>
      <c r="J210" s="220">
        <f>ROUND(I210*H210,2)</f>
        <v>0</v>
      </c>
      <c r="K210" s="221"/>
      <c r="L210" s="41"/>
      <c r="M210" s="222" t="s">
        <v>1</v>
      </c>
      <c r="N210" s="223" t="s">
        <v>38</v>
      </c>
      <c r="O210" s="88"/>
      <c r="P210" s="224">
        <f>O210*H210</f>
        <v>0</v>
      </c>
      <c r="Q210" s="224">
        <v>0.046339999999999999</v>
      </c>
      <c r="R210" s="224">
        <f>Q210*H210</f>
        <v>0.046339999999999999</v>
      </c>
      <c r="S210" s="224">
        <v>0</v>
      </c>
      <c r="T210" s="225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6" t="s">
        <v>252</v>
      </c>
      <c r="AT210" s="226" t="s">
        <v>142</v>
      </c>
      <c r="AU210" s="226" t="s">
        <v>83</v>
      </c>
      <c r="AY210" s="14" t="s">
        <v>140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14" t="s">
        <v>81</v>
      </c>
      <c r="BK210" s="227">
        <f>ROUND(I210*H210,2)</f>
        <v>0</v>
      </c>
      <c r="BL210" s="14" t="s">
        <v>252</v>
      </c>
      <c r="BM210" s="226" t="s">
        <v>373</v>
      </c>
    </row>
    <row r="211" s="2" customFormat="1" ht="16.5" customHeight="1">
      <c r="A211" s="35"/>
      <c r="B211" s="36"/>
      <c r="C211" s="214" t="s">
        <v>374</v>
      </c>
      <c r="D211" s="214" t="s">
        <v>142</v>
      </c>
      <c r="E211" s="215" t="s">
        <v>375</v>
      </c>
      <c r="F211" s="216" t="s">
        <v>376</v>
      </c>
      <c r="G211" s="217" t="s">
        <v>295</v>
      </c>
      <c r="H211" s="218">
        <v>8</v>
      </c>
      <c r="I211" s="219"/>
      <c r="J211" s="220">
        <f>ROUND(I211*H211,2)</f>
        <v>0</v>
      </c>
      <c r="K211" s="221"/>
      <c r="L211" s="41"/>
      <c r="M211" s="222" t="s">
        <v>1</v>
      </c>
      <c r="N211" s="223" t="s">
        <v>38</v>
      </c>
      <c r="O211" s="88"/>
      <c r="P211" s="224">
        <f>O211*H211</f>
        <v>0</v>
      </c>
      <c r="Q211" s="224">
        <v>0.00109</v>
      </c>
      <c r="R211" s="224">
        <f>Q211*H211</f>
        <v>0.0087200000000000003</v>
      </c>
      <c r="S211" s="224">
        <v>0</v>
      </c>
      <c r="T211" s="225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6" t="s">
        <v>252</v>
      </c>
      <c r="AT211" s="226" t="s">
        <v>142</v>
      </c>
      <c r="AU211" s="226" t="s">
        <v>83</v>
      </c>
      <c r="AY211" s="14" t="s">
        <v>140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4" t="s">
        <v>81</v>
      </c>
      <c r="BK211" s="227">
        <f>ROUND(I211*H211,2)</f>
        <v>0</v>
      </c>
      <c r="BL211" s="14" t="s">
        <v>252</v>
      </c>
      <c r="BM211" s="226" t="s">
        <v>377</v>
      </c>
    </row>
    <row r="212" s="2" customFormat="1" ht="16.5" customHeight="1">
      <c r="A212" s="35"/>
      <c r="B212" s="36"/>
      <c r="C212" s="214" t="s">
        <v>378</v>
      </c>
      <c r="D212" s="214" t="s">
        <v>142</v>
      </c>
      <c r="E212" s="215" t="s">
        <v>379</v>
      </c>
      <c r="F212" s="216" t="s">
        <v>380</v>
      </c>
      <c r="G212" s="217" t="s">
        <v>295</v>
      </c>
      <c r="H212" s="218">
        <v>4</v>
      </c>
      <c r="I212" s="219"/>
      <c r="J212" s="220">
        <f>ROUND(I212*H212,2)</f>
        <v>0</v>
      </c>
      <c r="K212" s="221"/>
      <c r="L212" s="41"/>
      <c r="M212" s="222" t="s">
        <v>1</v>
      </c>
      <c r="N212" s="223" t="s">
        <v>38</v>
      </c>
      <c r="O212" s="88"/>
      <c r="P212" s="224">
        <f>O212*H212</f>
        <v>0</v>
      </c>
      <c r="Q212" s="224">
        <v>0.00109</v>
      </c>
      <c r="R212" s="224">
        <f>Q212*H212</f>
        <v>0.0043600000000000002</v>
      </c>
      <c r="S212" s="224">
        <v>0</v>
      </c>
      <c r="T212" s="225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6" t="s">
        <v>252</v>
      </c>
      <c r="AT212" s="226" t="s">
        <v>142</v>
      </c>
      <c r="AU212" s="226" t="s">
        <v>83</v>
      </c>
      <c r="AY212" s="14" t="s">
        <v>140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14" t="s">
        <v>81</v>
      </c>
      <c r="BK212" s="227">
        <f>ROUND(I212*H212,2)</f>
        <v>0</v>
      </c>
      <c r="BL212" s="14" t="s">
        <v>252</v>
      </c>
      <c r="BM212" s="226" t="s">
        <v>381</v>
      </c>
    </row>
    <row r="213" s="2" customFormat="1" ht="16.5" customHeight="1">
      <c r="A213" s="35"/>
      <c r="B213" s="36"/>
      <c r="C213" s="214" t="s">
        <v>382</v>
      </c>
      <c r="D213" s="214" t="s">
        <v>142</v>
      </c>
      <c r="E213" s="215" t="s">
        <v>383</v>
      </c>
      <c r="F213" s="216" t="s">
        <v>384</v>
      </c>
      <c r="G213" s="217" t="s">
        <v>322</v>
      </c>
      <c r="H213" s="218">
        <v>7</v>
      </c>
      <c r="I213" s="219"/>
      <c r="J213" s="220">
        <f>ROUND(I213*H213,2)</f>
        <v>0</v>
      </c>
      <c r="K213" s="221"/>
      <c r="L213" s="41"/>
      <c r="M213" s="222" t="s">
        <v>1</v>
      </c>
      <c r="N213" s="223" t="s">
        <v>38</v>
      </c>
      <c r="O213" s="88"/>
      <c r="P213" s="224">
        <f>O213*H213</f>
        <v>0</v>
      </c>
      <c r="Q213" s="224">
        <v>0</v>
      </c>
      <c r="R213" s="224">
        <f>Q213*H213</f>
        <v>0</v>
      </c>
      <c r="S213" s="224">
        <v>0.00085999999999999998</v>
      </c>
      <c r="T213" s="225">
        <f>S213*H213</f>
        <v>0.0060200000000000002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6" t="s">
        <v>252</v>
      </c>
      <c r="AT213" s="226" t="s">
        <v>142</v>
      </c>
      <c r="AU213" s="226" t="s">
        <v>83</v>
      </c>
      <c r="AY213" s="14" t="s">
        <v>140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4" t="s">
        <v>81</v>
      </c>
      <c r="BK213" s="227">
        <f>ROUND(I213*H213,2)</f>
        <v>0</v>
      </c>
      <c r="BL213" s="14" t="s">
        <v>252</v>
      </c>
      <c r="BM213" s="226" t="s">
        <v>385</v>
      </c>
    </row>
    <row r="214" s="2" customFormat="1" ht="16.5" customHeight="1">
      <c r="A214" s="35"/>
      <c r="B214" s="36"/>
      <c r="C214" s="214" t="s">
        <v>386</v>
      </c>
      <c r="D214" s="214" t="s">
        <v>142</v>
      </c>
      <c r="E214" s="215" t="s">
        <v>387</v>
      </c>
      <c r="F214" s="216" t="s">
        <v>388</v>
      </c>
      <c r="G214" s="217" t="s">
        <v>322</v>
      </c>
      <c r="H214" s="218">
        <v>6</v>
      </c>
      <c r="I214" s="219"/>
      <c r="J214" s="220">
        <f>ROUND(I214*H214,2)</f>
        <v>0</v>
      </c>
      <c r="K214" s="221"/>
      <c r="L214" s="41"/>
      <c r="M214" s="222" t="s">
        <v>1</v>
      </c>
      <c r="N214" s="223" t="s">
        <v>38</v>
      </c>
      <c r="O214" s="88"/>
      <c r="P214" s="224">
        <f>O214*H214</f>
        <v>0</v>
      </c>
      <c r="Q214" s="224">
        <v>0.0018</v>
      </c>
      <c r="R214" s="224">
        <f>Q214*H214</f>
        <v>0.010800000000000001</v>
      </c>
      <c r="S214" s="224">
        <v>0</v>
      </c>
      <c r="T214" s="225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6" t="s">
        <v>252</v>
      </c>
      <c r="AT214" s="226" t="s">
        <v>142</v>
      </c>
      <c r="AU214" s="226" t="s">
        <v>83</v>
      </c>
      <c r="AY214" s="14" t="s">
        <v>140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14" t="s">
        <v>81</v>
      </c>
      <c r="BK214" s="227">
        <f>ROUND(I214*H214,2)</f>
        <v>0</v>
      </c>
      <c r="BL214" s="14" t="s">
        <v>252</v>
      </c>
      <c r="BM214" s="226" t="s">
        <v>389</v>
      </c>
    </row>
    <row r="215" s="2" customFormat="1" ht="16.5" customHeight="1">
      <c r="A215" s="35"/>
      <c r="B215" s="36"/>
      <c r="C215" s="214" t="s">
        <v>390</v>
      </c>
      <c r="D215" s="214" t="s">
        <v>142</v>
      </c>
      <c r="E215" s="215" t="s">
        <v>391</v>
      </c>
      <c r="F215" s="216" t="s">
        <v>392</v>
      </c>
      <c r="G215" s="217" t="s">
        <v>295</v>
      </c>
      <c r="H215" s="218">
        <v>7</v>
      </c>
      <c r="I215" s="219"/>
      <c r="J215" s="220">
        <f>ROUND(I215*H215,2)</f>
        <v>0</v>
      </c>
      <c r="K215" s="221"/>
      <c r="L215" s="41"/>
      <c r="M215" s="222" t="s">
        <v>1</v>
      </c>
      <c r="N215" s="223" t="s">
        <v>38</v>
      </c>
      <c r="O215" s="88"/>
      <c r="P215" s="224">
        <f>O215*H215</f>
        <v>0</v>
      </c>
      <c r="Q215" s="224">
        <v>0</v>
      </c>
      <c r="R215" s="224">
        <f>Q215*H215</f>
        <v>0</v>
      </c>
      <c r="S215" s="224">
        <v>0.00085999999999999998</v>
      </c>
      <c r="T215" s="225">
        <f>S215*H215</f>
        <v>0.0060200000000000002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6" t="s">
        <v>252</v>
      </c>
      <c r="AT215" s="226" t="s">
        <v>142</v>
      </c>
      <c r="AU215" s="226" t="s">
        <v>83</v>
      </c>
      <c r="AY215" s="14" t="s">
        <v>140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14" t="s">
        <v>81</v>
      </c>
      <c r="BK215" s="227">
        <f>ROUND(I215*H215,2)</f>
        <v>0</v>
      </c>
      <c r="BL215" s="14" t="s">
        <v>252</v>
      </c>
      <c r="BM215" s="226" t="s">
        <v>393</v>
      </c>
    </row>
    <row r="216" s="2" customFormat="1" ht="16.5" customHeight="1">
      <c r="A216" s="35"/>
      <c r="B216" s="36"/>
      <c r="C216" s="214" t="s">
        <v>394</v>
      </c>
      <c r="D216" s="214" t="s">
        <v>142</v>
      </c>
      <c r="E216" s="215" t="s">
        <v>395</v>
      </c>
      <c r="F216" s="216" t="s">
        <v>396</v>
      </c>
      <c r="G216" s="217" t="s">
        <v>295</v>
      </c>
      <c r="H216" s="218">
        <v>4</v>
      </c>
      <c r="I216" s="219"/>
      <c r="J216" s="220">
        <f>ROUND(I216*H216,2)</f>
        <v>0</v>
      </c>
      <c r="K216" s="221"/>
      <c r="L216" s="41"/>
      <c r="M216" s="222" t="s">
        <v>1</v>
      </c>
      <c r="N216" s="223" t="s">
        <v>38</v>
      </c>
      <c r="O216" s="88"/>
      <c r="P216" s="224">
        <f>O216*H216</f>
        <v>0</v>
      </c>
      <c r="Q216" s="224">
        <v>0.00036000000000000002</v>
      </c>
      <c r="R216" s="224">
        <f>Q216*H216</f>
        <v>0.0014400000000000001</v>
      </c>
      <c r="S216" s="224">
        <v>0</v>
      </c>
      <c r="T216" s="225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6" t="s">
        <v>252</v>
      </c>
      <c r="AT216" s="226" t="s">
        <v>142</v>
      </c>
      <c r="AU216" s="226" t="s">
        <v>83</v>
      </c>
      <c r="AY216" s="14" t="s">
        <v>140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14" t="s">
        <v>81</v>
      </c>
      <c r="BK216" s="227">
        <f>ROUND(I216*H216,2)</f>
        <v>0</v>
      </c>
      <c r="BL216" s="14" t="s">
        <v>252</v>
      </c>
      <c r="BM216" s="226" t="s">
        <v>397</v>
      </c>
    </row>
    <row r="217" s="2" customFormat="1" ht="16.5" customHeight="1">
      <c r="A217" s="35"/>
      <c r="B217" s="36"/>
      <c r="C217" s="214" t="s">
        <v>398</v>
      </c>
      <c r="D217" s="214" t="s">
        <v>142</v>
      </c>
      <c r="E217" s="215" t="s">
        <v>399</v>
      </c>
      <c r="F217" s="216" t="s">
        <v>400</v>
      </c>
      <c r="G217" s="217" t="s">
        <v>295</v>
      </c>
      <c r="H217" s="218">
        <v>2</v>
      </c>
      <c r="I217" s="219"/>
      <c r="J217" s="220">
        <f>ROUND(I217*H217,2)</f>
        <v>0</v>
      </c>
      <c r="K217" s="221"/>
      <c r="L217" s="41"/>
      <c r="M217" s="222" t="s">
        <v>1</v>
      </c>
      <c r="N217" s="223" t="s">
        <v>38</v>
      </c>
      <c r="O217" s="88"/>
      <c r="P217" s="224">
        <f>O217*H217</f>
        <v>0</v>
      </c>
      <c r="Q217" s="224">
        <v>0.00013999999999999999</v>
      </c>
      <c r="R217" s="224">
        <f>Q217*H217</f>
        <v>0.00027999999999999998</v>
      </c>
      <c r="S217" s="224">
        <v>0</v>
      </c>
      <c r="T217" s="225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6" t="s">
        <v>252</v>
      </c>
      <c r="AT217" s="226" t="s">
        <v>142</v>
      </c>
      <c r="AU217" s="226" t="s">
        <v>83</v>
      </c>
      <c r="AY217" s="14" t="s">
        <v>140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14" t="s">
        <v>81</v>
      </c>
      <c r="BK217" s="227">
        <f>ROUND(I217*H217,2)</f>
        <v>0</v>
      </c>
      <c r="BL217" s="14" t="s">
        <v>252</v>
      </c>
      <c r="BM217" s="226" t="s">
        <v>401</v>
      </c>
    </row>
    <row r="218" s="12" customFormat="1" ht="22.8" customHeight="1">
      <c r="A218" s="12"/>
      <c r="B218" s="200"/>
      <c r="C218" s="201"/>
      <c r="D218" s="202" t="s">
        <v>72</v>
      </c>
      <c r="E218" s="228" t="s">
        <v>402</v>
      </c>
      <c r="F218" s="228" t="s">
        <v>403</v>
      </c>
      <c r="G218" s="201"/>
      <c r="H218" s="201"/>
      <c r="I218" s="204"/>
      <c r="J218" s="229">
        <f>BK218</f>
        <v>0</v>
      </c>
      <c r="K218" s="201"/>
      <c r="L218" s="206"/>
      <c r="M218" s="207"/>
      <c r="N218" s="208"/>
      <c r="O218" s="208"/>
      <c r="P218" s="209">
        <f>SUM(P219:P235)</f>
        <v>0</v>
      </c>
      <c r="Q218" s="208"/>
      <c r="R218" s="209">
        <f>SUM(R219:R235)</f>
        <v>0.036630999999999997</v>
      </c>
      <c r="S218" s="208"/>
      <c r="T218" s="210">
        <f>SUM(T219:T235)</f>
        <v>0.0025999999999999999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1" t="s">
        <v>83</v>
      </c>
      <c r="AT218" s="212" t="s">
        <v>72</v>
      </c>
      <c r="AU218" s="212" t="s">
        <v>81</v>
      </c>
      <c r="AY218" s="211" t="s">
        <v>140</v>
      </c>
      <c r="BK218" s="213">
        <f>SUM(BK219:BK235)</f>
        <v>0</v>
      </c>
    </row>
    <row r="219" s="2" customFormat="1" ht="16.5" customHeight="1">
      <c r="A219" s="35"/>
      <c r="B219" s="36"/>
      <c r="C219" s="214" t="s">
        <v>404</v>
      </c>
      <c r="D219" s="214" t="s">
        <v>142</v>
      </c>
      <c r="E219" s="215" t="s">
        <v>405</v>
      </c>
      <c r="F219" s="216" t="s">
        <v>406</v>
      </c>
      <c r="G219" s="217" t="s">
        <v>210</v>
      </c>
      <c r="H219" s="218">
        <v>47</v>
      </c>
      <c r="I219" s="219"/>
      <c r="J219" s="220">
        <f>ROUND(I219*H219,2)</f>
        <v>0</v>
      </c>
      <c r="K219" s="221"/>
      <c r="L219" s="41"/>
      <c r="M219" s="222" t="s">
        <v>1</v>
      </c>
      <c r="N219" s="223" t="s">
        <v>38</v>
      </c>
      <c r="O219" s="88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6" t="s">
        <v>252</v>
      </c>
      <c r="AT219" s="226" t="s">
        <v>142</v>
      </c>
      <c r="AU219" s="226" t="s">
        <v>83</v>
      </c>
      <c r="AY219" s="14" t="s">
        <v>140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14" t="s">
        <v>81</v>
      </c>
      <c r="BK219" s="227">
        <f>ROUND(I219*H219,2)</f>
        <v>0</v>
      </c>
      <c r="BL219" s="14" t="s">
        <v>252</v>
      </c>
      <c r="BM219" s="226" t="s">
        <v>407</v>
      </c>
    </row>
    <row r="220" s="2" customFormat="1" ht="24.15" customHeight="1">
      <c r="A220" s="35"/>
      <c r="B220" s="36"/>
      <c r="C220" s="230" t="s">
        <v>408</v>
      </c>
      <c r="D220" s="230" t="s">
        <v>273</v>
      </c>
      <c r="E220" s="231" t="s">
        <v>409</v>
      </c>
      <c r="F220" s="232" t="s">
        <v>410</v>
      </c>
      <c r="G220" s="233" t="s">
        <v>210</v>
      </c>
      <c r="H220" s="234">
        <v>54.049999999999997</v>
      </c>
      <c r="I220" s="235"/>
      <c r="J220" s="236">
        <f>ROUND(I220*H220,2)</f>
        <v>0</v>
      </c>
      <c r="K220" s="237"/>
      <c r="L220" s="238"/>
      <c r="M220" s="239" t="s">
        <v>1</v>
      </c>
      <c r="N220" s="240" t="s">
        <v>38</v>
      </c>
      <c r="O220" s="88"/>
      <c r="P220" s="224">
        <f>O220*H220</f>
        <v>0</v>
      </c>
      <c r="Q220" s="224">
        <v>2.0000000000000002E-05</v>
      </c>
      <c r="R220" s="224">
        <f>Q220*H220</f>
        <v>0.0010809999999999999</v>
      </c>
      <c r="S220" s="224">
        <v>0</v>
      </c>
      <c r="T220" s="225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6" t="s">
        <v>276</v>
      </c>
      <c r="AT220" s="226" t="s">
        <v>273</v>
      </c>
      <c r="AU220" s="226" t="s">
        <v>83</v>
      </c>
      <c r="AY220" s="14" t="s">
        <v>140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14" t="s">
        <v>81</v>
      </c>
      <c r="BK220" s="227">
        <f>ROUND(I220*H220,2)</f>
        <v>0</v>
      </c>
      <c r="BL220" s="14" t="s">
        <v>252</v>
      </c>
      <c r="BM220" s="226" t="s">
        <v>411</v>
      </c>
    </row>
    <row r="221" s="2" customFormat="1" ht="16.5" customHeight="1">
      <c r="A221" s="35"/>
      <c r="B221" s="36"/>
      <c r="C221" s="214" t="s">
        <v>412</v>
      </c>
      <c r="D221" s="214" t="s">
        <v>142</v>
      </c>
      <c r="E221" s="215" t="s">
        <v>413</v>
      </c>
      <c r="F221" s="216" t="s">
        <v>414</v>
      </c>
      <c r="G221" s="217" t="s">
        <v>415</v>
      </c>
      <c r="H221" s="218">
        <v>1</v>
      </c>
      <c r="I221" s="219"/>
      <c r="J221" s="220">
        <f>ROUND(I221*H221,2)</f>
        <v>0</v>
      </c>
      <c r="K221" s="221"/>
      <c r="L221" s="41"/>
      <c r="M221" s="222" t="s">
        <v>1</v>
      </c>
      <c r="N221" s="223" t="s">
        <v>38</v>
      </c>
      <c r="O221" s="88"/>
      <c r="P221" s="224">
        <f>O221*H221</f>
        <v>0</v>
      </c>
      <c r="Q221" s="224">
        <v>0</v>
      </c>
      <c r="R221" s="224">
        <f>Q221*H221</f>
        <v>0</v>
      </c>
      <c r="S221" s="224">
        <v>0.0025999999999999999</v>
      </c>
      <c r="T221" s="225">
        <f>S221*H221</f>
        <v>0.0025999999999999999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6" t="s">
        <v>252</v>
      </c>
      <c r="AT221" s="226" t="s">
        <v>142</v>
      </c>
      <c r="AU221" s="226" t="s">
        <v>83</v>
      </c>
      <c r="AY221" s="14" t="s">
        <v>140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14" t="s">
        <v>81</v>
      </c>
      <c r="BK221" s="227">
        <f>ROUND(I221*H221,2)</f>
        <v>0</v>
      </c>
      <c r="BL221" s="14" t="s">
        <v>252</v>
      </c>
      <c r="BM221" s="226" t="s">
        <v>416</v>
      </c>
    </row>
    <row r="222" s="2" customFormat="1" ht="24.15" customHeight="1">
      <c r="A222" s="35"/>
      <c r="B222" s="36"/>
      <c r="C222" s="214" t="s">
        <v>417</v>
      </c>
      <c r="D222" s="214" t="s">
        <v>142</v>
      </c>
      <c r="E222" s="215" t="s">
        <v>418</v>
      </c>
      <c r="F222" s="216" t="s">
        <v>419</v>
      </c>
      <c r="G222" s="217" t="s">
        <v>295</v>
      </c>
      <c r="H222" s="218">
        <v>1</v>
      </c>
      <c r="I222" s="219"/>
      <c r="J222" s="220">
        <f>ROUND(I222*H222,2)</f>
        <v>0</v>
      </c>
      <c r="K222" s="221"/>
      <c r="L222" s="41"/>
      <c r="M222" s="222" t="s">
        <v>1</v>
      </c>
      <c r="N222" s="223" t="s">
        <v>38</v>
      </c>
      <c r="O222" s="88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6" t="s">
        <v>252</v>
      </c>
      <c r="AT222" s="226" t="s">
        <v>142</v>
      </c>
      <c r="AU222" s="226" t="s">
        <v>83</v>
      </c>
      <c r="AY222" s="14" t="s">
        <v>140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14" t="s">
        <v>81</v>
      </c>
      <c r="BK222" s="227">
        <f>ROUND(I222*H222,2)</f>
        <v>0</v>
      </c>
      <c r="BL222" s="14" t="s">
        <v>252</v>
      </c>
      <c r="BM222" s="226" t="s">
        <v>420</v>
      </c>
    </row>
    <row r="223" s="2" customFormat="1" ht="37.8" customHeight="1">
      <c r="A223" s="35"/>
      <c r="B223" s="36"/>
      <c r="C223" s="230" t="s">
        <v>421</v>
      </c>
      <c r="D223" s="230" t="s">
        <v>273</v>
      </c>
      <c r="E223" s="231" t="s">
        <v>422</v>
      </c>
      <c r="F223" s="232" t="s">
        <v>423</v>
      </c>
      <c r="G223" s="233" t="s">
        <v>295</v>
      </c>
      <c r="H223" s="234">
        <v>1</v>
      </c>
      <c r="I223" s="235"/>
      <c r="J223" s="236">
        <f>ROUND(I223*H223,2)</f>
        <v>0</v>
      </c>
      <c r="K223" s="237"/>
      <c r="L223" s="238"/>
      <c r="M223" s="239" t="s">
        <v>1</v>
      </c>
      <c r="N223" s="240" t="s">
        <v>38</v>
      </c>
      <c r="O223" s="88"/>
      <c r="P223" s="224">
        <f>O223*H223</f>
        <v>0</v>
      </c>
      <c r="Q223" s="224">
        <v>0.0060000000000000001</v>
      </c>
      <c r="R223" s="224">
        <f>Q223*H223</f>
        <v>0.0060000000000000001</v>
      </c>
      <c r="S223" s="224">
        <v>0</v>
      </c>
      <c r="T223" s="225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6" t="s">
        <v>276</v>
      </c>
      <c r="AT223" s="226" t="s">
        <v>273</v>
      </c>
      <c r="AU223" s="226" t="s">
        <v>83</v>
      </c>
      <c r="AY223" s="14" t="s">
        <v>140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14" t="s">
        <v>81</v>
      </c>
      <c r="BK223" s="227">
        <f>ROUND(I223*H223,2)</f>
        <v>0</v>
      </c>
      <c r="BL223" s="14" t="s">
        <v>252</v>
      </c>
      <c r="BM223" s="226" t="s">
        <v>424</v>
      </c>
    </row>
    <row r="224" s="2" customFormat="1" ht="24.15" customHeight="1">
      <c r="A224" s="35"/>
      <c r="B224" s="36"/>
      <c r="C224" s="214" t="s">
        <v>425</v>
      </c>
      <c r="D224" s="214" t="s">
        <v>142</v>
      </c>
      <c r="E224" s="215" t="s">
        <v>426</v>
      </c>
      <c r="F224" s="216" t="s">
        <v>427</v>
      </c>
      <c r="G224" s="217" t="s">
        <v>295</v>
      </c>
      <c r="H224" s="218">
        <v>10</v>
      </c>
      <c r="I224" s="219"/>
      <c r="J224" s="220">
        <f>ROUND(I224*H224,2)</f>
        <v>0</v>
      </c>
      <c r="K224" s="221"/>
      <c r="L224" s="41"/>
      <c r="M224" s="222" t="s">
        <v>1</v>
      </c>
      <c r="N224" s="223" t="s">
        <v>38</v>
      </c>
      <c r="O224" s="88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6" t="s">
        <v>252</v>
      </c>
      <c r="AT224" s="226" t="s">
        <v>142</v>
      </c>
      <c r="AU224" s="226" t="s">
        <v>83</v>
      </c>
      <c r="AY224" s="14" t="s">
        <v>140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14" t="s">
        <v>81</v>
      </c>
      <c r="BK224" s="227">
        <f>ROUND(I224*H224,2)</f>
        <v>0</v>
      </c>
      <c r="BL224" s="14" t="s">
        <v>252</v>
      </c>
      <c r="BM224" s="226" t="s">
        <v>428</v>
      </c>
    </row>
    <row r="225" s="2" customFormat="1" ht="24.15" customHeight="1">
      <c r="A225" s="35"/>
      <c r="B225" s="36"/>
      <c r="C225" s="230" t="s">
        <v>429</v>
      </c>
      <c r="D225" s="230" t="s">
        <v>273</v>
      </c>
      <c r="E225" s="231" t="s">
        <v>430</v>
      </c>
      <c r="F225" s="232" t="s">
        <v>431</v>
      </c>
      <c r="G225" s="233" t="s">
        <v>295</v>
      </c>
      <c r="H225" s="234">
        <v>10</v>
      </c>
      <c r="I225" s="235"/>
      <c r="J225" s="236">
        <f>ROUND(I225*H225,2)</f>
        <v>0</v>
      </c>
      <c r="K225" s="237"/>
      <c r="L225" s="238"/>
      <c r="M225" s="239" t="s">
        <v>1</v>
      </c>
      <c r="N225" s="240" t="s">
        <v>38</v>
      </c>
      <c r="O225" s="88"/>
      <c r="P225" s="224">
        <f>O225*H225</f>
        <v>0</v>
      </c>
      <c r="Q225" s="224">
        <v>9.0000000000000006E-05</v>
      </c>
      <c r="R225" s="224">
        <f>Q225*H225</f>
        <v>0.00090000000000000008</v>
      </c>
      <c r="S225" s="224">
        <v>0</v>
      </c>
      <c r="T225" s="225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6" t="s">
        <v>276</v>
      </c>
      <c r="AT225" s="226" t="s">
        <v>273</v>
      </c>
      <c r="AU225" s="226" t="s">
        <v>83</v>
      </c>
      <c r="AY225" s="14" t="s">
        <v>140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14" t="s">
        <v>81</v>
      </c>
      <c r="BK225" s="227">
        <f>ROUND(I225*H225,2)</f>
        <v>0</v>
      </c>
      <c r="BL225" s="14" t="s">
        <v>252</v>
      </c>
      <c r="BM225" s="226" t="s">
        <v>432</v>
      </c>
    </row>
    <row r="226" s="2" customFormat="1" ht="33" customHeight="1">
      <c r="A226" s="35"/>
      <c r="B226" s="36"/>
      <c r="C226" s="214" t="s">
        <v>433</v>
      </c>
      <c r="D226" s="214" t="s">
        <v>142</v>
      </c>
      <c r="E226" s="215" t="s">
        <v>434</v>
      </c>
      <c r="F226" s="216" t="s">
        <v>435</v>
      </c>
      <c r="G226" s="217" t="s">
        <v>295</v>
      </c>
      <c r="H226" s="218">
        <v>25</v>
      </c>
      <c r="I226" s="219"/>
      <c r="J226" s="220">
        <f>ROUND(I226*H226,2)</f>
        <v>0</v>
      </c>
      <c r="K226" s="221"/>
      <c r="L226" s="41"/>
      <c r="M226" s="222" t="s">
        <v>1</v>
      </c>
      <c r="N226" s="223" t="s">
        <v>38</v>
      </c>
      <c r="O226" s="88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6" t="s">
        <v>252</v>
      </c>
      <c r="AT226" s="226" t="s">
        <v>142</v>
      </c>
      <c r="AU226" s="226" t="s">
        <v>83</v>
      </c>
      <c r="AY226" s="14" t="s">
        <v>140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14" t="s">
        <v>81</v>
      </c>
      <c r="BK226" s="227">
        <f>ROUND(I226*H226,2)</f>
        <v>0</v>
      </c>
      <c r="BL226" s="14" t="s">
        <v>252</v>
      </c>
      <c r="BM226" s="226" t="s">
        <v>436</v>
      </c>
    </row>
    <row r="227" s="2" customFormat="1" ht="37.8" customHeight="1">
      <c r="A227" s="35"/>
      <c r="B227" s="36"/>
      <c r="C227" s="230" t="s">
        <v>437</v>
      </c>
      <c r="D227" s="230" t="s">
        <v>273</v>
      </c>
      <c r="E227" s="231" t="s">
        <v>438</v>
      </c>
      <c r="F227" s="232" t="s">
        <v>439</v>
      </c>
      <c r="G227" s="233" t="s">
        <v>295</v>
      </c>
      <c r="H227" s="234">
        <v>25</v>
      </c>
      <c r="I227" s="235"/>
      <c r="J227" s="236">
        <f>ROUND(I227*H227,2)</f>
        <v>0</v>
      </c>
      <c r="K227" s="237"/>
      <c r="L227" s="238"/>
      <c r="M227" s="239" t="s">
        <v>1</v>
      </c>
      <c r="N227" s="240" t="s">
        <v>38</v>
      </c>
      <c r="O227" s="88"/>
      <c r="P227" s="224">
        <f>O227*H227</f>
        <v>0</v>
      </c>
      <c r="Q227" s="224">
        <v>6.9999999999999994E-05</v>
      </c>
      <c r="R227" s="224">
        <f>Q227*H227</f>
        <v>0.0017499999999999998</v>
      </c>
      <c r="S227" s="224">
        <v>0</v>
      </c>
      <c r="T227" s="225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6" t="s">
        <v>276</v>
      </c>
      <c r="AT227" s="226" t="s">
        <v>273</v>
      </c>
      <c r="AU227" s="226" t="s">
        <v>83</v>
      </c>
      <c r="AY227" s="14" t="s">
        <v>140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14" t="s">
        <v>81</v>
      </c>
      <c r="BK227" s="227">
        <f>ROUND(I227*H227,2)</f>
        <v>0</v>
      </c>
      <c r="BL227" s="14" t="s">
        <v>252</v>
      </c>
      <c r="BM227" s="226" t="s">
        <v>440</v>
      </c>
    </row>
    <row r="228" s="2" customFormat="1" ht="24.15" customHeight="1">
      <c r="A228" s="35"/>
      <c r="B228" s="36"/>
      <c r="C228" s="214" t="s">
        <v>441</v>
      </c>
      <c r="D228" s="214" t="s">
        <v>142</v>
      </c>
      <c r="E228" s="215" t="s">
        <v>442</v>
      </c>
      <c r="F228" s="216" t="s">
        <v>443</v>
      </c>
      <c r="G228" s="217" t="s">
        <v>295</v>
      </c>
      <c r="H228" s="218">
        <v>20</v>
      </c>
      <c r="I228" s="219"/>
      <c r="J228" s="220">
        <f>ROUND(I228*H228,2)</f>
        <v>0</v>
      </c>
      <c r="K228" s="221"/>
      <c r="L228" s="41"/>
      <c r="M228" s="222" t="s">
        <v>1</v>
      </c>
      <c r="N228" s="223" t="s">
        <v>38</v>
      </c>
      <c r="O228" s="88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26" t="s">
        <v>252</v>
      </c>
      <c r="AT228" s="226" t="s">
        <v>142</v>
      </c>
      <c r="AU228" s="226" t="s">
        <v>83</v>
      </c>
      <c r="AY228" s="14" t="s">
        <v>140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14" t="s">
        <v>81</v>
      </c>
      <c r="BK228" s="227">
        <f>ROUND(I228*H228,2)</f>
        <v>0</v>
      </c>
      <c r="BL228" s="14" t="s">
        <v>252</v>
      </c>
      <c r="BM228" s="226" t="s">
        <v>444</v>
      </c>
    </row>
    <row r="229" s="2" customFormat="1" ht="16.5" customHeight="1">
      <c r="A229" s="35"/>
      <c r="B229" s="36"/>
      <c r="C229" s="230" t="s">
        <v>445</v>
      </c>
      <c r="D229" s="230" t="s">
        <v>273</v>
      </c>
      <c r="E229" s="231" t="s">
        <v>446</v>
      </c>
      <c r="F229" s="232" t="s">
        <v>447</v>
      </c>
      <c r="G229" s="233" t="s">
        <v>295</v>
      </c>
      <c r="H229" s="234">
        <v>20</v>
      </c>
      <c r="I229" s="235"/>
      <c r="J229" s="236">
        <f>ROUND(I229*H229,2)</f>
        <v>0</v>
      </c>
      <c r="K229" s="237"/>
      <c r="L229" s="238"/>
      <c r="M229" s="239" t="s">
        <v>1</v>
      </c>
      <c r="N229" s="240" t="s">
        <v>38</v>
      </c>
      <c r="O229" s="88"/>
      <c r="P229" s="224">
        <f>O229*H229</f>
        <v>0</v>
      </c>
      <c r="Q229" s="224">
        <v>6.9999999999999994E-05</v>
      </c>
      <c r="R229" s="224">
        <f>Q229*H229</f>
        <v>0.0013999999999999998</v>
      </c>
      <c r="S229" s="224">
        <v>0</v>
      </c>
      <c r="T229" s="225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6" t="s">
        <v>276</v>
      </c>
      <c r="AT229" s="226" t="s">
        <v>273</v>
      </c>
      <c r="AU229" s="226" t="s">
        <v>83</v>
      </c>
      <c r="AY229" s="14" t="s">
        <v>140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14" t="s">
        <v>81</v>
      </c>
      <c r="BK229" s="227">
        <f>ROUND(I229*H229,2)</f>
        <v>0</v>
      </c>
      <c r="BL229" s="14" t="s">
        <v>252</v>
      </c>
      <c r="BM229" s="226" t="s">
        <v>448</v>
      </c>
    </row>
    <row r="230" s="2" customFormat="1" ht="37.8" customHeight="1">
      <c r="A230" s="35"/>
      <c r="B230" s="36"/>
      <c r="C230" s="214" t="s">
        <v>449</v>
      </c>
      <c r="D230" s="214" t="s">
        <v>142</v>
      </c>
      <c r="E230" s="215" t="s">
        <v>450</v>
      </c>
      <c r="F230" s="216" t="s">
        <v>451</v>
      </c>
      <c r="G230" s="217" t="s">
        <v>295</v>
      </c>
      <c r="H230" s="218">
        <v>10</v>
      </c>
      <c r="I230" s="219"/>
      <c r="J230" s="220">
        <f>ROUND(I230*H230,2)</f>
        <v>0</v>
      </c>
      <c r="K230" s="221"/>
      <c r="L230" s="41"/>
      <c r="M230" s="222" t="s">
        <v>1</v>
      </c>
      <c r="N230" s="223" t="s">
        <v>38</v>
      </c>
      <c r="O230" s="88"/>
      <c r="P230" s="224">
        <f>O230*H230</f>
        <v>0</v>
      </c>
      <c r="Q230" s="224">
        <v>0</v>
      </c>
      <c r="R230" s="224">
        <f>Q230*H230</f>
        <v>0</v>
      </c>
      <c r="S230" s="224">
        <v>0</v>
      </c>
      <c r="T230" s="225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26" t="s">
        <v>252</v>
      </c>
      <c r="AT230" s="226" t="s">
        <v>142</v>
      </c>
      <c r="AU230" s="226" t="s">
        <v>83</v>
      </c>
      <c r="AY230" s="14" t="s">
        <v>140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14" t="s">
        <v>81</v>
      </c>
      <c r="BK230" s="227">
        <f>ROUND(I230*H230,2)</f>
        <v>0</v>
      </c>
      <c r="BL230" s="14" t="s">
        <v>252</v>
      </c>
      <c r="BM230" s="226" t="s">
        <v>452</v>
      </c>
    </row>
    <row r="231" s="2" customFormat="1" ht="24.15" customHeight="1">
      <c r="A231" s="35"/>
      <c r="B231" s="36"/>
      <c r="C231" s="230" t="s">
        <v>453</v>
      </c>
      <c r="D231" s="230" t="s">
        <v>273</v>
      </c>
      <c r="E231" s="231" t="s">
        <v>454</v>
      </c>
      <c r="F231" s="232" t="s">
        <v>455</v>
      </c>
      <c r="G231" s="233" t="s">
        <v>295</v>
      </c>
      <c r="H231" s="234">
        <v>10</v>
      </c>
      <c r="I231" s="235"/>
      <c r="J231" s="236">
        <f>ROUND(I231*H231,2)</f>
        <v>0</v>
      </c>
      <c r="K231" s="237"/>
      <c r="L231" s="238"/>
      <c r="M231" s="239" t="s">
        <v>1</v>
      </c>
      <c r="N231" s="240" t="s">
        <v>38</v>
      </c>
      <c r="O231" s="88"/>
      <c r="P231" s="224">
        <f>O231*H231</f>
        <v>0</v>
      </c>
      <c r="Q231" s="224">
        <v>0.0025500000000000002</v>
      </c>
      <c r="R231" s="224">
        <f>Q231*H231</f>
        <v>0.025500000000000002</v>
      </c>
      <c r="S231" s="224">
        <v>0</v>
      </c>
      <c r="T231" s="225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26" t="s">
        <v>276</v>
      </c>
      <c r="AT231" s="226" t="s">
        <v>273</v>
      </c>
      <c r="AU231" s="226" t="s">
        <v>83</v>
      </c>
      <c r="AY231" s="14" t="s">
        <v>140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14" t="s">
        <v>81</v>
      </c>
      <c r="BK231" s="227">
        <f>ROUND(I231*H231,2)</f>
        <v>0</v>
      </c>
      <c r="BL231" s="14" t="s">
        <v>252</v>
      </c>
      <c r="BM231" s="226" t="s">
        <v>456</v>
      </c>
    </row>
    <row r="232" s="2" customFormat="1" ht="24.15" customHeight="1">
      <c r="A232" s="35"/>
      <c r="B232" s="36"/>
      <c r="C232" s="214" t="s">
        <v>457</v>
      </c>
      <c r="D232" s="214" t="s">
        <v>142</v>
      </c>
      <c r="E232" s="215" t="s">
        <v>458</v>
      </c>
      <c r="F232" s="216" t="s">
        <v>459</v>
      </c>
      <c r="G232" s="217" t="s">
        <v>295</v>
      </c>
      <c r="H232" s="218">
        <v>1</v>
      </c>
      <c r="I232" s="219"/>
      <c r="J232" s="220">
        <f>ROUND(I232*H232,2)</f>
        <v>0</v>
      </c>
      <c r="K232" s="221"/>
      <c r="L232" s="41"/>
      <c r="M232" s="222" t="s">
        <v>1</v>
      </c>
      <c r="N232" s="223" t="s">
        <v>38</v>
      </c>
      <c r="O232" s="88"/>
      <c r="P232" s="224">
        <f>O232*H232</f>
        <v>0</v>
      </c>
      <c r="Q232" s="224">
        <v>0</v>
      </c>
      <c r="R232" s="224">
        <f>Q232*H232</f>
        <v>0</v>
      </c>
      <c r="S232" s="224">
        <v>0</v>
      </c>
      <c r="T232" s="225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6" t="s">
        <v>252</v>
      </c>
      <c r="AT232" s="226" t="s">
        <v>142</v>
      </c>
      <c r="AU232" s="226" t="s">
        <v>83</v>
      </c>
      <c r="AY232" s="14" t="s">
        <v>140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14" t="s">
        <v>81</v>
      </c>
      <c r="BK232" s="227">
        <f>ROUND(I232*H232,2)</f>
        <v>0</v>
      </c>
      <c r="BL232" s="14" t="s">
        <v>252</v>
      </c>
      <c r="BM232" s="226" t="s">
        <v>460</v>
      </c>
    </row>
    <row r="233" s="2" customFormat="1" ht="24.15" customHeight="1">
      <c r="A233" s="35"/>
      <c r="B233" s="36"/>
      <c r="C233" s="214" t="s">
        <v>461</v>
      </c>
      <c r="D233" s="214" t="s">
        <v>142</v>
      </c>
      <c r="E233" s="215" t="s">
        <v>462</v>
      </c>
      <c r="F233" s="216" t="s">
        <v>463</v>
      </c>
      <c r="G233" s="217" t="s">
        <v>295</v>
      </c>
      <c r="H233" s="218">
        <v>1</v>
      </c>
      <c r="I233" s="219"/>
      <c r="J233" s="220">
        <f>ROUND(I233*H233,2)</f>
        <v>0</v>
      </c>
      <c r="K233" s="221"/>
      <c r="L233" s="41"/>
      <c r="M233" s="222" t="s">
        <v>1</v>
      </c>
      <c r="N233" s="223" t="s">
        <v>38</v>
      </c>
      <c r="O233" s="88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6" t="s">
        <v>252</v>
      </c>
      <c r="AT233" s="226" t="s">
        <v>142</v>
      </c>
      <c r="AU233" s="226" t="s">
        <v>83</v>
      </c>
      <c r="AY233" s="14" t="s">
        <v>140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14" t="s">
        <v>81</v>
      </c>
      <c r="BK233" s="227">
        <f>ROUND(I233*H233,2)</f>
        <v>0</v>
      </c>
      <c r="BL233" s="14" t="s">
        <v>252</v>
      </c>
      <c r="BM233" s="226" t="s">
        <v>464</v>
      </c>
    </row>
    <row r="234" s="2" customFormat="1" ht="16.5" customHeight="1">
      <c r="A234" s="35"/>
      <c r="B234" s="36"/>
      <c r="C234" s="214" t="s">
        <v>465</v>
      </c>
      <c r="D234" s="214" t="s">
        <v>142</v>
      </c>
      <c r="E234" s="215" t="s">
        <v>466</v>
      </c>
      <c r="F234" s="216" t="s">
        <v>467</v>
      </c>
      <c r="G234" s="217" t="s">
        <v>322</v>
      </c>
      <c r="H234" s="218">
        <v>1</v>
      </c>
      <c r="I234" s="219"/>
      <c r="J234" s="220">
        <f>ROUND(I234*H234,2)</f>
        <v>0</v>
      </c>
      <c r="K234" s="221"/>
      <c r="L234" s="41"/>
      <c r="M234" s="222" t="s">
        <v>1</v>
      </c>
      <c r="N234" s="223" t="s">
        <v>38</v>
      </c>
      <c r="O234" s="88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26" t="s">
        <v>252</v>
      </c>
      <c r="AT234" s="226" t="s">
        <v>142</v>
      </c>
      <c r="AU234" s="226" t="s">
        <v>83</v>
      </c>
      <c r="AY234" s="14" t="s">
        <v>140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14" t="s">
        <v>81</v>
      </c>
      <c r="BK234" s="227">
        <f>ROUND(I234*H234,2)</f>
        <v>0</v>
      </c>
      <c r="BL234" s="14" t="s">
        <v>252</v>
      </c>
      <c r="BM234" s="226" t="s">
        <v>468</v>
      </c>
    </row>
    <row r="235" s="2" customFormat="1" ht="16.5" customHeight="1">
      <c r="A235" s="35"/>
      <c r="B235" s="36"/>
      <c r="C235" s="214" t="s">
        <v>469</v>
      </c>
      <c r="D235" s="214" t="s">
        <v>142</v>
      </c>
      <c r="E235" s="215" t="s">
        <v>470</v>
      </c>
      <c r="F235" s="216" t="s">
        <v>471</v>
      </c>
      <c r="G235" s="217" t="s">
        <v>322</v>
      </c>
      <c r="H235" s="218">
        <v>1</v>
      </c>
      <c r="I235" s="219"/>
      <c r="J235" s="220">
        <f>ROUND(I235*H235,2)</f>
        <v>0</v>
      </c>
      <c r="K235" s="221"/>
      <c r="L235" s="41"/>
      <c r="M235" s="222" t="s">
        <v>1</v>
      </c>
      <c r="N235" s="223" t="s">
        <v>38</v>
      </c>
      <c r="O235" s="88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26" t="s">
        <v>252</v>
      </c>
      <c r="AT235" s="226" t="s">
        <v>142</v>
      </c>
      <c r="AU235" s="226" t="s">
        <v>83</v>
      </c>
      <c r="AY235" s="14" t="s">
        <v>140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14" t="s">
        <v>81</v>
      </c>
      <c r="BK235" s="227">
        <f>ROUND(I235*H235,2)</f>
        <v>0</v>
      </c>
      <c r="BL235" s="14" t="s">
        <v>252</v>
      </c>
      <c r="BM235" s="226" t="s">
        <v>472</v>
      </c>
    </row>
    <row r="236" s="12" customFormat="1" ht="22.8" customHeight="1">
      <c r="A236" s="12"/>
      <c r="B236" s="200"/>
      <c r="C236" s="201"/>
      <c r="D236" s="202" t="s">
        <v>72</v>
      </c>
      <c r="E236" s="228" t="s">
        <v>473</v>
      </c>
      <c r="F236" s="228" t="s">
        <v>474</v>
      </c>
      <c r="G236" s="201"/>
      <c r="H236" s="201"/>
      <c r="I236" s="204"/>
      <c r="J236" s="229">
        <f>BK236</f>
        <v>0</v>
      </c>
      <c r="K236" s="201"/>
      <c r="L236" s="206"/>
      <c r="M236" s="207"/>
      <c r="N236" s="208"/>
      <c r="O236" s="208"/>
      <c r="P236" s="209">
        <f>SUM(P237:P242)</f>
        <v>0</v>
      </c>
      <c r="Q236" s="208"/>
      <c r="R236" s="209">
        <f>SUM(R237:R242)</f>
        <v>0.21067000000000002</v>
      </c>
      <c r="S236" s="208"/>
      <c r="T236" s="210">
        <f>SUM(T237:T242)</f>
        <v>0.084680000000000005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1" t="s">
        <v>83</v>
      </c>
      <c r="AT236" s="212" t="s">
        <v>72</v>
      </c>
      <c r="AU236" s="212" t="s">
        <v>81</v>
      </c>
      <c r="AY236" s="211" t="s">
        <v>140</v>
      </c>
      <c r="BK236" s="213">
        <f>SUM(BK237:BK242)</f>
        <v>0</v>
      </c>
    </row>
    <row r="237" s="2" customFormat="1" ht="24.15" customHeight="1">
      <c r="A237" s="35"/>
      <c r="B237" s="36"/>
      <c r="C237" s="214" t="s">
        <v>475</v>
      </c>
      <c r="D237" s="214" t="s">
        <v>142</v>
      </c>
      <c r="E237" s="215" t="s">
        <v>476</v>
      </c>
      <c r="F237" s="216" t="s">
        <v>477</v>
      </c>
      <c r="G237" s="217" t="s">
        <v>295</v>
      </c>
      <c r="H237" s="218">
        <v>4</v>
      </c>
      <c r="I237" s="219"/>
      <c r="J237" s="220">
        <f>ROUND(I237*H237,2)</f>
        <v>0</v>
      </c>
      <c r="K237" s="221"/>
      <c r="L237" s="41"/>
      <c r="M237" s="222" t="s">
        <v>1</v>
      </c>
      <c r="N237" s="223" t="s">
        <v>38</v>
      </c>
      <c r="O237" s="88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26" t="s">
        <v>252</v>
      </c>
      <c r="AT237" s="226" t="s">
        <v>142</v>
      </c>
      <c r="AU237" s="226" t="s">
        <v>83</v>
      </c>
      <c r="AY237" s="14" t="s">
        <v>140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14" t="s">
        <v>81</v>
      </c>
      <c r="BK237" s="227">
        <f>ROUND(I237*H237,2)</f>
        <v>0</v>
      </c>
      <c r="BL237" s="14" t="s">
        <v>252</v>
      </c>
      <c r="BM237" s="226" t="s">
        <v>478</v>
      </c>
    </row>
    <row r="238" s="2" customFormat="1" ht="24.15" customHeight="1">
      <c r="A238" s="35"/>
      <c r="B238" s="36"/>
      <c r="C238" s="214" t="s">
        <v>479</v>
      </c>
      <c r="D238" s="214" t="s">
        <v>142</v>
      </c>
      <c r="E238" s="215" t="s">
        <v>480</v>
      </c>
      <c r="F238" s="216" t="s">
        <v>481</v>
      </c>
      <c r="G238" s="217" t="s">
        <v>295</v>
      </c>
      <c r="H238" s="218">
        <v>4</v>
      </c>
      <c r="I238" s="219"/>
      <c r="J238" s="220">
        <f>ROUND(I238*H238,2)</f>
        <v>0</v>
      </c>
      <c r="K238" s="221"/>
      <c r="L238" s="41"/>
      <c r="M238" s="222" t="s">
        <v>1</v>
      </c>
      <c r="N238" s="223" t="s">
        <v>38</v>
      </c>
      <c r="O238" s="88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26" t="s">
        <v>252</v>
      </c>
      <c r="AT238" s="226" t="s">
        <v>142</v>
      </c>
      <c r="AU238" s="226" t="s">
        <v>83</v>
      </c>
      <c r="AY238" s="14" t="s">
        <v>140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14" t="s">
        <v>81</v>
      </c>
      <c r="BK238" s="227">
        <f>ROUND(I238*H238,2)</f>
        <v>0</v>
      </c>
      <c r="BL238" s="14" t="s">
        <v>252</v>
      </c>
      <c r="BM238" s="226" t="s">
        <v>482</v>
      </c>
    </row>
    <row r="239" s="2" customFormat="1" ht="16.5" customHeight="1">
      <c r="A239" s="35"/>
      <c r="B239" s="36"/>
      <c r="C239" s="230" t="s">
        <v>483</v>
      </c>
      <c r="D239" s="230" t="s">
        <v>273</v>
      </c>
      <c r="E239" s="231" t="s">
        <v>484</v>
      </c>
      <c r="F239" s="232" t="s">
        <v>485</v>
      </c>
      <c r="G239" s="233" t="s">
        <v>295</v>
      </c>
      <c r="H239" s="234">
        <v>4</v>
      </c>
      <c r="I239" s="235"/>
      <c r="J239" s="236">
        <f>ROUND(I239*H239,2)</f>
        <v>0</v>
      </c>
      <c r="K239" s="237"/>
      <c r="L239" s="238"/>
      <c r="M239" s="239" t="s">
        <v>1</v>
      </c>
      <c r="N239" s="240" t="s">
        <v>38</v>
      </c>
      <c r="O239" s="88"/>
      <c r="P239" s="224">
        <f>O239*H239</f>
        <v>0</v>
      </c>
      <c r="Q239" s="224">
        <v>0.028000000000000001</v>
      </c>
      <c r="R239" s="224">
        <f>Q239*H239</f>
        <v>0.112</v>
      </c>
      <c r="S239" s="224">
        <v>0</v>
      </c>
      <c r="T239" s="225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26" t="s">
        <v>276</v>
      </c>
      <c r="AT239" s="226" t="s">
        <v>273</v>
      </c>
      <c r="AU239" s="226" t="s">
        <v>83</v>
      </c>
      <c r="AY239" s="14" t="s">
        <v>140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14" t="s">
        <v>81</v>
      </c>
      <c r="BK239" s="227">
        <f>ROUND(I239*H239,2)</f>
        <v>0</v>
      </c>
      <c r="BL239" s="14" t="s">
        <v>252</v>
      </c>
      <c r="BM239" s="226" t="s">
        <v>486</v>
      </c>
    </row>
    <row r="240" s="2" customFormat="1" ht="37.8" customHeight="1">
      <c r="A240" s="35"/>
      <c r="B240" s="36"/>
      <c r="C240" s="214" t="s">
        <v>487</v>
      </c>
      <c r="D240" s="214" t="s">
        <v>142</v>
      </c>
      <c r="E240" s="215" t="s">
        <v>488</v>
      </c>
      <c r="F240" s="216" t="s">
        <v>489</v>
      </c>
      <c r="G240" s="217" t="s">
        <v>210</v>
      </c>
      <c r="H240" s="218">
        <v>28.600000000000001</v>
      </c>
      <c r="I240" s="219"/>
      <c r="J240" s="220">
        <f>ROUND(I240*H240,2)</f>
        <v>0</v>
      </c>
      <c r="K240" s="221"/>
      <c r="L240" s="41"/>
      <c r="M240" s="222" t="s">
        <v>1</v>
      </c>
      <c r="N240" s="223" t="s">
        <v>38</v>
      </c>
      <c r="O240" s="88"/>
      <c r="P240" s="224">
        <f>O240*H240</f>
        <v>0</v>
      </c>
      <c r="Q240" s="224">
        <v>0.0034499999999999999</v>
      </c>
      <c r="R240" s="224">
        <f>Q240*H240</f>
        <v>0.098670000000000008</v>
      </c>
      <c r="S240" s="224">
        <v>0</v>
      </c>
      <c r="T240" s="225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26" t="s">
        <v>252</v>
      </c>
      <c r="AT240" s="226" t="s">
        <v>142</v>
      </c>
      <c r="AU240" s="226" t="s">
        <v>83</v>
      </c>
      <c r="AY240" s="14" t="s">
        <v>140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14" t="s">
        <v>81</v>
      </c>
      <c r="BK240" s="227">
        <f>ROUND(I240*H240,2)</f>
        <v>0</v>
      </c>
      <c r="BL240" s="14" t="s">
        <v>252</v>
      </c>
      <c r="BM240" s="226" t="s">
        <v>490</v>
      </c>
    </row>
    <row r="241" s="2" customFormat="1" ht="37.8" customHeight="1">
      <c r="A241" s="35"/>
      <c r="B241" s="36"/>
      <c r="C241" s="214" t="s">
        <v>7</v>
      </c>
      <c r="D241" s="214" t="s">
        <v>142</v>
      </c>
      <c r="E241" s="215" t="s">
        <v>491</v>
      </c>
      <c r="F241" s="216" t="s">
        <v>492</v>
      </c>
      <c r="G241" s="217" t="s">
        <v>210</v>
      </c>
      <c r="H241" s="218">
        <v>18.25</v>
      </c>
      <c r="I241" s="219"/>
      <c r="J241" s="220">
        <f>ROUND(I241*H241,2)</f>
        <v>0</v>
      </c>
      <c r="K241" s="221"/>
      <c r="L241" s="41"/>
      <c r="M241" s="222" t="s">
        <v>1</v>
      </c>
      <c r="N241" s="223" t="s">
        <v>38</v>
      </c>
      <c r="O241" s="88"/>
      <c r="P241" s="224">
        <f>O241*H241</f>
        <v>0</v>
      </c>
      <c r="Q241" s="224">
        <v>0</v>
      </c>
      <c r="R241" s="224">
        <f>Q241*H241</f>
        <v>0</v>
      </c>
      <c r="S241" s="224">
        <v>0.00464</v>
      </c>
      <c r="T241" s="225">
        <f>S241*H241</f>
        <v>0.084680000000000005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26" t="s">
        <v>252</v>
      </c>
      <c r="AT241" s="226" t="s">
        <v>142</v>
      </c>
      <c r="AU241" s="226" t="s">
        <v>83</v>
      </c>
      <c r="AY241" s="14" t="s">
        <v>140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14" t="s">
        <v>81</v>
      </c>
      <c r="BK241" s="227">
        <f>ROUND(I241*H241,2)</f>
        <v>0</v>
      </c>
      <c r="BL241" s="14" t="s">
        <v>252</v>
      </c>
      <c r="BM241" s="226" t="s">
        <v>493</v>
      </c>
    </row>
    <row r="242" s="2" customFormat="1" ht="24.15" customHeight="1">
      <c r="A242" s="35"/>
      <c r="B242" s="36"/>
      <c r="C242" s="214" t="s">
        <v>494</v>
      </c>
      <c r="D242" s="214" t="s">
        <v>142</v>
      </c>
      <c r="E242" s="215" t="s">
        <v>495</v>
      </c>
      <c r="F242" s="216" t="s">
        <v>496</v>
      </c>
      <c r="G242" s="217" t="s">
        <v>295</v>
      </c>
      <c r="H242" s="218">
        <v>4</v>
      </c>
      <c r="I242" s="219"/>
      <c r="J242" s="220">
        <f>ROUND(I242*H242,2)</f>
        <v>0</v>
      </c>
      <c r="K242" s="221"/>
      <c r="L242" s="41"/>
      <c r="M242" s="222" t="s">
        <v>1</v>
      </c>
      <c r="N242" s="223" t="s">
        <v>38</v>
      </c>
      <c r="O242" s="88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26" t="s">
        <v>252</v>
      </c>
      <c r="AT242" s="226" t="s">
        <v>142</v>
      </c>
      <c r="AU242" s="226" t="s">
        <v>83</v>
      </c>
      <c r="AY242" s="14" t="s">
        <v>140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14" t="s">
        <v>81</v>
      </c>
      <c r="BK242" s="227">
        <f>ROUND(I242*H242,2)</f>
        <v>0</v>
      </c>
      <c r="BL242" s="14" t="s">
        <v>252</v>
      </c>
      <c r="BM242" s="226" t="s">
        <v>497</v>
      </c>
    </row>
    <row r="243" s="12" customFormat="1" ht="22.8" customHeight="1">
      <c r="A243" s="12"/>
      <c r="B243" s="200"/>
      <c r="C243" s="201"/>
      <c r="D243" s="202" t="s">
        <v>72</v>
      </c>
      <c r="E243" s="228" t="s">
        <v>498</v>
      </c>
      <c r="F243" s="228" t="s">
        <v>499</v>
      </c>
      <c r="G243" s="201"/>
      <c r="H243" s="201"/>
      <c r="I243" s="204"/>
      <c r="J243" s="229">
        <f>BK243</f>
        <v>0</v>
      </c>
      <c r="K243" s="201"/>
      <c r="L243" s="206"/>
      <c r="M243" s="207"/>
      <c r="N243" s="208"/>
      <c r="O243" s="208"/>
      <c r="P243" s="209">
        <f>SUM(P244:P265)</f>
        <v>0</v>
      </c>
      <c r="Q243" s="208"/>
      <c r="R243" s="209">
        <f>SUM(R244:R265)</f>
        <v>1.7148635000000001</v>
      </c>
      <c r="S243" s="208"/>
      <c r="T243" s="210">
        <f>SUM(T244:T265)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1" t="s">
        <v>83</v>
      </c>
      <c r="AT243" s="212" t="s">
        <v>72</v>
      </c>
      <c r="AU243" s="212" t="s">
        <v>81</v>
      </c>
      <c r="AY243" s="211" t="s">
        <v>140</v>
      </c>
      <c r="BK243" s="213">
        <f>SUM(BK244:BK265)</f>
        <v>0</v>
      </c>
    </row>
    <row r="244" s="2" customFormat="1" ht="37.8" customHeight="1">
      <c r="A244" s="35"/>
      <c r="B244" s="36"/>
      <c r="C244" s="214" t="s">
        <v>500</v>
      </c>
      <c r="D244" s="214" t="s">
        <v>142</v>
      </c>
      <c r="E244" s="215" t="s">
        <v>501</v>
      </c>
      <c r="F244" s="216" t="s">
        <v>502</v>
      </c>
      <c r="G244" s="217" t="s">
        <v>160</v>
      </c>
      <c r="H244" s="218">
        <v>16.475000000000001</v>
      </c>
      <c r="I244" s="219"/>
      <c r="J244" s="220">
        <f>ROUND(I244*H244,2)</f>
        <v>0</v>
      </c>
      <c r="K244" s="221"/>
      <c r="L244" s="41"/>
      <c r="M244" s="222" t="s">
        <v>1</v>
      </c>
      <c r="N244" s="223" t="s">
        <v>38</v>
      </c>
      <c r="O244" s="88"/>
      <c r="P244" s="224">
        <f>O244*H244</f>
        <v>0</v>
      </c>
      <c r="Q244" s="224">
        <v>0.053409999999999999</v>
      </c>
      <c r="R244" s="224">
        <f>Q244*H244</f>
        <v>0.87992975000000007</v>
      </c>
      <c r="S244" s="224">
        <v>0</v>
      </c>
      <c r="T244" s="225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6" t="s">
        <v>252</v>
      </c>
      <c r="AT244" s="226" t="s">
        <v>142</v>
      </c>
      <c r="AU244" s="226" t="s">
        <v>83</v>
      </c>
      <c r="AY244" s="14" t="s">
        <v>140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14" t="s">
        <v>81</v>
      </c>
      <c r="BK244" s="227">
        <f>ROUND(I244*H244,2)</f>
        <v>0</v>
      </c>
      <c r="BL244" s="14" t="s">
        <v>252</v>
      </c>
      <c r="BM244" s="226" t="s">
        <v>503</v>
      </c>
    </row>
    <row r="245" s="2" customFormat="1" ht="16.5" customHeight="1">
      <c r="A245" s="35"/>
      <c r="B245" s="36"/>
      <c r="C245" s="214" t="s">
        <v>504</v>
      </c>
      <c r="D245" s="214" t="s">
        <v>142</v>
      </c>
      <c r="E245" s="215" t="s">
        <v>505</v>
      </c>
      <c r="F245" s="216" t="s">
        <v>506</v>
      </c>
      <c r="G245" s="217" t="s">
        <v>210</v>
      </c>
      <c r="H245" s="218">
        <v>3</v>
      </c>
      <c r="I245" s="219"/>
      <c r="J245" s="220">
        <f>ROUND(I245*H245,2)</f>
        <v>0</v>
      </c>
      <c r="K245" s="221"/>
      <c r="L245" s="41"/>
      <c r="M245" s="222" t="s">
        <v>1</v>
      </c>
      <c r="N245" s="223" t="s">
        <v>38</v>
      </c>
      <c r="O245" s="88"/>
      <c r="P245" s="224">
        <f>O245*H245</f>
        <v>0</v>
      </c>
      <c r="Q245" s="224">
        <v>0.0010300000000000001</v>
      </c>
      <c r="R245" s="224">
        <f>Q245*H245</f>
        <v>0.0030900000000000003</v>
      </c>
      <c r="S245" s="224">
        <v>0</v>
      </c>
      <c r="T245" s="225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26" t="s">
        <v>252</v>
      </c>
      <c r="AT245" s="226" t="s">
        <v>142</v>
      </c>
      <c r="AU245" s="226" t="s">
        <v>83</v>
      </c>
      <c r="AY245" s="14" t="s">
        <v>140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14" t="s">
        <v>81</v>
      </c>
      <c r="BK245" s="227">
        <f>ROUND(I245*H245,2)</f>
        <v>0</v>
      </c>
      <c r="BL245" s="14" t="s">
        <v>252</v>
      </c>
      <c r="BM245" s="226" t="s">
        <v>507</v>
      </c>
    </row>
    <row r="246" s="2" customFormat="1" ht="16.5" customHeight="1">
      <c r="A246" s="35"/>
      <c r="B246" s="36"/>
      <c r="C246" s="214" t="s">
        <v>508</v>
      </c>
      <c r="D246" s="214" t="s">
        <v>142</v>
      </c>
      <c r="E246" s="215" t="s">
        <v>509</v>
      </c>
      <c r="F246" s="216" t="s">
        <v>510</v>
      </c>
      <c r="G246" s="217" t="s">
        <v>210</v>
      </c>
      <c r="H246" s="218">
        <v>12.300000000000001</v>
      </c>
      <c r="I246" s="219"/>
      <c r="J246" s="220">
        <f>ROUND(I246*H246,2)</f>
        <v>0</v>
      </c>
      <c r="K246" s="221"/>
      <c r="L246" s="41"/>
      <c r="M246" s="222" t="s">
        <v>1</v>
      </c>
      <c r="N246" s="223" t="s">
        <v>38</v>
      </c>
      <c r="O246" s="88"/>
      <c r="P246" s="224">
        <f>O246*H246</f>
        <v>0</v>
      </c>
      <c r="Q246" s="224">
        <v>2.0000000000000002E-05</v>
      </c>
      <c r="R246" s="224">
        <f>Q246*H246</f>
        <v>0.00024600000000000002</v>
      </c>
      <c r="S246" s="224">
        <v>0</v>
      </c>
      <c r="T246" s="225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26" t="s">
        <v>252</v>
      </c>
      <c r="AT246" s="226" t="s">
        <v>142</v>
      </c>
      <c r="AU246" s="226" t="s">
        <v>83</v>
      </c>
      <c r="AY246" s="14" t="s">
        <v>140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14" t="s">
        <v>81</v>
      </c>
      <c r="BK246" s="227">
        <f>ROUND(I246*H246,2)</f>
        <v>0</v>
      </c>
      <c r="BL246" s="14" t="s">
        <v>252</v>
      </c>
      <c r="BM246" s="226" t="s">
        <v>511</v>
      </c>
    </row>
    <row r="247" s="2" customFormat="1" ht="21.75" customHeight="1">
      <c r="A247" s="35"/>
      <c r="B247" s="36"/>
      <c r="C247" s="214" t="s">
        <v>512</v>
      </c>
      <c r="D247" s="214" t="s">
        <v>142</v>
      </c>
      <c r="E247" s="215" t="s">
        <v>513</v>
      </c>
      <c r="F247" s="216" t="s">
        <v>514</v>
      </c>
      <c r="G247" s="217" t="s">
        <v>160</v>
      </c>
      <c r="H247" s="218">
        <v>20.975000000000001</v>
      </c>
      <c r="I247" s="219"/>
      <c r="J247" s="220">
        <f>ROUND(I247*H247,2)</f>
        <v>0</v>
      </c>
      <c r="K247" s="221"/>
      <c r="L247" s="41"/>
      <c r="M247" s="222" t="s">
        <v>1</v>
      </c>
      <c r="N247" s="223" t="s">
        <v>38</v>
      </c>
      <c r="O247" s="88"/>
      <c r="P247" s="224">
        <f>O247*H247</f>
        <v>0</v>
      </c>
      <c r="Q247" s="224">
        <v>0.00020000000000000001</v>
      </c>
      <c r="R247" s="224">
        <f>Q247*H247</f>
        <v>0.0041950000000000008</v>
      </c>
      <c r="S247" s="224">
        <v>0</v>
      </c>
      <c r="T247" s="225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26" t="s">
        <v>252</v>
      </c>
      <c r="AT247" s="226" t="s">
        <v>142</v>
      </c>
      <c r="AU247" s="226" t="s">
        <v>83</v>
      </c>
      <c r="AY247" s="14" t="s">
        <v>140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14" t="s">
        <v>81</v>
      </c>
      <c r="BK247" s="227">
        <f>ROUND(I247*H247,2)</f>
        <v>0</v>
      </c>
      <c r="BL247" s="14" t="s">
        <v>252</v>
      </c>
      <c r="BM247" s="226" t="s">
        <v>515</v>
      </c>
    </row>
    <row r="248" s="2" customFormat="1" ht="24.15" customHeight="1">
      <c r="A248" s="35"/>
      <c r="B248" s="36"/>
      <c r="C248" s="214" t="s">
        <v>516</v>
      </c>
      <c r="D248" s="214" t="s">
        <v>142</v>
      </c>
      <c r="E248" s="215" t="s">
        <v>517</v>
      </c>
      <c r="F248" s="216" t="s">
        <v>518</v>
      </c>
      <c r="G248" s="217" t="s">
        <v>210</v>
      </c>
      <c r="H248" s="218">
        <v>12.300000000000001</v>
      </c>
      <c r="I248" s="219"/>
      <c r="J248" s="220">
        <f>ROUND(I248*H248,2)</f>
        <v>0</v>
      </c>
      <c r="K248" s="221"/>
      <c r="L248" s="41"/>
      <c r="M248" s="222" t="s">
        <v>1</v>
      </c>
      <c r="N248" s="223" t="s">
        <v>38</v>
      </c>
      <c r="O248" s="88"/>
      <c r="P248" s="224">
        <f>O248*H248</f>
        <v>0</v>
      </c>
      <c r="Q248" s="224">
        <v>0.00025000000000000001</v>
      </c>
      <c r="R248" s="224">
        <f>Q248*H248</f>
        <v>0.003075</v>
      </c>
      <c r="S248" s="224">
        <v>0</v>
      </c>
      <c r="T248" s="225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26" t="s">
        <v>252</v>
      </c>
      <c r="AT248" s="226" t="s">
        <v>142</v>
      </c>
      <c r="AU248" s="226" t="s">
        <v>83</v>
      </c>
      <c r="AY248" s="14" t="s">
        <v>140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14" t="s">
        <v>81</v>
      </c>
      <c r="BK248" s="227">
        <f>ROUND(I248*H248,2)</f>
        <v>0</v>
      </c>
      <c r="BL248" s="14" t="s">
        <v>252</v>
      </c>
      <c r="BM248" s="226" t="s">
        <v>519</v>
      </c>
    </row>
    <row r="249" s="2" customFormat="1" ht="24.15" customHeight="1">
      <c r="A249" s="35"/>
      <c r="B249" s="36"/>
      <c r="C249" s="214" t="s">
        <v>520</v>
      </c>
      <c r="D249" s="214" t="s">
        <v>142</v>
      </c>
      <c r="E249" s="215" t="s">
        <v>521</v>
      </c>
      <c r="F249" s="216" t="s">
        <v>522</v>
      </c>
      <c r="G249" s="217" t="s">
        <v>210</v>
      </c>
      <c r="H249" s="218">
        <v>25.600000000000001</v>
      </c>
      <c r="I249" s="219"/>
      <c r="J249" s="220">
        <f>ROUND(I249*H249,2)</f>
        <v>0</v>
      </c>
      <c r="K249" s="221"/>
      <c r="L249" s="41"/>
      <c r="M249" s="222" t="s">
        <v>1</v>
      </c>
      <c r="N249" s="223" t="s">
        <v>38</v>
      </c>
      <c r="O249" s="88"/>
      <c r="P249" s="224">
        <f>O249*H249</f>
        <v>0</v>
      </c>
      <c r="Q249" s="224">
        <v>0.00029999999999999997</v>
      </c>
      <c r="R249" s="224">
        <f>Q249*H249</f>
        <v>0.0076799999999999993</v>
      </c>
      <c r="S249" s="224">
        <v>0</v>
      </c>
      <c r="T249" s="225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26" t="s">
        <v>252</v>
      </c>
      <c r="AT249" s="226" t="s">
        <v>142</v>
      </c>
      <c r="AU249" s="226" t="s">
        <v>83</v>
      </c>
      <c r="AY249" s="14" t="s">
        <v>140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14" t="s">
        <v>81</v>
      </c>
      <c r="BK249" s="227">
        <f>ROUND(I249*H249,2)</f>
        <v>0</v>
      </c>
      <c r="BL249" s="14" t="s">
        <v>252</v>
      </c>
      <c r="BM249" s="226" t="s">
        <v>523</v>
      </c>
    </row>
    <row r="250" s="2" customFormat="1" ht="21.75" customHeight="1">
      <c r="A250" s="35"/>
      <c r="B250" s="36"/>
      <c r="C250" s="214" t="s">
        <v>524</v>
      </c>
      <c r="D250" s="214" t="s">
        <v>142</v>
      </c>
      <c r="E250" s="215" t="s">
        <v>525</v>
      </c>
      <c r="F250" s="216" t="s">
        <v>526</v>
      </c>
      <c r="G250" s="217" t="s">
        <v>210</v>
      </c>
      <c r="H250" s="218">
        <v>12.300000000000001</v>
      </c>
      <c r="I250" s="219"/>
      <c r="J250" s="220">
        <f>ROUND(I250*H250,2)</f>
        <v>0</v>
      </c>
      <c r="K250" s="221"/>
      <c r="L250" s="41"/>
      <c r="M250" s="222" t="s">
        <v>1</v>
      </c>
      <c r="N250" s="223" t="s">
        <v>38</v>
      </c>
      <c r="O250" s="88"/>
      <c r="P250" s="224">
        <f>O250*H250</f>
        <v>0</v>
      </c>
      <c r="Q250" s="224">
        <v>0.0051900000000000002</v>
      </c>
      <c r="R250" s="224">
        <f>Q250*H250</f>
        <v>0.063837000000000005</v>
      </c>
      <c r="S250" s="224">
        <v>0</v>
      </c>
      <c r="T250" s="225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26" t="s">
        <v>252</v>
      </c>
      <c r="AT250" s="226" t="s">
        <v>142</v>
      </c>
      <c r="AU250" s="226" t="s">
        <v>83</v>
      </c>
      <c r="AY250" s="14" t="s">
        <v>140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14" t="s">
        <v>81</v>
      </c>
      <c r="BK250" s="227">
        <f>ROUND(I250*H250,2)</f>
        <v>0</v>
      </c>
      <c r="BL250" s="14" t="s">
        <v>252</v>
      </c>
      <c r="BM250" s="226" t="s">
        <v>527</v>
      </c>
    </row>
    <row r="251" s="2" customFormat="1" ht="16.5" customHeight="1">
      <c r="A251" s="35"/>
      <c r="B251" s="36"/>
      <c r="C251" s="214" t="s">
        <v>528</v>
      </c>
      <c r="D251" s="214" t="s">
        <v>142</v>
      </c>
      <c r="E251" s="215" t="s">
        <v>529</v>
      </c>
      <c r="F251" s="216" t="s">
        <v>530</v>
      </c>
      <c r="G251" s="217" t="s">
        <v>210</v>
      </c>
      <c r="H251" s="218">
        <v>3</v>
      </c>
      <c r="I251" s="219"/>
      <c r="J251" s="220">
        <f>ROUND(I251*H251,2)</f>
        <v>0</v>
      </c>
      <c r="K251" s="221"/>
      <c r="L251" s="41"/>
      <c r="M251" s="222" t="s">
        <v>1</v>
      </c>
      <c r="N251" s="223" t="s">
        <v>38</v>
      </c>
      <c r="O251" s="88"/>
      <c r="P251" s="224">
        <f>O251*H251</f>
        <v>0</v>
      </c>
      <c r="Q251" s="224">
        <v>0.00017000000000000001</v>
      </c>
      <c r="R251" s="224">
        <f>Q251*H251</f>
        <v>0.00051000000000000004</v>
      </c>
      <c r="S251" s="224">
        <v>0</v>
      </c>
      <c r="T251" s="225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26" t="s">
        <v>252</v>
      </c>
      <c r="AT251" s="226" t="s">
        <v>142</v>
      </c>
      <c r="AU251" s="226" t="s">
        <v>83</v>
      </c>
      <c r="AY251" s="14" t="s">
        <v>140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14" t="s">
        <v>81</v>
      </c>
      <c r="BK251" s="227">
        <f>ROUND(I251*H251,2)</f>
        <v>0</v>
      </c>
      <c r="BL251" s="14" t="s">
        <v>252</v>
      </c>
      <c r="BM251" s="226" t="s">
        <v>531</v>
      </c>
    </row>
    <row r="252" s="2" customFormat="1" ht="33" customHeight="1">
      <c r="A252" s="35"/>
      <c r="B252" s="36"/>
      <c r="C252" s="214" t="s">
        <v>532</v>
      </c>
      <c r="D252" s="214" t="s">
        <v>142</v>
      </c>
      <c r="E252" s="215" t="s">
        <v>533</v>
      </c>
      <c r="F252" s="216" t="s">
        <v>534</v>
      </c>
      <c r="G252" s="217" t="s">
        <v>160</v>
      </c>
      <c r="H252" s="218">
        <v>16.475000000000001</v>
      </c>
      <c r="I252" s="219"/>
      <c r="J252" s="220">
        <f>ROUND(I252*H252,2)</f>
        <v>0</v>
      </c>
      <c r="K252" s="221"/>
      <c r="L252" s="41"/>
      <c r="M252" s="222" t="s">
        <v>1</v>
      </c>
      <c r="N252" s="223" t="s">
        <v>38</v>
      </c>
      <c r="O252" s="88"/>
      <c r="P252" s="224">
        <f>O252*H252</f>
        <v>0</v>
      </c>
      <c r="Q252" s="224">
        <v>0.0016100000000000001</v>
      </c>
      <c r="R252" s="224">
        <f>Q252*H252</f>
        <v>0.026524750000000003</v>
      </c>
      <c r="S252" s="224">
        <v>0</v>
      </c>
      <c r="T252" s="225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26" t="s">
        <v>252</v>
      </c>
      <c r="AT252" s="226" t="s">
        <v>142</v>
      </c>
      <c r="AU252" s="226" t="s">
        <v>83</v>
      </c>
      <c r="AY252" s="14" t="s">
        <v>140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14" t="s">
        <v>81</v>
      </c>
      <c r="BK252" s="227">
        <f>ROUND(I252*H252,2)</f>
        <v>0</v>
      </c>
      <c r="BL252" s="14" t="s">
        <v>252</v>
      </c>
      <c r="BM252" s="226" t="s">
        <v>535</v>
      </c>
    </row>
    <row r="253" s="2" customFormat="1" ht="16.5" customHeight="1">
      <c r="A253" s="35"/>
      <c r="B253" s="36"/>
      <c r="C253" s="214" t="s">
        <v>536</v>
      </c>
      <c r="D253" s="214" t="s">
        <v>142</v>
      </c>
      <c r="E253" s="215" t="s">
        <v>537</v>
      </c>
      <c r="F253" s="216" t="s">
        <v>538</v>
      </c>
      <c r="G253" s="217" t="s">
        <v>160</v>
      </c>
      <c r="H253" s="218">
        <v>16.475000000000001</v>
      </c>
      <c r="I253" s="219"/>
      <c r="J253" s="220">
        <f>ROUND(I253*H253,2)</f>
        <v>0</v>
      </c>
      <c r="K253" s="221"/>
      <c r="L253" s="41"/>
      <c r="M253" s="222" t="s">
        <v>1</v>
      </c>
      <c r="N253" s="223" t="s">
        <v>38</v>
      </c>
      <c r="O253" s="88"/>
      <c r="P253" s="224">
        <f>O253*H253</f>
        <v>0</v>
      </c>
      <c r="Q253" s="224">
        <v>0.0032000000000000002</v>
      </c>
      <c r="R253" s="224">
        <f>Q253*H253</f>
        <v>0.05272000000000001</v>
      </c>
      <c r="S253" s="224">
        <v>0</v>
      </c>
      <c r="T253" s="225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26" t="s">
        <v>252</v>
      </c>
      <c r="AT253" s="226" t="s">
        <v>142</v>
      </c>
      <c r="AU253" s="226" t="s">
        <v>83</v>
      </c>
      <c r="AY253" s="14" t="s">
        <v>140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14" t="s">
        <v>81</v>
      </c>
      <c r="BK253" s="227">
        <f>ROUND(I253*H253,2)</f>
        <v>0</v>
      </c>
      <c r="BL253" s="14" t="s">
        <v>252</v>
      </c>
      <c r="BM253" s="226" t="s">
        <v>539</v>
      </c>
    </row>
    <row r="254" s="2" customFormat="1" ht="24.15" customHeight="1">
      <c r="A254" s="35"/>
      <c r="B254" s="36"/>
      <c r="C254" s="214" t="s">
        <v>540</v>
      </c>
      <c r="D254" s="214" t="s">
        <v>142</v>
      </c>
      <c r="E254" s="215" t="s">
        <v>541</v>
      </c>
      <c r="F254" s="216" t="s">
        <v>542</v>
      </c>
      <c r="G254" s="217" t="s">
        <v>160</v>
      </c>
      <c r="H254" s="218">
        <v>17.550000000000001</v>
      </c>
      <c r="I254" s="219"/>
      <c r="J254" s="220">
        <f>ROUND(I254*H254,2)</f>
        <v>0</v>
      </c>
      <c r="K254" s="221"/>
      <c r="L254" s="41"/>
      <c r="M254" s="222" t="s">
        <v>1</v>
      </c>
      <c r="N254" s="223" t="s">
        <v>38</v>
      </c>
      <c r="O254" s="88"/>
      <c r="P254" s="224">
        <f>O254*H254</f>
        <v>0</v>
      </c>
      <c r="Q254" s="224">
        <v>0.011820000000000001</v>
      </c>
      <c r="R254" s="224">
        <f>Q254*H254</f>
        <v>0.20744100000000001</v>
      </c>
      <c r="S254" s="224">
        <v>0</v>
      </c>
      <c r="T254" s="225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26" t="s">
        <v>252</v>
      </c>
      <c r="AT254" s="226" t="s">
        <v>142</v>
      </c>
      <c r="AU254" s="226" t="s">
        <v>83</v>
      </c>
      <c r="AY254" s="14" t="s">
        <v>140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14" t="s">
        <v>81</v>
      </c>
      <c r="BK254" s="227">
        <f>ROUND(I254*H254,2)</f>
        <v>0</v>
      </c>
      <c r="BL254" s="14" t="s">
        <v>252</v>
      </c>
      <c r="BM254" s="226" t="s">
        <v>543</v>
      </c>
    </row>
    <row r="255" s="2" customFormat="1" ht="16.5" customHeight="1">
      <c r="A255" s="35"/>
      <c r="B255" s="36"/>
      <c r="C255" s="214" t="s">
        <v>544</v>
      </c>
      <c r="D255" s="214" t="s">
        <v>142</v>
      </c>
      <c r="E255" s="215" t="s">
        <v>545</v>
      </c>
      <c r="F255" s="216" t="s">
        <v>546</v>
      </c>
      <c r="G255" s="217" t="s">
        <v>210</v>
      </c>
      <c r="H255" s="218">
        <v>9</v>
      </c>
      <c r="I255" s="219"/>
      <c r="J255" s="220">
        <f>ROUND(I255*H255,2)</f>
        <v>0</v>
      </c>
      <c r="K255" s="221"/>
      <c r="L255" s="41"/>
      <c r="M255" s="222" t="s">
        <v>1</v>
      </c>
      <c r="N255" s="223" t="s">
        <v>38</v>
      </c>
      <c r="O255" s="88"/>
      <c r="P255" s="224">
        <f>O255*H255</f>
        <v>0</v>
      </c>
      <c r="Q255" s="224">
        <v>1.0000000000000001E-05</v>
      </c>
      <c r="R255" s="224">
        <f>Q255*H255</f>
        <v>9.0000000000000006E-05</v>
      </c>
      <c r="S255" s="224">
        <v>0</v>
      </c>
      <c r="T255" s="225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26" t="s">
        <v>252</v>
      </c>
      <c r="AT255" s="226" t="s">
        <v>142</v>
      </c>
      <c r="AU255" s="226" t="s">
        <v>83</v>
      </c>
      <c r="AY255" s="14" t="s">
        <v>140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14" t="s">
        <v>81</v>
      </c>
      <c r="BK255" s="227">
        <f>ROUND(I255*H255,2)</f>
        <v>0</v>
      </c>
      <c r="BL255" s="14" t="s">
        <v>252</v>
      </c>
      <c r="BM255" s="226" t="s">
        <v>547</v>
      </c>
    </row>
    <row r="256" s="2" customFormat="1" ht="16.5" customHeight="1">
      <c r="A256" s="35"/>
      <c r="B256" s="36"/>
      <c r="C256" s="214" t="s">
        <v>548</v>
      </c>
      <c r="D256" s="214" t="s">
        <v>142</v>
      </c>
      <c r="E256" s="215" t="s">
        <v>549</v>
      </c>
      <c r="F256" s="216" t="s">
        <v>550</v>
      </c>
      <c r="G256" s="217" t="s">
        <v>210</v>
      </c>
      <c r="H256" s="218">
        <v>9</v>
      </c>
      <c r="I256" s="219"/>
      <c r="J256" s="220">
        <f>ROUND(I256*H256,2)</f>
        <v>0</v>
      </c>
      <c r="K256" s="221"/>
      <c r="L256" s="41"/>
      <c r="M256" s="222" t="s">
        <v>1</v>
      </c>
      <c r="N256" s="223" t="s">
        <v>38</v>
      </c>
      <c r="O256" s="88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26" t="s">
        <v>252</v>
      </c>
      <c r="AT256" s="226" t="s">
        <v>142</v>
      </c>
      <c r="AU256" s="226" t="s">
        <v>83</v>
      </c>
      <c r="AY256" s="14" t="s">
        <v>140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14" t="s">
        <v>81</v>
      </c>
      <c r="BK256" s="227">
        <f>ROUND(I256*H256,2)</f>
        <v>0</v>
      </c>
      <c r="BL256" s="14" t="s">
        <v>252</v>
      </c>
      <c r="BM256" s="226" t="s">
        <v>551</v>
      </c>
    </row>
    <row r="257" s="2" customFormat="1" ht="16.5" customHeight="1">
      <c r="A257" s="35"/>
      <c r="B257" s="36"/>
      <c r="C257" s="214" t="s">
        <v>552</v>
      </c>
      <c r="D257" s="214" t="s">
        <v>142</v>
      </c>
      <c r="E257" s="215" t="s">
        <v>553</v>
      </c>
      <c r="F257" s="216" t="s">
        <v>554</v>
      </c>
      <c r="G257" s="217" t="s">
        <v>210</v>
      </c>
      <c r="H257" s="218">
        <v>9</v>
      </c>
      <c r="I257" s="219"/>
      <c r="J257" s="220">
        <f>ROUND(I257*H257,2)</f>
        <v>0</v>
      </c>
      <c r="K257" s="221"/>
      <c r="L257" s="41"/>
      <c r="M257" s="222" t="s">
        <v>1</v>
      </c>
      <c r="N257" s="223" t="s">
        <v>38</v>
      </c>
      <c r="O257" s="88"/>
      <c r="P257" s="224">
        <f>O257*H257</f>
        <v>0</v>
      </c>
      <c r="Q257" s="224">
        <v>0.0043800000000000002</v>
      </c>
      <c r="R257" s="224">
        <f>Q257*H257</f>
        <v>0.039420000000000004</v>
      </c>
      <c r="S257" s="224">
        <v>0</v>
      </c>
      <c r="T257" s="225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26" t="s">
        <v>252</v>
      </c>
      <c r="AT257" s="226" t="s">
        <v>142</v>
      </c>
      <c r="AU257" s="226" t="s">
        <v>83</v>
      </c>
      <c r="AY257" s="14" t="s">
        <v>140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14" t="s">
        <v>81</v>
      </c>
      <c r="BK257" s="227">
        <f>ROUND(I257*H257,2)</f>
        <v>0</v>
      </c>
      <c r="BL257" s="14" t="s">
        <v>252</v>
      </c>
      <c r="BM257" s="226" t="s">
        <v>555</v>
      </c>
    </row>
    <row r="258" s="2" customFormat="1" ht="24.15" customHeight="1">
      <c r="A258" s="35"/>
      <c r="B258" s="36"/>
      <c r="C258" s="214" t="s">
        <v>556</v>
      </c>
      <c r="D258" s="214" t="s">
        <v>142</v>
      </c>
      <c r="E258" s="215" t="s">
        <v>557</v>
      </c>
      <c r="F258" s="216" t="s">
        <v>558</v>
      </c>
      <c r="G258" s="217" t="s">
        <v>210</v>
      </c>
      <c r="H258" s="218">
        <v>9</v>
      </c>
      <c r="I258" s="219"/>
      <c r="J258" s="220">
        <f>ROUND(I258*H258,2)</f>
        <v>0</v>
      </c>
      <c r="K258" s="221"/>
      <c r="L258" s="41"/>
      <c r="M258" s="222" t="s">
        <v>1</v>
      </c>
      <c r="N258" s="223" t="s">
        <v>38</v>
      </c>
      <c r="O258" s="88"/>
      <c r="P258" s="224">
        <f>O258*H258</f>
        <v>0</v>
      </c>
      <c r="Q258" s="224">
        <v>1.0000000000000001E-05</v>
      </c>
      <c r="R258" s="224">
        <f>Q258*H258</f>
        <v>9.0000000000000006E-05</v>
      </c>
      <c r="S258" s="224">
        <v>0</v>
      </c>
      <c r="T258" s="225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26" t="s">
        <v>252</v>
      </c>
      <c r="AT258" s="226" t="s">
        <v>142</v>
      </c>
      <c r="AU258" s="226" t="s">
        <v>83</v>
      </c>
      <c r="AY258" s="14" t="s">
        <v>140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14" t="s">
        <v>81</v>
      </c>
      <c r="BK258" s="227">
        <f>ROUND(I258*H258,2)</f>
        <v>0</v>
      </c>
      <c r="BL258" s="14" t="s">
        <v>252</v>
      </c>
      <c r="BM258" s="226" t="s">
        <v>559</v>
      </c>
    </row>
    <row r="259" s="2" customFormat="1" ht="33" customHeight="1">
      <c r="A259" s="35"/>
      <c r="B259" s="36"/>
      <c r="C259" s="214" t="s">
        <v>560</v>
      </c>
      <c r="D259" s="214" t="s">
        <v>142</v>
      </c>
      <c r="E259" s="215" t="s">
        <v>561</v>
      </c>
      <c r="F259" s="216" t="s">
        <v>562</v>
      </c>
      <c r="G259" s="217" t="s">
        <v>160</v>
      </c>
      <c r="H259" s="218">
        <v>63</v>
      </c>
      <c r="I259" s="219"/>
      <c r="J259" s="220">
        <f>ROUND(I259*H259,2)</f>
        <v>0</v>
      </c>
      <c r="K259" s="221"/>
      <c r="L259" s="41"/>
      <c r="M259" s="222" t="s">
        <v>1</v>
      </c>
      <c r="N259" s="223" t="s">
        <v>38</v>
      </c>
      <c r="O259" s="88"/>
      <c r="P259" s="224">
        <f>O259*H259</f>
        <v>0</v>
      </c>
      <c r="Q259" s="224">
        <v>0.00125</v>
      </c>
      <c r="R259" s="224">
        <f>Q259*H259</f>
        <v>0.078750000000000001</v>
      </c>
      <c r="S259" s="224">
        <v>0</v>
      </c>
      <c r="T259" s="225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26" t="s">
        <v>252</v>
      </c>
      <c r="AT259" s="226" t="s">
        <v>142</v>
      </c>
      <c r="AU259" s="226" t="s">
        <v>83</v>
      </c>
      <c r="AY259" s="14" t="s">
        <v>140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14" t="s">
        <v>81</v>
      </c>
      <c r="BK259" s="227">
        <f>ROUND(I259*H259,2)</f>
        <v>0</v>
      </c>
      <c r="BL259" s="14" t="s">
        <v>252</v>
      </c>
      <c r="BM259" s="226" t="s">
        <v>563</v>
      </c>
    </row>
    <row r="260" s="2" customFormat="1" ht="24.15" customHeight="1">
      <c r="A260" s="35"/>
      <c r="B260" s="36"/>
      <c r="C260" s="230" t="s">
        <v>564</v>
      </c>
      <c r="D260" s="230" t="s">
        <v>273</v>
      </c>
      <c r="E260" s="231" t="s">
        <v>565</v>
      </c>
      <c r="F260" s="232" t="s">
        <v>566</v>
      </c>
      <c r="G260" s="233" t="s">
        <v>160</v>
      </c>
      <c r="H260" s="234">
        <v>66.150000000000006</v>
      </c>
      <c r="I260" s="235"/>
      <c r="J260" s="236">
        <f>ROUND(I260*H260,2)</f>
        <v>0</v>
      </c>
      <c r="K260" s="237"/>
      <c r="L260" s="238"/>
      <c r="M260" s="239" t="s">
        <v>1</v>
      </c>
      <c r="N260" s="240" t="s">
        <v>38</v>
      </c>
      <c r="O260" s="88"/>
      <c r="P260" s="224">
        <f>O260*H260</f>
        <v>0</v>
      </c>
      <c r="Q260" s="224">
        <v>0.0044999999999999997</v>
      </c>
      <c r="R260" s="224">
        <f>Q260*H260</f>
        <v>0.29767500000000002</v>
      </c>
      <c r="S260" s="224">
        <v>0</v>
      </c>
      <c r="T260" s="225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26" t="s">
        <v>276</v>
      </c>
      <c r="AT260" s="226" t="s">
        <v>273</v>
      </c>
      <c r="AU260" s="226" t="s">
        <v>83</v>
      </c>
      <c r="AY260" s="14" t="s">
        <v>140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14" t="s">
        <v>81</v>
      </c>
      <c r="BK260" s="227">
        <f>ROUND(I260*H260,2)</f>
        <v>0</v>
      </c>
      <c r="BL260" s="14" t="s">
        <v>252</v>
      </c>
      <c r="BM260" s="226" t="s">
        <v>567</v>
      </c>
    </row>
    <row r="261" s="2" customFormat="1" ht="21.75" customHeight="1">
      <c r="A261" s="35"/>
      <c r="B261" s="36"/>
      <c r="C261" s="214" t="s">
        <v>568</v>
      </c>
      <c r="D261" s="214" t="s">
        <v>142</v>
      </c>
      <c r="E261" s="215" t="s">
        <v>569</v>
      </c>
      <c r="F261" s="216" t="s">
        <v>570</v>
      </c>
      <c r="G261" s="217" t="s">
        <v>210</v>
      </c>
      <c r="H261" s="218">
        <v>6.4000000000000004</v>
      </c>
      <c r="I261" s="219"/>
      <c r="J261" s="220">
        <f>ROUND(I261*H261,2)</f>
        <v>0</v>
      </c>
      <c r="K261" s="221"/>
      <c r="L261" s="41"/>
      <c r="M261" s="222" t="s">
        <v>1</v>
      </c>
      <c r="N261" s="223" t="s">
        <v>38</v>
      </c>
      <c r="O261" s="88"/>
      <c r="P261" s="224">
        <f>O261*H261</f>
        <v>0</v>
      </c>
      <c r="Q261" s="224">
        <v>0.0074000000000000003</v>
      </c>
      <c r="R261" s="224">
        <f>Q261*H261</f>
        <v>0.047360000000000006</v>
      </c>
      <c r="S261" s="224">
        <v>0</v>
      </c>
      <c r="T261" s="225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26" t="s">
        <v>252</v>
      </c>
      <c r="AT261" s="226" t="s">
        <v>142</v>
      </c>
      <c r="AU261" s="226" t="s">
        <v>83</v>
      </c>
      <c r="AY261" s="14" t="s">
        <v>140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14" t="s">
        <v>81</v>
      </c>
      <c r="BK261" s="227">
        <f>ROUND(I261*H261,2)</f>
        <v>0</v>
      </c>
      <c r="BL261" s="14" t="s">
        <v>252</v>
      </c>
      <c r="BM261" s="226" t="s">
        <v>571</v>
      </c>
    </row>
    <row r="262" s="2" customFormat="1" ht="24.15" customHeight="1">
      <c r="A262" s="35"/>
      <c r="B262" s="36"/>
      <c r="C262" s="214" t="s">
        <v>572</v>
      </c>
      <c r="D262" s="214" t="s">
        <v>142</v>
      </c>
      <c r="E262" s="215" t="s">
        <v>573</v>
      </c>
      <c r="F262" s="216" t="s">
        <v>574</v>
      </c>
      <c r="G262" s="217" t="s">
        <v>295</v>
      </c>
      <c r="H262" s="218">
        <v>1</v>
      </c>
      <c r="I262" s="219"/>
      <c r="J262" s="220">
        <f>ROUND(I262*H262,2)</f>
        <v>0</v>
      </c>
      <c r="K262" s="221"/>
      <c r="L262" s="41"/>
      <c r="M262" s="222" t="s">
        <v>1</v>
      </c>
      <c r="N262" s="223" t="s">
        <v>38</v>
      </c>
      <c r="O262" s="88"/>
      <c r="P262" s="224">
        <f>O262*H262</f>
        <v>0</v>
      </c>
      <c r="Q262" s="224">
        <v>3.0000000000000001E-05</v>
      </c>
      <c r="R262" s="224">
        <f>Q262*H262</f>
        <v>3.0000000000000001E-05</v>
      </c>
      <c r="S262" s="224">
        <v>0</v>
      </c>
      <c r="T262" s="225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26" t="s">
        <v>252</v>
      </c>
      <c r="AT262" s="226" t="s">
        <v>142</v>
      </c>
      <c r="AU262" s="226" t="s">
        <v>83</v>
      </c>
      <c r="AY262" s="14" t="s">
        <v>140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14" t="s">
        <v>81</v>
      </c>
      <c r="BK262" s="227">
        <f>ROUND(I262*H262,2)</f>
        <v>0</v>
      </c>
      <c r="BL262" s="14" t="s">
        <v>252</v>
      </c>
      <c r="BM262" s="226" t="s">
        <v>575</v>
      </c>
    </row>
    <row r="263" s="2" customFormat="1" ht="24.15" customHeight="1">
      <c r="A263" s="35"/>
      <c r="B263" s="36"/>
      <c r="C263" s="230" t="s">
        <v>576</v>
      </c>
      <c r="D263" s="230" t="s">
        <v>273</v>
      </c>
      <c r="E263" s="231" t="s">
        <v>577</v>
      </c>
      <c r="F263" s="232" t="s">
        <v>578</v>
      </c>
      <c r="G263" s="233" t="s">
        <v>295</v>
      </c>
      <c r="H263" s="234">
        <v>1</v>
      </c>
      <c r="I263" s="235"/>
      <c r="J263" s="236">
        <f>ROUND(I263*H263,2)</f>
        <v>0</v>
      </c>
      <c r="K263" s="237"/>
      <c r="L263" s="238"/>
      <c r="M263" s="239" t="s">
        <v>1</v>
      </c>
      <c r="N263" s="240" t="s">
        <v>38</v>
      </c>
      <c r="O263" s="88"/>
      <c r="P263" s="224">
        <f>O263*H263</f>
        <v>0</v>
      </c>
      <c r="Q263" s="224">
        <v>0.0022000000000000001</v>
      </c>
      <c r="R263" s="224">
        <f>Q263*H263</f>
        <v>0.0022000000000000001</v>
      </c>
      <c r="S263" s="224">
        <v>0</v>
      </c>
      <c r="T263" s="225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26" t="s">
        <v>276</v>
      </c>
      <c r="AT263" s="226" t="s">
        <v>273</v>
      </c>
      <c r="AU263" s="226" t="s">
        <v>83</v>
      </c>
      <c r="AY263" s="14" t="s">
        <v>140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14" t="s">
        <v>81</v>
      </c>
      <c r="BK263" s="227">
        <f>ROUND(I263*H263,2)</f>
        <v>0</v>
      </c>
      <c r="BL263" s="14" t="s">
        <v>252</v>
      </c>
      <c r="BM263" s="226" t="s">
        <v>579</v>
      </c>
    </row>
    <row r="264" s="2" customFormat="1" ht="24.15" customHeight="1">
      <c r="A264" s="35"/>
      <c r="B264" s="36"/>
      <c r="C264" s="214" t="s">
        <v>580</v>
      </c>
      <c r="D264" s="214" t="s">
        <v>142</v>
      </c>
      <c r="E264" s="215" t="s">
        <v>581</v>
      </c>
      <c r="F264" s="216" t="s">
        <v>582</v>
      </c>
      <c r="G264" s="217" t="s">
        <v>205</v>
      </c>
      <c r="H264" s="218">
        <v>1.7150000000000001</v>
      </c>
      <c r="I264" s="219"/>
      <c r="J264" s="220">
        <f>ROUND(I264*H264,2)</f>
        <v>0</v>
      </c>
      <c r="K264" s="221"/>
      <c r="L264" s="41"/>
      <c r="M264" s="222" t="s">
        <v>1</v>
      </c>
      <c r="N264" s="223" t="s">
        <v>38</v>
      </c>
      <c r="O264" s="88"/>
      <c r="P264" s="224">
        <f>O264*H264</f>
        <v>0</v>
      </c>
      <c r="Q264" s="224">
        <v>0</v>
      </c>
      <c r="R264" s="224">
        <f>Q264*H264</f>
        <v>0</v>
      </c>
      <c r="S264" s="224">
        <v>0</v>
      </c>
      <c r="T264" s="225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26" t="s">
        <v>252</v>
      </c>
      <c r="AT264" s="226" t="s">
        <v>142</v>
      </c>
      <c r="AU264" s="226" t="s">
        <v>83</v>
      </c>
      <c r="AY264" s="14" t="s">
        <v>140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14" t="s">
        <v>81</v>
      </c>
      <c r="BK264" s="227">
        <f>ROUND(I264*H264,2)</f>
        <v>0</v>
      </c>
      <c r="BL264" s="14" t="s">
        <v>252</v>
      </c>
      <c r="BM264" s="226" t="s">
        <v>583</v>
      </c>
    </row>
    <row r="265" s="2" customFormat="1" ht="37.8" customHeight="1">
      <c r="A265" s="35"/>
      <c r="B265" s="36"/>
      <c r="C265" s="214" t="s">
        <v>584</v>
      </c>
      <c r="D265" s="214" t="s">
        <v>142</v>
      </c>
      <c r="E265" s="215" t="s">
        <v>585</v>
      </c>
      <c r="F265" s="216" t="s">
        <v>586</v>
      </c>
      <c r="G265" s="217" t="s">
        <v>205</v>
      </c>
      <c r="H265" s="218">
        <v>17.149999999999999</v>
      </c>
      <c r="I265" s="219"/>
      <c r="J265" s="220">
        <f>ROUND(I265*H265,2)</f>
        <v>0</v>
      </c>
      <c r="K265" s="221"/>
      <c r="L265" s="41"/>
      <c r="M265" s="222" t="s">
        <v>1</v>
      </c>
      <c r="N265" s="223" t="s">
        <v>38</v>
      </c>
      <c r="O265" s="88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5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26" t="s">
        <v>252</v>
      </c>
      <c r="AT265" s="226" t="s">
        <v>142</v>
      </c>
      <c r="AU265" s="226" t="s">
        <v>83</v>
      </c>
      <c r="AY265" s="14" t="s">
        <v>140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14" t="s">
        <v>81</v>
      </c>
      <c r="BK265" s="227">
        <f>ROUND(I265*H265,2)</f>
        <v>0</v>
      </c>
      <c r="BL265" s="14" t="s">
        <v>252</v>
      </c>
      <c r="BM265" s="226" t="s">
        <v>587</v>
      </c>
    </row>
    <row r="266" s="12" customFormat="1" ht="22.8" customHeight="1">
      <c r="A266" s="12"/>
      <c r="B266" s="200"/>
      <c r="C266" s="201"/>
      <c r="D266" s="202" t="s">
        <v>72</v>
      </c>
      <c r="E266" s="228" t="s">
        <v>588</v>
      </c>
      <c r="F266" s="228" t="s">
        <v>589</v>
      </c>
      <c r="G266" s="201"/>
      <c r="H266" s="201"/>
      <c r="I266" s="204"/>
      <c r="J266" s="229">
        <f>BK266</f>
        <v>0</v>
      </c>
      <c r="K266" s="201"/>
      <c r="L266" s="206"/>
      <c r="M266" s="207"/>
      <c r="N266" s="208"/>
      <c r="O266" s="208"/>
      <c r="P266" s="209">
        <f>P267</f>
        <v>0</v>
      </c>
      <c r="Q266" s="208"/>
      <c r="R266" s="209">
        <f>R267</f>
        <v>0</v>
      </c>
      <c r="S266" s="208"/>
      <c r="T266" s="210">
        <f>T267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1" t="s">
        <v>83</v>
      </c>
      <c r="AT266" s="212" t="s">
        <v>72</v>
      </c>
      <c r="AU266" s="212" t="s">
        <v>81</v>
      </c>
      <c r="AY266" s="211" t="s">
        <v>140</v>
      </c>
      <c r="BK266" s="213">
        <f>BK267</f>
        <v>0</v>
      </c>
    </row>
    <row r="267" s="2" customFormat="1" ht="21.75" customHeight="1">
      <c r="A267" s="35"/>
      <c r="B267" s="36"/>
      <c r="C267" s="214" t="s">
        <v>590</v>
      </c>
      <c r="D267" s="214" t="s">
        <v>142</v>
      </c>
      <c r="E267" s="215" t="s">
        <v>591</v>
      </c>
      <c r="F267" s="216" t="s">
        <v>592</v>
      </c>
      <c r="G267" s="217" t="s">
        <v>415</v>
      </c>
      <c r="H267" s="218">
        <v>1</v>
      </c>
      <c r="I267" s="219"/>
      <c r="J267" s="220">
        <f>ROUND(I267*H267,2)</f>
        <v>0</v>
      </c>
      <c r="K267" s="221"/>
      <c r="L267" s="41"/>
      <c r="M267" s="222" t="s">
        <v>1</v>
      </c>
      <c r="N267" s="223" t="s">
        <v>38</v>
      </c>
      <c r="O267" s="88"/>
      <c r="P267" s="224">
        <f>O267*H267</f>
        <v>0</v>
      </c>
      <c r="Q267" s="224">
        <v>0</v>
      </c>
      <c r="R267" s="224">
        <f>Q267*H267</f>
        <v>0</v>
      </c>
      <c r="S267" s="224">
        <v>0</v>
      </c>
      <c r="T267" s="225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26" t="s">
        <v>252</v>
      </c>
      <c r="AT267" s="226" t="s">
        <v>142</v>
      </c>
      <c r="AU267" s="226" t="s">
        <v>83</v>
      </c>
      <c r="AY267" s="14" t="s">
        <v>140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14" t="s">
        <v>81</v>
      </c>
      <c r="BK267" s="227">
        <f>ROUND(I267*H267,2)</f>
        <v>0</v>
      </c>
      <c r="BL267" s="14" t="s">
        <v>252</v>
      </c>
      <c r="BM267" s="226" t="s">
        <v>593</v>
      </c>
    </row>
    <row r="268" s="12" customFormat="1" ht="22.8" customHeight="1">
      <c r="A268" s="12"/>
      <c r="B268" s="200"/>
      <c r="C268" s="201"/>
      <c r="D268" s="202" t="s">
        <v>72</v>
      </c>
      <c r="E268" s="228" t="s">
        <v>594</v>
      </c>
      <c r="F268" s="228" t="s">
        <v>595</v>
      </c>
      <c r="G268" s="201"/>
      <c r="H268" s="201"/>
      <c r="I268" s="204"/>
      <c r="J268" s="229">
        <f>BK268</f>
        <v>0</v>
      </c>
      <c r="K268" s="201"/>
      <c r="L268" s="206"/>
      <c r="M268" s="207"/>
      <c r="N268" s="208"/>
      <c r="O268" s="208"/>
      <c r="P268" s="209">
        <f>SUM(P269:P282)</f>
        <v>0</v>
      </c>
      <c r="Q268" s="208"/>
      <c r="R268" s="209">
        <f>SUM(R269:R282)</f>
        <v>0.13682</v>
      </c>
      <c r="S268" s="208"/>
      <c r="T268" s="210">
        <f>SUM(T269:T282)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11" t="s">
        <v>83</v>
      </c>
      <c r="AT268" s="212" t="s">
        <v>72</v>
      </c>
      <c r="AU268" s="212" t="s">
        <v>81</v>
      </c>
      <c r="AY268" s="211" t="s">
        <v>140</v>
      </c>
      <c r="BK268" s="213">
        <f>SUM(BK269:BK282)</f>
        <v>0</v>
      </c>
    </row>
    <row r="269" s="2" customFormat="1" ht="24.15" customHeight="1">
      <c r="A269" s="35"/>
      <c r="B269" s="36"/>
      <c r="C269" s="214" t="s">
        <v>596</v>
      </c>
      <c r="D269" s="214" t="s">
        <v>142</v>
      </c>
      <c r="E269" s="215" t="s">
        <v>597</v>
      </c>
      <c r="F269" s="216" t="s">
        <v>598</v>
      </c>
      <c r="G269" s="217" t="s">
        <v>295</v>
      </c>
      <c r="H269" s="218">
        <v>1</v>
      </c>
      <c r="I269" s="219"/>
      <c r="J269" s="220">
        <f>ROUND(I269*H269,2)</f>
        <v>0</v>
      </c>
      <c r="K269" s="221"/>
      <c r="L269" s="41"/>
      <c r="M269" s="222" t="s">
        <v>1</v>
      </c>
      <c r="N269" s="223" t="s">
        <v>38</v>
      </c>
      <c r="O269" s="88"/>
      <c r="P269" s="224">
        <f>O269*H269</f>
        <v>0</v>
      </c>
      <c r="Q269" s="224">
        <v>0</v>
      </c>
      <c r="R269" s="224">
        <f>Q269*H269</f>
        <v>0</v>
      </c>
      <c r="S269" s="224">
        <v>0</v>
      </c>
      <c r="T269" s="225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26" t="s">
        <v>252</v>
      </c>
      <c r="AT269" s="226" t="s">
        <v>142</v>
      </c>
      <c r="AU269" s="226" t="s">
        <v>83</v>
      </c>
      <c r="AY269" s="14" t="s">
        <v>140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14" t="s">
        <v>81</v>
      </c>
      <c r="BK269" s="227">
        <f>ROUND(I269*H269,2)</f>
        <v>0</v>
      </c>
      <c r="BL269" s="14" t="s">
        <v>252</v>
      </c>
      <c r="BM269" s="226" t="s">
        <v>599</v>
      </c>
    </row>
    <row r="270" s="2" customFormat="1" ht="24.15" customHeight="1">
      <c r="A270" s="35"/>
      <c r="B270" s="36"/>
      <c r="C270" s="230" t="s">
        <v>600</v>
      </c>
      <c r="D270" s="230" t="s">
        <v>273</v>
      </c>
      <c r="E270" s="231" t="s">
        <v>601</v>
      </c>
      <c r="F270" s="232" t="s">
        <v>602</v>
      </c>
      <c r="G270" s="233" t="s">
        <v>295</v>
      </c>
      <c r="H270" s="234">
        <v>1</v>
      </c>
      <c r="I270" s="235"/>
      <c r="J270" s="236">
        <f>ROUND(I270*H270,2)</f>
        <v>0</v>
      </c>
      <c r="K270" s="237"/>
      <c r="L270" s="238"/>
      <c r="M270" s="239" t="s">
        <v>1</v>
      </c>
      <c r="N270" s="240" t="s">
        <v>38</v>
      </c>
      <c r="O270" s="88"/>
      <c r="P270" s="224">
        <f>O270*H270</f>
        <v>0</v>
      </c>
      <c r="Q270" s="224">
        <v>0.020500000000000001</v>
      </c>
      <c r="R270" s="224">
        <f>Q270*H270</f>
        <v>0.020500000000000001</v>
      </c>
      <c r="S270" s="224">
        <v>0</v>
      </c>
      <c r="T270" s="225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26" t="s">
        <v>276</v>
      </c>
      <c r="AT270" s="226" t="s">
        <v>273</v>
      </c>
      <c r="AU270" s="226" t="s">
        <v>83</v>
      </c>
      <c r="AY270" s="14" t="s">
        <v>140</v>
      </c>
      <c r="BE270" s="227">
        <f>IF(N270="základní",J270,0)</f>
        <v>0</v>
      </c>
      <c r="BF270" s="227">
        <f>IF(N270="snížená",J270,0)</f>
        <v>0</v>
      </c>
      <c r="BG270" s="227">
        <f>IF(N270="zákl. přenesená",J270,0)</f>
        <v>0</v>
      </c>
      <c r="BH270" s="227">
        <f>IF(N270="sníž. přenesená",J270,0)</f>
        <v>0</v>
      </c>
      <c r="BI270" s="227">
        <f>IF(N270="nulová",J270,0)</f>
        <v>0</v>
      </c>
      <c r="BJ270" s="14" t="s">
        <v>81</v>
      </c>
      <c r="BK270" s="227">
        <f>ROUND(I270*H270,2)</f>
        <v>0</v>
      </c>
      <c r="BL270" s="14" t="s">
        <v>252</v>
      </c>
      <c r="BM270" s="226" t="s">
        <v>603</v>
      </c>
    </row>
    <row r="271" s="2" customFormat="1" ht="24.15" customHeight="1">
      <c r="A271" s="35"/>
      <c r="B271" s="36"/>
      <c r="C271" s="214" t="s">
        <v>604</v>
      </c>
      <c r="D271" s="214" t="s">
        <v>142</v>
      </c>
      <c r="E271" s="215" t="s">
        <v>597</v>
      </c>
      <c r="F271" s="216" t="s">
        <v>598</v>
      </c>
      <c r="G271" s="217" t="s">
        <v>295</v>
      </c>
      <c r="H271" s="218">
        <v>1</v>
      </c>
      <c r="I271" s="219"/>
      <c r="J271" s="220">
        <f>ROUND(I271*H271,2)</f>
        <v>0</v>
      </c>
      <c r="K271" s="221"/>
      <c r="L271" s="41"/>
      <c r="M271" s="222" t="s">
        <v>1</v>
      </c>
      <c r="N271" s="223" t="s">
        <v>38</v>
      </c>
      <c r="O271" s="88"/>
      <c r="P271" s="224">
        <f>O271*H271</f>
        <v>0</v>
      </c>
      <c r="Q271" s="224">
        <v>0</v>
      </c>
      <c r="R271" s="224">
        <f>Q271*H271</f>
        <v>0</v>
      </c>
      <c r="S271" s="224">
        <v>0</v>
      </c>
      <c r="T271" s="225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26" t="s">
        <v>252</v>
      </c>
      <c r="AT271" s="226" t="s">
        <v>142</v>
      </c>
      <c r="AU271" s="226" t="s">
        <v>83</v>
      </c>
      <c r="AY271" s="14" t="s">
        <v>140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14" t="s">
        <v>81</v>
      </c>
      <c r="BK271" s="227">
        <f>ROUND(I271*H271,2)</f>
        <v>0</v>
      </c>
      <c r="BL271" s="14" t="s">
        <v>252</v>
      </c>
      <c r="BM271" s="226" t="s">
        <v>605</v>
      </c>
    </row>
    <row r="272" s="2" customFormat="1" ht="24.15" customHeight="1">
      <c r="A272" s="35"/>
      <c r="B272" s="36"/>
      <c r="C272" s="230" t="s">
        <v>606</v>
      </c>
      <c r="D272" s="230" t="s">
        <v>273</v>
      </c>
      <c r="E272" s="231" t="s">
        <v>601</v>
      </c>
      <c r="F272" s="232" t="s">
        <v>602</v>
      </c>
      <c r="G272" s="233" t="s">
        <v>295</v>
      </c>
      <c r="H272" s="234">
        <v>1</v>
      </c>
      <c r="I272" s="235"/>
      <c r="J272" s="236">
        <f>ROUND(I272*H272,2)</f>
        <v>0</v>
      </c>
      <c r="K272" s="237"/>
      <c r="L272" s="238"/>
      <c r="M272" s="239" t="s">
        <v>1</v>
      </c>
      <c r="N272" s="240" t="s">
        <v>38</v>
      </c>
      <c r="O272" s="88"/>
      <c r="P272" s="224">
        <f>O272*H272</f>
        <v>0</v>
      </c>
      <c r="Q272" s="224">
        <v>0.020500000000000001</v>
      </c>
      <c r="R272" s="224">
        <f>Q272*H272</f>
        <v>0.020500000000000001</v>
      </c>
      <c r="S272" s="224">
        <v>0</v>
      </c>
      <c r="T272" s="225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26" t="s">
        <v>276</v>
      </c>
      <c r="AT272" s="226" t="s">
        <v>273</v>
      </c>
      <c r="AU272" s="226" t="s">
        <v>83</v>
      </c>
      <c r="AY272" s="14" t="s">
        <v>140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14" t="s">
        <v>81</v>
      </c>
      <c r="BK272" s="227">
        <f>ROUND(I272*H272,2)</f>
        <v>0</v>
      </c>
      <c r="BL272" s="14" t="s">
        <v>252</v>
      </c>
      <c r="BM272" s="226" t="s">
        <v>607</v>
      </c>
    </row>
    <row r="273" s="2" customFormat="1" ht="24.15" customHeight="1">
      <c r="A273" s="35"/>
      <c r="B273" s="36"/>
      <c r="C273" s="214" t="s">
        <v>608</v>
      </c>
      <c r="D273" s="214" t="s">
        <v>142</v>
      </c>
      <c r="E273" s="215" t="s">
        <v>609</v>
      </c>
      <c r="F273" s="216" t="s">
        <v>610</v>
      </c>
      <c r="G273" s="217" t="s">
        <v>295</v>
      </c>
      <c r="H273" s="218">
        <v>2</v>
      </c>
      <c r="I273" s="219"/>
      <c r="J273" s="220">
        <f>ROUND(I273*H273,2)</f>
        <v>0</v>
      </c>
      <c r="K273" s="221"/>
      <c r="L273" s="41"/>
      <c r="M273" s="222" t="s">
        <v>1</v>
      </c>
      <c r="N273" s="223" t="s">
        <v>38</v>
      </c>
      <c r="O273" s="88"/>
      <c r="P273" s="224">
        <f>O273*H273</f>
        <v>0</v>
      </c>
      <c r="Q273" s="224">
        <v>0</v>
      </c>
      <c r="R273" s="224">
        <f>Q273*H273</f>
        <v>0</v>
      </c>
      <c r="S273" s="224">
        <v>0</v>
      </c>
      <c r="T273" s="225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26" t="s">
        <v>252</v>
      </c>
      <c r="AT273" s="226" t="s">
        <v>142</v>
      </c>
      <c r="AU273" s="226" t="s">
        <v>83</v>
      </c>
      <c r="AY273" s="14" t="s">
        <v>140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14" t="s">
        <v>81</v>
      </c>
      <c r="BK273" s="227">
        <f>ROUND(I273*H273,2)</f>
        <v>0</v>
      </c>
      <c r="BL273" s="14" t="s">
        <v>252</v>
      </c>
      <c r="BM273" s="226" t="s">
        <v>611</v>
      </c>
    </row>
    <row r="274" s="2" customFormat="1" ht="24.15" customHeight="1">
      <c r="A274" s="35"/>
      <c r="B274" s="36"/>
      <c r="C274" s="230" t="s">
        <v>276</v>
      </c>
      <c r="D274" s="230" t="s">
        <v>273</v>
      </c>
      <c r="E274" s="231" t="s">
        <v>612</v>
      </c>
      <c r="F274" s="232" t="s">
        <v>613</v>
      </c>
      <c r="G274" s="233" t="s">
        <v>295</v>
      </c>
      <c r="H274" s="234">
        <v>1</v>
      </c>
      <c r="I274" s="235"/>
      <c r="J274" s="236">
        <f>ROUND(I274*H274,2)</f>
        <v>0</v>
      </c>
      <c r="K274" s="237"/>
      <c r="L274" s="238"/>
      <c r="M274" s="239" t="s">
        <v>1</v>
      </c>
      <c r="N274" s="240" t="s">
        <v>38</v>
      </c>
      <c r="O274" s="88"/>
      <c r="P274" s="224">
        <f>O274*H274</f>
        <v>0</v>
      </c>
      <c r="Q274" s="224">
        <v>0.016</v>
      </c>
      <c r="R274" s="224">
        <f>Q274*H274</f>
        <v>0.016</v>
      </c>
      <c r="S274" s="224">
        <v>0</v>
      </c>
      <c r="T274" s="225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26" t="s">
        <v>276</v>
      </c>
      <c r="AT274" s="226" t="s">
        <v>273</v>
      </c>
      <c r="AU274" s="226" t="s">
        <v>83</v>
      </c>
      <c r="AY274" s="14" t="s">
        <v>140</v>
      </c>
      <c r="BE274" s="227">
        <f>IF(N274="základní",J274,0)</f>
        <v>0</v>
      </c>
      <c r="BF274" s="227">
        <f>IF(N274="snížená",J274,0)</f>
        <v>0</v>
      </c>
      <c r="BG274" s="227">
        <f>IF(N274="zákl. přenesená",J274,0)</f>
        <v>0</v>
      </c>
      <c r="BH274" s="227">
        <f>IF(N274="sníž. přenesená",J274,0)</f>
        <v>0</v>
      </c>
      <c r="BI274" s="227">
        <f>IF(N274="nulová",J274,0)</f>
        <v>0</v>
      </c>
      <c r="BJ274" s="14" t="s">
        <v>81</v>
      </c>
      <c r="BK274" s="227">
        <f>ROUND(I274*H274,2)</f>
        <v>0</v>
      </c>
      <c r="BL274" s="14" t="s">
        <v>252</v>
      </c>
      <c r="BM274" s="226" t="s">
        <v>614</v>
      </c>
    </row>
    <row r="275" s="2" customFormat="1" ht="24.15" customHeight="1">
      <c r="A275" s="35"/>
      <c r="B275" s="36"/>
      <c r="C275" s="230" t="s">
        <v>615</v>
      </c>
      <c r="D275" s="230" t="s">
        <v>273</v>
      </c>
      <c r="E275" s="231" t="s">
        <v>616</v>
      </c>
      <c r="F275" s="232" t="s">
        <v>617</v>
      </c>
      <c r="G275" s="233" t="s">
        <v>295</v>
      </c>
      <c r="H275" s="234">
        <v>1</v>
      </c>
      <c r="I275" s="235"/>
      <c r="J275" s="236">
        <f>ROUND(I275*H275,2)</f>
        <v>0</v>
      </c>
      <c r="K275" s="237"/>
      <c r="L275" s="238"/>
      <c r="M275" s="239" t="s">
        <v>1</v>
      </c>
      <c r="N275" s="240" t="s">
        <v>38</v>
      </c>
      <c r="O275" s="88"/>
      <c r="P275" s="224">
        <f>O275*H275</f>
        <v>0</v>
      </c>
      <c r="Q275" s="224">
        <v>0.017500000000000002</v>
      </c>
      <c r="R275" s="224">
        <f>Q275*H275</f>
        <v>0.017500000000000002</v>
      </c>
      <c r="S275" s="224">
        <v>0</v>
      </c>
      <c r="T275" s="225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26" t="s">
        <v>276</v>
      </c>
      <c r="AT275" s="226" t="s">
        <v>273</v>
      </c>
      <c r="AU275" s="226" t="s">
        <v>83</v>
      </c>
      <c r="AY275" s="14" t="s">
        <v>140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14" t="s">
        <v>81</v>
      </c>
      <c r="BK275" s="227">
        <f>ROUND(I275*H275,2)</f>
        <v>0</v>
      </c>
      <c r="BL275" s="14" t="s">
        <v>252</v>
      </c>
      <c r="BM275" s="226" t="s">
        <v>618</v>
      </c>
    </row>
    <row r="276" s="2" customFormat="1" ht="21.75" customHeight="1">
      <c r="A276" s="35"/>
      <c r="B276" s="36"/>
      <c r="C276" s="214" t="s">
        <v>619</v>
      </c>
      <c r="D276" s="214" t="s">
        <v>142</v>
      </c>
      <c r="E276" s="215" t="s">
        <v>620</v>
      </c>
      <c r="F276" s="216" t="s">
        <v>621</v>
      </c>
      <c r="G276" s="217" t="s">
        <v>295</v>
      </c>
      <c r="H276" s="218">
        <v>4</v>
      </c>
      <c r="I276" s="219"/>
      <c r="J276" s="220">
        <f>ROUND(I276*H276,2)</f>
        <v>0</v>
      </c>
      <c r="K276" s="221"/>
      <c r="L276" s="41"/>
      <c r="M276" s="222" t="s">
        <v>1</v>
      </c>
      <c r="N276" s="223" t="s">
        <v>38</v>
      </c>
      <c r="O276" s="88"/>
      <c r="P276" s="224">
        <f>O276*H276</f>
        <v>0</v>
      </c>
      <c r="Q276" s="224">
        <v>0</v>
      </c>
      <c r="R276" s="224">
        <f>Q276*H276</f>
        <v>0</v>
      </c>
      <c r="S276" s="224">
        <v>0</v>
      </c>
      <c r="T276" s="225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26" t="s">
        <v>252</v>
      </c>
      <c r="AT276" s="226" t="s">
        <v>142</v>
      </c>
      <c r="AU276" s="226" t="s">
        <v>83</v>
      </c>
      <c r="AY276" s="14" t="s">
        <v>140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14" t="s">
        <v>81</v>
      </c>
      <c r="BK276" s="227">
        <f>ROUND(I276*H276,2)</f>
        <v>0</v>
      </c>
      <c r="BL276" s="14" t="s">
        <v>252</v>
      </c>
      <c r="BM276" s="226" t="s">
        <v>622</v>
      </c>
    </row>
    <row r="277" s="2" customFormat="1" ht="16.5" customHeight="1">
      <c r="A277" s="35"/>
      <c r="B277" s="36"/>
      <c r="C277" s="230" t="s">
        <v>623</v>
      </c>
      <c r="D277" s="230" t="s">
        <v>273</v>
      </c>
      <c r="E277" s="231" t="s">
        <v>624</v>
      </c>
      <c r="F277" s="232" t="s">
        <v>625</v>
      </c>
      <c r="G277" s="233" t="s">
        <v>295</v>
      </c>
      <c r="H277" s="234">
        <v>4</v>
      </c>
      <c r="I277" s="235"/>
      <c r="J277" s="236">
        <f>ROUND(I277*H277,2)</f>
        <v>0</v>
      </c>
      <c r="K277" s="237"/>
      <c r="L277" s="238"/>
      <c r="M277" s="239" t="s">
        <v>1</v>
      </c>
      <c r="N277" s="240" t="s">
        <v>38</v>
      </c>
      <c r="O277" s="88"/>
      <c r="P277" s="224">
        <f>O277*H277</f>
        <v>0</v>
      </c>
      <c r="Q277" s="224">
        <v>0.0022000000000000001</v>
      </c>
      <c r="R277" s="224">
        <f>Q277*H277</f>
        <v>0.0088000000000000005</v>
      </c>
      <c r="S277" s="224">
        <v>0</v>
      </c>
      <c r="T277" s="225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26" t="s">
        <v>276</v>
      </c>
      <c r="AT277" s="226" t="s">
        <v>273</v>
      </c>
      <c r="AU277" s="226" t="s">
        <v>83</v>
      </c>
      <c r="AY277" s="14" t="s">
        <v>140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14" t="s">
        <v>81</v>
      </c>
      <c r="BK277" s="227">
        <f>ROUND(I277*H277,2)</f>
        <v>0</v>
      </c>
      <c r="BL277" s="14" t="s">
        <v>252</v>
      </c>
      <c r="BM277" s="226" t="s">
        <v>626</v>
      </c>
    </row>
    <row r="278" s="2" customFormat="1" ht="21.75" customHeight="1">
      <c r="A278" s="35"/>
      <c r="B278" s="36"/>
      <c r="C278" s="214" t="s">
        <v>627</v>
      </c>
      <c r="D278" s="214" t="s">
        <v>142</v>
      </c>
      <c r="E278" s="215" t="s">
        <v>628</v>
      </c>
      <c r="F278" s="216" t="s">
        <v>629</v>
      </c>
      <c r="G278" s="217" t="s">
        <v>295</v>
      </c>
      <c r="H278" s="218">
        <v>4</v>
      </c>
      <c r="I278" s="219"/>
      <c r="J278" s="220">
        <f>ROUND(I278*H278,2)</f>
        <v>0</v>
      </c>
      <c r="K278" s="221"/>
      <c r="L278" s="41"/>
      <c r="M278" s="222" t="s">
        <v>1</v>
      </c>
      <c r="N278" s="223" t="s">
        <v>38</v>
      </c>
      <c r="O278" s="88"/>
      <c r="P278" s="224">
        <f>O278*H278</f>
        <v>0</v>
      </c>
      <c r="Q278" s="224">
        <v>0</v>
      </c>
      <c r="R278" s="224">
        <f>Q278*H278</f>
        <v>0</v>
      </c>
      <c r="S278" s="224">
        <v>0</v>
      </c>
      <c r="T278" s="225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26" t="s">
        <v>252</v>
      </c>
      <c r="AT278" s="226" t="s">
        <v>142</v>
      </c>
      <c r="AU278" s="226" t="s">
        <v>83</v>
      </c>
      <c r="AY278" s="14" t="s">
        <v>140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14" t="s">
        <v>81</v>
      </c>
      <c r="BK278" s="227">
        <f>ROUND(I278*H278,2)</f>
        <v>0</v>
      </c>
      <c r="BL278" s="14" t="s">
        <v>252</v>
      </c>
      <c r="BM278" s="226" t="s">
        <v>630</v>
      </c>
    </row>
    <row r="279" s="2" customFormat="1" ht="16.5" customHeight="1">
      <c r="A279" s="35"/>
      <c r="B279" s="36"/>
      <c r="C279" s="230" t="s">
        <v>631</v>
      </c>
      <c r="D279" s="230" t="s">
        <v>273</v>
      </c>
      <c r="E279" s="231" t="s">
        <v>632</v>
      </c>
      <c r="F279" s="232" t="s">
        <v>633</v>
      </c>
      <c r="G279" s="233" t="s">
        <v>295</v>
      </c>
      <c r="H279" s="234">
        <v>4</v>
      </c>
      <c r="I279" s="235"/>
      <c r="J279" s="236">
        <f>ROUND(I279*H279,2)</f>
        <v>0</v>
      </c>
      <c r="K279" s="237"/>
      <c r="L279" s="238"/>
      <c r="M279" s="239" t="s">
        <v>1</v>
      </c>
      <c r="N279" s="240" t="s">
        <v>38</v>
      </c>
      <c r="O279" s="88"/>
      <c r="P279" s="224">
        <f>O279*H279</f>
        <v>0</v>
      </c>
      <c r="Q279" s="224">
        <v>0.00014999999999999999</v>
      </c>
      <c r="R279" s="224">
        <f>Q279*H279</f>
        <v>0.00059999999999999995</v>
      </c>
      <c r="S279" s="224">
        <v>0</v>
      </c>
      <c r="T279" s="225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26" t="s">
        <v>276</v>
      </c>
      <c r="AT279" s="226" t="s">
        <v>273</v>
      </c>
      <c r="AU279" s="226" t="s">
        <v>83</v>
      </c>
      <c r="AY279" s="14" t="s">
        <v>140</v>
      </c>
      <c r="BE279" s="227">
        <f>IF(N279="základní",J279,0)</f>
        <v>0</v>
      </c>
      <c r="BF279" s="227">
        <f>IF(N279="snížená",J279,0)</f>
        <v>0</v>
      </c>
      <c r="BG279" s="227">
        <f>IF(N279="zákl. přenesená",J279,0)</f>
        <v>0</v>
      </c>
      <c r="BH279" s="227">
        <f>IF(N279="sníž. přenesená",J279,0)</f>
        <v>0</v>
      </c>
      <c r="BI279" s="227">
        <f>IF(N279="nulová",J279,0)</f>
        <v>0</v>
      </c>
      <c r="BJ279" s="14" t="s">
        <v>81</v>
      </c>
      <c r="BK279" s="227">
        <f>ROUND(I279*H279,2)</f>
        <v>0</v>
      </c>
      <c r="BL279" s="14" t="s">
        <v>252</v>
      </c>
      <c r="BM279" s="226" t="s">
        <v>634</v>
      </c>
    </row>
    <row r="280" s="2" customFormat="1" ht="24.15" customHeight="1">
      <c r="A280" s="35"/>
      <c r="B280" s="36"/>
      <c r="C280" s="214" t="s">
        <v>635</v>
      </c>
      <c r="D280" s="214" t="s">
        <v>142</v>
      </c>
      <c r="E280" s="215" t="s">
        <v>636</v>
      </c>
      <c r="F280" s="216" t="s">
        <v>637</v>
      </c>
      <c r="G280" s="217" t="s">
        <v>295</v>
      </c>
      <c r="H280" s="218">
        <v>2</v>
      </c>
      <c r="I280" s="219"/>
      <c r="J280" s="220">
        <f>ROUND(I280*H280,2)</f>
        <v>0</v>
      </c>
      <c r="K280" s="221"/>
      <c r="L280" s="41"/>
      <c r="M280" s="222" t="s">
        <v>1</v>
      </c>
      <c r="N280" s="223" t="s">
        <v>38</v>
      </c>
      <c r="O280" s="88"/>
      <c r="P280" s="224">
        <f>O280*H280</f>
        <v>0</v>
      </c>
      <c r="Q280" s="224">
        <v>0.00046000000000000001</v>
      </c>
      <c r="R280" s="224">
        <f>Q280*H280</f>
        <v>0.00092000000000000003</v>
      </c>
      <c r="S280" s="224">
        <v>0</v>
      </c>
      <c r="T280" s="225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26" t="s">
        <v>252</v>
      </c>
      <c r="AT280" s="226" t="s">
        <v>142</v>
      </c>
      <c r="AU280" s="226" t="s">
        <v>83</v>
      </c>
      <c r="AY280" s="14" t="s">
        <v>140</v>
      </c>
      <c r="BE280" s="227">
        <f>IF(N280="základní",J280,0)</f>
        <v>0</v>
      </c>
      <c r="BF280" s="227">
        <f>IF(N280="snížená",J280,0)</f>
        <v>0</v>
      </c>
      <c r="BG280" s="227">
        <f>IF(N280="zákl. přenesená",J280,0)</f>
        <v>0</v>
      </c>
      <c r="BH280" s="227">
        <f>IF(N280="sníž. přenesená",J280,0)</f>
        <v>0</v>
      </c>
      <c r="BI280" s="227">
        <f>IF(N280="nulová",J280,0)</f>
        <v>0</v>
      </c>
      <c r="BJ280" s="14" t="s">
        <v>81</v>
      </c>
      <c r="BK280" s="227">
        <f>ROUND(I280*H280,2)</f>
        <v>0</v>
      </c>
      <c r="BL280" s="14" t="s">
        <v>252</v>
      </c>
      <c r="BM280" s="226" t="s">
        <v>638</v>
      </c>
    </row>
    <row r="281" s="2" customFormat="1" ht="37.8" customHeight="1">
      <c r="A281" s="35"/>
      <c r="B281" s="36"/>
      <c r="C281" s="230" t="s">
        <v>639</v>
      </c>
      <c r="D281" s="230" t="s">
        <v>273</v>
      </c>
      <c r="E281" s="231" t="s">
        <v>640</v>
      </c>
      <c r="F281" s="232" t="s">
        <v>641</v>
      </c>
      <c r="G281" s="233" t="s">
        <v>295</v>
      </c>
      <c r="H281" s="234">
        <v>2</v>
      </c>
      <c r="I281" s="235"/>
      <c r="J281" s="236">
        <f>ROUND(I281*H281,2)</f>
        <v>0</v>
      </c>
      <c r="K281" s="237"/>
      <c r="L281" s="238"/>
      <c r="M281" s="239" t="s">
        <v>1</v>
      </c>
      <c r="N281" s="240" t="s">
        <v>38</v>
      </c>
      <c r="O281" s="88"/>
      <c r="P281" s="224">
        <f>O281*H281</f>
        <v>0</v>
      </c>
      <c r="Q281" s="224">
        <v>0.025999999999999999</v>
      </c>
      <c r="R281" s="224">
        <f>Q281*H281</f>
        <v>0.051999999999999998</v>
      </c>
      <c r="S281" s="224">
        <v>0</v>
      </c>
      <c r="T281" s="225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26" t="s">
        <v>276</v>
      </c>
      <c r="AT281" s="226" t="s">
        <v>273</v>
      </c>
      <c r="AU281" s="226" t="s">
        <v>83</v>
      </c>
      <c r="AY281" s="14" t="s">
        <v>140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14" t="s">
        <v>81</v>
      </c>
      <c r="BK281" s="227">
        <f>ROUND(I281*H281,2)</f>
        <v>0</v>
      </c>
      <c r="BL281" s="14" t="s">
        <v>252</v>
      </c>
      <c r="BM281" s="226" t="s">
        <v>642</v>
      </c>
    </row>
    <row r="282" s="2" customFormat="1" ht="24.15" customHeight="1">
      <c r="A282" s="35"/>
      <c r="B282" s="36"/>
      <c r="C282" s="214" t="s">
        <v>643</v>
      </c>
      <c r="D282" s="214" t="s">
        <v>142</v>
      </c>
      <c r="E282" s="215" t="s">
        <v>644</v>
      </c>
      <c r="F282" s="216" t="s">
        <v>645</v>
      </c>
      <c r="G282" s="217" t="s">
        <v>205</v>
      </c>
      <c r="H282" s="218">
        <v>0.13700000000000001</v>
      </c>
      <c r="I282" s="219"/>
      <c r="J282" s="220">
        <f>ROUND(I282*H282,2)</f>
        <v>0</v>
      </c>
      <c r="K282" s="221"/>
      <c r="L282" s="41"/>
      <c r="M282" s="222" t="s">
        <v>1</v>
      </c>
      <c r="N282" s="223" t="s">
        <v>38</v>
      </c>
      <c r="O282" s="88"/>
      <c r="P282" s="224">
        <f>O282*H282</f>
        <v>0</v>
      </c>
      <c r="Q282" s="224">
        <v>0</v>
      </c>
      <c r="R282" s="224">
        <f>Q282*H282</f>
        <v>0</v>
      </c>
      <c r="S282" s="224">
        <v>0</v>
      </c>
      <c r="T282" s="225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26" t="s">
        <v>252</v>
      </c>
      <c r="AT282" s="226" t="s">
        <v>142</v>
      </c>
      <c r="AU282" s="226" t="s">
        <v>83</v>
      </c>
      <c r="AY282" s="14" t="s">
        <v>140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14" t="s">
        <v>81</v>
      </c>
      <c r="BK282" s="227">
        <f>ROUND(I282*H282,2)</f>
        <v>0</v>
      </c>
      <c r="BL282" s="14" t="s">
        <v>252</v>
      </c>
      <c r="BM282" s="226" t="s">
        <v>646</v>
      </c>
    </row>
    <row r="283" s="12" customFormat="1" ht="22.8" customHeight="1">
      <c r="A283" s="12"/>
      <c r="B283" s="200"/>
      <c r="C283" s="201"/>
      <c r="D283" s="202" t="s">
        <v>72</v>
      </c>
      <c r="E283" s="228" t="s">
        <v>647</v>
      </c>
      <c r="F283" s="228" t="s">
        <v>648</v>
      </c>
      <c r="G283" s="201"/>
      <c r="H283" s="201"/>
      <c r="I283" s="204"/>
      <c r="J283" s="229">
        <f>BK283</f>
        <v>0</v>
      </c>
      <c r="K283" s="201"/>
      <c r="L283" s="206"/>
      <c r="M283" s="207"/>
      <c r="N283" s="208"/>
      <c r="O283" s="208"/>
      <c r="P283" s="209">
        <f>SUM(P284:P295)</f>
        <v>0</v>
      </c>
      <c r="Q283" s="208"/>
      <c r="R283" s="209">
        <f>SUM(R284:R295)</f>
        <v>1.1545423999999998</v>
      </c>
      <c r="S283" s="208"/>
      <c r="T283" s="210">
        <f>SUM(T284:T295)</f>
        <v>0.1686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11" t="s">
        <v>83</v>
      </c>
      <c r="AT283" s="212" t="s">
        <v>72</v>
      </c>
      <c r="AU283" s="212" t="s">
        <v>81</v>
      </c>
      <c r="AY283" s="211" t="s">
        <v>140</v>
      </c>
      <c r="BK283" s="213">
        <f>SUM(BK284:BK295)</f>
        <v>0</v>
      </c>
    </row>
    <row r="284" s="2" customFormat="1" ht="21.75" customHeight="1">
      <c r="A284" s="35"/>
      <c r="B284" s="36"/>
      <c r="C284" s="214" t="s">
        <v>649</v>
      </c>
      <c r="D284" s="214" t="s">
        <v>142</v>
      </c>
      <c r="E284" s="215" t="s">
        <v>650</v>
      </c>
      <c r="F284" s="216" t="s">
        <v>651</v>
      </c>
      <c r="G284" s="217" t="s">
        <v>160</v>
      </c>
      <c r="H284" s="218">
        <v>63</v>
      </c>
      <c r="I284" s="219"/>
      <c r="J284" s="220">
        <f>ROUND(I284*H284,2)</f>
        <v>0</v>
      </c>
      <c r="K284" s="221"/>
      <c r="L284" s="41"/>
      <c r="M284" s="222" t="s">
        <v>1</v>
      </c>
      <c r="N284" s="223" t="s">
        <v>38</v>
      </c>
      <c r="O284" s="88"/>
      <c r="P284" s="224">
        <f>O284*H284</f>
        <v>0</v>
      </c>
      <c r="Q284" s="224">
        <v>0</v>
      </c>
      <c r="R284" s="224">
        <f>Q284*H284</f>
        <v>0</v>
      </c>
      <c r="S284" s="224">
        <v>0</v>
      </c>
      <c r="T284" s="225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26" t="s">
        <v>252</v>
      </c>
      <c r="AT284" s="226" t="s">
        <v>142</v>
      </c>
      <c r="AU284" s="226" t="s">
        <v>83</v>
      </c>
      <c r="AY284" s="14" t="s">
        <v>140</v>
      </c>
      <c r="BE284" s="227">
        <f>IF(N284="základní",J284,0)</f>
        <v>0</v>
      </c>
      <c r="BF284" s="227">
        <f>IF(N284="snížená",J284,0)</f>
        <v>0</v>
      </c>
      <c r="BG284" s="227">
        <f>IF(N284="zákl. přenesená",J284,0)</f>
        <v>0</v>
      </c>
      <c r="BH284" s="227">
        <f>IF(N284="sníž. přenesená",J284,0)</f>
        <v>0</v>
      </c>
      <c r="BI284" s="227">
        <f>IF(N284="nulová",J284,0)</f>
        <v>0</v>
      </c>
      <c r="BJ284" s="14" t="s">
        <v>81</v>
      </c>
      <c r="BK284" s="227">
        <f>ROUND(I284*H284,2)</f>
        <v>0</v>
      </c>
      <c r="BL284" s="14" t="s">
        <v>252</v>
      </c>
      <c r="BM284" s="226" t="s">
        <v>652</v>
      </c>
    </row>
    <row r="285" s="2" customFormat="1" ht="16.5" customHeight="1">
      <c r="A285" s="35"/>
      <c r="B285" s="36"/>
      <c r="C285" s="214" t="s">
        <v>653</v>
      </c>
      <c r="D285" s="214" t="s">
        <v>142</v>
      </c>
      <c r="E285" s="215" t="s">
        <v>654</v>
      </c>
      <c r="F285" s="216" t="s">
        <v>655</v>
      </c>
      <c r="G285" s="217" t="s">
        <v>160</v>
      </c>
      <c r="H285" s="218">
        <v>63</v>
      </c>
      <c r="I285" s="219"/>
      <c r="J285" s="220">
        <f>ROUND(I285*H285,2)</f>
        <v>0</v>
      </c>
      <c r="K285" s="221"/>
      <c r="L285" s="41"/>
      <c r="M285" s="222" t="s">
        <v>1</v>
      </c>
      <c r="N285" s="223" t="s">
        <v>38</v>
      </c>
      <c r="O285" s="88"/>
      <c r="P285" s="224">
        <f>O285*H285</f>
        <v>0</v>
      </c>
      <c r="Q285" s="224">
        <v>0</v>
      </c>
      <c r="R285" s="224">
        <f>Q285*H285</f>
        <v>0</v>
      </c>
      <c r="S285" s="224">
        <v>0</v>
      </c>
      <c r="T285" s="225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26" t="s">
        <v>252</v>
      </c>
      <c r="AT285" s="226" t="s">
        <v>142</v>
      </c>
      <c r="AU285" s="226" t="s">
        <v>83</v>
      </c>
      <c r="AY285" s="14" t="s">
        <v>140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14" t="s">
        <v>81</v>
      </c>
      <c r="BK285" s="227">
        <f>ROUND(I285*H285,2)</f>
        <v>0</v>
      </c>
      <c r="BL285" s="14" t="s">
        <v>252</v>
      </c>
      <c r="BM285" s="226" t="s">
        <v>656</v>
      </c>
    </row>
    <row r="286" s="2" customFormat="1" ht="24.15" customHeight="1">
      <c r="A286" s="35"/>
      <c r="B286" s="36"/>
      <c r="C286" s="214" t="s">
        <v>657</v>
      </c>
      <c r="D286" s="214" t="s">
        <v>142</v>
      </c>
      <c r="E286" s="215" t="s">
        <v>658</v>
      </c>
      <c r="F286" s="216" t="s">
        <v>659</v>
      </c>
      <c r="G286" s="217" t="s">
        <v>160</v>
      </c>
      <c r="H286" s="218">
        <v>63</v>
      </c>
      <c r="I286" s="219"/>
      <c r="J286" s="220">
        <f>ROUND(I286*H286,2)</f>
        <v>0</v>
      </c>
      <c r="K286" s="221"/>
      <c r="L286" s="41"/>
      <c r="M286" s="222" t="s">
        <v>1</v>
      </c>
      <c r="N286" s="223" t="s">
        <v>38</v>
      </c>
      <c r="O286" s="88"/>
      <c r="P286" s="224">
        <f>O286*H286</f>
        <v>0</v>
      </c>
      <c r="Q286" s="224">
        <v>3.0000000000000001E-05</v>
      </c>
      <c r="R286" s="224">
        <f>Q286*H286</f>
        <v>0.00189</v>
      </c>
      <c r="S286" s="224">
        <v>0</v>
      </c>
      <c r="T286" s="225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26" t="s">
        <v>252</v>
      </c>
      <c r="AT286" s="226" t="s">
        <v>142</v>
      </c>
      <c r="AU286" s="226" t="s">
        <v>83</v>
      </c>
      <c r="AY286" s="14" t="s">
        <v>140</v>
      </c>
      <c r="BE286" s="227">
        <f>IF(N286="základní",J286,0)</f>
        <v>0</v>
      </c>
      <c r="BF286" s="227">
        <f>IF(N286="snížená",J286,0)</f>
        <v>0</v>
      </c>
      <c r="BG286" s="227">
        <f>IF(N286="zákl. přenesená",J286,0)</f>
        <v>0</v>
      </c>
      <c r="BH286" s="227">
        <f>IF(N286="sníž. přenesená",J286,0)</f>
        <v>0</v>
      </c>
      <c r="BI286" s="227">
        <f>IF(N286="nulová",J286,0)</f>
        <v>0</v>
      </c>
      <c r="BJ286" s="14" t="s">
        <v>81</v>
      </c>
      <c r="BK286" s="227">
        <f>ROUND(I286*H286,2)</f>
        <v>0</v>
      </c>
      <c r="BL286" s="14" t="s">
        <v>252</v>
      </c>
      <c r="BM286" s="226" t="s">
        <v>660</v>
      </c>
    </row>
    <row r="287" s="2" customFormat="1" ht="37.8" customHeight="1">
      <c r="A287" s="35"/>
      <c r="B287" s="36"/>
      <c r="C287" s="214" t="s">
        <v>661</v>
      </c>
      <c r="D287" s="214" t="s">
        <v>142</v>
      </c>
      <c r="E287" s="215" t="s">
        <v>662</v>
      </c>
      <c r="F287" s="216" t="s">
        <v>663</v>
      </c>
      <c r="G287" s="217" t="s">
        <v>160</v>
      </c>
      <c r="H287" s="218">
        <v>63</v>
      </c>
      <c r="I287" s="219"/>
      <c r="J287" s="220">
        <f>ROUND(I287*H287,2)</f>
        <v>0</v>
      </c>
      <c r="K287" s="221"/>
      <c r="L287" s="41"/>
      <c r="M287" s="222" t="s">
        <v>1</v>
      </c>
      <c r="N287" s="223" t="s">
        <v>38</v>
      </c>
      <c r="O287" s="88"/>
      <c r="P287" s="224">
        <f>O287*H287</f>
        <v>0</v>
      </c>
      <c r="Q287" s="224">
        <v>0.014999999999999999</v>
      </c>
      <c r="R287" s="224">
        <f>Q287*H287</f>
        <v>0.94499999999999995</v>
      </c>
      <c r="S287" s="224">
        <v>0</v>
      </c>
      <c r="T287" s="225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26" t="s">
        <v>252</v>
      </c>
      <c r="AT287" s="226" t="s">
        <v>142</v>
      </c>
      <c r="AU287" s="226" t="s">
        <v>83</v>
      </c>
      <c r="AY287" s="14" t="s">
        <v>140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14" t="s">
        <v>81</v>
      </c>
      <c r="BK287" s="227">
        <f>ROUND(I287*H287,2)</f>
        <v>0</v>
      </c>
      <c r="BL287" s="14" t="s">
        <v>252</v>
      </c>
      <c r="BM287" s="226" t="s">
        <v>664</v>
      </c>
    </row>
    <row r="288" s="2" customFormat="1" ht="24.15" customHeight="1">
      <c r="A288" s="35"/>
      <c r="B288" s="36"/>
      <c r="C288" s="214" t="s">
        <v>665</v>
      </c>
      <c r="D288" s="214" t="s">
        <v>142</v>
      </c>
      <c r="E288" s="215" t="s">
        <v>666</v>
      </c>
      <c r="F288" s="216" t="s">
        <v>667</v>
      </c>
      <c r="G288" s="217" t="s">
        <v>160</v>
      </c>
      <c r="H288" s="218">
        <v>63</v>
      </c>
      <c r="I288" s="219"/>
      <c r="J288" s="220">
        <f>ROUND(I288*H288,2)</f>
        <v>0</v>
      </c>
      <c r="K288" s="221"/>
      <c r="L288" s="41"/>
      <c r="M288" s="222" t="s">
        <v>1</v>
      </c>
      <c r="N288" s="223" t="s">
        <v>38</v>
      </c>
      <c r="O288" s="88"/>
      <c r="P288" s="224">
        <f>O288*H288</f>
        <v>0</v>
      </c>
      <c r="Q288" s="224">
        <v>0</v>
      </c>
      <c r="R288" s="224">
        <f>Q288*H288</f>
        <v>0</v>
      </c>
      <c r="S288" s="224">
        <v>0.0025000000000000001</v>
      </c>
      <c r="T288" s="225">
        <f>S288*H288</f>
        <v>0.1575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26" t="s">
        <v>252</v>
      </c>
      <c r="AT288" s="226" t="s">
        <v>142</v>
      </c>
      <c r="AU288" s="226" t="s">
        <v>83</v>
      </c>
      <c r="AY288" s="14" t="s">
        <v>140</v>
      </c>
      <c r="BE288" s="227">
        <f>IF(N288="základní",J288,0)</f>
        <v>0</v>
      </c>
      <c r="BF288" s="227">
        <f>IF(N288="snížená",J288,0)</f>
        <v>0</v>
      </c>
      <c r="BG288" s="227">
        <f>IF(N288="zákl. přenesená",J288,0)</f>
        <v>0</v>
      </c>
      <c r="BH288" s="227">
        <f>IF(N288="sníž. přenesená",J288,0)</f>
        <v>0</v>
      </c>
      <c r="BI288" s="227">
        <f>IF(N288="nulová",J288,0)</f>
        <v>0</v>
      </c>
      <c r="BJ288" s="14" t="s">
        <v>81</v>
      </c>
      <c r="BK288" s="227">
        <f>ROUND(I288*H288,2)</f>
        <v>0</v>
      </c>
      <c r="BL288" s="14" t="s">
        <v>252</v>
      </c>
      <c r="BM288" s="226" t="s">
        <v>668</v>
      </c>
    </row>
    <row r="289" s="2" customFormat="1" ht="16.5" customHeight="1">
      <c r="A289" s="35"/>
      <c r="B289" s="36"/>
      <c r="C289" s="214" t="s">
        <v>669</v>
      </c>
      <c r="D289" s="214" t="s">
        <v>142</v>
      </c>
      <c r="E289" s="215" t="s">
        <v>670</v>
      </c>
      <c r="F289" s="216" t="s">
        <v>671</v>
      </c>
      <c r="G289" s="217" t="s">
        <v>160</v>
      </c>
      <c r="H289" s="218">
        <v>63</v>
      </c>
      <c r="I289" s="219"/>
      <c r="J289" s="220">
        <f>ROUND(I289*H289,2)</f>
        <v>0</v>
      </c>
      <c r="K289" s="221"/>
      <c r="L289" s="41"/>
      <c r="M289" s="222" t="s">
        <v>1</v>
      </c>
      <c r="N289" s="223" t="s">
        <v>38</v>
      </c>
      <c r="O289" s="88"/>
      <c r="P289" s="224">
        <f>O289*H289</f>
        <v>0</v>
      </c>
      <c r="Q289" s="224">
        <v>0.00029999999999999997</v>
      </c>
      <c r="R289" s="224">
        <f>Q289*H289</f>
        <v>0.018899999999999997</v>
      </c>
      <c r="S289" s="224">
        <v>0</v>
      </c>
      <c r="T289" s="225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26" t="s">
        <v>252</v>
      </c>
      <c r="AT289" s="226" t="s">
        <v>142</v>
      </c>
      <c r="AU289" s="226" t="s">
        <v>83</v>
      </c>
      <c r="AY289" s="14" t="s">
        <v>140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14" t="s">
        <v>81</v>
      </c>
      <c r="BK289" s="227">
        <f>ROUND(I289*H289,2)</f>
        <v>0</v>
      </c>
      <c r="BL289" s="14" t="s">
        <v>252</v>
      </c>
      <c r="BM289" s="226" t="s">
        <v>672</v>
      </c>
    </row>
    <row r="290" s="2" customFormat="1" ht="37.8" customHeight="1">
      <c r="A290" s="35"/>
      <c r="B290" s="36"/>
      <c r="C290" s="230" t="s">
        <v>673</v>
      </c>
      <c r="D290" s="230" t="s">
        <v>273</v>
      </c>
      <c r="E290" s="231" t="s">
        <v>674</v>
      </c>
      <c r="F290" s="232" t="s">
        <v>675</v>
      </c>
      <c r="G290" s="233" t="s">
        <v>160</v>
      </c>
      <c r="H290" s="234">
        <v>69.299999999999997</v>
      </c>
      <c r="I290" s="235"/>
      <c r="J290" s="236">
        <f>ROUND(I290*H290,2)</f>
        <v>0</v>
      </c>
      <c r="K290" s="237"/>
      <c r="L290" s="238"/>
      <c r="M290" s="239" t="s">
        <v>1</v>
      </c>
      <c r="N290" s="240" t="s">
        <v>38</v>
      </c>
      <c r="O290" s="88"/>
      <c r="P290" s="224">
        <f>O290*H290</f>
        <v>0</v>
      </c>
      <c r="Q290" s="224">
        <v>0.0025999999999999999</v>
      </c>
      <c r="R290" s="224">
        <f>Q290*H290</f>
        <v>0.18017999999999998</v>
      </c>
      <c r="S290" s="224">
        <v>0</v>
      </c>
      <c r="T290" s="225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26" t="s">
        <v>276</v>
      </c>
      <c r="AT290" s="226" t="s">
        <v>273</v>
      </c>
      <c r="AU290" s="226" t="s">
        <v>83</v>
      </c>
      <c r="AY290" s="14" t="s">
        <v>140</v>
      </c>
      <c r="BE290" s="227">
        <f>IF(N290="základní",J290,0)</f>
        <v>0</v>
      </c>
      <c r="BF290" s="227">
        <f>IF(N290="snížená",J290,0)</f>
        <v>0</v>
      </c>
      <c r="BG290" s="227">
        <f>IF(N290="zákl. přenesená",J290,0)</f>
        <v>0</v>
      </c>
      <c r="BH290" s="227">
        <f>IF(N290="sníž. přenesená",J290,0)</f>
        <v>0</v>
      </c>
      <c r="BI290" s="227">
        <f>IF(N290="nulová",J290,0)</f>
        <v>0</v>
      </c>
      <c r="BJ290" s="14" t="s">
        <v>81</v>
      </c>
      <c r="BK290" s="227">
        <f>ROUND(I290*H290,2)</f>
        <v>0</v>
      </c>
      <c r="BL290" s="14" t="s">
        <v>252</v>
      </c>
      <c r="BM290" s="226" t="s">
        <v>676</v>
      </c>
    </row>
    <row r="291" s="2" customFormat="1" ht="21.75" customHeight="1">
      <c r="A291" s="35"/>
      <c r="B291" s="36"/>
      <c r="C291" s="214" t="s">
        <v>677</v>
      </c>
      <c r="D291" s="214" t="s">
        <v>142</v>
      </c>
      <c r="E291" s="215" t="s">
        <v>678</v>
      </c>
      <c r="F291" s="216" t="s">
        <v>679</v>
      </c>
      <c r="G291" s="217" t="s">
        <v>210</v>
      </c>
      <c r="H291" s="218">
        <v>37</v>
      </c>
      <c r="I291" s="219"/>
      <c r="J291" s="220">
        <f>ROUND(I291*H291,2)</f>
        <v>0</v>
      </c>
      <c r="K291" s="221"/>
      <c r="L291" s="41"/>
      <c r="M291" s="222" t="s">
        <v>1</v>
      </c>
      <c r="N291" s="223" t="s">
        <v>38</v>
      </c>
      <c r="O291" s="88"/>
      <c r="P291" s="224">
        <f>O291*H291</f>
        <v>0</v>
      </c>
      <c r="Q291" s="224">
        <v>0</v>
      </c>
      <c r="R291" s="224">
        <f>Q291*H291</f>
        <v>0</v>
      </c>
      <c r="S291" s="224">
        <v>0.00029999999999999997</v>
      </c>
      <c r="T291" s="225">
        <f>S291*H291</f>
        <v>0.011099999999999999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26" t="s">
        <v>252</v>
      </c>
      <c r="AT291" s="226" t="s">
        <v>142</v>
      </c>
      <c r="AU291" s="226" t="s">
        <v>83</v>
      </c>
      <c r="AY291" s="14" t="s">
        <v>140</v>
      </c>
      <c r="BE291" s="227">
        <f>IF(N291="základní",J291,0)</f>
        <v>0</v>
      </c>
      <c r="BF291" s="227">
        <f>IF(N291="snížená",J291,0)</f>
        <v>0</v>
      </c>
      <c r="BG291" s="227">
        <f>IF(N291="zákl. přenesená",J291,0)</f>
        <v>0</v>
      </c>
      <c r="BH291" s="227">
        <f>IF(N291="sníž. přenesená",J291,0)</f>
        <v>0</v>
      </c>
      <c r="BI291" s="227">
        <f>IF(N291="nulová",J291,0)</f>
        <v>0</v>
      </c>
      <c r="BJ291" s="14" t="s">
        <v>81</v>
      </c>
      <c r="BK291" s="227">
        <f>ROUND(I291*H291,2)</f>
        <v>0</v>
      </c>
      <c r="BL291" s="14" t="s">
        <v>252</v>
      </c>
      <c r="BM291" s="226" t="s">
        <v>680</v>
      </c>
    </row>
    <row r="292" s="2" customFormat="1" ht="16.5" customHeight="1">
      <c r="A292" s="35"/>
      <c r="B292" s="36"/>
      <c r="C292" s="214" t="s">
        <v>681</v>
      </c>
      <c r="D292" s="214" t="s">
        <v>142</v>
      </c>
      <c r="E292" s="215" t="s">
        <v>682</v>
      </c>
      <c r="F292" s="216" t="s">
        <v>683</v>
      </c>
      <c r="G292" s="217" t="s">
        <v>210</v>
      </c>
      <c r="H292" s="218">
        <v>29</v>
      </c>
      <c r="I292" s="219"/>
      <c r="J292" s="220">
        <f>ROUND(I292*H292,2)</f>
        <v>0</v>
      </c>
      <c r="K292" s="221"/>
      <c r="L292" s="41"/>
      <c r="M292" s="222" t="s">
        <v>1</v>
      </c>
      <c r="N292" s="223" t="s">
        <v>38</v>
      </c>
      <c r="O292" s="88"/>
      <c r="P292" s="224">
        <f>O292*H292</f>
        <v>0</v>
      </c>
      <c r="Q292" s="224">
        <v>1.0000000000000001E-05</v>
      </c>
      <c r="R292" s="224">
        <f>Q292*H292</f>
        <v>0.00029</v>
      </c>
      <c r="S292" s="224">
        <v>0</v>
      </c>
      <c r="T292" s="225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26" t="s">
        <v>252</v>
      </c>
      <c r="AT292" s="226" t="s">
        <v>142</v>
      </c>
      <c r="AU292" s="226" t="s">
        <v>83</v>
      </c>
      <c r="AY292" s="14" t="s">
        <v>140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14" t="s">
        <v>81</v>
      </c>
      <c r="BK292" s="227">
        <f>ROUND(I292*H292,2)</f>
        <v>0</v>
      </c>
      <c r="BL292" s="14" t="s">
        <v>252</v>
      </c>
      <c r="BM292" s="226" t="s">
        <v>684</v>
      </c>
    </row>
    <row r="293" s="2" customFormat="1" ht="16.5" customHeight="1">
      <c r="A293" s="35"/>
      <c r="B293" s="36"/>
      <c r="C293" s="230" t="s">
        <v>685</v>
      </c>
      <c r="D293" s="230" t="s">
        <v>273</v>
      </c>
      <c r="E293" s="231" t="s">
        <v>686</v>
      </c>
      <c r="F293" s="232" t="s">
        <v>687</v>
      </c>
      <c r="G293" s="233" t="s">
        <v>210</v>
      </c>
      <c r="H293" s="234">
        <v>29.579999999999998</v>
      </c>
      <c r="I293" s="235"/>
      <c r="J293" s="236">
        <f>ROUND(I293*H293,2)</f>
        <v>0</v>
      </c>
      <c r="K293" s="237"/>
      <c r="L293" s="238"/>
      <c r="M293" s="239" t="s">
        <v>1</v>
      </c>
      <c r="N293" s="240" t="s">
        <v>38</v>
      </c>
      <c r="O293" s="88"/>
      <c r="P293" s="224">
        <f>O293*H293</f>
        <v>0</v>
      </c>
      <c r="Q293" s="224">
        <v>0.00027999999999999998</v>
      </c>
      <c r="R293" s="224">
        <f>Q293*H293</f>
        <v>0.0082823999999999988</v>
      </c>
      <c r="S293" s="224">
        <v>0</v>
      </c>
      <c r="T293" s="225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26" t="s">
        <v>276</v>
      </c>
      <c r="AT293" s="226" t="s">
        <v>273</v>
      </c>
      <c r="AU293" s="226" t="s">
        <v>83</v>
      </c>
      <c r="AY293" s="14" t="s">
        <v>140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14" t="s">
        <v>81</v>
      </c>
      <c r="BK293" s="227">
        <f>ROUND(I293*H293,2)</f>
        <v>0</v>
      </c>
      <c r="BL293" s="14" t="s">
        <v>252</v>
      </c>
      <c r="BM293" s="226" t="s">
        <v>688</v>
      </c>
    </row>
    <row r="294" s="2" customFormat="1" ht="16.5" customHeight="1">
      <c r="A294" s="35"/>
      <c r="B294" s="36"/>
      <c r="C294" s="214" t="s">
        <v>689</v>
      </c>
      <c r="D294" s="214" t="s">
        <v>142</v>
      </c>
      <c r="E294" s="215" t="s">
        <v>690</v>
      </c>
      <c r="F294" s="216" t="s">
        <v>691</v>
      </c>
      <c r="G294" s="217" t="s">
        <v>160</v>
      </c>
      <c r="H294" s="218">
        <v>63</v>
      </c>
      <c r="I294" s="219"/>
      <c r="J294" s="220">
        <f>ROUND(I294*H294,2)</f>
        <v>0</v>
      </c>
      <c r="K294" s="221"/>
      <c r="L294" s="41"/>
      <c r="M294" s="222" t="s">
        <v>1</v>
      </c>
      <c r="N294" s="223" t="s">
        <v>38</v>
      </c>
      <c r="O294" s="88"/>
      <c r="P294" s="224">
        <f>O294*H294</f>
        <v>0</v>
      </c>
      <c r="Q294" s="224">
        <v>0</v>
      </c>
      <c r="R294" s="224">
        <f>Q294*H294</f>
        <v>0</v>
      </c>
      <c r="S294" s="224">
        <v>0</v>
      </c>
      <c r="T294" s="225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26" t="s">
        <v>252</v>
      </c>
      <c r="AT294" s="226" t="s">
        <v>142</v>
      </c>
      <c r="AU294" s="226" t="s">
        <v>83</v>
      </c>
      <c r="AY294" s="14" t="s">
        <v>140</v>
      </c>
      <c r="BE294" s="227">
        <f>IF(N294="základní",J294,0)</f>
        <v>0</v>
      </c>
      <c r="BF294" s="227">
        <f>IF(N294="snížená",J294,0)</f>
        <v>0</v>
      </c>
      <c r="BG294" s="227">
        <f>IF(N294="zákl. přenesená",J294,0)</f>
        <v>0</v>
      </c>
      <c r="BH294" s="227">
        <f>IF(N294="sníž. přenesená",J294,0)</f>
        <v>0</v>
      </c>
      <c r="BI294" s="227">
        <f>IF(N294="nulová",J294,0)</f>
        <v>0</v>
      </c>
      <c r="BJ294" s="14" t="s">
        <v>81</v>
      </c>
      <c r="BK294" s="227">
        <f>ROUND(I294*H294,2)</f>
        <v>0</v>
      </c>
      <c r="BL294" s="14" t="s">
        <v>252</v>
      </c>
      <c r="BM294" s="226" t="s">
        <v>692</v>
      </c>
    </row>
    <row r="295" s="2" customFormat="1" ht="24.15" customHeight="1">
      <c r="A295" s="35"/>
      <c r="B295" s="36"/>
      <c r="C295" s="214" t="s">
        <v>693</v>
      </c>
      <c r="D295" s="214" t="s">
        <v>142</v>
      </c>
      <c r="E295" s="215" t="s">
        <v>694</v>
      </c>
      <c r="F295" s="216" t="s">
        <v>695</v>
      </c>
      <c r="G295" s="217" t="s">
        <v>205</v>
      </c>
      <c r="H295" s="218">
        <v>1.155</v>
      </c>
      <c r="I295" s="219"/>
      <c r="J295" s="220">
        <f>ROUND(I295*H295,2)</f>
        <v>0</v>
      </c>
      <c r="K295" s="221"/>
      <c r="L295" s="41"/>
      <c r="M295" s="222" t="s">
        <v>1</v>
      </c>
      <c r="N295" s="223" t="s">
        <v>38</v>
      </c>
      <c r="O295" s="88"/>
      <c r="P295" s="224">
        <f>O295*H295</f>
        <v>0</v>
      </c>
      <c r="Q295" s="224">
        <v>0</v>
      </c>
      <c r="R295" s="224">
        <f>Q295*H295</f>
        <v>0</v>
      </c>
      <c r="S295" s="224">
        <v>0</v>
      </c>
      <c r="T295" s="225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26" t="s">
        <v>252</v>
      </c>
      <c r="AT295" s="226" t="s">
        <v>142</v>
      </c>
      <c r="AU295" s="226" t="s">
        <v>83</v>
      </c>
      <c r="AY295" s="14" t="s">
        <v>140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14" t="s">
        <v>81</v>
      </c>
      <c r="BK295" s="227">
        <f>ROUND(I295*H295,2)</f>
        <v>0</v>
      </c>
      <c r="BL295" s="14" t="s">
        <v>252</v>
      </c>
      <c r="BM295" s="226" t="s">
        <v>696</v>
      </c>
    </row>
    <row r="296" s="12" customFormat="1" ht="22.8" customHeight="1">
      <c r="A296" s="12"/>
      <c r="B296" s="200"/>
      <c r="C296" s="201"/>
      <c r="D296" s="202" t="s">
        <v>72</v>
      </c>
      <c r="E296" s="228" t="s">
        <v>697</v>
      </c>
      <c r="F296" s="228" t="s">
        <v>698</v>
      </c>
      <c r="G296" s="201"/>
      <c r="H296" s="201"/>
      <c r="I296" s="204"/>
      <c r="J296" s="229">
        <f>BK296</f>
        <v>0</v>
      </c>
      <c r="K296" s="201"/>
      <c r="L296" s="206"/>
      <c r="M296" s="207"/>
      <c r="N296" s="208"/>
      <c r="O296" s="208"/>
      <c r="P296" s="209">
        <f>SUM(P297:P300)</f>
        <v>0</v>
      </c>
      <c r="Q296" s="208"/>
      <c r="R296" s="209">
        <f>SUM(R297:R300)</f>
        <v>0.0126</v>
      </c>
      <c r="S296" s="208"/>
      <c r="T296" s="210">
        <f>SUM(T297:T300)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1" t="s">
        <v>83</v>
      </c>
      <c r="AT296" s="212" t="s">
        <v>72</v>
      </c>
      <c r="AU296" s="212" t="s">
        <v>81</v>
      </c>
      <c r="AY296" s="211" t="s">
        <v>140</v>
      </c>
      <c r="BK296" s="213">
        <f>SUM(BK297:BK300)</f>
        <v>0</v>
      </c>
    </row>
    <row r="297" s="2" customFormat="1" ht="16.5" customHeight="1">
      <c r="A297" s="35"/>
      <c r="B297" s="36"/>
      <c r="C297" s="214" t="s">
        <v>699</v>
      </c>
      <c r="D297" s="214" t="s">
        <v>142</v>
      </c>
      <c r="E297" s="215" t="s">
        <v>700</v>
      </c>
      <c r="F297" s="216" t="s">
        <v>701</v>
      </c>
      <c r="G297" s="217" t="s">
        <v>160</v>
      </c>
      <c r="H297" s="218">
        <v>63</v>
      </c>
      <c r="I297" s="219"/>
      <c r="J297" s="220">
        <f>ROUND(I297*H297,2)</f>
        <v>0</v>
      </c>
      <c r="K297" s="221"/>
      <c r="L297" s="41"/>
      <c r="M297" s="222" t="s">
        <v>1</v>
      </c>
      <c r="N297" s="223" t="s">
        <v>38</v>
      </c>
      <c r="O297" s="88"/>
      <c r="P297" s="224">
        <f>O297*H297</f>
        <v>0</v>
      </c>
      <c r="Q297" s="224">
        <v>0</v>
      </c>
      <c r="R297" s="224">
        <f>Q297*H297</f>
        <v>0</v>
      </c>
      <c r="S297" s="224">
        <v>0</v>
      </c>
      <c r="T297" s="225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26" t="s">
        <v>252</v>
      </c>
      <c r="AT297" s="226" t="s">
        <v>142</v>
      </c>
      <c r="AU297" s="226" t="s">
        <v>83</v>
      </c>
      <c r="AY297" s="14" t="s">
        <v>140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14" t="s">
        <v>81</v>
      </c>
      <c r="BK297" s="227">
        <f>ROUND(I297*H297,2)</f>
        <v>0</v>
      </c>
      <c r="BL297" s="14" t="s">
        <v>252</v>
      </c>
      <c r="BM297" s="226" t="s">
        <v>702</v>
      </c>
    </row>
    <row r="298" s="2" customFormat="1" ht="16.5" customHeight="1">
      <c r="A298" s="35"/>
      <c r="B298" s="36"/>
      <c r="C298" s="214" t="s">
        <v>703</v>
      </c>
      <c r="D298" s="214" t="s">
        <v>142</v>
      </c>
      <c r="E298" s="215" t="s">
        <v>704</v>
      </c>
      <c r="F298" s="216" t="s">
        <v>705</v>
      </c>
      <c r="G298" s="217" t="s">
        <v>160</v>
      </c>
      <c r="H298" s="218">
        <v>63</v>
      </c>
      <c r="I298" s="219"/>
      <c r="J298" s="220">
        <f>ROUND(I298*H298,2)</f>
        <v>0</v>
      </c>
      <c r="K298" s="221"/>
      <c r="L298" s="41"/>
      <c r="M298" s="222" t="s">
        <v>1</v>
      </c>
      <c r="N298" s="223" t="s">
        <v>38</v>
      </c>
      <c r="O298" s="88"/>
      <c r="P298" s="224">
        <f>O298*H298</f>
        <v>0</v>
      </c>
      <c r="Q298" s="224">
        <v>0</v>
      </c>
      <c r="R298" s="224">
        <f>Q298*H298</f>
        <v>0</v>
      </c>
      <c r="S298" s="224">
        <v>0</v>
      </c>
      <c r="T298" s="225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26" t="s">
        <v>252</v>
      </c>
      <c r="AT298" s="226" t="s">
        <v>142</v>
      </c>
      <c r="AU298" s="226" t="s">
        <v>83</v>
      </c>
      <c r="AY298" s="14" t="s">
        <v>140</v>
      </c>
      <c r="BE298" s="227">
        <f>IF(N298="základní",J298,0)</f>
        <v>0</v>
      </c>
      <c r="BF298" s="227">
        <f>IF(N298="snížená",J298,0)</f>
        <v>0</v>
      </c>
      <c r="BG298" s="227">
        <f>IF(N298="zákl. přenesená",J298,0)</f>
        <v>0</v>
      </c>
      <c r="BH298" s="227">
        <f>IF(N298="sníž. přenesená",J298,0)</f>
        <v>0</v>
      </c>
      <c r="BI298" s="227">
        <f>IF(N298="nulová",J298,0)</f>
        <v>0</v>
      </c>
      <c r="BJ298" s="14" t="s">
        <v>81</v>
      </c>
      <c r="BK298" s="227">
        <f>ROUND(I298*H298,2)</f>
        <v>0</v>
      </c>
      <c r="BL298" s="14" t="s">
        <v>252</v>
      </c>
      <c r="BM298" s="226" t="s">
        <v>706</v>
      </c>
    </row>
    <row r="299" s="2" customFormat="1" ht="24.15" customHeight="1">
      <c r="A299" s="35"/>
      <c r="B299" s="36"/>
      <c r="C299" s="214" t="s">
        <v>707</v>
      </c>
      <c r="D299" s="214" t="s">
        <v>142</v>
      </c>
      <c r="E299" s="215" t="s">
        <v>708</v>
      </c>
      <c r="F299" s="216" t="s">
        <v>709</v>
      </c>
      <c r="G299" s="217" t="s">
        <v>160</v>
      </c>
      <c r="H299" s="218">
        <v>63</v>
      </c>
      <c r="I299" s="219"/>
      <c r="J299" s="220">
        <f>ROUND(I299*H299,2)</f>
        <v>0</v>
      </c>
      <c r="K299" s="221"/>
      <c r="L299" s="41"/>
      <c r="M299" s="222" t="s">
        <v>1</v>
      </c>
      <c r="N299" s="223" t="s">
        <v>38</v>
      </c>
      <c r="O299" s="88"/>
      <c r="P299" s="224">
        <f>O299*H299</f>
        <v>0</v>
      </c>
      <c r="Q299" s="224">
        <v>0.00020000000000000001</v>
      </c>
      <c r="R299" s="224">
        <f>Q299*H299</f>
        <v>0.0126</v>
      </c>
      <c r="S299" s="224">
        <v>0</v>
      </c>
      <c r="T299" s="225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26" t="s">
        <v>252</v>
      </c>
      <c r="AT299" s="226" t="s">
        <v>142</v>
      </c>
      <c r="AU299" s="226" t="s">
        <v>83</v>
      </c>
      <c r="AY299" s="14" t="s">
        <v>140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14" t="s">
        <v>81</v>
      </c>
      <c r="BK299" s="227">
        <f>ROUND(I299*H299,2)</f>
        <v>0</v>
      </c>
      <c r="BL299" s="14" t="s">
        <v>252</v>
      </c>
      <c r="BM299" s="226" t="s">
        <v>710</v>
      </c>
    </row>
    <row r="300" s="2" customFormat="1" ht="24.15" customHeight="1">
      <c r="A300" s="35"/>
      <c r="B300" s="36"/>
      <c r="C300" s="214" t="s">
        <v>711</v>
      </c>
      <c r="D300" s="214" t="s">
        <v>142</v>
      </c>
      <c r="E300" s="215" t="s">
        <v>712</v>
      </c>
      <c r="F300" s="216" t="s">
        <v>713</v>
      </c>
      <c r="G300" s="217" t="s">
        <v>205</v>
      </c>
      <c r="H300" s="218">
        <v>0.012999999999999999</v>
      </c>
      <c r="I300" s="219"/>
      <c r="J300" s="220">
        <f>ROUND(I300*H300,2)</f>
        <v>0</v>
      </c>
      <c r="K300" s="221"/>
      <c r="L300" s="41"/>
      <c r="M300" s="222" t="s">
        <v>1</v>
      </c>
      <c r="N300" s="223" t="s">
        <v>38</v>
      </c>
      <c r="O300" s="88"/>
      <c r="P300" s="224">
        <f>O300*H300</f>
        <v>0</v>
      </c>
      <c r="Q300" s="224">
        <v>0</v>
      </c>
      <c r="R300" s="224">
        <f>Q300*H300</f>
        <v>0</v>
      </c>
      <c r="S300" s="224">
        <v>0</v>
      </c>
      <c r="T300" s="225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26" t="s">
        <v>252</v>
      </c>
      <c r="AT300" s="226" t="s">
        <v>142</v>
      </c>
      <c r="AU300" s="226" t="s">
        <v>83</v>
      </c>
      <c r="AY300" s="14" t="s">
        <v>140</v>
      </c>
      <c r="BE300" s="227">
        <f>IF(N300="základní",J300,0)</f>
        <v>0</v>
      </c>
      <c r="BF300" s="227">
        <f>IF(N300="snížená",J300,0)</f>
        <v>0</v>
      </c>
      <c r="BG300" s="227">
        <f>IF(N300="zákl. přenesená",J300,0)</f>
        <v>0</v>
      </c>
      <c r="BH300" s="227">
        <f>IF(N300="sníž. přenesená",J300,0)</f>
        <v>0</v>
      </c>
      <c r="BI300" s="227">
        <f>IF(N300="nulová",J300,0)</f>
        <v>0</v>
      </c>
      <c r="BJ300" s="14" t="s">
        <v>81</v>
      </c>
      <c r="BK300" s="227">
        <f>ROUND(I300*H300,2)</f>
        <v>0</v>
      </c>
      <c r="BL300" s="14" t="s">
        <v>252</v>
      </c>
      <c r="BM300" s="226" t="s">
        <v>714</v>
      </c>
    </row>
    <row r="301" s="12" customFormat="1" ht="22.8" customHeight="1">
      <c r="A301" s="12"/>
      <c r="B301" s="200"/>
      <c r="C301" s="201"/>
      <c r="D301" s="202" t="s">
        <v>72</v>
      </c>
      <c r="E301" s="228" t="s">
        <v>715</v>
      </c>
      <c r="F301" s="228" t="s">
        <v>716</v>
      </c>
      <c r="G301" s="201"/>
      <c r="H301" s="201"/>
      <c r="I301" s="204"/>
      <c r="J301" s="229">
        <f>BK301</f>
        <v>0</v>
      </c>
      <c r="K301" s="201"/>
      <c r="L301" s="206"/>
      <c r="M301" s="207"/>
      <c r="N301" s="208"/>
      <c r="O301" s="208"/>
      <c r="P301" s="209">
        <f>SUM(P302:P307)</f>
        <v>0</v>
      </c>
      <c r="Q301" s="208"/>
      <c r="R301" s="209">
        <f>SUM(R302:R307)</f>
        <v>0.2569168</v>
      </c>
      <c r="S301" s="208"/>
      <c r="T301" s="210">
        <f>SUM(T302:T307)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11" t="s">
        <v>83</v>
      </c>
      <c r="AT301" s="212" t="s">
        <v>72</v>
      </c>
      <c r="AU301" s="212" t="s">
        <v>81</v>
      </c>
      <c r="AY301" s="211" t="s">
        <v>140</v>
      </c>
      <c r="BK301" s="213">
        <f>SUM(BK302:BK307)</f>
        <v>0</v>
      </c>
    </row>
    <row r="302" s="2" customFormat="1" ht="16.5" customHeight="1">
      <c r="A302" s="35"/>
      <c r="B302" s="36"/>
      <c r="C302" s="214" t="s">
        <v>717</v>
      </c>
      <c r="D302" s="214" t="s">
        <v>142</v>
      </c>
      <c r="E302" s="215" t="s">
        <v>718</v>
      </c>
      <c r="F302" s="216" t="s">
        <v>719</v>
      </c>
      <c r="G302" s="217" t="s">
        <v>160</v>
      </c>
      <c r="H302" s="218">
        <v>9.8000000000000007</v>
      </c>
      <c r="I302" s="219"/>
      <c r="J302" s="220">
        <f>ROUND(I302*H302,2)</f>
        <v>0</v>
      </c>
      <c r="K302" s="221"/>
      <c r="L302" s="41"/>
      <c r="M302" s="222" t="s">
        <v>1</v>
      </c>
      <c r="N302" s="223" t="s">
        <v>38</v>
      </c>
      <c r="O302" s="88"/>
      <c r="P302" s="224">
        <f>O302*H302</f>
        <v>0</v>
      </c>
      <c r="Q302" s="224">
        <v>0</v>
      </c>
      <c r="R302" s="224">
        <f>Q302*H302</f>
        <v>0</v>
      </c>
      <c r="S302" s="224">
        <v>0</v>
      </c>
      <c r="T302" s="225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26" t="s">
        <v>252</v>
      </c>
      <c r="AT302" s="226" t="s">
        <v>142</v>
      </c>
      <c r="AU302" s="226" t="s">
        <v>83</v>
      </c>
      <c r="AY302" s="14" t="s">
        <v>140</v>
      </c>
      <c r="BE302" s="227">
        <f>IF(N302="základní",J302,0)</f>
        <v>0</v>
      </c>
      <c r="BF302" s="227">
        <f>IF(N302="snížená",J302,0)</f>
        <v>0</v>
      </c>
      <c r="BG302" s="227">
        <f>IF(N302="zákl. přenesená",J302,0)</f>
        <v>0</v>
      </c>
      <c r="BH302" s="227">
        <f>IF(N302="sníž. přenesená",J302,0)</f>
        <v>0</v>
      </c>
      <c r="BI302" s="227">
        <f>IF(N302="nulová",J302,0)</f>
        <v>0</v>
      </c>
      <c r="BJ302" s="14" t="s">
        <v>81</v>
      </c>
      <c r="BK302" s="227">
        <f>ROUND(I302*H302,2)</f>
        <v>0</v>
      </c>
      <c r="BL302" s="14" t="s">
        <v>252</v>
      </c>
      <c r="BM302" s="226" t="s">
        <v>720</v>
      </c>
    </row>
    <row r="303" s="2" customFormat="1" ht="16.5" customHeight="1">
      <c r="A303" s="35"/>
      <c r="B303" s="36"/>
      <c r="C303" s="214" t="s">
        <v>721</v>
      </c>
      <c r="D303" s="214" t="s">
        <v>142</v>
      </c>
      <c r="E303" s="215" t="s">
        <v>722</v>
      </c>
      <c r="F303" s="216" t="s">
        <v>723</v>
      </c>
      <c r="G303" s="217" t="s">
        <v>160</v>
      </c>
      <c r="H303" s="218">
        <v>9.8000000000000007</v>
      </c>
      <c r="I303" s="219"/>
      <c r="J303" s="220">
        <f>ROUND(I303*H303,2)</f>
        <v>0</v>
      </c>
      <c r="K303" s="221"/>
      <c r="L303" s="41"/>
      <c r="M303" s="222" t="s">
        <v>1</v>
      </c>
      <c r="N303" s="223" t="s">
        <v>38</v>
      </c>
      <c r="O303" s="88"/>
      <c r="P303" s="224">
        <f>O303*H303</f>
        <v>0</v>
      </c>
      <c r="Q303" s="224">
        <v>0.00029999999999999997</v>
      </c>
      <c r="R303" s="224">
        <f>Q303*H303</f>
        <v>0.0029399999999999999</v>
      </c>
      <c r="S303" s="224">
        <v>0</v>
      </c>
      <c r="T303" s="225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26" t="s">
        <v>252</v>
      </c>
      <c r="AT303" s="226" t="s">
        <v>142</v>
      </c>
      <c r="AU303" s="226" t="s">
        <v>83</v>
      </c>
      <c r="AY303" s="14" t="s">
        <v>140</v>
      </c>
      <c r="BE303" s="227">
        <f>IF(N303="základní",J303,0)</f>
        <v>0</v>
      </c>
      <c r="BF303" s="227">
        <f>IF(N303="snížená",J303,0)</f>
        <v>0</v>
      </c>
      <c r="BG303" s="227">
        <f>IF(N303="zákl. přenesená",J303,0)</f>
        <v>0</v>
      </c>
      <c r="BH303" s="227">
        <f>IF(N303="sníž. přenesená",J303,0)</f>
        <v>0</v>
      </c>
      <c r="BI303" s="227">
        <f>IF(N303="nulová",J303,0)</f>
        <v>0</v>
      </c>
      <c r="BJ303" s="14" t="s">
        <v>81</v>
      </c>
      <c r="BK303" s="227">
        <f>ROUND(I303*H303,2)</f>
        <v>0</v>
      </c>
      <c r="BL303" s="14" t="s">
        <v>252</v>
      </c>
      <c r="BM303" s="226" t="s">
        <v>724</v>
      </c>
    </row>
    <row r="304" s="2" customFormat="1" ht="33" customHeight="1">
      <c r="A304" s="35"/>
      <c r="B304" s="36"/>
      <c r="C304" s="214" t="s">
        <v>725</v>
      </c>
      <c r="D304" s="214" t="s">
        <v>142</v>
      </c>
      <c r="E304" s="215" t="s">
        <v>726</v>
      </c>
      <c r="F304" s="216" t="s">
        <v>727</v>
      </c>
      <c r="G304" s="217" t="s">
        <v>160</v>
      </c>
      <c r="H304" s="218">
        <v>9.8000000000000007</v>
      </c>
      <c r="I304" s="219"/>
      <c r="J304" s="220">
        <f>ROUND(I304*H304,2)</f>
        <v>0</v>
      </c>
      <c r="K304" s="221"/>
      <c r="L304" s="41"/>
      <c r="M304" s="222" t="s">
        <v>1</v>
      </c>
      <c r="N304" s="223" t="s">
        <v>38</v>
      </c>
      <c r="O304" s="88"/>
      <c r="P304" s="224">
        <f>O304*H304</f>
        <v>0</v>
      </c>
      <c r="Q304" s="224">
        <v>0.0060000000000000001</v>
      </c>
      <c r="R304" s="224">
        <f>Q304*H304</f>
        <v>0.058800000000000005</v>
      </c>
      <c r="S304" s="224">
        <v>0</v>
      </c>
      <c r="T304" s="225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26" t="s">
        <v>252</v>
      </c>
      <c r="AT304" s="226" t="s">
        <v>142</v>
      </c>
      <c r="AU304" s="226" t="s">
        <v>83</v>
      </c>
      <c r="AY304" s="14" t="s">
        <v>140</v>
      </c>
      <c r="BE304" s="227">
        <f>IF(N304="základní",J304,0)</f>
        <v>0</v>
      </c>
      <c r="BF304" s="227">
        <f>IF(N304="snížená",J304,0)</f>
        <v>0</v>
      </c>
      <c r="BG304" s="227">
        <f>IF(N304="zákl. přenesená",J304,0)</f>
        <v>0</v>
      </c>
      <c r="BH304" s="227">
        <f>IF(N304="sníž. přenesená",J304,0)</f>
        <v>0</v>
      </c>
      <c r="BI304" s="227">
        <f>IF(N304="nulová",J304,0)</f>
        <v>0</v>
      </c>
      <c r="BJ304" s="14" t="s">
        <v>81</v>
      </c>
      <c r="BK304" s="227">
        <f>ROUND(I304*H304,2)</f>
        <v>0</v>
      </c>
      <c r="BL304" s="14" t="s">
        <v>252</v>
      </c>
      <c r="BM304" s="226" t="s">
        <v>728</v>
      </c>
    </row>
    <row r="305" s="2" customFormat="1" ht="24.15" customHeight="1">
      <c r="A305" s="35"/>
      <c r="B305" s="36"/>
      <c r="C305" s="230" t="s">
        <v>729</v>
      </c>
      <c r="D305" s="230" t="s">
        <v>273</v>
      </c>
      <c r="E305" s="231" t="s">
        <v>730</v>
      </c>
      <c r="F305" s="232" t="s">
        <v>731</v>
      </c>
      <c r="G305" s="233" t="s">
        <v>160</v>
      </c>
      <c r="H305" s="234">
        <v>10.779999999999999</v>
      </c>
      <c r="I305" s="235"/>
      <c r="J305" s="236">
        <f>ROUND(I305*H305,2)</f>
        <v>0</v>
      </c>
      <c r="K305" s="237"/>
      <c r="L305" s="238"/>
      <c r="M305" s="239" t="s">
        <v>1</v>
      </c>
      <c r="N305" s="240" t="s">
        <v>38</v>
      </c>
      <c r="O305" s="88"/>
      <c r="P305" s="224">
        <f>O305*H305</f>
        <v>0</v>
      </c>
      <c r="Q305" s="224">
        <v>0.01806</v>
      </c>
      <c r="R305" s="224">
        <f>Q305*H305</f>
        <v>0.19468679999999999</v>
      </c>
      <c r="S305" s="224">
        <v>0</v>
      </c>
      <c r="T305" s="225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26" t="s">
        <v>276</v>
      </c>
      <c r="AT305" s="226" t="s">
        <v>273</v>
      </c>
      <c r="AU305" s="226" t="s">
        <v>83</v>
      </c>
      <c r="AY305" s="14" t="s">
        <v>140</v>
      </c>
      <c r="BE305" s="227">
        <f>IF(N305="základní",J305,0)</f>
        <v>0</v>
      </c>
      <c r="BF305" s="227">
        <f>IF(N305="snížená",J305,0)</f>
        <v>0</v>
      </c>
      <c r="BG305" s="227">
        <f>IF(N305="zákl. přenesená",J305,0)</f>
        <v>0</v>
      </c>
      <c r="BH305" s="227">
        <f>IF(N305="sníž. přenesená",J305,0)</f>
        <v>0</v>
      </c>
      <c r="BI305" s="227">
        <f>IF(N305="nulová",J305,0)</f>
        <v>0</v>
      </c>
      <c r="BJ305" s="14" t="s">
        <v>81</v>
      </c>
      <c r="BK305" s="227">
        <f>ROUND(I305*H305,2)</f>
        <v>0</v>
      </c>
      <c r="BL305" s="14" t="s">
        <v>252</v>
      </c>
      <c r="BM305" s="226" t="s">
        <v>732</v>
      </c>
    </row>
    <row r="306" s="2" customFormat="1" ht="24.15" customHeight="1">
      <c r="A306" s="35"/>
      <c r="B306" s="36"/>
      <c r="C306" s="214" t="s">
        <v>733</v>
      </c>
      <c r="D306" s="214" t="s">
        <v>142</v>
      </c>
      <c r="E306" s="215" t="s">
        <v>734</v>
      </c>
      <c r="F306" s="216" t="s">
        <v>735</v>
      </c>
      <c r="G306" s="217" t="s">
        <v>160</v>
      </c>
      <c r="H306" s="218">
        <v>9.8000000000000007</v>
      </c>
      <c r="I306" s="219"/>
      <c r="J306" s="220">
        <f>ROUND(I306*H306,2)</f>
        <v>0</v>
      </c>
      <c r="K306" s="221"/>
      <c r="L306" s="41"/>
      <c r="M306" s="222" t="s">
        <v>1</v>
      </c>
      <c r="N306" s="223" t="s">
        <v>38</v>
      </c>
      <c r="O306" s="88"/>
      <c r="P306" s="224">
        <f>O306*H306</f>
        <v>0</v>
      </c>
      <c r="Q306" s="224">
        <v>5.0000000000000002E-05</v>
      </c>
      <c r="R306" s="224">
        <f>Q306*H306</f>
        <v>0.00049000000000000009</v>
      </c>
      <c r="S306" s="224">
        <v>0</v>
      </c>
      <c r="T306" s="225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26" t="s">
        <v>252</v>
      </c>
      <c r="AT306" s="226" t="s">
        <v>142</v>
      </c>
      <c r="AU306" s="226" t="s">
        <v>83</v>
      </c>
      <c r="AY306" s="14" t="s">
        <v>140</v>
      </c>
      <c r="BE306" s="227">
        <f>IF(N306="základní",J306,0)</f>
        <v>0</v>
      </c>
      <c r="BF306" s="227">
        <f>IF(N306="snížená",J306,0)</f>
        <v>0</v>
      </c>
      <c r="BG306" s="227">
        <f>IF(N306="zákl. přenesená",J306,0)</f>
        <v>0</v>
      </c>
      <c r="BH306" s="227">
        <f>IF(N306="sníž. přenesená",J306,0)</f>
        <v>0</v>
      </c>
      <c r="BI306" s="227">
        <f>IF(N306="nulová",J306,0)</f>
        <v>0</v>
      </c>
      <c r="BJ306" s="14" t="s">
        <v>81</v>
      </c>
      <c r="BK306" s="227">
        <f>ROUND(I306*H306,2)</f>
        <v>0</v>
      </c>
      <c r="BL306" s="14" t="s">
        <v>252</v>
      </c>
      <c r="BM306" s="226" t="s">
        <v>736</v>
      </c>
    </row>
    <row r="307" s="2" customFormat="1" ht="24.15" customHeight="1">
      <c r="A307" s="35"/>
      <c r="B307" s="36"/>
      <c r="C307" s="214" t="s">
        <v>737</v>
      </c>
      <c r="D307" s="214" t="s">
        <v>142</v>
      </c>
      <c r="E307" s="215" t="s">
        <v>738</v>
      </c>
      <c r="F307" s="216" t="s">
        <v>739</v>
      </c>
      <c r="G307" s="217" t="s">
        <v>205</v>
      </c>
      <c r="H307" s="218">
        <v>0.25700000000000001</v>
      </c>
      <c r="I307" s="219"/>
      <c r="J307" s="220">
        <f>ROUND(I307*H307,2)</f>
        <v>0</v>
      </c>
      <c r="K307" s="221"/>
      <c r="L307" s="41"/>
      <c r="M307" s="222" t="s">
        <v>1</v>
      </c>
      <c r="N307" s="223" t="s">
        <v>38</v>
      </c>
      <c r="O307" s="88"/>
      <c r="P307" s="224">
        <f>O307*H307</f>
        <v>0</v>
      </c>
      <c r="Q307" s="224">
        <v>0</v>
      </c>
      <c r="R307" s="224">
        <f>Q307*H307</f>
        <v>0</v>
      </c>
      <c r="S307" s="224">
        <v>0</v>
      </c>
      <c r="T307" s="225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26" t="s">
        <v>252</v>
      </c>
      <c r="AT307" s="226" t="s">
        <v>142</v>
      </c>
      <c r="AU307" s="226" t="s">
        <v>83</v>
      </c>
      <c r="AY307" s="14" t="s">
        <v>140</v>
      </c>
      <c r="BE307" s="227">
        <f>IF(N307="základní",J307,0)</f>
        <v>0</v>
      </c>
      <c r="BF307" s="227">
        <f>IF(N307="snížená",J307,0)</f>
        <v>0</v>
      </c>
      <c r="BG307" s="227">
        <f>IF(N307="zákl. přenesená",J307,0)</f>
        <v>0</v>
      </c>
      <c r="BH307" s="227">
        <f>IF(N307="sníž. přenesená",J307,0)</f>
        <v>0</v>
      </c>
      <c r="BI307" s="227">
        <f>IF(N307="nulová",J307,0)</f>
        <v>0</v>
      </c>
      <c r="BJ307" s="14" t="s">
        <v>81</v>
      </c>
      <c r="BK307" s="227">
        <f>ROUND(I307*H307,2)</f>
        <v>0</v>
      </c>
      <c r="BL307" s="14" t="s">
        <v>252</v>
      </c>
      <c r="BM307" s="226" t="s">
        <v>740</v>
      </c>
    </row>
    <row r="308" s="12" customFormat="1" ht="22.8" customHeight="1">
      <c r="A308" s="12"/>
      <c r="B308" s="200"/>
      <c r="C308" s="201"/>
      <c r="D308" s="202" t="s">
        <v>72</v>
      </c>
      <c r="E308" s="228" t="s">
        <v>741</v>
      </c>
      <c r="F308" s="228" t="s">
        <v>742</v>
      </c>
      <c r="G308" s="201"/>
      <c r="H308" s="201"/>
      <c r="I308" s="204"/>
      <c r="J308" s="229">
        <f>BK308</f>
        <v>0</v>
      </c>
      <c r="K308" s="201"/>
      <c r="L308" s="206"/>
      <c r="M308" s="207"/>
      <c r="N308" s="208"/>
      <c r="O308" s="208"/>
      <c r="P308" s="209">
        <f>SUM(P309:P317)</f>
        <v>0</v>
      </c>
      <c r="Q308" s="208"/>
      <c r="R308" s="209">
        <f>SUM(R309:R317)</f>
        <v>0.16985600000000001</v>
      </c>
      <c r="S308" s="208"/>
      <c r="T308" s="210">
        <f>SUM(T309:T317)</f>
        <v>0.055008399999999999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11" t="s">
        <v>83</v>
      </c>
      <c r="AT308" s="212" t="s">
        <v>72</v>
      </c>
      <c r="AU308" s="212" t="s">
        <v>81</v>
      </c>
      <c r="AY308" s="211" t="s">
        <v>140</v>
      </c>
      <c r="BK308" s="213">
        <f>SUM(BK309:BK317)</f>
        <v>0</v>
      </c>
    </row>
    <row r="309" s="2" customFormat="1" ht="24.15" customHeight="1">
      <c r="A309" s="35"/>
      <c r="B309" s="36"/>
      <c r="C309" s="214" t="s">
        <v>743</v>
      </c>
      <c r="D309" s="214" t="s">
        <v>142</v>
      </c>
      <c r="E309" s="215" t="s">
        <v>744</v>
      </c>
      <c r="F309" s="216" t="s">
        <v>745</v>
      </c>
      <c r="G309" s="217" t="s">
        <v>160</v>
      </c>
      <c r="H309" s="218">
        <v>118.40000000000001</v>
      </c>
      <c r="I309" s="219"/>
      <c r="J309" s="220">
        <f>ROUND(I309*H309,2)</f>
        <v>0</v>
      </c>
      <c r="K309" s="221"/>
      <c r="L309" s="41"/>
      <c r="M309" s="222" t="s">
        <v>1</v>
      </c>
      <c r="N309" s="223" t="s">
        <v>38</v>
      </c>
      <c r="O309" s="88"/>
      <c r="P309" s="224">
        <f>O309*H309</f>
        <v>0</v>
      </c>
      <c r="Q309" s="224">
        <v>0</v>
      </c>
      <c r="R309" s="224">
        <f>Q309*H309</f>
        <v>0</v>
      </c>
      <c r="S309" s="224">
        <v>0</v>
      </c>
      <c r="T309" s="225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26" t="s">
        <v>252</v>
      </c>
      <c r="AT309" s="226" t="s">
        <v>142</v>
      </c>
      <c r="AU309" s="226" t="s">
        <v>83</v>
      </c>
      <c r="AY309" s="14" t="s">
        <v>140</v>
      </c>
      <c r="BE309" s="227">
        <f>IF(N309="základní",J309,0)</f>
        <v>0</v>
      </c>
      <c r="BF309" s="227">
        <f>IF(N309="snížená",J309,0)</f>
        <v>0</v>
      </c>
      <c r="BG309" s="227">
        <f>IF(N309="zákl. přenesená",J309,0)</f>
        <v>0</v>
      </c>
      <c r="BH309" s="227">
        <f>IF(N309="sníž. přenesená",J309,0)</f>
        <v>0</v>
      </c>
      <c r="BI309" s="227">
        <f>IF(N309="nulová",J309,0)</f>
        <v>0</v>
      </c>
      <c r="BJ309" s="14" t="s">
        <v>81</v>
      </c>
      <c r="BK309" s="227">
        <f>ROUND(I309*H309,2)</f>
        <v>0</v>
      </c>
      <c r="BL309" s="14" t="s">
        <v>252</v>
      </c>
      <c r="BM309" s="226" t="s">
        <v>746</v>
      </c>
    </row>
    <row r="310" s="2" customFormat="1" ht="24.15" customHeight="1">
      <c r="A310" s="35"/>
      <c r="B310" s="36"/>
      <c r="C310" s="214" t="s">
        <v>747</v>
      </c>
      <c r="D310" s="214" t="s">
        <v>142</v>
      </c>
      <c r="E310" s="215" t="s">
        <v>748</v>
      </c>
      <c r="F310" s="216" t="s">
        <v>749</v>
      </c>
      <c r="G310" s="217" t="s">
        <v>160</v>
      </c>
      <c r="H310" s="218">
        <v>118.40000000000001</v>
      </c>
      <c r="I310" s="219"/>
      <c r="J310" s="220">
        <f>ROUND(I310*H310,2)</f>
        <v>0</v>
      </c>
      <c r="K310" s="221"/>
      <c r="L310" s="41"/>
      <c r="M310" s="222" t="s">
        <v>1</v>
      </c>
      <c r="N310" s="223" t="s">
        <v>38</v>
      </c>
      <c r="O310" s="88"/>
      <c r="P310" s="224">
        <f>O310*H310</f>
        <v>0</v>
      </c>
      <c r="Q310" s="224">
        <v>0</v>
      </c>
      <c r="R310" s="224">
        <f>Q310*H310</f>
        <v>0</v>
      </c>
      <c r="S310" s="224">
        <v>0.00014999999999999999</v>
      </c>
      <c r="T310" s="225">
        <f>S310*H310</f>
        <v>0.017759999999999998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26" t="s">
        <v>252</v>
      </c>
      <c r="AT310" s="226" t="s">
        <v>142</v>
      </c>
      <c r="AU310" s="226" t="s">
        <v>83</v>
      </c>
      <c r="AY310" s="14" t="s">
        <v>140</v>
      </c>
      <c r="BE310" s="227">
        <f>IF(N310="základní",J310,0)</f>
        <v>0</v>
      </c>
      <c r="BF310" s="227">
        <f>IF(N310="snížená",J310,0)</f>
        <v>0</v>
      </c>
      <c r="BG310" s="227">
        <f>IF(N310="zákl. přenesená",J310,0)</f>
        <v>0</v>
      </c>
      <c r="BH310" s="227">
        <f>IF(N310="sníž. přenesená",J310,0)</f>
        <v>0</v>
      </c>
      <c r="BI310" s="227">
        <f>IF(N310="nulová",J310,0)</f>
        <v>0</v>
      </c>
      <c r="BJ310" s="14" t="s">
        <v>81</v>
      </c>
      <c r="BK310" s="227">
        <f>ROUND(I310*H310,2)</f>
        <v>0</v>
      </c>
      <c r="BL310" s="14" t="s">
        <v>252</v>
      </c>
      <c r="BM310" s="226" t="s">
        <v>750</v>
      </c>
    </row>
    <row r="311" s="2" customFormat="1" ht="16.5" customHeight="1">
      <c r="A311" s="35"/>
      <c r="B311" s="36"/>
      <c r="C311" s="214" t="s">
        <v>751</v>
      </c>
      <c r="D311" s="214" t="s">
        <v>142</v>
      </c>
      <c r="E311" s="215" t="s">
        <v>752</v>
      </c>
      <c r="F311" s="216" t="s">
        <v>753</v>
      </c>
      <c r="G311" s="217" t="s">
        <v>160</v>
      </c>
      <c r="H311" s="218">
        <v>112</v>
      </c>
      <c r="I311" s="219"/>
      <c r="J311" s="220">
        <f>ROUND(I311*H311,2)</f>
        <v>0</v>
      </c>
      <c r="K311" s="221"/>
      <c r="L311" s="41"/>
      <c r="M311" s="222" t="s">
        <v>1</v>
      </c>
      <c r="N311" s="223" t="s">
        <v>38</v>
      </c>
      <c r="O311" s="88"/>
      <c r="P311" s="224">
        <f>O311*H311</f>
        <v>0</v>
      </c>
      <c r="Q311" s="224">
        <v>0.001</v>
      </c>
      <c r="R311" s="224">
        <f>Q311*H311</f>
        <v>0.112</v>
      </c>
      <c r="S311" s="224">
        <v>0.00031</v>
      </c>
      <c r="T311" s="225">
        <f>S311*H311</f>
        <v>0.034720000000000001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26" t="s">
        <v>252</v>
      </c>
      <c r="AT311" s="226" t="s">
        <v>142</v>
      </c>
      <c r="AU311" s="226" t="s">
        <v>83</v>
      </c>
      <c r="AY311" s="14" t="s">
        <v>140</v>
      </c>
      <c r="BE311" s="227">
        <f>IF(N311="základní",J311,0)</f>
        <v>0</v>
      </c>
      <c r="BF311" s="227">
        <f>IF(N311="snížená",J311,0)</f>
        <v>0</v>
      </c>
      <c r="BG311" s="227">
        <f>IF(N311="zákl. přenesená",J311,0)</f>
        <v>0</v>
      </c>
      <c r="BH311" s="227">
        <f>IF(N311="sníž. přenesená",J311,0)</f>
        <v>0</v>
      </c>
      <c r="BI311" s="227">
        <f>IF(N311="nulová",J311,0)</f>
        <v>0</v>
      </c>
      <c r="BJ311" s="14" t="s">
        <v>81</v>
      </c>
      <c r="BK311" s="227">
        <f>ROUND(I311*H311,2)</f>
        <v>0</v>
      </c>
      <c r="BL311" s="14" t="s">
        <v>252</v>
      </c>
      <c r="BM311" s="226" t="s">
        <v>754</v>
      </c>
    </row>
    <row r="312" s="2" customFormat="1" ht="16.5" customHeight="1">
      <c r="A312" s="35"/>
      <c r="B312" s="36"/>
      <c r="C312" s="214" t="s">
        <v>755</v>
      </c>
      <c r="D312" s="214" t="s">
        <v>142</v>
      </c>
      <c r="E312" s="215" t="s">
        <v>756</v>
      </c>
      <c r="F312" s="216" t="s">
        <v>757</v>
      </c>
      <c r="G312" s="217" t="s">
        <v>160</v>
      </c>
      <c r="H312" s="218">
        <v>63</v>
      </c>
      <c r="I312" s="219"/>
      <c r="J312" s="220">
        <f>ROUND(I312*H312,2)</f>
        <v>0</v>
      </c>
      <c r="K312" s="221"/>
      <c r="L312" s="41"/>
      <c r="M312" s="222" t="s">
        <v>1</v>
      </c>
      <c r="N312" s="223" t="s">
        <v>38</v>
      </c>
      <c r="O312" s="88"/>
      <c r="P312" s="224">
        <f>O312*H312</f>
        <v>0</v>
      </c>
      <c r="Q312" s="224">
        <v>0</v>
      </c>
      <c r="R312" s="224">
        <f>Q312*H312</f>
        <v>0</v>
      </c>
      <c r="S312" s="224">
        <v>3.0000000000000001E-05</v>
      </c>
      <c r="T312" s="225">
        <f>S312*H312</f>
        <v>0.00189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26" t="s">
        <v>252</v>
      </c>
      <c r="AT312" s="226" t="s">
        <v>142</v>
      </c>
      <c r="AU312" s="226" t="s">
        <v>83</v>
      </c>
      <c r="AY312" s="14" t="s">
        <v>140</v>
      </c>
      <c r="BE312" s="227">
        <f>IF(N312="základní",J312,0)</f>
        <v>0</v>
      </c>
      <c r="BF312" s="227">
        <f>IF(N312="snížená",J312,0)</f>
        <v>0</v>
      </c>
      <c r="BG312" s="227">
        <f>IF(N312="zákl. přenesená",J312,0)</f>
        <v>0</v>
      </c>
      <c r="BH312" s="227">
        <f>IF(N312="sníž. přenesená",J312,0)</f>
        <v>0</v>
      </c>
      <c r="BI312" s="227">
        <f>IF(N312="nulová",J312,0)</f>
        <v>0</v>
      </c>
      <c r="BJ312" s="14" t="s">
        <v>81</v>
      </c>
      <c r="BK312" s="227">
        <f>ROUND(I312*H312,2)</f>
        <v>0</v>
      </c>
      <c r="BL312" s="14" t="s">
        <v>252</v>
      </c>
      <c r="BM312" s="226" t="s">
        <v>758</v>
      </c>
    </row>
    <row r="313" s="2" customFormat="1" ht="24.15" customHeight="1">
      <c r="A313" s="35"/>
      <c r="B313" s="36"/>
      <c r="C313" s="230" t="s">
        <v>759</v>
      </c>
      <c r="D313" s="230" t="s">
        <v>273</v>
      </c>
      <c r="E313" s="231" t="s">
        <v>760</v>
      </c>
      <c r="F313" s="232" t="s">
        <v>761</v>
      </c>
      <c r="G313" s="233" t="s">
        <v>210</v>
      </c>
      <c r="H313" s="234">
        <v>63</v>
      </c>
      <c r="I313" s="235"/>
      <c r="J313" s="236">
        <f>ROUND(I313*H313,2)</f>
        <v>0</v>
      </c>
      <c r="K313" s="237"/>
      <c r="L313" s="238"/>
      <c r="M313" s="239" t="s">
        <v>1</v>
      </c>
      <c r="N313" s="240" t="s">
        <v>38</v>
      </c>
      <c r="O313" s="88"/>
      <c r="P313" s="224">
        <f>O313*H313</f>
        <v>0</v>
      </c>
      <c r="Q313" s="224">
        <v>0</v>
      </c>
      <c r="R313" s="224">
        <f>Q313*H313</f>
        <v>0</v>
      </c>
      <c r="S313" s="224">
        <v>0</v>
      </c>
      <c r="T313" s="225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26" t="s">
        <v>276</v>
      </c>
      <c r="AT313" s="226" t="s">
        <v>273</v>
      </c>
      <c r="AU313" s="226" t="s">
        <v>83</v>
      </c>
      <c r="AY313" s="14" t="s">
        <v>140</v>
      </c>
      <c r="BE313" s="227">
        <f>IF(N313="základní",J313,0)</f>
        <v>0</v>
      </c>
      <c r="BF313" s="227">
        <f>IF(N313="snížená",J313,0)</f>
        <v>0</v>
      </c>
      <c r="BG313" s="227">
        <f>IF(N313="zákl. přenesená",J313,0)</f>
        <v>0</v>
      </c>
      <c r="BH313" s="227">
        <f>IF(N313="sníž. přenesená",J313,0)</f>
        <v>0</v>
      </c>
      <c r="BI313" s="227">
        <f>IF(N313="nulová",J313,0)</f>
        <v>0</v>
      </c>
      <c r="BJ313" s="14" t="s">
        <v>81</v>
      </c>
      <c r="BK313" s="227">
        <f>ROUND(I313*H313,2)</f>
        <v>0</v>
      </c>
      <c r="BL313" s="14" t="s">
        <v>252</v>
      </c>
      <c r="BM313" s="226" t="s">
        <v>762</v>
      </c>
    </row>
    <row r="314" s="2" customFormat="1" ht="24.15" customHeight="1">
      <c r="A314" s="35"/>
      <c r="B314" s="36"/>
      <c r="C314" s="230" t="s">
        <v>763</v>
      </c>
      <c r="D314" s="230" t="s">
        <v>273</v>
      </c>
      <c r="E314" s="231" t="s">
        <v>760</v>
      </c>
      <c r="F314" s="232" t="s">
        <v>761</v>
      </c>
      <c r="G314" s="233" t="s">
        <v>210</v>
      </c>
      <c r="H314" s="234">
        <v>21.280000000000001</v>
      </c>
      <c r="I314" s="235"/>
      <c r="J314" s="236">
        <f>ROUND(I314*H314,2)</f>
        <v>0</v>
      </c>
      <c r="K314" s="237"/>
      <c r="L314" s="238"/>
      <c r="M314" s="239" t="s">
        <v>1</v>
      </c>
      <c r="N314" s="240" t="s">
        <v>38</v>
      </c>
      <c r="O314" s="88"/>
      <c r="P314" s="224">
        <f>O314*H314</f>
        <v>0</v>
      </c>
      <c r="Q314" s="224">
        <v>0</v>
      </c>
      <c r="R314" s="224">
        <f>Q314*H314</f>
        <v>0</v>
      </c>
      <c r="S314" s="224">
        <v>0</v>
      </c>
      <c r="T314" s="225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26" t="s">
        <v>276</v>
      </c>
      <c r="AT314" s="226" t="s">
        <v>273</v>
      </c>
      <c r="AU314" s="226" t="s">
        <v>83</v>
      </c>
      <c r="AY314" s="14" t="s">
        <v>140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14" t="s">
        <v>81</v>
      </c>
      <c r="BK314" s="227">
        <f>ROUND(I314*H314,2)</f>
        <v>0</v>
      </c>
      <c r="BL314" s="14" t="s">
        <v>252</v>
      </c>
      <c r="BM314" s="226" t="s">
        <v>764</v>
      </c>
    </row>
    <row r="315" s="2" customFormat="1" ht="21.75" customHeight="1">
      <c r="A315" s="35"/>
      <c r="B315" s="36"/>
      <c r="C315" s="214" t="s">
        <v>765</v>
      </c>
      <c r="D315" s="214" t="s">
        <v>142</v>
      </c>
      <c r="E315" s="215" t="s">
        <v>766</v>
      </c>
      <c r="F315" s="216" t="s">
        <v>767</v>
      </c>
      <c r="G315" s="217" t="s">
        <v>160</v>
      </c>
      <c r="H315" s="218">
        <v>21.280000000000001</v>
      </c>
      <c r="I315" s="219"/>
      <c r="J315" s="220">
        <f>ROUND(I315*H315,2)</f>
        <v>0</v>
      </c>
      <c r="K315" s="221"/>
      <c r="L315" s="41"/>
      <c r="M315" s="222" t="s">
        <v>1</v>
      </c>
      <c r="N315" s="223" t="s">
        <v>38</v>
      </c>
      <c r="O315" s="88"/>
      <c r="P315" s="224">
        <f>O315*H315</f>
        <v>0</v>
      </c>
      <c r="Q315" s="224">
        <v>0</v>
      </c>
      <c r="R315" s="224">
        <f>Q315*H315</f>
        <v>0</v>
      </c>
      <c r="S315" s="224">
        <v>3.0000000000000001E-05</v>
      </c>
      <c r="T315" s="225">
        <f>S315*H315</f>
        <v>0.00063840000000000001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26" t="s">
        <v>252</v>
      </c>
      <c r="AT315" s="226" t="s">
        <v>142</v>
      </c>
      <c r="AU315" s="226" t="s">
        <v>83</v>
      </c>
      <c r="AY315" s="14" t="s">
        <v>140</v>
      </c>
      <c r="BE315" s="227">
        <f>IF(N315="základní",J315,0)</f>
        <v>0</v>
      </c>
      <c r="BF315" s="227">
        <f>IF(N315="snížená",J315,0)</f>
        <v>0</v>
      </c>
      <c r="BG315" s="227">
        <f>IF(N315="zákl. přenesená",J315,0)</f>
        <v>0</v>
      </c>
      <c r="BH315" s="227">
        <f>IF(N315="sníž. přenesená",J315,0)</f>
        <v>0</v>
      </c>
      <c r="BI315" s="227">
        <f>IF(N315="nulová",J315,0)</f>
        <v>0</v>
      </c>
      <c r="BJ315" s="14" t="s">
        <v>81</v>
      </c>
      <c r="BK315" s="227">
        <f>ROUND(I315*H315,2)</f>
        <v>0</v>
      </c>
      <c r="BL315" s="14" t="s">
        <v>252</v>
      </c>
      <c r="BM315" s="226" t="s">
        <v>768</v>
      </c>
    </row>
    <row r="316" s="2" customFormat="1" ht="24.15" customHeight="1">
      <c r="A316" s="35"/>
      <c r="B316" s="36"/>
      <c r="C316" s="214" t="s">
        <v>769</v>
      </c>
      <c r="D316" s="214" t="s">
        <v>142</v>
      </c>
      <c r="E316" s="215" t="s">
        <v>770</v>
      </c>
      <c r="F316" s="216" t="s">
        <v>771</v>
      </c>
      <c r="G316" s="217" t="s">
        <v>160</v>
      </c>
      <c r="H316" s="218">
        <v>112</v>
      </c>
      <c r="I316" s="219"/>
      <c r="J316" s="220">
        <f>ROUND(I316*H316,2)</f>
        <v>0</v>
      </c>
      <c r="K316" s="221"/>
      <c r="L316" s="41"/>
      <c r="M316" s="222" t="s">
        <v>1</v>
      </c>
      <c r="N316" s="223" t="s">
        <v>38</v>
      </c>
      <c r="O316" s="88"/>
      <c r="P316" s="224">
        <f>O316*H316</f>
        <v>0</v>
      </c>
      <c r="Q316" s="224">
        <v>0.00021000000000000001</v>
      </c>
      <c r="R316" s="224">
        <f>Q316*H316</f>
        <v>0.023519999999999999</v>
      </c>
      <c r="S316" s="224">
        <v>0</v>
      </c>
      <c r="T316" s="225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26" t="s">
        <v>252</v>
      </c>
      <c r="AT316" s="226" t="s">
        <v>142</v>
      </c>
      <c r="AU316" s="226" t="s">
        <v>83</v>
      </c>
      <c r="AY316" s="14" t="s">
        <v>140</v>
      </c>
      <c r="BE316" s="227">
        <f>IF(N316="základní",J316,0)</f>
        <v>0</v>
      </c>
      <c r="BF316" s="227">
        <f>IF(N316="snížená",J316,0)</f>
        <v>0</v>
      </c>
      <c r="BG316" s="227">
        <f>IF(N316="zákl. přenesená",J316,0)</f>
        <v>0</v>
      </c>
      <c r="BH316" s="227">
        <f>IF(N316="sníž. přenesená",J316,0)</f>
        <v>0</v>
      </c>
      <c r="BI316" s="227">
        <f>IF(N316="nulová",J316,0)</f>
        <v>0</v>
      </c>
      <c r="BJ316" s="14" t="s">
        <v>81</v>
      </c>
      <c r="BK316" s="227">
        <f>ROUND(I316*H316,2)</f>
        <v>0</v>
      </c>
      <c r="BL316" s="14" t="s">
        <v>252</v>
      </c>
      <c r="BM316" s="226" t="s">
        <v>772</v>
      </c>
    </row>
    <row r="317" s="2" customFormat="1" ht="33" customHeight="1">
      <c r="A317" s="35"/>
      <c r="B317" s="36"/>
      <c r="C317" s="214" t="s">
        <v>773</v>
      </c>
      <c r="D317" s="214" t="s">
        <v>142</v>
      </c>
      <c r="E317" s="215" t="s">
        <v>774</v>
      </c>
      <c r="F317" s="216" t="s">
        <v>775</v>
      </c>
      <c r="G317" s="217" t="s">
        <v>160</v>
      </c>
      <c r="H317" s="218">
        <v>118.40000000000001</v>
      </c>
      <c r="I317" s="219"/>
      <c r="J317" s="220">
        <f>ROUND(I317*H317,2)</f>
        <v>0</v>
      </c>
      <c r="K317" s="221"/>
      <c r="L317" s="41"/>
      <c r="M317" s="222" t="s">
        <v>1</v>
      </c>
      <c r="N317" s="223" t="s">
        <v>38</v>
      </c>
      <c r="O317" s="88"/>
      <c r="P317" s="224">
        <f>O317*H317</f>
        <v>0</v>
      </c>
      <c r="Q317" s="224">
        <v>0.00029</v>
      </c>
      <c r="R317" s="224">
        <f>Q317*H317</f>
        <v>0.034335999999999998</v>
      </c>
      <c r="S317" s="224">
        <v>0</v>
      </c>
      <c r="T317" s="225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26" t="s">
        <v>252</v>
      </c>
      <c r="AT317" s="226" t="s">
        <v>142</v>
      </c>
      <c r="AU317" s="226" t="s">
        <v>83</v>
      </c>
      <c r="AY317" s="14" t="s">
        <v>140</v>
      </c>
      <c r="BE317" s="227">
        <f>IF(N317="základní",J317,0)</f>
        <v>0</v>
      </c>
      <c r="BF317" s="227">
        <f>IF(N317="snížená",J317,0)</f>
        <v>0</v>
      </c>
      <c r="BG317" s="227">
        <f>IF(N317="zákl. přenesená",J317,0)</f>
        <v>0</v>
      </c>
      <c r="BH317" s="227">
        <f>IF(N317="sníž. přenesená",J317,0)</f>
        <v>0</v>
      </c>
      <c r="BI317" s="227">
        <f>IF(N317="nulová",J317,0)</f>
        <v>0</v>
      </c>
      <c r="BJ317" s="14" t="s">
        <v>81</v>
      </c>
      <c r="BK317" s="227">
        <f>ROUND(I317*H317,2)</f>
        <v>0</v>
      </c>
      <c r="BL317" s="14" t="s">
        <v>252</v>
      </c>
      <c r="BM317" s="226" t="s">
        <v>776</v>
      </c>
    </row>
    <row r="318" s="12" customFormat="1" ht="22.8" customHeight="1">
      <c r="A318" s="12"/>
      <c r="B318" s="200"/>
      <c r="C318" s="201"/>
      <c r="D318" s="202" t="s">
        <v>72</v>
      </c>
      <c r="E318" s="228" t="s">
        <v>777</v>
      </c>
      <c r="F318" s="228" t="s">
        <v>778</v>
      </c>
      <c r="G318" s="201"/>
      <c r="H318" s="201"/>
      <c r="I318" s="204"/>
      <c r="J318" s="229">
        <f>BK318</f>
        <v>0</v>
      </c>
      <c r="K318" s="201"/>
      <c r="L318" s="206"/>
      <c r="M318" s="207"/>
      <c r="N318" s="208"/>
      <c r="O318" s="208"/>
      <c r="P318" s="209">
        <f>SUM(P319:P320)</f>
        <v>0</v>
      </c>
      <c r="Q318" s="208"/>
      <c r="R318" s="209">
        <f>SUM(R319:R320)</f>
        <v>0.022464000000000001</v>
      </c>
      <c r="S318" s="208"/>
      <c r="T318" s="210">
        <f>SUM(T319:T320)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11" t="s">
        <v>83</v>
      </c>
      <c r="AT318" s="212" t="s">
        <v>72</v>
      </c>
      <c r="AU318" s="212" t="s">
        <v>81</v>
      </c>
      <c r="AY318" s="211" t="s">
        <v>140</v>
      </c>
      <c r="BK318" s="213">
        <f>SUM(BK319:BK320)</f>
        <v>0</v>
      </c>
    </row>
    <row r="319" s="2" customFormat="1" ht="21.75" customHeight="1">
      <c r="A319" s="35"/>
      <c r="B319" s="36"/>
      <c r="C319" s="214" t="s">
        <v>779</v>
      </c>
      <c r="D319" s="214" t="s">
        <v>142</v>
      </c>
      <c r="E319" s="215" t="s">
        <v>780</v>
      </c>
      <c r="F319" s="216" t="s">
        <v>781</v>
      </c>
      <c r="G319" s="217" t="s">
        <v>295</v>
      </c>
      <c r="H319" s="218">
        <v>3</v>
      </c>
      <c r="I319" s="219"/>
      <c r="J319" s="220">
        <f>ROUND(I319*H319,2)</f>
        <v>0</v>
      </c>
      <c r="K319" s="221"/>
      <c r="L319" s="41"/>
      <c r="M319" s="222" t="s">
        <v>1</v>
      </c>
      <c r="N319" s="223" t="s">
        <v>38</v>
      </c>
      <c r="O319" s="88"/>
      <c r="P319" s="224">
        <f>O319*H319</f>
        <v>0</v>
      </c>
      <c r="Q319" s="224">
        <v>0</v>
      </c>
      <c r="R319" s="224">
        <f>Q319*H319</f>
        <v>0</v>
      </c>
      <c r="S319" s="224">
        <v>0</v>
      </c>
      <c r="T319" s="225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26" t="s">
        <v>252</v>
      </c>
      <c r="AT319" s="226" t="s">
        <v>142</v>
      </c>
      <c r="AU319" s="226" t="s">
        <v>83</v>
      </c>
      <c r="AY319" s="14" t="s">
        <v>140</v>
      </c>
      <c r="BE319" s="227">
        <f>IF(N319="základní",J319,0)</f>
        <v>0</v>
      </c>
      <c r="BF319" s="227">
        <f>IF(N319="snížená",J319,0)</f>
        <v>0</v>
      </c>
      <c r="BG319" s="227">
        <f>IF(N319="zákl. přenesená",J319,0)</f>
        <v>0</v>
      </c>
      <c r="BH319" s="227">
        <f>IF(N319="sníž. přenesená",J319,0)</f>
        <v>0</v>
      </c>
      <c r="BI319" s="227">
        <f>IF(N319="nulová",J319,0)</f>
        <v>0</v>
      </c>
      <c r="BJ319" s="14" t="s">
        <v>81</v>
      </c>
      <c r="BK319" s="227">
        <f>ROUND(I319*H319,2)</f>
        <v>0</v>
      </c>
      <c r="BL319" s="14" t="s">
        <v>252</v>
      </c>
      <c r="BM319" s="226" t="s">
        <v>782</v>
      </c>
    </row>
    <row r="320" s="2" customFormat="1" ht="16.5" customHeight="1">
      <c r="A320" s="35"/>
      <c r="B320" s="36"/>
      <c r="C320" s="230" t="s">
        <v>783</v>
      </c>
      <c r="D320" s="230" t="s">
        <v>273</v>
      </c>
      <c r="E320" s="231" t="s">
        <v>784</v>
      </c>
      <c r="F320" s="232" t="s">
        <v>785</v>
      </c>
      <c r="G320" s="233" t="s">
        <v>160</v>
      </c>
      <c r="H320" s="234">
        <v>17.280000000000001</v>
      </c>
      <c r="I320" s="235"/>
      <c r="J320" s="236">
        <f>ROUND(I320*H320,2)</f>
        <v>0</v>
      </c>
      <c r="K320" s="237"/>
      <c r="L320" s="238"/>
      <c r="M320" s="239" t="s">
        <v>1</v>
      </c>
      <c r="N320" s="240" t="s">
        <v>38</v>
      </c>
      <c r="O320" s="88"/>
      <c r="P320" s="224">
        <f>O320*H320</f>
        <v>0</v>
      </c>
      <c r="Q320" s="224">
        <v>0.0012999999999999999</v>
      </c>
      <c r="R320" s="224">
        <f>Q320*H320</f>
        <v>0.022464000000000001</v>
      </c>
      <c r="S320" s="224">
        <v>0</v>
      </c>
      <c r="T320" s="225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26" t="s">
        <v>276</v>
      </c>
      <c r="AT320" s="226" t="s">
        <v>273</v>
      </c>
      <c r="AU320" s="226" t="s">
        <v>83</v>
      </c>
      <c r="AY320" s="14" t="s">
        <v>140</v>
      </c>
      <c r="BE320" s="227">
        <f>IF(N320="základní",J320,0)</f>
        <v>0</v>
      </c>
      <c r="BF320" s="227">
        <f>IF(N320="snížená",J320,0)</f>
        <v>0</v>
      </c>
      <c r="BG320" s="227">
        <f>IF(N320="zákl. přenesená",J320,0)</f>
        <v>0</v>
      </c>
      <c r="BH320" s="227">
        <f>IF(N320="sníž. přenesená",J320,0)</f>
        <v>0</v>
      </c>
      <c r="BI320" s="227">
        <f>IF(N320="nulová",J320,0)</f>
        <v>0</v>
      </c>
      <c r="BJ320" s="14" t="s">
        <v>81</v>
      </c>
      <c r="BK320" s="227">
        <f>ROUND(I320*H320,2)</f>
        <v>0</v>
      </c>
      <c r="BL320" s="14" t="s">
        <v>252</v>
      </c>
      <c r="BM320" s="226" t="s">
        <v>786</v>
      </c>
    </row>
    <row r="321" s="12" customFormat="1" ht="25.92" customHeight="1">
      <c r="A321" s="12"/>
      <c r="B321" s="200"/>
      <c r="C321" s="201"/>
      <c r="D321" s="202" t="s">
        <v>72</v>
      </c>
      <c r="E321" s="203" t="s">
        <v>273</v>
      </c>
      <c r="F321" s="203" t="s">
        <v>787</v>
      </c>
      <c r="G321" s="201"/>
      <c r="H321" s="201"/>
      <c r="I321" s="204"/>
      <c r="J321" s="205">
        <f>BK321</f>
        <v>0</v>
      </c>
      <c r="K321" s="201"/>
      <c r="L321" s="206"/>
      <c r="M321" s="207"/>
      <c r="N321" s="208"/>
      <c r="O321" s="208"/>
      <c r="P321" s="209">
        <f>P322</f>
        <v>0</v>
      </c>
      <c r="Q321" s="208"/>
      <c r="R321" s="209">
        <f>R322</f>
        <v>0</v>
      </c>
      <c r="S321" s="208"/>
      <c r="T321" s="210">
        <f>T322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11" t="s">
        <v>168</v>
      </c>
      <c r="AT321" s="212" t="s">
        <v>72</v>
      </c>
      <c r="AU321" s="212" t="s">
        <v>73</v>
      </c>
      <c r="AY321" s="211" t="s">
        <v>140</v>
      </c>
      <c r="BK321" s="213">
        <f>BK322</f>
        <v>0</v>
      </c>
    </row>
    <row r="322" s="12" customFormat="1" ht="22.8" customHeight="1">
      <c r="A322" s="12"/>
      <c r="B322" s="200"/>
      <c r="C322" s="201"/>
      <c r="D322" s="202" t="s">
        <v>72</v>
      </c>
      <c r="E322" s="228" t="s">
        <v>788</v>
      </c>
      <c r="F322" s="228" t="s">
        <v>789</v>
      </c>
      <c r="G322" s="201"/>
      <c r="H322" s="201"/>
      <c r="I322" s="204"/>
      <c r="J322" s="229">
        <f>BK322</f>
        <v>0</v>
      </c>
      <c r="K322" s="201"/>
      <c r="L322" s="206"/>
      <c r="M322" s="207"/>
      <c r="N322" s="208"/>
      <c r="O322" s="208"/>
      <c r="P322" s="209">
        <v>0</v>
      </c>
      <c r="Q322" s="208"/>
      <c r="R322" s="209">
        <v>0</v>
      </c>
      <c r="S322" s="208"/>
      <c r="T322" s="210"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11" t="s">
        <v>168</v>
      </c>
      <c r="AT322" s="212" t="s">
        <v>72</v>
      </c>
      <c r="AU322" s="212" t="s">
        <v>81</v>
      </c>
      <c r="AY322" s="211" t="s">
        <v>140</v>
      </c>
      <c r="BK322" s="213">
        <v>0</v>
      </c>
    </row>
    <row r="323" s="12" customFormat="1" ht="25.92" customHeight="1">
      <c r="A323" s="12"/>
      <c r="B323" s="200"/>
      <c r="C323" s="201"/>
      <c r="D323" s="202" t="s">
        <v>72</v>
      </c>
      <c r="E323" s="203" t="s">
        <v>790</v>
      </c>
      <c r="F323" s="203" t="s">
        <v>791</v>
      </c>
      <c r="G323" s="201"/>
      <c r="H323" s="201"/>
      <c r="I323" s="204"/>
      <c r="J323" s="205">
        <f>BK323</f>
        <v>0</v>
      </c>
      <c r="K323" s="201"/>
      <c r="L323" s="206"/>
      <c r="M323" s="207"/>
      <c r="N323" s="208"/>
      <c r="O323" s="208"/>
      <c r="P323" s="209">
        <f>SUM(P324:P336)</f>
        <v>0</v>
      </c>
      <c r="Q323" s="208"/>
      <c r="R323" s="209">
        <f>SUM(R324:R336)</f>
        <v>0</v>
      </c>
      <c r="S323" s="208"/>
      <c r="T323" s="210">
        <f>SUM(T324:T336)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11" t="s">
        <v>146</v>
      </c>
      <c r="AT323" s="212" t="s">
        <v>72</v>
      </c>
      <c r="AU323" s="212" t="s">
        <v>73</v>
      </c>
      <c r="AY323" s="211" t="s">
        <v>140</v>
      </c>
      <c r="BK323" s="213">
        <f>SUM(BK324:BK336)</f>
        <v>0</v>
      </c>
    </row>
    <row r="324" s="2" customFormat="1" ht="21.75" customHeight="1">
      <c r="A324" s="35"/>
      <c r="B324" s="36"/>
      <c r="C324" s="214" t="s">
        <v>792</v>
      </c>
      <c r="D324" s="214" t="s">
        <v>142</v>
      </c>
      <c r="E324" s="215" t="s">
        <v>793</v>
      </c>
      <c r="F324" s="216" t="s">
        <v>794</v>
      </c>
      <c r="G324" s="217" t="s">
        <v>795</v>
      </c>
      <c r="H324" s="218">
        <v>32</v>
      </c>
      <c r="I324" s="219"/>
      <c r="J324" s="220">
        <f>ROUND(I324*H324,2)</f>
        <v>0</v>
      </c>
      <c r="K324" s="221"/>
      <c r="L324" s="41"/>
      <c r="M324" s="222" t="s">
        <v>1</v>
      </c>
      <c r="N324" s="223" t="s">
        <v>38</v>
      </c>
      <c r="O324" s="88"/>
      <c r="P324" s="224">
        <f>O324*H324</f>
        <v>0</v>
      </c>
      <c r="Q324" s="224">
        <v>0</v>
      </c>
      <c r="R324" s="224">
        <f>Q324*H324</f>
        <v>0</v>
      </c>
      <c r="S324" s="224">
        <v>0</v>
      </c>
      <c r="T324" s="225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26" t="s">
        <v>796</v>
      </c>
      <c r="AT324" s="226" t="s">
        <v>142</v>
      </c>
      <c r="AU324" s="226" t="s">
        <v>81</v>
      </c>
      <c r="AY324" s="14" t="s">
        <v>140</v>
      </c>
      <c r="BE324" s="227">
        <f>IF(N324="základní",J324,0)</f>
        <v>0</v>
      </c>
      <c r="BF324" s="227">
        <f>IF(N324="snížená",J324,0)</f>
        <v>0</v>
      </c>
      <c r="BG324" s="227">
        <f>IF(N324="zákl. přenesená",J324,0)</f>
        <v>0</v>
      </c>
      <c r="BH324" s="227">
        <f>IF(N324="sníž. přenesená",J324,0)</f>
        <v>0</v>
      </c>
      <c r="BI324" s="227">
        <f>IF(N324="nulová",J324,0)</f>
        <v>0</v>
      </c>
      <c r="BJ324" s="14" t="s">
        <v>81</v>
      </c>
      <c r="BK324" s="227">
        <f>ROUND(I324*H324,2)</f>
        <v>0</v>
      </c>
      <c r="BL324" s="14" t="s">
        <v>796</v>
      </c>
      <c r="BM324" s="226" t="s">
        <v>797</v>
      </c>
    </row>
    <row r="325" s="2" customFormat="1" ht="16.5" customHeight="1">
      <c r="A325" s="35"/>
      <c r="B325" s="36"/>
      <c r="C325" s="214" t="s">
        <v>798</v>
      </c>
      <c r="D325" s="214" t="s">
        <v>142</v>
      </c>
      <c r="E325" s="215" t="s">
        <v>799</v>
      </c>
      <c r="F325" s="216" t="s">
        <v>800</v>
      </c>
      <c r="G325" s="217" t="s">
        <v>795</v>
      </c>
      <c r="H325" s="218">
        <v>16</v>
      </c>
      <c r="I325" s="219"/>
      <c r="J325" s="220">
        <f>ROUND(I325*H325,2)</f>
        <v>0</v>
      </c>
      <c r="K325" s="221"/>
      <c r="L325" s="41"/>
      <c r="M325" s="222" t="s">
        <v>1</v>
      </c>
      <c r="N325" s="223" t="s">
        <v>38</v>
      </c>
      <c r="O325" s="88"/>
      <c r="P325" s="224">
        <f>O325*H325</f>
        <v>0</v>
      </c>
      <c r="Q325" s="224">
        <v>0</v>
      </c>
      <c r="R325" s="224">
        <f>Q325*H325</f>
        <v>0</v>
      </c>
      <c r="S325" s="224">
        <v>0</v>
      </c>
      <c r="T325" s="225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26" t="s">
        <v>796</v>
      </c>
      <c r="AT325" s="226" t="s">
        <v>142</v>
      </c>
      <c r="AU325" s="226" t="s">
        <v>81</v>
      </c>
      <c r="AY325" s="14" t="s">
        <v>140</v>
      </c>
      <c r="BE325" s="227">
        <f>IF(N325="základní",J325,0)</f>
        <v>0</v>
      </c>
      <c r="BF325" s="227">
        <f>IF(N325="snížená",J325,0)</f>
        <v>0</v>
      </c>
      <c r="BG325" s="227">
        <f>IF(N325="zákl. přenesená",J325,0)</f>
        <v>0</v>
      </c>
      <c r="BH325" s="227">
        <f>IF(N325="sníž. přenesená",J325,0)</f>
        <v>0</v>
      </c>
      <c r="BI325" s="227">
        <f>IF(N325="nulová",J325,0)</f>
        <v>0</v>
      </c>
      <c r="BJ325" s="14" t="s">
        <v>81</v>
      </c>
      <c r="BK325" s="227">
        <f>ROUND(I325*H325,2)</f>
        <v>0</v>
      </c>
      <c r="BL325" s="14" t="s">
        <v>796</v>
      </c>
      <c r="BM325" s="226" t="s">
        <v>801</v>
      </c>
    </row>
    <row r="326" s="2" customFormat="1" ht="16.5" customHeight="1">
      <c r="A326" s="35"/>
      <c r="B326" s="36"/>
      <c r="C326" s="214" t="s">
        <v>802</v>
      </c>
      <c r="D326" s="214" t="s">
        <v>142</v>
      </c>
      <c r="E326" s="215" t="s">
        <v>803</v>
      </c>
      <c r="F326" s="216" t="s">
        <v>804</v>
      </c>
      <c r="G326" s="217" t="s">
        <v>795</v>
      </c>
      <c r="H326" s="218">
        <v>16</v>
      </c>
      <c r="I326" s="219"/>
      <c r="J326" s="220">
        <f>ROUND(I326*H326,2)</f>
        <v>0</v>
      </c>
      <c r="K326" s="221"/>
      <c r="L326" s="41"/>
      <c r="M326" s="222" t="s">
        <v>1</v>
      </c>
      <c r="N326" s="223" t="s">
        <v>38</v>
      </c>
      <c r="O326" s="88"/>
      <c r="P326" s="224">
        <f>O326*H326</f>
        <v>0</v>
      </c>
      <c r="Q326" s="224">
        <v>0</v>
      </c>
      <c r="R326" s="224">
        <f>Q326*H326</f>
        <v>0</v>
      </c>
      <c r="S326" s="224">
        <v>0</v>
      </c>
      <c r="T326" s="225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26" t="s">
        <v>796</v>
      </c>
      <c r="AT326" s="226" t="s">
        <v>142</v>
      </c>
      <c r="AU326" s="226" t="s">
        <v>81</v>
      </c>
      <c r="AY326" s="14" t="s">
        <v>140</v>
      </c>
      <c r="BE326" s="227">
        <f>IF(N326="základní",J326,0)</f>
        <v>0</v>
      </c>
      <c r="BF326" s="227">
        <f>IF(N326="snížená",J326,0)</f>
        <v>0</v>
      </c>
      <c r="BG326" s="227">
        <f>IF(N326="zákl. přenesená",J326,0)</f>
        <v>0</v>
      </c>
      <c r="BH326" s="227">
        <f>IF(N326="sníž. přenesená",J326,0)</f>
        <v>0</v>
      </c>
      <c r="BI326" s="227">
        <f>IF(N326="nulová",J326,0)</f>
        <v>0</v>
      </c>
      <c r="BJ326" s="14" t="s">
        <v>81</v>
      </c>
      <c r="BK326" s="227">
        <f>ROUND(I326*H326,2)</f>
        <v>0</v>
      </c>
      <c r="BL326" s="14" t="s">
        <v>796</v>
      </c>
      <c r="BM326" s="226" t="s">
        <v>805</v>
      </c>
    </row>
    <row r="327" s="2" customFormat="1" ht="16.5" customHeight="1">
      <c r="A327" s="35"/>
      <c r="B327" s="36"/>
      <c r="C327" s="214" t="s">
        <v>806</v>
      </c>
      <c r="D327" s="214" t="s">
        <v>142</v>
      </c>
      <c r="E327" s="215" t="s">
        <v>807</v>
      </c>
      <c r="F327" s="216" t="s">
        <v>808</v>
      </c>
      <c r="G327" s="217" t="s">
        <v>795</v>
      </c>
      <c r="H327" s="218">
        <v>16</v>
      </c>
      <c r="I327" s="219"/>
      <c r="J327" s="220">
        <f>ROUND(I327*H327,2)</f>
        <v>0</v>
      </c>
      <c r="K327" s="221"/>
      <c r="L327" s="41"/>
      <c r="M327" s="222" t="s">
        <v>1</v>
      </c>
      <c r="N327" s="223" t="s">
        <v>38</v>
      </c>
      <c r="O327" s="88"/>
      <c r="P327" s="224">
        <f>O327*H327</f>
        <v>0</v>
      </c>
      <c r="Q327" s="224">
        <v>0</v>
      </c>
      <c r="R327" s="224">
        <f>Q327*H327</f>
        <v>0</v>
      </c>
      <c r="S327" s="224">
        <v>0</v>
      </c>
      <c r="T327" s="225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26" t="s">
        <v>796</v>
      </c>
      <c r="AT327" s="226" t="s">
        <v>142</v>
      </c>
      <c r="AU327" s="226" t="s">
        <v>81</v>
      </c>
      <c r="AY327" s="14" t="s">
        <v>140</v>
      </c>
      <c r="BE327" s="227">
        <f>IF(N327="základní",J327,0)</f>
        <v>0</v>
      </c>
      <c r="BF327" s="227">
        <f>IF(N327="snížená",J327,0)</f>
        <v>0</v>
      </c>
      <c r="BG327" s="227">
        <f>IF(N327="zákl. přenesená",J327,0)</f>
        <v>0</v>
      </c>
      <c r="BH327" s="227">
        <f>IF(N327="sníž. přenesená",J327,0)</f>
        <v>0</v>
      </c>
      <c r="BI327" s="227">
        <f>IF(N327="nulová",J327,0)</f>
        <v>0</v>
      </c>
      <c r="BJ327" s="14" t="s">
        <v>81</v>
      </c>
      <c r="BK327" s="227">
        <f>ROUND(I327*H327,2)</f>
        <v>0</v>
      </c>
      <c r="BL327" s="14" t="s">
        <v>796</v>
      </c>
      <c r="BM327" s="226" t="s">
        <v>809</v>
      </c>
    </row>
    <row r="328" s="2" customFormat="1" ht="16.5" customHeight="1">
      <c r="A328" s="35"/>
      <c r="B328" s="36"/>
      <c r="C328" s="214" t="s">
        <v>810</v>
      </c>
      <c r="D328" s="214" t="s">
        <v>142</v>
      </c>
      <c r="E328" s="215" t="s">
        <v>811</v>
      </c>
      <c r="F328" s="216" t="s">
        <v>812</v>
      </c>
      <c r="G328" s="217" t="s">
        <v>795</v>
      </c>
      <c r="H328" s="218">
        <v>16</v>
      </c>
      <c r="I328" s="219"/>
      <c r="J328" s="220">
        <f>ROUND(I328*H328,2)</f>
        <v>0</v>
      </c>
      <c r="K328" s="221"/>
      <c r="L328" s="41"/>
      <c r="M328" s="222" t="s">
        <v>1</v>
      </c>
      <c r="N328" s="223" t="s">
        <v>38</v>
      </c>
      <c r="O328" s="88"/>
      <c r="P328" s="224">
        <f>O328*H328</f>
        <v>0</v>
      </c>
      <c r="Q328" s="224">
        <v>0</v>
      </c>
      <c r="R328" s="224">
        <f>Q328*H328</f>
        <v>0</v>
      </c>
      <c r="S328" s="224">
        <v>0</v>
      </c>
      <c r="T328" s="225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26" t="s">
        <v>796</v>
      </c>
      <c r="AT328" s="226" t="s">
        <v>142</v>
      </c>
      <c r="AU328" s="226" t="s">
        <v>81</v>
      </c>
      <c r="AY328" s="14" t="s">
        <v>140</v>
      </c>
      <c r="BE328" s="227">
        <f>IF(N328="základní",J328,0)</f>
        <v>0</v>
      </c>
      <c r="BF328" s="227">
        <f>IF(N328="snížená",J328,0)</f>
        <v>0</v>
      </c>
      <c r="BG328" s="227">
        <f>IF(N328="zákl. přenesená",J328,0)</f>
        <v>0</v>
      </c>
      <c r="BH328" s="227">
        <f>IF(N328="sníž. přenesená",J328,0)</f>
        <v>0</v>
      </c>
      <c r="BI328" s="227">
        <f>IF(N328="nulová",J328,0)</f>
        <v>0</v>
      </c>
      <c r="BJ328" s="14" t="s">
        <v>81</v>
      </c>
      <c r="BK328" s="227">
        <f>ROUND(I328*H328,2)</f>
        <v>0</v>
      </c>
      <c r="BL328" s="14" t="s">
        <v>796</v>
      </c>
      <c r="BM328" s="226" t="s">
        <v>813</v>
      </c>
    </row>
    <row r="329" s="2" customFormat="1" ht="16.5" customHeight="1">
      <c r="A329" s="35"/>
      <c r="B329" s="36"/>
      <c r="C329" s="214" t="s">
        <v>814</v>
      </c>
      <c r="D329" s="214" t="s">
        <v>142</v>
      </c>
      <c r="E329" s="215" t="s">
        <v>815</v>
      </c>
      <c r="F329" s="216" t="s">
        <v>816</v>
      </c>
      <c r="G329" s="217" t="s">
        <v>795</v>
      </c>
      <c r="H329" s="218">
        <v>16</v>
      </c>
      <c r="I329" s="219"/>
      <c r="J329" s="220">
        <f>ROUND(I329*H329,2)</f>
        <v>0</v>
      </c>
      <c r="K329" s="221"/>
      <c r="L329" s="41"/>
      <c r="M329" s="222" t="s">
        <v>1</v>
      </c>
      <c r="N329" s="223" t="s">
        <v>38</v>
      </c>
      <c r="O329" s="88"/>
      <c r="P329" s="224">
        <f>O329*H329</f>
        <v>0</v>
      </c>
      <c r="Q329" s="224">
        <v>0</v>
      </c>
      <c r="R329" s="224">
        <f>Q329*H329</f>
        <v>0</v>
      </c>
      <c r="S329" s="224">
        <v>0</v>
      </c>
      <c r="T329" s="225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26" t="s">
        <v>796</v>
      </c>
      <c r="AT329" s="226" t="s">
        <v>142</v>
      </c>
      <c r="AU329" s="226" t="s">
        <v>81</v>
      </c>
      <c r="AY329" s="14" t="s">
        <v>140</v>
      </c>
      <c r="BE329" s="227">
        <f>IF(N329="základní",J329,0)</f>
        <v>0</v>
      </c>
      <c r="BF329" s="227">
        <f>IF(N329="snížená",J329,0)</f>
        <v>0</v>
      </c>
      <c r="BG329" s="227">
        <f>IF(N329="zákl. přenesená",J329,0)</f>
        <v>0</v>
      </c>
      <c r="BH329" s="227">
        <f>IF(N329="sníž. přenesená",J329,0)</f>
        <v>0</v>
      </c>
      <c r="BI329" s="227">
        <f>IF(N329="nulová",J329,0)</f>
        <v>0</v>
      </c>
      <c r="BJ329" s="14" t="s">
        <v>81</v>
      </c>
      <c r="BK329" s="227">
        <f>ROUND(I329*H329,2)</f>
        <v>0</v>
      </c>
      <c r="BL329" s="14" t="s">
        <v>796</v>
      </c>
      <c r="BM329" s="226" t="s">
        <v>817</v>
      </c>
    </row>
    <row r="330" s="2" customFormat="1" ht="16.5" customHeight="1">
      <c r="A330" s="35"/>
      <c r="B330" s="36"/>
      <c r="C330" s="214" t="s">
        <v>818</v>
      </c>
      <c r="D330" s="214" t="s">
        <v>142</v>
      </c>
      <c r="E330" s="215" t="s">
        <v>819</v>
      </c>
      <c r="F330" s="216" t="s">
        <v>820</v>
      </c>
      <c r="G330" s="217" t="s">
        <v>795</v>
      </c>
      <c r="H330" s="218">
        <v>16</v>
      </c>
      <c r="I330" s="219"/>
      <c r="J330" s="220">
        <f>ROUND(I330*H330,2)</f>
        <v>0</v>
      </c>
      <c r="K330" s="221"/>
      <c r="L330" s="41"/>
      <c r="M330" s="222" t="s">
        <v>1</v>
      </c>
      <c r="N330" s="223" t="s">
        <v>38</v>
      </c>
      <c r="O330" s="88"/>
      <c r="P330" s="224">
        <f>O330*H330</f>
        <v>0</v>
      </c>
      <c r="Q330" s="224">
        <v>0</v>
      </c>
      <c r="R330" s="224">
        <f>Q330*H330</f>
        <v>0</v>
      </c>
      <c r="S330" s="224">
        <v>0</v>
      </c>
      <c r="T330" s="225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26" t="s">
        <v>796</v>
      </c>
      <c r="AT330" s="226" t="s">
        <v>142</v>
      </c>
      <c r="AU330" s="226" t="s">
        <v>81</v>
      </c>
      <c r="AY330" s="14" t="s">
        <v>140</v>
      </c>
      <c r="BE330" s="227">
        <f>IF(N330="základní",J330,0)</f>
        <v>0</v>
      </c>
      <c r="BF330" s="227">
        <f>IF(N330="snížená",J330,0)</f>
        <v>0</v>
      </c>
      <c r="BG330" s="227">
        <f>IF(N330="zákl. přenesená",J330,0)</f>
        <v>0</v>
      </c>
      <c r="BH330" s="227">
        <f>IF(N330="sníž. přenesená",J330,0)</f>
        <v>0</v>
      </c>
      <c r="BI330" s="227">
        <f>IF(N330="nulová",J330,0)</f>
        <v>0</v>
      </c>
      <c r="BJ330" s="14" t="s">
        <v>81</v>
      </c>
      <c r="BK330" s="227">
        <f>ROUND(I330*H330,2)</f>
        <v>0</v>
      </c>
      <c r="BL330" s="14" t="s">
        <v>796</v>
      </c>
      <c r="BM330" s="226" t="s">
        <v>821</v>
      </c>
    </row>
    <row r="331" s="2" customFormat="1" ht="16.5" customHeight="1">
      <c r="A331" s="35"/>
      <c r="B331" s="36"/>
      <c r="C331" s="214" t="s">
        <v>822</v>
      </c>
      <c r="D331" s="214" t="s">
        <v>142</v>
      </c>
      <c r="E331" s="215" t="s">
        <v>823</v>
      </c>
      <c r="F331" s="216" t="s">
        <v>824</v>
      </c>
      <c r="G331" s="217" t="s">
        <v>795</v>
      </c>
      <c r="H331" s="218">
        <v>16</v>
      </c>
      <c r="I331" s="219"/>
      <c r="J331" s="220">
        <f>ROUND(I331*H331,2)</f>
        <v>0</v>
      </c>
      <c r="K331" s="221"/>
      <c r="L331" s="41"/>
      <c r="M331" s="222" t="s">
        <v>1</v>
      </c>
      <c r="N331" s="223" t="s">
        <v>38</v>
      </c>
      <c r="O331" s="88"/>
      <c r="P331" s="224">
        <f>O331*H331</f>
        <v>0</v>
      </c>
      <c r="Q331" s="224">
        <v>0</v>
      </c>
      <c r="R331" s="224">
        <f>Q331*H331</f>
        <v>0</v>
      </c>
      <c r="S331" s="224">
        <v>0</v>
      </c>
      <c r="T331" s="225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26" t="s">
        <v>796</v>
      </c>
      <c r="AT331" s="226" t="s">
        <v>142</v>
      </c>
      <c r="AU331" s="226" t="s">
        <v>81</v>
      </c>
      <c r="AY331" s="14" t="s">
        <v>140</v>
      </c>
      <c r="BE331" s="227">
        <f>IF(N331="základní",J331,0)</f>
        <v>0</v>
      </c>
      <c r="BF331" s="227">
        <f>IF(N331="snížená",J331,0)</f>
        <v>0</v>
      </c>
      <c r="BG331" s="227">
        <f>IF(N331="zákl. přenesená",J331,0)</f>
        <v>0</v>
      </c>
      <c r="BH331" s="227">
        <f>IF(N331="sníž. přenesená",J331,0)</f>
        <v>0</v>
      </c>
      <c r="BI331" s="227">
        <f>IF(N331="nulová",J331,0)</f>
        <v>0</v>
      </c>
      <c r="BJ331" s="14" t="s">
        <v>81</v>
      </c>
      <c r="BK331" s="227">
        <f>ROUND(I331*H331,2)</f>
        <v>0</v>
      </c>
      <c r="BL331" s="14" t="s">
        <v>796</v>
      </c>
      <c r="BM331" s="226" t="s">
        <v>825</v>
      </c>
    </row>
    <row r="332" s="2" customFormat="1" ht="16.5" customHeight="1">
      <c r="A332" s="35"/>
      <c r="B332" s="36"/>
      <c r="C332" s="214" t="s">
        <v>826</v>
      </c>
      <c r="D332" s="214" t="s">
        <v>142</v>
      </c>
      <c r="E332" s="215" t="s">
        <v>827</v>
      </c>
      <c r="F332" s="216" t="s">
        <v>828</v>
      </c>
      <c r="G332" s="217" t="s">
        <v>795</v>
      </c>
      <c r="H332" s="218">
        <v>16</v>
      </c>
      <c r="I332" s="219"/>
      <c r="J332" s="220">
        <f>ROUND(I332*H332,2)</f>
        <v>0</v>
      </c>
      <c r="K332" s="221"/>
      <c r="L332" s="41"/>
      <c r="M332" s="222" t="s">
        <v>1</v>
      </c>
      <c r="N332" s="223" t="s">
        <v>38</v>
      </c>
      <c r="O332" s="88"/>
      <c r="P332" s="224">
        <f>O332*H332</f>
        <v>0</v>
      </c>
      <c r="Q332" s="224">
        <v>0</v>
      </c>
      <c r="R332" s="224">
        <f>Q332*H332</f>
        <v>0</v>
      </c>
      <c r="S332" s="224">
        <v>0</v>
      </c>
      <c r="T332" s="225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26" t="s">
        <v>796</v>
      </c>
      <c r="AT332" s="226" t="s">
        <v>142</v>
      </c>
      <c r="AU332" s="226" t="s">
        <v>81</v>
      </c>
      <c r="AY332" s="14" t="s">
        <v>140</v>
      </c>
      <c r="BE332" s="227">
        <f>IF(N332="základní",J332,0)</f>
        <v>0</v>
      </c>
      <c r="BF332" s="227">
        <f>IF(N332="snížená",J332,0)</f>
        <v>0</v>
      </c>
      <c r="BG332" s="227">
        <f>IF(N332="zákl. přenesená",J332,0)</f>
        <v>0</v>
      </c>
      <c r="BH332" s="227">
        <f>IF(N332="sníž. přenesená",J332,0)</f>
        <v>0</v>
      </c>
      <c r="BI332" s="227">
        <f>IF(N332="nulová",J332,0)</f>
        <v>0</v>
      </c>
      <c r="BJ332" s="14" t="s">
        <v>81</v>
      </c>
      <c r="BK332" s="227">
        <f>ROUND(I332*H332,2)</f>
        <v>0</v>
      </c>
      <c r="BL332" s="14" t="s">
        <v>796</v>
      </c>
      <c r="BM332" s="226" t="s">
        <v>829</v>
      </c>
    </row>
    <row r="333" s="2" customFormat="1" ht="16.5" customHeight="1">
      <c r="A333" s="35"/>
      <c r="B333" s="36"/>
      <c r="C333" s="214" t="s">
        <v>830</v>
      </c>
      <c r="D333" s="214" t="s">
        <v>142</v>
      </c>
      <c r="E333" s="215" t="s">
        <v>831</v>
      </c>
      <c r="F333" s="216" t="s">
        <v>832</v>
      </c>
      <c r="G333" s="217" t="s">
        <v>795</v>
      </c>
      <c r="H333" s="218">
        <v>16</v>
      </c>
      <c r="I333" s="219"/>
      <c r="J333" s="220">
        <f>ROUND(I333*H333,2)</f>
        <v>0</v>
      </c>
      <c r="K333" s="221"/>
      <c r="L333" s="41"/>
      <c r="M333" s="222" t="s">
        <v>1</v>
      </c>
      <c r="N333" s="223" t="s">
        <v>38</v>
      </c>
      <c r="O333" s="88"/>
      <c r="P333" s="224">
        <f>O333*H333</f>
        <v>0</v>
      </c>
      <c r="Q333" s="224">
        <v>0</v>
      </c>
      <c r="R333" s="224">
        <f>Q333*H333</f>
        <v>0</v>
      </c>
      <c r="S333" s="224">
        <v>0</v>
      </c>
      <c r="T333" s="225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26" t="s">
        <v>796</v>
      </c>
      <c r="AT333" s="226" t="s">
        <v>142</v>
      </c>
      <c r="AU333" s="226" t="s">
        <v>81</v>
      </c>
      <c r="AY333" s="14" t="s">
        <v>140</v>
      </c>
      <c r="BE333" s="227">
        <f>IF(N333="základní",J333,0)</f>
        <v>0</v>
      </c>
      <c r="BF333" s="227">
        <f>IF(N333="snížená",J333,0)</f>
        <v>0</v>
      </c>
      <c r="BG333" s="227">
        <f>IF(N333="zákl. přenesená",J333,0)</f>
        <v>0</v>
      </c>
      <c r="BH333" s="227">
        <f>IF(N333="sníž. přenesená",J333,0)</f>
        <v>0</v>
      </c>
      <c r="BI333" s="227">
        <f>IF(N333="nulová",J333,0)</f>
        <v>0</v>
      </c>
      <c r="BJ333" s="14" t="s">
        <v>81</v>
      </c>
      <c r="BK333" s="227">
        <f>ROUND(I333*H333,2)</f>
        <v>0</v>
      </c>
      <c r="BL333" s="14" t="s">
        <v>796</v>
      </c>
      <c r="BM333" s="226" t="s">
        <v>833</v>
      </c>
    </row>
    <row r="334" s="2" customFormat="1" ht="16.5" customHeight="1">
      <c r="A334" s="35"/>
      <c r="B334" s="36"/>
      <c r="C334" s="214" t="s">
        <v>834</v>
      </c>
      <c r="D334" s="214" t="s">
        <v>142</v>
      </c>
      <c r="E334" s="215" t="s">
        <v>835</v>
      </c>
      <c r="F334" s="216" t="s">
        <v>836</v>
      </c>
      <c r="G334" s="217" t="s">
        <v>795</v>
      </c>
      <c r="H334" s="218">
        <v>16</v>
      </c>
      <c r="I334" s="219"/>
      <c r="J334" s="220">
        <f>ROUND(I334*H334,2)</f>
        <v>0</v>
      </c>
      <c r="K334" s="221"/>
      <c r="L334" s="41"/>
      <c r="M334" s="222" t="s">
        <v>1</v>
      </c>
      <c r="N334" s="223" t="s">
        <v>38</v>
      </c>
      <c r="O334" s="88"/>
      <c r="P334" s="224">
        <f>O334*H334</f>
        <v>0</v>
      </c>
      <c r="Q334" s="224">
        <v>0</v>
      </c>
      <c r="R334" s="224">
        <f>Q334*H334</f>
        <v>0</v>
      </c>
      <c r="S334" s="224">
        <v>0</v>
      </c>
      <c r="T334" s="225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26" t="s">
        <v>796</v>
      </c>
      <c r="AT334" s="226" t="s">
        <v>142</v>
      </c>
      <c r="AU334" s="226" t="s">
        <v>81</v>
      </c>
      <c r="AY334" s="14" t="s">
        <v>140</v>
      </c>
      <c r="BE334" s="227">
        <f>IF(N334="základní",J334,0)</f>
        <v>0</v>
      </c>
      <c r="BF334" s="227">
        <f>IF(N334="snížená",J334,0)</f>
        <v>0</v>
      </c>
      <c r="BG334" s="227">
        <f>IF(N334="zákl. přenesená",J334,0)</f>
        <v>0</v>
      </c>
      <c r="BH334" s="227">
        <f>IF(N334="sníž. přenesená",J334,0)</f>
        <v>0</v>
      </c>
      <c r="BI334" s="227">
        <f>IF(N334="nulová",J334,0)</f>
        <v>0</v>
      </c>
      <c r="BJ334" s="14" t="s">
        <v>81</v>
      </c>
      <c r="BK334" s="227">
        <f>ROUND(I334*H334,2)</f>
        <v>0</v>
      </c>
      <c r="BL334" s="14" t="s">
        <v>796</v>
      </c>
      <c r="BM334" s="226" t="s">
        <v>837</v>
      </c>
    </row>
    <row r="335" s="2" customFormat="1" ht="16.5" customHeight="1">
      <c r="A335" s="35"/>
      <c r="B335" s="36"/>
      <c r="C335" s="214" t="s">
        <v>838</v>
      </c>
      <c r="D335" s="214" t="s">
        <v>142</v>
      </c>
      <c r="E335" s="215" t="s">
        <v>839</v>
      </c>
      <c r="F335" s="216" t="s">
        <v>840</v>
      </c>
      <c r="G335" s="217" t="s">
        <v>795</v>
      </c>
      <c r="H335" s="218">
        <v>16</v>
      </c>
      <c r="I335" s="219"/>
      <c r="J335" s="220">
        <f>ROUND(I335*H335,2)</f>
        <v>0</v>
      </c>
      <c r="K335" s="221"/>
      <c r="L335" s="41"/>
      <c r="M335" s="222" t="s">
        <v>1</v>
      </c>
      <c r="N335" s="223" t="s">
        <v>38</v>
      </c>
      <c r="O335" s="88"/>
      <c r="P335" s="224">
        <f>O335*H335</f>
        <v>0</v>
      </c>
      <c r="Q335" s="224">
        <v>0</v>
      </c>
      <c r="R335" s="224">
        <f>Q335*H335</f>
        <v>0</v>
      </c>
      <c r="S335" s="224">
        <v>0</v>
      </c>
      <c r="T335" s="225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26" t="s">
        <v>796</v>
      </c>
      <c r="AT335" s="226" t="s">
        <v>142</v>
      </c>
      <c r="AU335" s="226" t="s">
        <v>81</v>
      </c>
      <c r="AY335" s="14" t="s">
        <v>140</v>
      </c>
      <c r="BE335" s="227">
        <f>IF(N335="základní",J335,0)</f>
        <v>0</v>
      </c>
      <c r="BF335" s="227">
        <f>IF(N335="snížená",J335,0)</f>
        <v>0</v>
      </c>
      <c r="BG335" s="227">
        <f>IF(N335="zákl. přenesená",J335,0)</f>
        <v>0</v>
      </c>
      <c r="BH335" s="227">
        <f>IF(N335="sníž. přenesená",J335,0)</f>
        <v>0</v>
      </c>
      <c r="BI335" s="227">
        <f>IF(N335="nulová",J335,0)</f>
        <v>0</v>
      </c>
      <c r="BJ335" s="14" t="s">
        <v>81</v>
      </c>
      <c r="BK335" s="227">
        <f>ROUND(I335*H335,2)</f>
        <v>0</v>
      </c>
      <c r="BL335" s="14" t="s">
        <v>796</v>
      </c>
      <c r="BM335" s="226" t="s">
        <v>841</v>
      </c>
    </row>
    <row r="336" s="2" customFormat="1" ht="24.15" customHeight="1">
      <c r="A336" s="35"/>
      <c r="B336" s="36"/>
      <c r="C336" s="214" t="s">
        <v>842</v>
      </c>
      <c r="D336" s="214" t="s">
        <v>142</v>
      </c>
      <c r="E336" s="215" t="s">
        <v>843</v>
      </c>
      <c r="F336" s="216" t="s">
        <v>844</v>
      </c>
      <c r="G336" s="217" t="s">
        <v>795</v>
      </c>
      <c r="H336" s="218">
        <v>16</v>
      </c>
      <c r="I336" s="219"/>
      <c r="J336" s="220">
        <f>ROUND(I336*H336,2)</f>
        <v>0</v>
      </c>
      <c r="K336" s="221"/>
      <c r="L336" s="41"/>
      <c r="M336" s="222" t="s">
        <v>1</v>
      </c>
      <c r="N336" s="223" t="s">
        <v>38</v>
      </c>
      <c r="O336" s="88"/>
      <c r="P336" s="224">
        <f>O336*H336</f>
        <v>0</v>
      </c>
      <c r="Q336" s="224">
        <v>0</v>
      </c>
      <c r="R336" s="224">
        <f>Q336*H336</f>
        <v>0</v>
      </c>
      <c r="S336" s="224">
        <v>0</v>
      </c>
      <c r="T336" s="225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26" t="s">
        <v>796</v>
      </c>
      <c r="AT336" s="226" t="s">
        <v>142</v>
      </c>
      <c r="AU336" s="226" t="s">
        <v>81</v>
      </c>
      <c r="AY336" s="14" t="s">
        <v>140</v>
      </c>
      <c r="BE336" s="227">
        <f>IF(N336="základní",J336,0)</f>
        <v>0</v>
      </c>
      <c r="BF336" s="227">
        <f>IF(N336="snížená",J336,0)</f>
        <v>0</v>
      </c>
      <c r="BG336" s="227">
        <f>IF(N336="zákl. přenesená",J336,0)</f>
        <v>0</v>
      </c>
      <c r="BH336" s="227">
        <f>IF(N336="sníž. přenesená",J336,0)</f>
        <v>0</v>
      </c>
      <c r="BI336" s="227">
        <f>IF(N336="nulová",J336,0)</f>
        <v>0</v>
      </c>
      <c r="BJ336" s="14" t="s">
        <v>81</v>
      </c>
      <c r="BK336" s="227">
        <f>ROUND(I336*H336,2)</f>
        <v>0</v>
      </c>
      <c r="BL336" s="14" t="s">
        <v>796</v>
      </c>
      <c r="BM336" s="226" t="s">
        <v>845</v>
      </c>
    </row>
    <row r="337" s="12" customFormat="1" ht="25.92" customHeight="1">
      <c r="A337" s="12"/>
      <c r="B337" s="200"/>
      <c r="C337" s="201"/>
      <c r="D337" s="202" t="s">
        <v>72</v>
      </c>
      <c r="E337" s="203" t="s">
        <v>846</v>
      </c>
      <c r="F337" s="203" t="s">
        <v>847</v>
      </c>
      <c r="G337" s="201"/>
      <c r="H337" s="201"/>
      <c r="I337" s="204"/>
      <c r="J337" s="205">
        <f>BK337</f>
        <v>0</v>
      </c>
      <c r="K337" s="201"/>
      <c r="L337" s="206"/>
      <c r="M337" s="207"/>
      <c r="N337" s="208"/>
      <c r="O337" s="208"/>
      <c r="P337" s="209">
        <f>P338+P340+P342</f>
        <v>0</v>
      </c>
      <c r="Q337" s="208"/>
      <c r="R337" s="209">
        <f>R338+R340+R342</f>
        <v>0</v>
      </c>
      <c r="S337" s="208"/>
      <c r="T337" s="210">
        <f>T338+T340+T342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211" t="s">
        <v>186</v>
      </c>
      <c r="AT337" s="212" t="s">
        <v>72</v>
      </c>
      <c r="AU337" s="212" t="s">
        <v>73</v>
      </c>
      <c r="AY337" s="211" t="s">
        <v>140</v>
      </c>
      <c r="BK337" s="213">
        <f>BK338+BK340+BK342</f>
        <v>0</v>
      </c>
    </row>
    <row r="338" s="12" customFormat="1" ht="22.8" customHeight="1">
      <c r="A338" s="12"/>
      <c r="B338" s="200"/>
      <c r="C338" s="201"/>
      <c r="D338" s="202" t="s">
        <v>72</v>
      </c>
      <c r="E338" s="228" t="s">
        <v>848</v>
      </c>
      <c r="F338" s="228" t="s">
        <v>849</v>
      </c>
      <c r="G338" s="201"/>
      <c r="H338" s="201"/>
      <c r="I338" s="204"/>
      <c r="J338" s="229">
        <f>BK338</f>
        <v>0</v>
      </c>
      <c r="K338" s="201"/>
      <c r="L338" s="206"/>
      <c r="M338" s="207"/>
      <c r="N338" s="208"/>
      <c r="O338" s="208"/>
      <c r="P338" s="209">
        <f>P339</f>
        <v>0</v>
      </c>
      <c r="Q338" s="208"/>
      <c r="R338" s="209">
        <f>R339</f>
        <v>0</v>
      </c>
      <c r="S338" s="208"/>
      <c r="T338" s="210">
        <f>T339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11" t="s">
        <v>186</v>
      </c>
      <c r="AT338" s="212" t="s">
        <v>72</v>
      </c>
      <c r="AU338" s="212" t="s">
        <v>81</v>
      </c>
      <c r="AY338" s="211" t="s">
        <v>140</v>
      </c>
      <c r="BK338" s="213">
        <f>BK339</f>
        <v>0</v>
      </c>
    </row>
    <row r="339" s="2" customFormat="1" ht="16.5" customHeight="1">
      <c r="A339" s="35"/>
      <c r="B339" s="36"/>
      <c r="C339" s="214" t="s">
        <v>850</v>
      </c>
      <c r="D339" s="214" t="s">
        <v>142</v>
      </c>
      <c r="E339" s="215" t="s">
        <v>851</v>
      </c>
      <c r="F339" s="216" t="s">
        <v>852</v>
      </c>
      <c r="G339" s="217" t="s">
        <v>853</v>
      </c>
      <c r="H339" s="218">
        <v>1</v>
      </c>
      <c r="I339" s="219"/>
      <c r="J339" s="220">
        <f>ROUND(I339*H339,2)</f>
        <v>0</v>
      </c>
      <c r="K339" s="221"/>
      <c r="L339" s="41"/>
      <c r="M339" s="222" t="s">
        <v>1</v>
      </c>
      <c r="N339" s="223" t="s">
        <v>38</v>
      </c>
      <c r="O339" s="88"/>
      <c r="P339" s="224">
        <f>O339*H339</f>
        <v>0</v>
      </c>
      <c r="Q339" s="224">
        <v>0</v>
      </c>
      <c r="R339" s="224">
        <f>Q339*H339</f>
        <v>0</v>
      </c>
      <c r="S339" s="224">
        <v>0</v>
      </c>
      <c r="T339" s="225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26" t="s">
        <v>854</v>
      </c>
      <c r="AT339" s="226" t="s">
        <v>142</v>
      </c>
      <c r="AU339" s="226" t="s">
        <v>83</v>
      </c>
      <c r="AY339" s="14" t="s">
        <v>140</v>
      </c>
      <c r="BE339" s="227">
        <f>IF(N339="základní",J339,0)</f>
        <v>0</v>
      </c>
      <c r="BF339" s="227">
        <f>IF(N339="snížená",J339,0)</f>
        <v>0</v>
      </c>
      <c r="BG339" s="227">
        <f>IF(N339="zákl. přenesená",J339,0)</f>
        <v>0</v>
      </c>
      <c r="BH339" s="227">
        <f>IF(N339="sníž. přenesená",J339,0)</f>
        <v>0</v>
      </c>
      <c r="BI339" s="227">
        <f>IF(N339="nulová",J339,0)</f>
        <v>0</v>
      </c>
      <c r="BJ339" s="14" t="s">
        <v>81</v>
      </c>
      <c r="BK339" s="227">
        <f>ROUND(I339*H339,2)</f>
        <v>0</v>
      </c>
      <c r="BL339" s="14" t="s">
        <v>854</v>
      </c>
      <c r="BM339" s="226" t="s">
        <v>855</v>
      </c>
    </row>
    <row r="340" s="12" customFormat="1" ht="22.8" customHeight="1">
      <c r="A340" s="12"/>
      <c r="B340" s="200"/>
      <c r="C340" s="201"/>
      <c r="D340" s="202" t="s">
        <v>72</v>
      </c>
      <c r="E340" s="228" t="s">
        <v>856</v>
      </c>
      <c r="F340" s="228" t="s">
        <v>857</v>
      </c>
      <c r="G340" s="201"/>
      <c r="H340" s="201"/>
      <c r="I340" s="204"/>
      <c r="J340" s="229">
        <f>BK340</f>
        <v>0</v>
      </c>
      <c r="K340" s="201"/>
      <c r="L340" s="206"/>
      <c r="M340" s="207"/>
      <c r="N340" s="208"/>
      <c r="O340" s="208"/>
      <c r="P340" s="209">
        <f>P341</f>
        <v>0</v>
      </c>
      <c r="Q340" s="208"/>
      <c r="R340" s="209">
        <f>R341</f>
        <v>0</v>
      </c>
      <c r="S340" s="208"/>
      <c r="T340" s="210">
        <f>T341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11" t="s">
        <v>186</v>
      </c>
      <c r="AT340" s="212" t="s">
        <v>72</v>
      </c>
      <c r="AU340" s="212" t="s">
        <v>81</v>
      </c>
      <c r="AY340" s="211" t="s">
        <v>140</v>
      </c>
      <c r="BK340" s="213">
        <f>BK341</f>
        <v>0</v>
      </c>
    </row>
    <row r="341" s="2" customFormat="1" ht="16.5" customHeight="1">
      <c r="A341" s="35"/>
      <c r="B341" s="36"/>
      <c r="C341" s="214" t="s">
        <v>858</v>
      </c>
      <c r="D341" s="214" t="s">
        <v>142</v>
      </c>
      <c r="E341" s="215" t="s">
        <v>859</v>
      </c>
      <c r="F341" s="216" t="s">
        <v>857</v>
      </c>
      <c r="G341" s="217" t="s">
        <v>853</v>
      </c>
      <c r="H341" s="218">
        <v>1</v>
      </c>
      <c r="I341" s="219"/>
      <c r="J341" s="220">
        <f>ROUND(I341*H341,2)</f>
        <v>0</v>
      </c>
      <c r="K341" s="221"/>
      <c r="L341" s="41"/>
      <c r="M341" s="222" t="s">
        <v>1</v>
      </c>
      <c r="N341" s="223" t="s">
        <v>38</v>
      </c>
      <c r="O341" s="88"/>
      <c r="P341" s="224">
        <f>O341*H341</f>
        <v>0</v>
      </c>
      <c r="Q341" s="224">
        <v>0</v>
      </c>
      <c r="R341" s="224">
        <f>Q341*H341</f>
        <v>0</v>
      </c>
      <c r="S341" s="224">
        <v>0</v>
      </c>
      <c r="T341" s="225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26" t="s">
        <v>854</v>
      </c>
      <c r="AT341" s="226" t="s">
        <v>142</v>
      </c>
      <c r="AU341" s="226" t="s">
        <v>83</v>
      </c>
      <c r="AY341" s="14" t="s">
        <v>140</v>
      </c>
      <c r="BE341" s="227">
        <f>IF(N341="základní",J341,0)</f>
        <v>0</v>
      </c>
      <c r="BF341" s="227">
        <f>IF(N341="snížená",J341,0)</f>
        <v>0</v>
      </c>
      <c r="BG341" s="227">
        <f>IF(N341="zákl. přenesená",J341,0)</f>
        <v>0</v>
      </c>
      <c r="BH341" s="227">
        <f>IF(N341="sníž. přenesená",J341,0)</f>
        <v>0</v>
      </c>
      <c r="BI341" s="227">
        <f>IF(N341="nulová",J341,0)</f>
        <v>0</v>
      </c>
      <c r="BJ341" s="14" t="s">
        <v>81</v>
      </c>
      <c r="BK341" s="227">
        <f>ROUND(I341*H341,2)</f>
        <v>0</v>
      </c>
      <c r="BL341" s="14" t="s">
        <v>854</v>
      </c>
      <c r="BM341" s="226" t="s">
        <v>860</v>
      </c>
    </row>
    <row r="342" s="12" customFormat="1" ht="22.8" customHeight="1">
      <c r="A342" s="12"/>
      <c r="B342" s="200"/>
      <c r="C342" s="201"/>
      <c r="D342" s="202" t="s">
        <v>72</v>
      </c>
      <c r="E342" s="228" t="s">
        <v>861</v>
      </c>
      <c r="F342" s="228" t="s">
        <v>862</v>
      </c>
      <c r="G342" s="201"/>
      <c r="H342" s="201"/>
      <c r="I342" s="204"/>
      <c r="J342" s="229">
        <f>BK342</f>
        <v>0</v>
      </c>
      <c r="K342" s="201"/>
      <c r="L342" s="206"/>
      <c r="M342" s="207"/>
      <c r="N342" s="208"/>
      <c r="O342" s="208"/>
      <c r="P342" s="209">
        <f>SUM(P343:P344)</f>
        <v>0</v>
      </c>
      <c r="Q342" s="208"/>
      <c r="R342" s="209">
        <f>SUM(R343:R344)</f>
        <v>0</v>
      </c>
      <c r="S342" s="208"/>
      <c r="T342" s="210">
        <f>SUM(T343:T344)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11" t="s">
        <v>186</v>
      </c>
      <c r="AT342" s="212" t="s">
        <v>72</v>
      </c>
      <c r="AU342" s="212" t="s">
        <v>81</v>
      </c>
      <c r="AY342" s="211" t="s">
        <v>140</v>
      </c>
      <c r="BK342" s="213">
        <f>SUM(BK343:BK344)</f>
        <v>0</v>
      </c>
    </row>
    <row r="343" s="2" customFormat="1" ht="37.8" customHeight="1">
      <c r="A343" s="35"/>
      <c r="B343" s="36"/>
      <c r="C343" s="214" t="s">
        <v>863</v>
      </c>
      <c r="D343" s="214" t="s">
        <v>142</v>
      </c>
      <c r="E343" s="215" t="s">
        <v>864</v>
      </c>
      <c r="F343" s="216" t="s">
        <v>865</v>
      </c>
      <c r="G343" s="217" t="s">
        <v>853</v>
      </c>
      <c r="H343" s="218">
        <v>1</v>
      </c>
      <c r="I343" s="219"/>
      <c r="J343" s="220">
        <f>ROUND(I343*H343,2)</f>
        <v>0</v>
      </c>
      <c r="K343" s="221"/>
      <c r="L343" s="41"/>
      <c r="M343" s="222" t="s">
        <v>1</v>
      </c>
      <c r="N343" s="223" t="s">
        <v>38</v>
      </c>
      <c r="O343" s="88"/>
      <c r="P343" s="224">
        <f>O343*H343</f>
        <v>0</v>
      </c>
      <c r="Q343" s="224">
        <v>0</v>
      </c>
      <c r="R343" s="224">
        <f>Q343*H343</f>
        <v>0</v>
      </c>
      <c r="S343" s="224">
        <v>0</v>
      </c>
      <c r="T343" s="225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26" t="s">
        <v>854</v>
      </c>
      <c r="AT343" s="226" t="s">
        <v>142</v>
      </c>
      <c r="AU343" s="226" t="s">
        <v>83</v>
      </c>
      <c r="AY343" s="14" t="s">
        <v>140</v>
      </c>
      <c r="BE343" s="227">
        <f>IF(N343="základní",J343,0)</f>
        <v>0</v>
      </c>
      <c r="BF343" s="227">
        <f>IF(N343="snížená",J343,0)</f>
        <v>0</v>
      </c>
      <c r="BG343" s="227">
        <f>IF(N343="zákl. přenesená",J343,0)</f>
        <v>0</v>
      </c>
      <c r="BH343" s="227">
        <f>IF(N343="sníž. přenesená",J343,0)</f>
        <v>0</v>
      </c>
      <c r="BI343" s="227">
        <f>IF(N343="nulová",J343,0)</f>
        <v>0</v>
      </c>
      <c r="BJ343" s="14" t="s">
        <v>81</v>
      </c>
      <c r="BK343" s="227">
        <f>ROUND(I343*H343,2)</f>
        <v>0</v>
      </c>
      <c r="BL343" s="14" t="s">
        <v>854</v>
      </c>
      <c r="BM343" s="226" t="s">
        <v>866</v>
      </c>
    </row>
    <row r="344" s="2" customFormat="1" ht="16.5" customHeight="1">
      <c r="A344" s="35"/>
      <c r="B344" s="36"/>
      <c r="C344" s="214" t="s">
        <v>867</v>
      </c>
      <c r="D344" s="214" t="s">
        <v>142</v>
      </c>
      <c r="E344" s="215" t="s">
        <v>868</v>
      </c>
      <c r="F344" s="216" t="s">
        <v>869</v>
      </c>
      <c r="G344" s="217" t="s">
        <v>853</v>
      </c>
      <c r="H344" s="218">
        <v>1</v>
      </c>
      <c r="I344" s="219"/>
      <c r="J344" s="220">
        <f>ROUND(I344*H344,2)</f>
        <v>0</v>
      </c>
      <c r="K344" s="221"/>
      <c r="L344" s="41"/>
      <c r="M344" s="241" t="s">
        <v>1</v>
      </c>
      <c r="N344" s="242" t="s">
        <v>38</v>
      </c>
      <c r="O344" s="243"/>
      <c r="P344" s="244">
        <f>O344*H344</f>
        <v>0</v>
      </c>
      <c r="Q344" s="244">
        <v>0</v>
      </c>
      <c r="R344" s="244">
        <f>Q344*H344</f>
        <v>0</v>
      </c>
      <c r="S344" s="244">
        <v>0</v>
      </c>
      <c r="T344" s="245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26" t="s">
        <v>854</v>
      </c>
      <c r="AT344" s="226" t="s">
        <v>142</v>
      </c>
      <c r="AU344" s="226" t="s">
        <v>83</v>
      </c>
      <c r="AY344" s="14" t="s">
        <v>140</v>
      </c>
      <c r="BE344" s="227">
        <f>IF(N344="základní",J344,0)</f>
        <v>0</v>
      </c>
      <c r="BF344" s="227">
        <f>IF(N344="snížená",J344,0)</f>
        <v>0</v>
      </c>
      <c r="BG344" s="227">
        <f>IF(N344="zákl. přenesená",J344,0)</f>
        <v>0</v>
      </c>
      <c r="BH344" s="227">
        <f>IF(N344="sníž. přenesená",J344,0)</f>
        <v>0</v>
      </c>
      <c r="BI344" s="227">
        <f>IF(N344="nulová",J344,0)</f>
        <v>0</v>
      </c>
      <c r="BJ344" s="14" t="s">
        <v>81</v>
      </c>
      <c r="BK344" s="227">
        <f>ROUND(I344*H344,2)</f>
        <v>0</v>
      </c>
      <c r="BL344" s="14" t="s">
        <v>854</v>
      </c>
      <c r="BM344" s="226" t="s">
        <v>870</v>
      </c>
    </row>
    <row r="345" s="2" customFormat="1" ht="6.96" customHeight="1">
      <c r="A345" s="35"/>
      <c r="B345" s="63"/>
      <c r="C345" s="64"/>
      <c r="D345" s="64"/>
      <c r="E345" s="64"/>
      <c r="F345" s="64"/>
      <c r="G345" s="64"/>
      <c r="H345" s="64"/>
      <c r="I345" s="64"/>
      <c r="J345" s="64"/>
      <c r="K345" s="64"/>
      <c r="L345" s="41"/>
      <c r="M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</row>
  </sheetData>
  <sheetProtection sheet="1" autoFilter="0" formatColumns="0" formatRows="0" objects="1" scenarios="1" spinCount="100000" saltValue="ZEPrvYbAC385xLoIafLHq3z1iqo7kO7O+yqAXqd69ZsFWIrGf3ZI6O2wI8x36Vm0f2XErmzvzZzwx/pEMmftxg==" hashValue="2UhTSbPeMnucdR8KUzDUrtgtTxyy3NBt7yd+Y5TSkCi0V3nB6BR4Mc0+9vhqAy3CroD5y7ZxP7foUoTiTpZNaw==" algorithmName="SHA-512" password="CC35"/>
  <autoFilter ref="C145:K344"/>
  <mergeCells count="9">
    <mergeCell ref="E7:H7"/>
    <mergeCell ref="E9:H9"/>
    <mergeCell ref="E18:H18"/>
    <mergeCell ref="E27:H27"/>
    <mergeCell ref="E85:H85"/>
    <mergeCell ref="E87:H87"/>
    <mergeCell ref="E136:H136"/>
    <mergeCell ref="E138:H13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86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83</v>
      </c>
    </row>
    <row r="4" s="1" customFormat="1" ht="24.96" customHeight="1">
      <c r="B4" s="17"/>
      <c r="D4" s="135" t="s">
        <v>87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Elišky Krásnohorské - rekonstrukce školní kuchyně pro výuku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88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871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24. 10. 2025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31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33</v>
      </c>
      <c r="E30" s="35"/>
      <c r="F30" s="35"/>
      <c r="G30" s="35"/>
      <c r="H30" s="35"/>
      <c r="I30" s="35"/>
      <c r="J30" s="148">
        <f>ROUND(J118,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35</v>
      </c>
      <c r="G32" s="35"/>
      <c r="H32" s="35"/>
      <c r="I32" s="149" t="s">
        <v>34</v>
      </c>
      <c r="J32" s="149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37</v>
      </c>
      <c r="E33" s="137" t="s">
        <v>38</v>
      </c>
      <c r="F33" s="151">
        <f>ROUND((SUM(BE118:BE132)),  2)</f>
        <v>0</v>
      </c>
      <c r="G33" s="35"/>
      <c r="H33" s="35"/>
      <c r="I33" s="152">
        <v>0.20999999999999999</v>
      </c>
      <c r="J33" s="151">
        <f>ROUND(((SUM(BE118:BE132))*I33),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39</v>
      </c>
      <c r="F34" s="151">
        <f>ROUND((SUM(BF118:BF132)),  2)</f>
        <v>0</v>
      </c>
      <c r="G34" s="35"/>
      <c r="H34" s="35"/>
      <c r="I34" s="152">
        <v>0.12</v>
      </c>
      <c r="J34" s="151">
        <f>ROUND(((SUM(BF118:BF132))*I34),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40</v>
      </c>
      <c r="F35" s="151">
        <f>ROUND((SUM(BG118:BG132)),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41</v>
      </c>
      <c r="F36" s="151">
        <f>ROUND((SUM(BH118:BH132)),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1">
        <f>ROUND((SUM(BI118:BI132)),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90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Elišky Krásnohorské - rekonstrukce školní kuchyně pro výuku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88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SO02 - Vybavení kuchyně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24. 10. 2025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91</v>
      </c>
      <c r="D94" s="173"/>
      <c r="E94" s="173"/>
      <c r="F94" s="173"/>
      <c r="G94" s="173"/>
      <c r="H94" s="173"/>
      <c r="I94" s="173"/>
      <c r="J94" s="174" t="s">
        <v>92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93</v>
      </c>
      <c r="D96" s="37"/>
      <c r="E96" s="37"/>
      <c r="F96" s="37"/>
      <c r="G96" s="37"/>
      <c r="H96" s="37"/>
      <c r="I96" s="37"/>
      <c r="J96" s="107">
        <f>J118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94</v>
      </c>
    </row>
    <row r="97" s="9" customFormat="1" ht="24.96" customHeight="1">
      <c r="A97" s="9"/>
      <c r="B97" s="176"/>
      <c r="C97" s="177"/>
      <c r="D97" s="178" t="s">
        <v>103</v>
      </c>
      <c r="E97" s="179"/>
      <c r="F97" s="179"/>
      <c r="G97" s="179"/>
      <c r="H97" s="179"/>
      <c r="I97" s="179"/>
      <c r="J97" s="180">
        <f>J119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112</v>
      </c>
      <c r="E98" s="185"/>
      <c r="F98" s="185"/>
      <c r="G98" s="185"/>
      <c r="H98" s="185"/>
      <c r="I98" s="185"/>
      <c r="J98" s="186">
        <f>J120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="2" customFormat="1" ht="6.96" customHeight="1">
      <c r="A104" s="35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125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171" t="str">
        <f>E7</f>
        <v>Elišky Krásnohorské - rekonstrukce školní kuchyně pro výuku</v>
      </c>
      <c r="F108" s="29"/>
      <c r="G108" s="29"/>
      <c r="H108" s="29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88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3" t="str">
        <f>E9</f>
        <v>SO02 - Vybavení kuchyně</v>
      </c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20</v>
      </c>
      <c r="D112" s="37"/>
      <c r="E112" s="37"/>
      <c r="F112" s="24" t="str">
        <f>F12</f>
        <v xml:space="preserve"> </v>
      </c>
      <c r="G112" s="37"/>
      <c r="H112" s="37"/>
      <c r="I112" s="29" t="s">
        <v>22</v>
      </c>
      <c r="J112" s="76" t="str">
        <f>IF(J12="","",J12)</f>
        <v>24. 10. 2025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24</v>
      </c>
      <c r="D114" s="37"/>
      <c r="E114" s="37"/>
      <c r="F114" s="24" t="str">
        <f>E15</f>
        <v xml:space="preserve"> </v>
      </c>
      <c r="G114" s="37"/>
      <c r="H114" s="37"/>
      <c r="I114" s="29" t="s">
        <v>29</v>
      </c>
      <c r="J114" s="33" t="str">
        <f>E21</f>
        <v xml:space="preserve"> 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27</v>
      </c>
      <c r="D115" s="37"/>
      <c r="E115" s="37"/>
      <c r="F115" s="24" t="str">
        <f>IF(E18="","",E18)</f>
        <v>Vyplň údaj</v>
      </c>
      <c r="G115" s="37"/>
      <c r="H115" s="37"/>
      <c r="I115" s="29" t="s">
        <v>31</v>
      </c>
      <c r="J115" s="33" t="str">
        <f>E24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88"/>
      <c r="B117" s="189"/>
      <c r="C117" s="190" t="s">
        <v>126</v>
      </c>
      <c r="D117" s="191" t="s">
        <v>58</v>
      </c>
      <c r="E117" s="191" t="s">
        <v>54</v>
      </c>
      <c r="F117" s="191" t="s">
        <v>55</v>
      </c>
      <c r="G117" s="191" t="s">
        <v>127</v>
      </c>
      <c r="H117" s="191" t="s">
        <v>128</v>
      </c>
      <c r="I117" s="191" t="s">
        <v>129</v>
      </c>
      <c r="J117" s="192" t="s">
        <v>92</v>
      </c>
      <c r="K117" s="193" t="s">
        <v>130</v>
      </c>
      <c r="L117" s="194"/>
      <c r="M117" s="97" t="s">
        <v>1</v>
      </c>
      <c r="N117" s="98" t="s">
        <v>37</v>
      </c>
      <c r="O117" s="98" t="s">
        <v>131</v>
      </c>
      <c r="P117" s="98" t="s">
        <v>132</v>
      </c>
      <c r="Q117" s="98" t="s">
        <v>133</v>
      </c>
      <c r="R117" s="98" t="s">
        <v>134</v>
      </c>
      <c r="S117" s="98" t="s">
        <v>135</v>
      </c>
      <c r="T117" s="99" t="s">
        <v>136</v>
      </c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</row>
    <row r="118" s="2" customFormat="1" ht="22.8" customHeight="1">
      <c r="A118" s="35"/>
      <c r="B118" s="36"/>
      <c r="C118" s="104" t="s">
        <v>137</v>
      </c>
      <c r="D118" s="37"/>
      <c r="E118" s="37"/>
      <c r="F118" s="37"/>
      <c r="G118" s="37"/>
      <c r="H118" s="37"/>
      <c r="I118" s="37"/>
      <c r="J118" s="195">
        <f>BK118</f>
        <v>0</v>
      </c>
      <c r="K118" s="37"/>
      <c r="L118" s="41"/>
      <c r="M118" s="100"/>
      <c r="N118" s="196"/>
      <c r="O118" s="101"/>
      <c r="P118" s="197">
        <f>P119</f>
        <v>0</v>
      </c>
      <c r="Q118" s="101"/>
      <c r="R118" s="197">
        <f>R119</f>
        <v>0.8136000000000001</v>
      </c>
      <c r="S118" s="101"/>
      <c r="T118" s="198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72</v>
      </c>
      <c r="AU118" s="14" t="s">
        <v>94</v>
      </c>
      <c r="BK118" s="199">
        <f>BK119</f>
        <v>0</v>
      </c>
    </row>
    <row r="119" s="12" customFormat="1" ht="25.92" customHeight="1">
      <c r="A119" s="12"/>
      <c r="B119" s="200"/>
      <c r="C119" s="201"/>
      <c r="D119" s="202" t="s">
        <v>72</v>
      </c>
      <c r="E119" s="203" t="s">
        <v>260</v>
      </c>
      <c r="F119" s="203" t="s">
        <v>261</v>
      </c>
      <c r="G119" s="201"/>
      <c r="H119" s="201"/>
      <c r="I119" s="204"/>
      <c r="J119" s="205">
        <f>BK119</f>
        <v>0</v>
      </c>
      <c r="K119" s="201"/>
      <c r="L119" s="206"/>
      <c r="M119" s="207"/>
      <c r="N119" s="208"/>
      <c r="O119" s="208"/>
      <c r="P119" s="209">
        <f>P120</f>
        <v>0</v>
      </c>
      <c r="Q119" s="208"/>
      <c r="R119" s="209">
        <f>R120</f>
        <v>0.8136000000000001</v>
      </c>
      <c r="S119" s="208"/>
      <c r="T119" s="210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1" t="s">
        <v>83</v>
      </c>
      <c r="AT119" s="212" t="s">
        <v>72</v>
      </c>
      <c r="AU119" s="212" t="s">
        <v>73</v>
      </c>
      <c r="AY119" s="211" t="s">
        <v>140</v>
      </c>
      <c r="BK119" s="213">
        <f>BK120</f>
        <v>0</v>
      </c>
    </row>
    <row r="120" s="12" customFormat="1" ht="22.8" customHeight="1">
      <c r="A120" s="12"/>
      <c r="B120" s="200"/>
      <c r="C120" s="201"/>
      <c r="D120" s="202" t="s">
        <v>72</v>
      </c>
      <c r="E120" s="228" t="s">
        <v>594</v>
      </c>
      <c r="F120" s="228" t="s">
        <v>595</v>
      </c>
      <c r="G120" s="201"/>
      <c r="H120" s="201"/>
      <c r="I120" s="204"/>
      <c r="J120" s="229">
        <f>BK120</f>
        <v>0</v>
      </c>
      <c r="K120" s="201"/>
      <c r="L120" s="206"/>
      <c r="M120" s="207"/>
      <c r="N120" s="208"/>
      <c r="O120" s="208"/>
      <c r="P120" s="209">
        <f>SUM(P121:P132)</f>
        <v>0</v>
      </c>
      <c r="Q120" s="208"/>
      <c r="R120" s="209">
        <f>SUM(R121:R132)</f>
        <v>0.8136000000000001</v>
      </c>
      <c r="S120" s="208"/>
      <c r="T120" s="210">
        <f>SUM(T121:T132)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83</v>
      </c>
      <c r="AT120" s="212" t="s">
        <v>72</v>
      </c>
      <c r="AU120" s="212" t="s">
        <v>81</v>
      </c>
      <c r="AY120" s="211" t="s">
        <v>140</v>
      </c>
      <c r="BK120" s="213">
        <f>SUM(BK121:BK132)</f>
        <v>0</v>
      </c>
    </row>
    <row r="121" s="2" customFormat="1" ht="33" customHeight="1">
      <c r="A121" s="35"/>
      <c r="B121" s="36"/>
      <c r="C121" s="214" t="s">
        <v>81</v>
      </c>
      <c r="D121" s="214" t="s">
        <v>142</v>
      </c>
      <c r="E121" s="215" t="s">
        <v>872</v>
      </c>
      <c r="F121" s="216" t="s">
        <v>873</v>
      </c>
      <c r="G121" s="217" t="s">
        <v>295</v>
      </c>
      <c r="H121" s="218">
        <v>1</v>
      </c>
      <c r="I121" s="219"/>
      <c r="J121" s="220">
        <f>ROUND(I121*H121,2)</f>
        <v>0</v>
      </c>
      <c r="K121" s="221"/>
      <c r="L121" s="41"/>
      <c r="M121" s="222" t="s">
        <v>1</v>
      </c>
      <c r="N121" s="223" t="s">
        <v>38</v>
      </c>
      <c r="O121" s="88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6" t="s">
        <v>252</v>
      </c>
      <c r="AT121" s="226" t="s">
        <v>142</v>
      </c>
      <c r="AU121" s="226" t="s">
        <v>83</v>
      </c>
      <c r="AY121" s="14" t="s">
        <v>140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14" t="s">
        <v>81</v>
      </c>
      <c r="BK121" s="227">
        <f>ROUND(I121*H121,2)</f>
        <v>0</v>
      </c>
      <c r="BL121" s="14" t="s">
        <v>252</v>
      </c>
      <c r="BM121" s="226" t="s">
        <v>874</v>
      </c>
    </row>
    <row r="122" s="2" customFormat="1" ht="24.15" customHeight="1">
      <c r="A122" s="35"/>
      <c r="B122" s="36"/>
      <c r="C122" s="230" t="s">
        <v>207</v>
      </c>
      <c r="D122" s="230" t="s">
        <v>273</v>
      </c>
      <c r="E122" s="231" t="s">
        <v>875</v>
      </c>
      <c r="F122" s="232" t="s">
        <v>876</v>
      </c>
      <c r="G122" s="233" t="s">
        <v>295</v>
      </c>
      <c r="H122" s="234">
        <v>2</v>
      </c>
      <c r="I122" s="235"/>
      <c r="J122" s="236">
        <f>ROUND(I122*H122,2)</f>
        <v>0</v>
      </c>
      <c r="K122" s="237"/>
      <c r="L122" s="238"/>
      <c r="M122" s="239" t="s">
        <v>1</v>
      </c>
      <c r="N122" s="240" t="s">
        <v>38</v>
      </c>
      <c r="O122" s="88"/>
      <c r="P122" s="224">
        <f>O122*H122</f>
        <v>0</v>
      </c>
      <c r="Q122" s="224">
        <v>0.071999999999999995</v>
      </c>
      <c r="R122" s="224">
        <f>Q122*H122</f>
        <v>0.14399999999999999</v>
      </c>
      <c r="S122" s="224">
        <v>0</v>
      </c>
      <c r="T122" s="225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6" t="s">
        <v>276</v>
      </c>
      <c r="AT122" s="226" t="s">
        <v>273</v>
      </c>
      <c r="AU122" s="226" t="s">
        <v>83</v>
      </c>
      <c r="AY122" s="14" t="s">
        <v>140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14" t="s">
        <v>81</v>
      </c>
      <c r="BK122" s="227">
        <f>ROUND(I122*H122,2)</f>
        <v>0</v>
      </c>
      <c r="BL122" s="14" t="s">
        <v>252</v>
      </c>
      <c r="BM122" s="226" t="s">
        <v>877</v>
      </c>
    </row>
    <row r="123" s="2" customFormat="1" ht="16.5" customHeight="1">
      <c r="A123" s="35"/>
      <c r="B123" s="36"/>
      <c r="C123" s="230" t="s">
        <v>83</v>
      </c>
      <c r="D123" s="230" t="s">
        <v>273</v>
      </c>
      <c r="E123" s="231" t="s">
        <v>878</v>
      </c>
      <c r="F123" s="232" t="s">
        <v>879</v>
      </c>
      <c r="G123" s="233" t="s">
        <v>295</v>
      </c>
      <c r="H123" s="234">
        <v>4</v>
      </c>
      <c r="I123" s="235"/>
      <c r="J123" s="236">
        <f>ROUND(I123*H123,2)</f>
        <v>0</v>
      </c>
      <c r="K123" s="237"/>
      <c r="L123" s="238"/>
      <c r="M123" s="239" t="s">
        <v>1</v>
      </c>
      <c r="N123" s="240" t="s">
        <v>38</v>
      </c>
      <c r="O123" s="88"/>
      <c r="P123" s="224">
        <f>O123*H123</f>
        <v>0</v>
      </c>
      <c r="Q123" s="224">
        <v>0.019400000000000001</v>
      </c>
      <c r="R123" s="224">
        <f>Q123*H123</f>
        <v>0.077600000000000002</v>
      </c>
      <c r="S123" s="224">
        <v>0</v>
      </c>
      <c r="T123" s="225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6" t="s">
        <v>276</v>
      </c>
      <c r="AT123" s="226" t="s">
        <v>273</v>
      </c>
      <c r="AU123" s="226" t="s">
        <v>83</v>
      </c>
      <c r="AY123" s="14" t="s">
        <v>140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14" t="s">
        <v>81</v>
      </c>
      <c r="BK123" s="227">
        <f>ROUND(I123*H123,2)</f>
        <v>0</v>
      </c>
      <c r="BL123" s="14" t="s">
        <v>252</v>
      </c>
      <c r="BM123" s="226" t="s">
        <v>880</v>
      </c>
    </row>
    <row r="124" s="2" customFormat="1" ht="16.5" customHeight="1">
      <c r="A124" s="35"/>
      <c r="B124" s="36"/>
      <c r="C124" s="230" t="s">
        <v>168</v>
      </c>
      <c r="D124" s="230" t="s">
        <v>273</v>
      </c>
      <c r="E124" s="231" t="s">
        <v>881</v>
      </c>
      <c r="F124" s="232" t="s">
        <v>882</v>
      </c>
      <c r="G124" s="233" t="s">
        <v>295</v>
      </c>
      <c r="H124" s="234">
        <v>4</v>
      </c>
      <c r="I124" s="235"/>
      <c r="J124" s="236">
        <f>ROUND(I124*H124,2)</f>
        <v>0</v>
      </c>
      <c r="K124" s="237"/>
      <c r="L124" s="238"/>
      <c r="M124" s="239" t="s">
        <v>1</v>
      </c>
      <c r="N124" s="240" t="s">
        <v>38</v>
      </c>
      <c r="O124" s="88"/>
      <c r="P124" s="224">
        <f>O124*H124</f>
        <v>0</v>
      </c>
      <c r="Q124" s="224">
        <v>0.019400000000000001</v>
      </c>
      <c r="R124" s="224">
        <f>Q124*H124</f>
        <v>0.077600000000000002</v>
      </c>
      <c r="S124" s="224">
        <v>0</v>
      </c>
      <c r="T124" s="225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6" t="s">
        <v>276</v>
      </c>
      <c r="AT124" s="226" t="s">
        <v>273</v>
      </c>
      <c r="AU124" s="226" t="s">
        <v>83</v>
      </c>
      <c r="AY124" s="14" t="s">
        <v>140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14" t="s">
        <v>81</v>
      </c>
      <c r="BK124" s="227">
        <f>ROUND(I124*H124,2)</f>
        <v>0</v>
      </c>
      <c r="BL124" s="14" t="s">
        <v>252</v>
      </c>
      <c r="BM124" s="226" t="s">
        <v>883</v>
      </c>
    </row>
    <row r="125" s="2" customFormat="1" ht="16.5" customHeight="1">
      <c r="A125" s="35"/>
      <c r="B125" s="36"/>
      <c r="C125" s="230" t="s">
        <v>146</v>
      </c>
      <c r="D125" s="230" t="s">
        <v>273</v>
      </c>
      <c r="E125" s="231" t="s">
        <v>884</v>
      </c>
      <c r="F125" s="232" t="s">
        <v>885</v>
      </c>
      <c r="G125" s="233" t="s">
        <v>295</v>
      </c>
      <c r="H125" s="234">
        <v>4</v>
      </c>
      <c r="I125" s="235"/>
      <c r="J125" s="236">
        <f>ROUND(I125*H125,2)</f>
        <v>0</v>
      </c>
      <c r="K125" s="237"/>
      <c r="L125" s="238"/>
      <c r="M125" s="239" t="s">
        <v>1</v>
      </c>
      <c r="N125" s="240" t="s">
        <v>38</v>
      </c>
      <c r="O125" s="88"/>
      <c r="P125" s="224">
        <f>O125*H125</f>
        <v>0</v>
      </c>
      <c r="Q125" s="224">
        <v>0.019400000000000001</v>
      </c>
      <c r="R125" s="224">
        <f>Q125*H125</f>
        <v>0.077600000000000002</v>
      </c>
      <c r="S125" s="224">
        <v>0</v>
      </c>
      <c r="T125" s="22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6" t="s">
        <v>276</v>
      </c>
      <c r="AT125" s="226" t="s">
        <v>273</v>
      </c>
      <c r="AU125" s="226" t="s">
        <v>83</v>
      </c>
      <c r="AY125" s="14" t="s">
        <v>140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14" t="s">
        <v>81</v>
      </c>
      <c r="BK125" s="227">
        <f>ROUND(I125*H125,2)</f>
        <v>0</v>
      </c>
      <c r="BL125" s="14" t="s">
        <v>252</v>
      </c>
      <c r="BM125" s="226" t="s">
        <v>886</v>
      </c>
    </row>
    <row r="126" s="2" customFormat="1" ht="16.5" customHeight="1">
      <c r="A126" s="35"/>
      <c r="B126" s="36"/>
      <c r="C126" s="230" t="s">
        <v>186</v>
      </c>
      <c r="D126" s="230" t="s">
        <v>273</v>
      </c>
      <c r="E126" s="231" t="s">
        <v>887</v>
      </c>
      <c r="F126" s="232" t="s">
        <v>888</v>
      </c>
      <c r="G126" s="233" t="s">
        <v>151</v>
      </c>
      <c r="H126" s="234">
        <v>10.6</v>
      </c>
      <c r="I126" s="235"/>
      <c r="J126" s="236">
        <f>ROUND(I126*H126,2)</f>
        <v>0</v>
      </c>
      <c r="K126" s="237"/>
      <c r="L126" s="238"/>
      <c r="M126" s="239" t="s">
        <v>1</v>
      </c>
      <c r="N126" s="240" t="s">
        <v>38</v>
      </c>
      <c r="O126" s="88"/>
      <c r="P126" s="224">
        <f>O126*H126</f>
        <v>0</v>
      </c>
      <c r="Q126" s="224">
        <v>0.0030000000000000001</v>
      </c>
      <c r="R126" s="224">
        <f>Q126*H126</f>
        <v>0.031800000000000002</v>
      </c>
      <c r="S126" s="224">
        <v>0</v>
      </c>
      <c r="T126" s="225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6" t="s">
        <v>276</v>
      </c>
      <c r="AT126" s="226" t="s">
        <v>273</v>
      </c>
      <c r="AU126" s="226" t="s">
        <v>83</v>
      </c>
      <c r="AY126" s="14" t="s">
        <v>140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14" t="s">
        <v>81</v>
      </c>
      <c r="BK126" s="227">
        <f>ROUND(I126*H126,2)</f>
        <v>0</v>
      </c>
      <c r="BL126" s="14" t="s">
        <v>252</v>
      </c>
      <c r="BM126" s="226" t="s">
        <v>889</v>
      </c>
    </row>
    <row r="127" s="2" customFormat="1" ht="16.5" customHeight="1">
      <c r="A127" s="35"/>
      <c r="B127" s="36"/>
      <c r="C127" s="230" t="s">
        <v>181</v>
      </c>
      <c r="D127" s="230" t="s">
        <v>273</v>
      </c>
      <c r="E127" s="231" t="s">
        <v>890</v>
      </c>
      <c r="F127" s="232" t="s">
        <v>891</v>
      </c>
      <c r="G127" s="233" t="s">
        <v>295</v>
      </c>
      <c r="H127" s="234">
        <v>2</v>
      </c>
      <c r="I127" s="235"/>
      <c r="J127" s="236">
        <f>ROUND(I127*H127,2)</f>
        <v>0</v>
      </c>
      <c r="K127" s="237"/>
      <c r="L127" s="238"/>
      <c r="M127" s="239" t="s">
        <v>1</v>
      </c>
      <c r="N127" s="240" t="s">
        <v>38</v>
      </c>
      <c r="O127" s="88"/>
      <c r="P127" s="224">
        <f>O127*H127</f>
        <v>0</v>
      </c>
      <c r="Q127" s="224">
        <v>0.044999999999999998</v>
      </c>
      <c r="R127" s="224">
        <f>Q127*H127</f>
        <v>0.089999999999999997</v>
      </c>
      <c r="S127" s="224">
        <v>0</v>
      </c>
      <c r="T127" s="22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6" t="s">
        <v>276</v>
      </c>
      <c r="AT127" s="226" t="s">
        <v>273</v>
      </c>
      <c r="AU127" s="226" t="s">
        <v>83</v>
      </c>
      <c r="AY127" s="14" t="s">
        <v>140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14" t="s">
        <v>81</v>
      </c>
      <c r="BK127" s="227">
        <f>ROUND(I127*H127,2)</f>
        <v>0</v>
      </c>
      <c r="BL127" s="14" t="s">
        <v>252</v>
      </c>
      <c r="BM127" s="226" t="s">
        <v>892</v>
      </c>
    </row>
    <row r="128" s="2" customFormat="1" ht="24.15" customHeight="1">
      <c r="A128" s="35"/>
      <c r="B128" s="36"/>
      <c r="C128" s="214" t="s">
        <v>218</v>
      </c>
      <c r="D128" s="214" t="s">
        <v>142</v>
      </c>
      <c r="E128" s="215" t="s">
        <v>893</v>
      </c>
      <c r="F128" s="216" t="s">
        <v>894</v>
      </c>
      <c r="G128" s="217" t="s">
        <v>295</v>
      </c>
      <c r="H128" s="218">
        <v>1</v>
      </c>
      <c r="I128" s="219"/>
      <c r="J128" s="220">
        <f>ROUND(I128*H128,2)</f>
        <v>0</v>
      </c>
      <c r="K128" s="221"/>
      <c r="L128" s="41"/>
      <c r="M128" s="222" t="s">
        <v>1</v>
      </c>
      <c r="N128" s="223" t="s">
        <v>38</v>
      </c>
      <c r="O128" s="88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6" t="s">
        <v>252</v>
      </c>
      <c r="AT128" s="226" t="s">
        <v>142</v>
      </c>
      <c r="AU128" s="226" t="s">
        <v>83</v>
      </c>
      <c r="AY128" s="14" t="s">
        <v>140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4" t="s">
        <v>81</v>
      </c>
      <c r="BK128" s="227">
        <f>ROUND(I128*H128,2)</f>
        <v>0</v>
      </c>
      <c r="BL128" s="14" t="s">
        <v>252</v>
      </c>
      <c r="BM128" s="226" t="s">
        <v>895</v>
      </c>
    </row>
    <row r="129" s="2" customFormat="1" ht="16.5" customHeight="1">
      <c r="A129" s="35"/>
      <c r="B129" s="36"/>
      <c r="C129" s="230" t="s">
        <v>216</v>
      </c>
      <c r="D129" s="230" t="s">
        <v>273</v>
      </c>
      <c r="E129" s="231" t="s">
        <v>896</v>
      </c>
      <c r="F129" s="232" t="s">
        <v>897</v>
      </c>
      <c r="G129" s="233" t="s">
        <v>295</v>
      </c>
      <c r="H129" s="234">
        <v>3</v>
      </c>
      <c r="I129" s="235"/>
      <c r="J129" s="236">
        <f>ROUND(I129*H129,2)</f>
        <v>0</v>
      </c>
      <c r="K129" s="237"/>
      <c r="L129" s="238"/>
      <c r="M129" s="239" t="s">
        <v>1</v>
      </c>
      <c r="N129" s="240" t="s">
        <v>38</v>
      </c>
      <c r="O129" s="88"/>
      <c r="P129" s="224">
        <f>O129*H129</f>
        <v>0</v>
      </c>
      <c r="Q129" s="224">
        <v>0.035999999999999997</v>
      </c>
      <c r="R129" s="224">
        <f>Q129*H129</f>
        <v>0.10799999999999999</v>
      </c>
      <c r="S129" s="224">
        <v>0</v>
      </c>
      <c r="T129" s="22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6" t="s">
        <v>276</v>
      </c>
      <c r="AT129" s="226" t="s">
        <v>273</v>
      </c>
      <c r="AU129" s="226" t="s">
        <v>83</v>
      </c>
      <c r="AY129" s="14" t="s">
        <v>140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4" t="s">
        <v>81</v>
      </c>
      <c r="BK129" s="227">
        <f>ROUND(I129*H129,2)</f>
        <v>0</v>
      </c>
      <c r="BL129" s="14" t="s">
        <v>252</v>
      </c>
      <c r="BM129" s="226" t="s">
        <v>898</v>
      </c>
    </row>
    <row r="130" s="2" customFormat="1" ht="16.5" customHeight="1">
      <c r="A130" s="35"/>
      <c r="B130" s="36"/>
      <c r="C130" s="230" t="s">
        <v>225</v>
      </c>
      <c r="D130" s="230" t="s">
        <v>273</v>
      </c>
      <c r="E130" s="231" t="s">
        <v>899</v>
      </c>
      <c r="F130" s="232" t="s">
        <v>900</v>
      </c>
      <c r="G130" s="233" t="s">
        <v>295</v>
      </c>
      <c r="H130" s="234">
        <v>2</v>
      </c>
      <c r="I130" s="235"/>
      <c r="J130" s="236">
        <f>ROUND(I130*H130,2)</f>
        <v>0</v>
      </c>
      <c r="K130" s="237"/>
      <c r="L130" s="238"/>
      <c r="M130" s="239" t="s">
        <v>1</v>
      </c>
      <c r="N130" s="240" t="s">
        <v>38</v>
      </c>
      <c r="O130" s="88"/>
      <c r="P130" s="224">
        <f>O130*H130</f>
        <v>0</v>
      </c>
      <c r="Q130" s="224">
        <v>0.017999999999999999</v>
      </c>
      <c r="R130" s="224">
        <f>Q130*H130</f>
        <v>0.035999999999999997</v>
      </c>
      <c r="S130" s="224">
        <v>0</v>
      </c>
      <c r="T130" s="22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6" t="s">
        <v>276</v>
      </c>
      <c r="AT130" s="226" t="s">
        <v>273</v>
      </c>
      <c r="AU130" s="226" t="s">
        <v>83</v>
      </c>
      <c r="AY130" s="14" t="s">
        <v>140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4" t="s">
        <v>81</v>
      </c>
      <c r="BK130" s="227">
        <f>ROUND(I130*H130,2)</f>
        <v>0</v>
      </c>
      <c r="BL130" s="14" t="s">
        <v>252</v>
      </c>
      <c r="BM130" s="226" t="s">
        <v>901</v>
      </c>
    </row>
    <row r="131" s="2" customFormat="1" ht="21.75" customHeight="1">
      <c r="A131" s="35"/>
      <c r="B131" s="36"/>
      <c r="C131" s="230" t="s">
        <v>8</v>
      </c>
      <c r="D131" s="230" t="s">
        <v>273</v>
      </c>
      <c r="E131" s="231" t="s">
        <v>902</v>
      </c>
      <c r="F131" s="232" t="s">
        <v>903</v>
      </c>
      <c r="G131" s="233" t="s">
        <v>295</v>
      </c>
      <c r="H131" s="234">
        <v>3</v>
      </c>
      <c r="I131" s="235"/>
      <c r="J131" s="236">
        <f>ROUND(I131*H131,2)</f>
        <v>0</v>
      </c>
      <c r="K131" s="237"/>
      <c r="L131" s="238"/>
      <c r="M131" s="239" t="s">
        <v>1</v>
      </c>
      <c r="N131" s="240" t="s">
        <v>38</v>
      </c>
      <c r="O131" s="88"/>
      <c r="P131" s="224">
        <f>O131*H131</f>
        <v>0</v>
      </c>
      <c r="Q131" s="224">
        <v>0.035999999999999997</v>
      </c>
      <c r="R131" s="224">
        <f>Q131*H131</f>
        <v>0.10799999999999999</v>
      </c>
      <c r="S131" s="224">
        <v>0</v>
      </c>
      <c r="T131" s="22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6" t="s">
        <v>276</v>
      </c>
      <c r="AT131" s="226" t="s">
        <v>273</v>
      </c>
      <c r="AU131" s="226" t="s">
        <v>83</v>
      </c>
      <c r="AY131" s="14" t="s">
        <v>140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4" t="s">
        <v>81</v>
      </c>
      <c r="BK131" s="227">
        <f>ROUND(I131*H131,2)</f>
        <v>0</v>
      </c>
      <c r="BL131" s="14" t="s">
        <v>252</v>
      </c>
      <c r="BM131" s="226" t="s">
        <v>904</v>
      </c>
    </row>
    <row r="132" s="2" customFormat="1" ht="16.5" customHeight="1">
      <c r="A132" s="35"/>
      <c r="B132" s="36"/>
      <c r="C132" s="230" t="s">
        <v>231</v>
      </c>
      <c r="D132" s="230" t="s">
        <v>273</v>
      </c>
      <c r="E132" s="231" t="s">
        <v>905</v>
      </c>
      <c r="F132" s="232" t="s">
        <v>906</v>
      </c>
      <c r="G132" s="233" t="s">
        <v>295</v>
      </c>
      <c r="H132" s="234">
        <v>6</v>
      </c>
      <c r="I132" s="235"/>
      <c r="J132" s="236">
        <f>ROUND(I132*H132,2)</f>
        <v>0</v>
      </c>
      <c r="K132" s="237"/>
      <c r="L132" s="238"/>
      <c r="M132" s="246" t="s">
        <v>1</v>
      </c>
      <c r="N132" s="247" t="s">
        <v>38</v>
      </c>
      <c r="O132" s="243"/>
      <c r="P132" s="244">
        <f>O132*H132</f>
        <v>0</v>
      </c>
      <c r="Q132" s="244">
        <v>0.010500000000000001</v>
      </c>
      <c r="R132" s="244">
        <f>Q132*H132</f>
        <v>0.063</v>
      </c>
      <c r="S132" s="244">
        <v>0</v>
      </c>
      <c r="T132" s="24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6" t="s">
        <v>276</v>
      </c>
      <c r="AT132" s="226" t="s">
        <v>273</v>
      </c>
      <c r="AU132" s="226" t="s">
        <v>83</v>
      </c>
      <c r="AY132" s="14" t="s">
        <v>140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4" t="s">
        <v>81</v>
      </c>
      <c r="BK132" s="227">
        <f>ROUND(I132*H132,2)</f>
        <v>0</v>
      </c>
      <c r="BL132" s="14" t="s">
        <v>252</v>
      </c>
      <c r="BM132" s="226" t="s">
        <v>907</v>
      </c>
    </row>
    <row r="133" s="2" customFormat="1" ht="6.96" customHeight="1">
      <c r="A133" s="35"/>
      <c r="B133" s="63"/>
      <c r="C133" s="64"/>
      <c r="D133" s="64"/>
      <c r="E133" s="64"/>
      <c r="F133" s="64"/>
      <c r="G133" s="64"/>
      <c r="H133" s="64"/>
      <c r="I133" s="64"/>
      <c r="J133" s="64"/>
      <c r="K133" s="64"/>
      <c r="L133" s="41"/>
      <c r="M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</sheetData>
  <sheetProtection sheet="1" autoFilter="0" formatColumns="0" formatRows="0" objects="1" scenarios="1" spinCount="100000" saltValue="Ehq6c3EZwHww9PNnbpAbTORhxJWzksLpodags2+NqmuhjQQun5BCldOTZvvdD1rROCcUJzckwq00xf2l/JaXwg==" hashValue="aYxgvkEYwMQrWSB6fIb2KgGBCzZIbEOeUPmyjETONPX3j/POqhEgo3wf168v5V/hAJBc9gnuwHTwJSG7vwVm0Q==" algorithmName="SHA-512" password="CC35"/>
  <autoFilter ref="C117:K132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504C210FD1664598567A0AC06D48FC" ma:contentTypeVersion="16" ma:contentTypeDescription="Vytvoří nový dokument" ma:contentTypeScope="" ma:versionID="812e35def920c7a527bd64c6b30b46c6">
  <xsd:schema xmlns:xsd="http://www.w3.org/2001/XMLSchema" xmlns:xs="http://www.w3.org/2001/XMLSchema" xmlns:p="http://schemas.microsoft.com/office/2006/metadata/properties" xmlns:ns2="3e7a5e79-f488-462e-ab3c-b0daa4bc5efc" xmlns:ns3="4b45f33e-b0ed-4bf0-b0d9-3e38bea0f8a2" targetNamespace="http://schemas.microsoft.com/office/2006/metadata/properties" ma:root="true" ma:fieldsID="8ab03a39af6805ebb63f4e066c8b0df6" ns2:_="" ns3:_="">
    <xsd:import namespace="3e7a5e79-f488-462e-ab3c-b0daa4bc5efc"/>
    <xsd:import namespace="4b45f33e-b0ed-4bf0-b0d9-3e38bea0f8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a5e79-f488-462e-ab3c-b0daa4bc5e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e1b5221c-e137-4650-ae85-37e2286ace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5f33e-b0ed-4bf0-b0d9-3e38bea0f8a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4cb860a-528a-49f2-aae2-bc9c1f67aa5b}" ma:internalName="TaxCatchAll" ma:showField="CatchAllData" ma:web="4b45f33e-b0ed-4bf0-b0d9-3e38bea0f8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7a5e79-f488-462e-ab3c-b0daa4bc5efc">
      <Terms xmlns="http://schemas.microsoft.com/office/infopath/2007/PartnerControls"/>
    </lcf76f155ced4ddcb4097134ff3c332f>
    <TaxCatchAll xmlns="4b45f33e-b0ed-4bf0-b0d9-3e38bea0f8a2" xsi:nil="true"/>
  </documentManagement>
</p:properties>
</file>

<file path=customXml/itemProps1.xml><?xml version="1.0" encoding="utf-8"?>
<ds:datastoreItem xmlns:ds="http://schemas.openxmlformats.org/officeDocument/2006/customXml" ds:itemID="{1B7AFBF2-5AAD-44B2-A719-9866E92690C4}"/>
</file>

<file path=customXml/itemProps2.xml><?xml version="1.0" encoding="utf-8"?>
<ds:datastoreItem xmlns:ds="http://schemas.openxmlformats.org/officeDocument/2006/customXml" ds:itemID="{685B0638-B798-48A2-9E08-3380DC782DE0}"/>
</file>

<file path=customXml/itemProps3.xml><?xml version="1.0" encoding="utf-8"?>
<ds:datastoreItem xmlns:ds="http://schemas.openxmlformats.org/officeDocument/2006/customXml" ds:itemID="{0BEA107B-433A-4F35-A640-D83EB0CFEE07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2025-11-28T11:41:47Z</dcterms:created>
  <dcterms:modified xsi:type="dcterms:W3CDTF">2025-11-28T11:41:49Z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0x01010004504C210FD1664598567A0AC06D48FC</vt:lpwstr>
  </property>
</Properties>
</file>