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Jobs\2024\Peter Mark s.r.o\DS Ústí nad Labem – PD evakuační výtahy\odevzdáno 2026_03_12\"/>
    </mc:Choice>
  </mc:AlternateContent>
  <xr:revisionPtr revIDLastSave="0" documentId="8_{CEA51A7E-3F40-4088-B317-D2221B13BF42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D.1.1a Pol" sheetId="12" r:id="rId4"/>
    <sheet name="SO 01 D.1.1b Pol" sheetId="13" r:id="rId5"/>
    <sheet name="SO 01 D.1.4.4a Pol" sheetId="14" r:id="rId6"/>
    <sheet name="SO 01 D.1.4.4b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D.1.1a Pol'!$1:$7</definedName>
    <definedName name="_xlnm.Print_Titles" localSheetId="4">'SO 01 D.1.1b Pol'!$1:$7</definedName>
    <definedName name="_xlnm.Print_Titles" localSheetId="5">'SO 01 D.1.4.4a Pol'!$1:$7</definedName>
    <definedName name="_xlnm.Print_Titles" localSheetId="6">'SO 01 D.1.4.4b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D.1.1a Pol'!$A$1:$Y$101</definedName>
    <definedName name="_xlnm.Print_Area" localSheetId="4">'SO 01 D.1.1b Pol'!$A$1:$Y$101</definedName>
    <definedName name="_xlnm.Print_Area" localSheetId="5">'SO 01 D.1.4.4a Pol'!$A$1:$Y$103</definedName>
    <definedName name="_xlnm.Print_Area" localSheetId="6">'SO 01 D.1.4.4b Pol'!$A$1:$Y$102</definedName>
    <definedName name="_xlnm.Print_Area" localSheetId="1">Stavba!$A$1:$J$91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I85" i="1"/>
  <c r="I84" i="1"/>
  <c r="I83" i="1"/>
  <c r="I82" i="1"/>
  <c r="I81" i="1"/>
  <c r="I80" i="1"/>
  <c r="I79" i="1"/>
  <c r="G45" i="1"/>
  <c r="F45" i="1"/>
  <c r="G44" i="1"/>
  <c r="F44" i="1"/>
  <c r="G43" i="1"/>
  <c r="F43" i="1"/>
  <c r="G42" i="1"/>
  <c r="F42" i="1"/>
  <c r="G41" i="1"/>
  <c r="F41" i="1"/>
  <c r="G39" i="1"/>
  <c r="F39" i="1"/>
  <c r="G101" i="15"/>
  <c r="G9" i="15"/>
  <c r="G8" i="15" s="1"/>
  <c r="I9" i="15"/>
  <c r="I8" i="15" s="1"/>
  <c r="K9" i="15"/>
  <c r="K8" i="15" s="1"/>
  <c r="O9" i="15"/>
  <c r="Q9" i="15"/>
  <c r="V9" i="15"/>
  <c r="G11" i="15"/>
  <c r="I11" i="15"/>
  <c r="K11" i="15"/>
  <c r="M11" i="15"/>
  <c r="O11" i="15"/>
  <c r="O8" i="15" s="1"/>
  <c r="Q11" i="15"/>
  <c r="Q8" i="15" s="1"/>
  <c r="V11" i="15"/>
  <c r="V8" i="15" s="1"/>
  <c r="G13" i="15"/>
  <c r="M13" i="15" s="1"/>
  <c r="I13" i="15"/>
  <c r="K13" i="15"/>
  <c r="O13" i="15"/>
  <c r="Q13" i="15"/>
  <c r="V13" i="15"/>
  <c r="G15" i="15"/>
  <c r="I15" i="15"/>
  <c r="K15" i="15"/>
  <c r="M15" i="15"/>
  <c r="O15" i="15"/>
  <c r="Q15" i="15"/>
  <c r="V15" i="15"/>
  <c r="G17" i="15"/>
  <c r="M17" i="15" s="1"/>
  <c r="I17" i="15"/>
  <c r="K17" i="15"/>
  <c r="O17" i="15"/>
  <c r="Q17" i="15"/>
  <c r="V17" i="15"/>
  <c r="G19" i="15"/>
  <c r="M19" i="15" s="1"/>
  <c r="I19" i="15"/>
  <c r="K19" i="15"/>
  <c r="O19" i="15"/>
  <c r="Q19" i="15"/>
  <c r="V19" i="15"/>
  <c r="G21" i="15"/>
  <c r="I21" i="15"/>
  <c r="K21" i="15"/>
  <c r="M21" i="15"/>
  <c r="O21" i="15"/>
  <c r="Q21" i="15"/>
  <c r="V21" i="15"/>
  <c r="G22" i="15"/>
  <c r="M22" i="15" s="1"/>
  <c r="I22" i="15"/>
  <c r="K22" i="15"/>
  <c r="O22" i="15"/>
  <c r="Q22" i="15"/>
  <c r="V22" i="15"/>
  <c r="G24" i="15"/>
  <c r="I24" i="15"/>
  <c r="K24" i="15"/>
  <c r="M24" i="15"/>
  <c r="O24" i="15"/>
  <c r="Q24" i="15"/>
  <c r="V24" i="15"/>
  <c r="G26" i="15"/>
  <c r="M26" i="15" s="1"/>
  <c r="I26" i="15"/>
  <c r="K26" i="15"/>
  <c r="O26" i="15"/>
  <c r="Q26" i="15"/>
  <c r="V26" i="15"/>
  <c r="G28" i="15"/>
  <c r="I28" i="15"/>
  <c r="K28" i="15"/>
  <c r="M28" i="15"/>
  <c r="O28" i="15"/>
  <c r="Q28" i="15"/>
  <c r="V28" i="15"/>
  <c r="G30" i="15"/>
  <c r="I30" i="15"/>
  <c r="K30" i="15"/>
  <c r="M30" i="15"/>
  <c r="O30" i="15"/>
  <c r="Q30" i="15"/>
  <c r="V30" i="15"/>
  <c r="G32" i="15"/>
  <c r="M32" i="15" s="1"/>
  <c r="I32" i="15"/>
  <c r="K32" i="15"/>
  <c r="O32" i="15"/>
  <c r="Q32" i="15"/>
  <c r="V32" i="15"/>
  <c r="G34" i="15"/>
  <c r="I34" i="15"/>
  <c r="K34" i="15"/>
  <c r="M34" i="15"/>
  <c r="O34" i="15"/>
  <c r="Q34" i="15"/>
  <c r="V34" i="15"/>
  <c r="G35" i="15"/>
  <c r="M35" i="15" s="1"/>
  <c r="I35" i="15"/>
  <c r="K35" i="15"/>
  <c r="O35" i="15"/>
  <c r="Q35" i="15"/>
  <c r="V35" i="15"/>
  <c r="G36" i="15"/>
  <c r="I36" i="15"/>
  <c r="K36" i="15"/>
  <c r="M36" i="15"/>
  <c r="O36" i="15"/>
  <c r="Q36" i="15"/>
  <c r="V36" i="15"/>
  <c r="G38" i="15"/>
  <c r="M38" i="15" s="1"/>
  <c r="I38" i="15"/>
  <c r="I37" i="15" s="1"/>
  <c r="K38" i="15"/>
  <c r="K37" i="15" s="1"/>
  <c r="O38" i="15"/>
  <c r="Q38" i="15"/>
  <c r="V38" i="15"/>
  <c r="G39" i="15"/>
  <c r="I39" i="15"/>
  <c r="K39" i="15"/>
  <c r="M39" i="15"/>
  <c r="O39" i="15"/>
  <c r="O37" i="15" s="1"/>
  <c r="Q39" i="15"/>
  <c r="Q37" i="15" s="1"/>
  <c r="V39" i="15"/>
  <c r="V37" i="15" s="1"/>
  <c r="G40" i="15"/>
  <c r="M40" i="15" s="1"/>
  <c r="I40" i="15"/>
  <c r="K40" i="15"/>
  <c r="O40" i="15"/>
  <c r="Q40" i="15"/>
  <c r="V40" i="15"/>
  <c r="G42" i="15"/>
  <c r="I42" i="15"/>
  <c r="K42" i="15"/>
  <c r="M42" i="15"/>
  <c r="O42" i="15"/>
  <c r="Q42" i="15"/>
  <c r="V42" i="15"/>
  <c r="G44" i="15"/>
  <c r="M44" i="15" s="1"/>
  <c r="I44" i="15"/>
  <c r="K44" i="15"/>
  <c r="O44" i="15"/>
  <c r="Q44" i="15"/>
  <c r="V44" i="15"/>
  <c r="G45" i="15"/>
  <c r="I45" i="15"/>
  <c r="K45" i="15"/>
  <c r="M45" i="15"/>
  <c r="O45" i="15"/>
  <c r="Q45" i="15"/>
  <c r="V45" i="15"/>
  <c r="G47" i="15"/>
  <c r="I47" i="15"/>
  <c r="K47" i="15"/>
  <c r="M47" i="15"/>
  <c r="O47" i="15"/>
  <c r="Q47" i="15"/>
  <c r="V47" i="15"/>
  <c r="G49" i="15"/>
  <c r="M49" i="15" s="1"/>
  <c r="I49" i="15"/>
  <c r="K49" i="15"/>
  <c r="O49" i="15"/>
  <c r="Q49" i="15"/>
  <c r="V49" i="15"/>
  <c r="G51" i="15"/>
  <c r="I51" i="15"/>
  <c r="K51" i="15"/>
  <c r="M51" i="15"/>
  <c r="O51" i="15"/>
  <c r="Q51" i="15"/>
  <c r="V51" i="15"/>
  <c r="G52" i="15"/>
  <c r="M52" i="15" s="1"/>
  <c r="I52" i="15"/>
  <c r="K52" i="15"/>
  <c r="O52" i="15"/>
  <c r="Q52" i="15"/>
  <c r="V52" i="15"/>
  <c r="G53" i="15"/>
  <c r="I53" i="15"/>
  <c r="K53" i="15"/>
  <c r="M53" i="15"/>
  <c r="O53" i="15"/>
  <c r="Q53" i="15"/>
  <c r="V53" i="15"/>
  <c r="G55" i="15"/>
  <c r="M55" i="15" s="1"/>
  <c r="I55" i="15"/>
  <c r="K55" i="15"/>
  <c r="O55" i="15"/>
  <c r="Q55" i="15"/>
  <c r="V55" i="15"/>
  <c r="G57" i="15"/>
  <c r="M57" i="15" s="1"/>
  <c r="I57" i="15"/>
  <c r="K57" i="15"/>
  <c r="O57" i="15"/>
  <c r="Q57" i="15"/>
  <c r="V57" i="15"/>
  <c r="G60" i="15"/>
  <c r="I60" i="15"/>
  <c r="K60" i="15"/>
  <c r="M60" i="15"/>
  <c r="O60" i="15"/>
  <c r="Q60" i="15"/>
  <c r="V60" i="15"/>
  <c r="G63" i="15"/>
  <c r="M63" i="15" s="1"/>
  <c r="I63" i="15"/>
  <c r="K63" i="15"/>
  <c r="O63" i="15"/>
  <c r="Q63" i="15"/>
  <c r="V63" i="15"/>
  <c r="G66" i="15"/>
  <c r="I66" i="15"/>
  <c r="K66" i="15"/>
  <c r="M66" i="15"/>
  <c r="O66" i="15"/>
  <c r="Q66" i="15"/>
  <c r="V66" i="15"/>
  <c r="G69" i="15"/>
  <c r="M69" i="15" s="1"/>
  <c r="I69" i="15"/>
  <c r="K69" i="15"/>
  <c r="O69" i="15"/>
  <c r="Q69" i="15"/>
  <c r="V69" i="15"/>
  <c r="G71" i="15"/>
  <c r="I71" i="15"/>
  <c r="K71" i="15"/>
  <c r="M71" i="15"/>
  <c r="O71" i="15"/>
  <c r="Q71" i="15"/>
  <c r="V71" i="15"/>
  <c r="G73" i="15"/>
  <c r="I73" i="15"/>
  <c r="K73" i="15"/>
  <c r="M73" i="15"/>
  <c r="O73" i="15"/>
  <c r="Q73" i="15"/>
  <c r="V73" i="15"/>
  <c r="G76" i="15"/>
  <c r="M76" i="15" s="1"/>
  <c r="I76" i="15"/>
  <c r="K76" i="15"/>
  <c r="O76" i="15"/>
  <c r="Q76" i="15"/>
  <c r="V76" i="15"/>
  <c r="G78" i="15"/>
  <c r="I78" i="15"/>
  <c r="K78" i="15"/>
  <c r="M78" i="15"/>
  <c r="O78" i="15"/>
  <c r="Q78" i="15"/>
  <c r="V78" i="15"/>
  <c r="G79" i="15"/>
  <c r="M79" i="15" s="1"/>
  <c r="I79" i="15"/>
  <c r="K79" i="15"/>
  <c r="O79" i="15"/>
  <c r="Q79" i="15"/>
  <c r="V79" i="15"/>
  <c r="G80" i="15"/>
  <c r="I80" i="15"/>
  <c r="K80" i="15"/>
  <c r="M80" i="15"/>
  <c r="O80" i="15"/>
  <c r="Q80" i="15"/>
  <c r="V80" i="15"/>
  <c r="G82" i="15"/>
  <c r="M82" i="15" s="1"/>
  <c r="I82" i="15"/>
  <c r="K82" i="15"/>
  <c r="O82" i="15"/>
  <c r="Q82" i="15"/>
  <c r="V82" i="15"/>
  <c r="G84" i="15"/>
  <c r="M84" i="15" s="1"/>
  <c r="I84" i="15"/>
  <c r="K84" i="15"/>
  <c r="O84" i="15"/>
  <c r="Q84" i="15"/>
  <c r="V84" i="15"/>
  <c r="G86" i="15"/>
  <c r="I86" i="15"/>
  <c r="K86" i="15"/>
  <c r="M86" i="15"/>
  <c r="O86" i="15"/>
  <c r="Q86" i="15"/>
  <c r="V86" i="15"/>
  <c r="G88" i="15"/>
  <c r="M88" i="15" s="1"/>
  <c r="I88" i="15"/>
  <c r="K88" i="15"/>
  <c r="O88" i="15"/>
  <c r="Q88" i="15"/>
  <c r="V88" i="15"/>
  <c r="G90" i="15"/>
  <c r="I90" i="15"/>
  <c r="K90" i="15"/>
  <c r="M90" i="15"/>
  <c r="O90" i="15"/>
  <c r="Q90" i="15"/>
  <c r="V90" i="15"/>
  <c r="G92" i="15"/>
  <c r="M92" i="15" s="1"/>
  <c r="I92" i="15"/>
  <c r="K92" i="15"/>
  <c r="O92" i="15"/>
  <c r="Q92" i="15"/>
  <c r="V92" i="15"/>
  <c r="G95" i="15"/>
  <c r="I95" i="15"/>
  <c r="K95" i="15"/>
  <c r="M95" i="15"/>
  <c r="O95" i="15"/>
  <c r="Q95" i="15"/>
  <c r="V95" i="15"/>
  <c r="G98" i="15"/>
  <c r="I98" i="15"/>
  <c r="K98" i="15"/>
  <c r="M98" i="15"/>
  <c r="O98" i="15"/>
  <c r="Q98" i="15"/>
  <c r="V98" i="15"/>
  <c r="G99" i="15"/>
  <c r="M99" i="15" s="1"/>
  <c r="I99" i="15"/>
  <c r="K99" i="15"/>
  <c r="O99" i="15"/>
  <c r="Q99" i="15"/>
  <c r="V99" i="15"/>
  <c r="AF101" i="15"/>
  <c r="G102" i="14"/>
  <c r="G9" i="14"/>
  <c r="G8" i="14" s="1"/>
  <c r="I9" i="14"/>
  <c r="I8" i="14" s="1"/>
  <c r="K9" i="14"/>
  <c r="O9" i="14"/>
  <c r="Q9" i="14"/>
  <c r="V9" i="14"/>
  <c r="G11" i="14"/>
  <c r="I11" i="14"/>
  <c r="K11" i="14"/>
  <c r="K8" i="14" s="1"/>
  <c r="M11" i="14"/>
  <c r="O11" i="14"/>
  <c r="O8" i="14" s="1"/>
  <c r="Q11" i="14"/>
  <c r="Q8" i="14" s="1"/>
  <c r="V11" i="14"/>
  <c r="V8" i="14" s="1"/>
  <c r="G13" i="14"/>
  <c r="M13" i="14" s="1"/>
  <c r="I13" i="14"/>
  <c r="K13" i="14"/>
  <c r="O13" i="14"/>
  <c r="Q13" i="14"/>
  <c r="V13" i="14"/>
  <c r="G15" i="14"/>
  <c r="I15" i="14"/>
  <c r="K15" i="14"/>
  <c r="M15" i="14"/>
  <c r="O15" i="14"/>
  <c r="Q15" i="14"/>
  <c r="V15" i="14"/>
  <c r="G17" i="14"/>
  <c r="I17" i="14"/>
  <c r="K17" i="14"/>
  <c r="M17" i="14"/>
  <c r="O17" i="14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2" i="14"/>
  <c r="M22" i="14" s="1"/>
  <c r="I22" i="14"/>
  <c r="K22" i="14"/>
  <c r="O22" i="14"/>
  <c r="Q22" i="14"/>
  <c r="V22" i="14"/>
  <c r="G24" i="14"/>
  <c r="I24" i="14"/>
  <c r="K24" i="14"/>
  <c r="M24" i="14"/>
  <c r="O24" i="14"/>
  <c r="Q24" i="14"/>
  <c r="V24" i="14"/>
  <c r="G26" i="14"/>
  <c r="I26" i="14"/>
  <c r="K26" i="14"/>
  <c r="M26" i="14"/>
  <c r="O26" i="14"/>
  <c r="Q26" i="14"/>
  <c r="V26" i="14"/>
  <c r="G28" i="14"/>
  <c r="M28" i="14" s="1"/>
  <c r="I28" i="14"/>
  <c r="K28" i="14"/>
  <c r="O28" i="14"/>
  <c r="Q28" i="14"/>
  <c r="V28" i="14"/>
  <c r="G30" i="14"/>
  <c r="I30" i="14"/>
  <c r="K30" i="14"/>
  <c r="M30" i="14"/>
  <c r="O30" i="14"/>
  <c r="Q30" i="14"/>
  <c r="V30" i="14"/>
  <c r="G32" i="14"/>
  <c r="M32" i="14" s="1"/>
  <c r="I32" i="14"/>
  <c r="K32" i="14"/>
  <c r="O32" i="14"/>
  <c r="Q32" i="14"/>
  <c r="V32" i="14"/>
  <c r="G34" i="14"/>
  <c r="I34" i="14"/>
  <c r="K34" i="14"/>
  <c r="M34" i="14"/>
  <c r="O34" i="14"/>
  <c r="Q34" i="14"/>
  <c r="V34" i="14"/>
  <c r="G35" i="14"/>
  <c r="M35" i="14" s="1"/>
  <c r="I35" i="14"/>
  <c r="K35" i="14"/>
  <c r="O35" i="14"/>
  <c r="Q35" i="14"/>
  <c r="V35" i="14"/>
  <c r="G36" i="14"/>
  <c r="I36" i="14"/>
  <c r="K36" i="14"/>
  <c r="M36" i="14"/>
  <c r="O36" i="14"/>
  <c r="Q36" i="14"/>
  <c r="V36" i="14"/>
  <c r="G38" i="14"/>
  <c r="M38" i="14" s="1"/>
  <c r="M37" i="14" s="1"/>
  <c r="I38" i="14"/>
  <c r="I37" i="14" s="1"/>
  <c r="K38" i="14"/>
  <c r="K37" i="14" s="1"/>
  <c r="O38" i="14"/>
  <c r="Q38" i="14"/>
  <c r="V38" i="14"/>
  <c r="G39" i="14"/>
  <c r="I39" i="14"/>
  <c r="K39" i="14"/>
  <c r="M39" i="14"/>
  <c r="O39" i="14"/>
  <c r="O37" i="14" s="1"/>
  <c r="Q39" i="14"/>
  <c r="Q37" i="14" s="1"/>
  <c r="V39" i="14"/>
  <c r="V37" i="14" s="1"/>
  <c r="G40" i="14"/>
  <c r="M40" i="14" s="1"/>
  <c r="I40" i="14"/>
  <c r="K40" i="14"/>
  <c r="O40" i="14"/>
  <c r="Q40" i="14"/>
  <c r="V40" i="14"/>
  <c r="G42" i="14"/>
  <c r="I42" i="14"/>
  <c r="K42" i="14"/>
  <c r="M42" i="14"/>
  <c r="O42" i="14"/>
  <c r="Q42" i="14"/>
  <c r="V42" i="14"/>
  <c r="G44" i="14"/>
  <c r="I44" i="14"/>
  <c r="K44" i="14"/>
  <c r="M44" i="14"/>
  <c r="O44" i="14"/>
  <c r="Q44" i="14"/>
  <c r="V44" i="14"/>
  <c r="G45" i="14"/>
  <c r="M45" i="14" s="1"/>
  <c r="I45" i="14"/>
  <c r="K45" i="14"/>
  <c r="O45" i="14"/>
  <c r="Q45" i="14"/>
  <c r="V45" i="14"/>
  <c r="G47" i="14"/>
  <c r="I47" i="14"/>
  <c r="K47" i="14"/>
  <c r="M47" i="14"/>
  <c r="O47" i="14"/>
  <c r="Q47" i="14"/>
  <c r="V47" i="14"/>
  <c r="G49" i="14"/>
  <c r="M49" i="14" s="1"/>
  <c r="I49" i="14"/>
  <c r="K49" i="14"/>
  <c r="O49" i="14"/>
  <c r="Q49" i="14"/>
  <c r="V49" i="14"/>
  <c r="G51" i="14"/>
  <c r="I51" i="14"/>
  <c r="K51" i="14"/>
  <c r="M51" i="14"/>
  <c r="O51" i="14"/>
  <c r="Q51" i="14"/>
  <c r="V51" i="14"/>
  <c r="G52" i="14"/>
  <c r="M52" i="14" s="1"/>
  <c r="I52" i="14"/>
  <c r="K52" i="14"/>
  <c r="O52" i="14"/>
  <c r="Q52" i="14"/>
  <c r="V52" i="14"/>
  <c r="G53" i="14"/>
  <c r="I53" i="14"/>
  <c r="K53" i="14"/>
  <c r="M53" i="14"/>
  <c r="O53" i="14"/>
  <c r="Q53" i="14"/>
  <c r="V53" i="14"/>
  <c r="G55" i="14"/>
  <c r="I55" i="14"/>
  <c r="K55" i="14"/>
  <c r="M55" i="14"/>
  <c r="O55" i="14"/>
  <c r="Q55" i="14"/>
  <c r="V55" i="14"/>
  <c r="G57" i="14"/>
  <c r="M57" i="14" s="1"/>
  <c r="I57" i="14"/>
  <c r="K57" i="14"/>
  <c r="O57" i="14"/>
  <c r="Q57" i="14"/>
  <c r="V57" i="14"/>
  <c r="G60" i="14"/>
  <c r="I60" i="14"/>
  <c r="K60" i="14"/>
  <c r="M60" i="14"/>
  <c r="O60" i="14"/>
  <c r="Q60" i="14"/>
  <c r="V60" i="14"/>
  <c r="G63" i="14"/>
  <c r="M63" i="14" s="1"/>
  <c r="I63" i="14"/>
  <c r="K63" i="14"/>
  <c r="O63" i="14"/>
  <c r="Q63" i="14"/>
  <c r="V63" i="14"/>
  <c r="G66" i="14"/>
  <c r="I66" i="14"/>
  <c r="K66" i="14"/>
  <c r="M66" i="14"/>
  <c r="O66" i="14"/>
  <c r="Q66" i="14"/>
  <c r="V66" i="14"/>
  <c r="G69" i="14"/>
  <c r="I69" i="14"/>
  <c r="K69" i="14"/>
  <c r="M69" i="14"/>
  <c r="O69" i="14"/>
  <c r="Q69" i="14"/>
  <c r="V69" i="14"/>
  <c r="G71" i="14"/>
  <c r="M71" i="14" s="1"/>
  <c r="I71" i="14"/>
  <c r="K71" i="14"/>
  <c r="O71" i="14"/>
  <c r="Q71" i="14"/>
  <c r="V71" i="14"/>
  <c r="G73" i="14"/>
  <c r="I73" i="14"/>
  <c r="K73" i="14"/>
  <c r="M73" i="14"/>
  <c r="O73" i="14"/>
  <c r="Q73" i="14"/>
  <c r="V73" i="14"/>
  <c r="G76" i="14"/>
  <c r="M76" i="14" s="1"/>
  <c r="I76" i="14"/>
  <c r="K76" i="14"/>
  <c r="O76" i="14"/>
  <c r="Q76" i="14"/>
  <c r="V76" i="14"/>
  <c r="G78" i="14"/>
  <c r="I78" i="14"/>
  <c r="K78" i="14"/>
  <c r="M78" i="14"/>
  <c r="O78" i="14"/>
  <c r="Q78" i="14"/>
  <c r="V78" i="14"/>
  <c r="G80" i="14"/>
  <c r="M80" i="14" s="1"/>
  <c r="I80" i="14"/>
  <c r="K80" i="14"/>
  <c r="O80" i="14"/>
  <c r="Q80" i="14"/>
  <c r="V80" i="14"/>
  <c r="G81" i="14"/>
  <c r="I81" i="14"/>
  <c r="K81" i="14"/>
  <c r="M81" i="14"/>
  <c r="O81" i="14"/>
  <c r="Q81" i="14"/>
  <c r="V81" i="14"/>
  <c r="G83" i="14"/>
  <c r="I83" i="14"/>
  <c r="K83" i="14"/>
  <c r="M83" i="14"/>
  <c r="O83" i="14"/>
  <c r="Q83" i="14"/>
  <c r="V83" i="14"/>
  <c r="G85" i="14"/>
  <c r="M85" i="14" s="1"/>
  <c r="I85" i="14"/>
  <c r="K85" i="14"/>
  <c r="O85" i="14"/>
  <c r="Q85" i="14"/>
  <c r="V85" i="14"/>
  <c r="G87" i="14"/>
  <c r="I87" i="14"/>
  <c r="K87" i="14"/>
  <c r="M87" i="14"/>
  <c r="O87" i="14"/>
  <c r="Q87" i="14"/>
  <c r="V87" i="14"/>
  <c r="G89" i="14"/>
  <c r="M89" i="14" s="1"/>
  <c r="I89" i="14"/>
  <c r="K89" i="14"/>
  <c r="O89" i="14"/>
  <c r="Q89" i="14"/>
  <c r="V89" i="14"/>
  <c r="G91" i="14"/>
  <c r="I91" i="14"/>
  <c r="K91" i="14"/>
  <c r="M91" i="14"/>
  <c r="O91" i="14"/>
  <c r="Q91" i="14"/>
  <c r="V91" i="14"/>
  <c r="G93" i="14"/>
  <c r="I93" i="14"/>
  <c r="K93" i="14"/>
  <c r="M93" i="14"/>
  <c r="O93" i="14"/>
  <c r="Q93" i="14"/>
  <c r="V93" i="14"/>
  <c r="G96" i="14"/>
  <c r="I96" i="14"/>
  <c r="K96" i="14"/>
  <c r="M96" i="14"/>
  <c r="O96" i="14"/>
  <c r="Q96" i="14"/>
  <c r="V96" i="14"/>
  <c r="G99" i="14"/>
  <c r="I99" i="14"/>
  <c r="K99" i="14"/>
  <c r="M99" i="14"/>
  <c r="O99" i="14"/>
  <c r="Q99" i="14"/>
  <c r="V99" i="14"/>
  <c r="G100" i="14"/>
  <c r="M100" i="14" s="1"/>
  <c r="I100" i="14"/>
  <c r="K100" i="14"/>
  <c r="O100" i="14"/>
  <c r="Q100" i="14"/>
  <c r="V100" i="14"/>
  <c r="AF102" i="14"/>
  <c r="G100" i="13"/>
  <c r="BA98" i="13"/>
  <c r="BA97" i="13"/>
  <c r="BA95" i="13"/>
  <c r="BA90" i="13"/>
  <c r="BA80" i="13"/>
  <c r="BA79" i="13"/>
  <c r="BA76" i="13"/>
  <c r="BA75" i="13"/>
  <c r="BA74" i="13"/>
  <c r="BA72" i="13"/>
  <c r="BA58" i="13"/>
  <c r="BA10" i="13"/>
  <c r="V8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G13" i="13"/>
  <c r="I13" i="13"/>
  <c r="K13" i="13"/>
  <c r="M13" i="13"/>
  <c r="O13" i="13"/>
  <c r="Q13" i="13"/>
  <c r="V13" i="13"/>
  <c r="G16" i="13"/>
  <c r="I16" i="13"/>
  <c r="K16" i="13"/>
  <c r="G17" i="13"/>
  <c r="I17" i="13"/>
  <c r="K17" i="13"/>
  <c r="M17" i="13"/>
  <c r="M16" i="13" s="1"/>
  <c r="O17" i="13"/>
  <c r="O16" i="13" s="1"/>
  <c r="Q17" i="13"/>
  <c r="Q16" i="13" s="1"/>
  <c r="V17" i="13"/>
  <c r="V16" i="13" s="1"/>
  <c r="G20" i="13"/>
  <c r="M20" i="13" s="1"/>
  <c r="I20" i="13"/>
  <c r="K20" i="13"/>
  <c r="O20" i="13"/>
  <c r="Q20" i="13"/>
  <c r="V20" i="13"/>
  <c r="G25" i="13"/>
  <c r="I25" i="13"/>
  <c r="K25" i="13"/>
  <c r="M25" i="13"/>
  <c r="O25" i="13"/>
  <c r="Q25" i="13"/>
  <c r="G26" i="13"/>
  <c r="I26" i="13"/>
  <c r="K26" i="13"/>
  <c r="M26" i="13"/>
  <c r="O26" i="13"/>
  <c r="Q26" i="13"/>
  <c r="V26" i="13"/>
  <c r="V25" i="13" s="1"/>
  <c r="G30" i="13"/>
  <c r="I30" i="13"/>
  <c r="K30" i="13"/>
  <c r="M30" i="13"/>
  <c r="G31" i="13"/>
  <c r="I31" i="13"/>
  <c r="K31" i="13"/>
  <c r="M31" i="13"/>
  <c r="O31" i="13"/>
  <c r="O30" i="13" s="1"/>
  <c r="Q31" i="13"/>
  <c r="Q30" i="13" s="1"/>
  <c r="V31" i="13"/>
  <c r="V30" i="13" s="1"/>
  <c r="G36" i="13"/>
  <c r="I36" i="13"/>
  <c r="G37" i="13"/>
  <c r="I37" i="13"/>
  <c r="K37" i="13"/>
  <c r="K36" i="13" s="1"/>
  <c r="M37" i="13"/>
  <c r="O37" i="13"/>
  <c r="O36" i="13" s="1"/>
  <c r="Q37" i="13"/>
  <c r="Q36" i="13" s="1"/>
  <c r="V37" i="13"/>
  <c r="V36" i="13" s="1"/>
  <c r="G39" i="13"/>
  <c r="M39" i="13" s="1"/>
  <c r="I39" i="13"/>
  <c r="K39" i="13"/>
  <c r="O39" i="13"/>
  <c r="Q39" i="13"/>
  <c r="V39" i="13"/>
  <c r="G42" i="13"/>
  <c r="I42" i="13"/>
  <c r="K42" i="13"/>
  <c r="M42" i="13"/>
  <c r="O42" i="13"/>
  <c r="G43" i="13"/>
  <c r="I43" i="13"/>
  <c r="K43" i="13"/>
  <c r="M43" i="13"/>
  <c r="O43" i="13"/>
  <c r="Q43" i="13"/>
  <c r="Q42" i="13" s="1"/>
  <c r="V43" i="13"/>
  <c r="V42" i="13" s="1"/>
  <c r="G86" i="13"/>
  <c r="I86" i="13"/>
  <c r="K86" i="13"/>
  <c r="G87" i="13"/>
  <c r="I87" i="13"/>
  <c r="K87" i="13"/>
  <c r="M87" i="13"/>
  <c r="O87" i="13"/>
  <c r="O86" i="13" s="1"/>
  <c r="Q87" i="13"/>
  <c r="Q86" i="13" s="1"/>
  <c r="V87" i="13"/>
  <c r="V86" i="13" s="1"/>
  <c r="G89" i="13"/>
  <c r="M89" i="13" s="1"/>
  <c r="I89" i="13"/>
  <c r="K89" i="13"/>
  <c r="O89" i="13"/>
  <c r="Q89" i="13"/>
  <c r="V89" i="13"/>
  <c r="G91" i="13"/>
  <c r="M91" i="13"/>
  <c r="O91" i="13"/>
  <c r="Q91" i="13"/>
  <c r="G92" i="13"/>
  <c r="I92" i="13"/>
  <c r="K92" i="13"/>
  <c r="M92" i="13"/>
  <c r="O92" i="13"/>
  <c r="Q92" i="13"/>
  <c r="V92" i="13"/>
  <c r="V91" i="13" s="1"/>
  <c r="G94" i="13"/>
  <c r="I94" i="13"/>
  <c r="I91" i="13" s="1"/>
  <c r="K94" i="13"/>
  <c r="K91" i="13" s="1"/>
  <c r="M94" i="13"/>
  <c r="O94" i="13"/>
  <c r="Q94" i="13"/>
  <c r="V94" i="13"/>
  <c r="G96" i="13"/>
  <c r="I96" i="13"/>
  <c r="K96" i="13"/>
  <c r="M96" i="13"/>
  <c r="O96" i="13"/>
  <c r="Q96" i="13"/>
  <c r="V96" i="13"/>
  <c r="AE100" i="13"/>
  <c r="AF100" i="13"/>
  <c r="G100" i="12"/>
  <c r="BA98" i="12"/>
  <c r="BA96" i="12"/>
  <c r="BA95" i="12"/>
  <c r="BA90" i="12"/>
  <c r="BA80" i="12"/>
  <c r="BA79" i="12"/>
  <c r="BA76" i="12"/>
  <c r="BA75" i="12"/>
  <c r="BA74" i="12"/>
  <c r="BA72" i="12"/>
  <c r="BA58" i="12"/>
  <c r="BA10" i="12"/>
  <c r="G9" i="12"/>
  <c r="G8" i="12" s="1"/>
  <c r="I9" i="12"/>
  <c r="I8" i="12" s="1"/>
  <c r="K9" i="12"/>
  <c r="K8" i="12" s="1"/>
  <c r="O9" i="12"/>
  <c r="O8" i="12" s="1"/>
  <c r="Q9" i="12"/>
  <c r="V9" i="12"/>
  <c r="G13" i="12"/>
  <c r="I13" i="12"/>
  <c r="K13" i="12"/>
  <c r="M13" i="12"/>
  <c r="O13" i="12"/>
  <c r="Q13" i="12"/>
  <c r="Q8" i="12" s="1"/>
  <c r="V13" i="12"/>
  <c r="V8" i="12" s="1"/>
  <c r="G16" i="12"/>
  <c r="G17" i="12"/>
  <c r="I17" i="12"/>
  <c r="I16" i="12" s="1"/>
  <c r="K17" i="12"/>
  <c r="K16" i="12" s="1"/>
  <c r="M17" i="12"/>
  <c r="M16" i="12" s="1"/>
  <c r="O17" i="12"/>
  <c r="O16" i="12" s="1"/>
  <c r="Q17" i="12"/>
  <c r="Q16" i="12" s="1"/>
  <c r="V17" i="12"/>
  <c r="V16" i="12" s="1"/>
  <c r="G20" i="12"/>
  <c r="M20" i="12" s="1"/>
  <c r="I20" i="12"/>
  <c r="K20" i="12"/>
  <c r="O20" i="12"/>
  <c r="Q20" i="12"/>
  <c r="V20" i="12"/>
  <c r="G25" i="12"/>
  <c r="I25" i="12"/>
  <c r="K25" i="12"/>
  <c r="M25" i="12"/>
  <c r="G26" i="12"/>
  <c r="I26" i="12"/>
  <c r="K26" i="12"/>
  <c r="M26" i="12"/>
  <c r="O26" i="12"/>
  <c r="O25" i="12" s="1"/>
  <c r="Q26" i="12"/>
  <c r="Q25" i="12" s="1"/>
  <c r="V26" i="12"/>
  <c r="V25" i="12" s="1"/>
  <c r="G30" i="12"/>
  <c r="I30" i="12"/>
  <c r="M30" i="12"/>
  <c r="G31" i="12"/>
  <c r="I31" i="12"/>
  <c r="K31" i="12"/>
  <c r="K30" i="12" s="1"/>
  <c r="M31" i="12"/>
  <c r="O31" i="12"/>
  <c r="O30" i="12" s="1"/>
  <c r="Q31" i="12"/>
  <c r="Q30" i="12" s="1"/>
  <c r="V31" i="12"/>
  <c r="V30" i="12" s="1"/>
  <c r="G36" i="12"/>
  <c r="I36" i="12"/>
  <c r="G37" i="12"/>
  <c r="I37" i="12"/>
  <c r="K37" i="12"/>
  <c r="K36" i="12" s="1"/>
  <c r="M37" i="12"/>
  <c r="M36" i="12" s="1"/>
  <c r="O37" i="12"/>
  <c r="O36" i="12" s="1"/>
  <c r="Q37" i="12"/>
  <c r="Q36" i="12" s="1"/>
  <c r="V37" i="12"/>
  <c r="V36" i="12" s="1"/>
  <c r="G39" i="12"/>
  <c r="M39" i="12" s="1"/>
  <c r="I39" i="12"/>
  <c r="K39" i="12"/>
  <c r="O39" i="12"/>
  <c r="Q39" i="12"/>
  <c r="V39" i="12"/>
  <c r="G42" i="12"/>
  <c r="I42" i="12"/>
  <c r="K42" i="12"/>
  <c r="M42" i="12"/>
  <c r="O42" i="12"/>
  <c r="G43" i="12"/>
  <c r="I43" i="12"/>
  <c r="K43" i="12"/>
  <c r="M43" i="12"/>
  <c r="O43" i="12"/>
  <c r="Q43" i="12"/>
  <c r="Q42" i="12" s="1"/>
  <c r="V43" i="12"/>
  <c r="V42" i="12" s="1"/>
  <c r="G86" i="12"/>
  <c r="I86" i="12"/>
  <c r="K86" i="12"/>
  <c r="G87" i="12"/>
  <c r="I87" i="12"/>
  <c r="K87" i="12"/>
  <c r="M87" i="12"/>
  <c r="O87" i="12"/>
  <c r="O86" i="12" s="1"/>
  <c r="Q87" i="12"/>
  <c r="Q86" i="12" s="1"/>
  <c r="V87" i="12"/>
  <c r="V86" i="12" s="1"/>
  <c r="G89" i="12"/>
  <c r="M89" i="12" s="1"/>
  <c r="I89" i="12"/>
  <c r="K89" i="12"/>
  <c r="O89" i="12"/>
  <c r="Q89" i="12"/>
  <c r="V89" i="12"/>
  <c r="O91" i="12"/>
  <c r="G92" i="12"/>
  <c r="I92" i="12"/>
  <c r="K92" i="12"/>
  <c r="M92" i="12"/>
  <c r="O92" i="12"/>
  <c r="Q92" i="12"/>
  <c r="V92" i="12"/>
  <c r="V91" i="12" s="1"/>
  <c r="G94" i="12"/>
  <c r="G91" i="12" s="1"/>
  <c r="I94" i="12"/>
  <c r="I91" i="12" s="1"/>
  <c r="K94" i="12"/>
  <c r="K91" i="12" s="1"/>
  <c r="O94" i="12"/>
  <c r="Q94" i="12"/>
  <c r="V94" i="12"/>
  <c r="G97" i="12"/>
  <c r="I97" i="12"/>
  <c r="K97" i="12"/>
  <c r="M97" i="12"/>
  <c r="O97" i="12"/>
  <c r="Q97" i="12"/>
  <c r="Q91" i="12" s="1"/>
  <c r="V97" i="12"/>
  <c r="AE100" i="12"/>
  <c r="AF100" i="12"/>
  <c r="I20" i="1"/>
  <c r="I19" i="1"/>
  <c r="I18" i="1"/>
  <c r="I17" i="1"/>
  <c r="I16" i="1"/>
  <c r="I91" i="1"/>
  <c r="J86" i="1" s="1"/>
  <c r="AZ71" i="1"/>
  <c r="AZ70" i="1"/>
  <c r="AZ69" i="1"/>
  <c r="AZ68" i="1"/>
  <c r="AZ67" i="1"/>
  <c r="AZ66" i="1"/>
  <c r="AZ65" i="1"/>
  <c r="AZ64" i="1"/>
  <c r="AZ63" i="1"/>
  <c r="AZ62" i="1"/>
  <c r="AZ60" i="1"/>
  <c r="AZ59" i="1"/>
  <c r="AZ58" i="1"/>
  <c r="AZ57" i="1"/>
  <c r="AZ56" i="1"/>
  <c r="AZ55" i="1"/>
  <c r="AZ54" i="1"/>
  <c r="AZ53" i="1"/>
  <c r="AZ52" i="1"/>
  <c r="AZ51" i="1"/>
  <c r="F46" i="1"/>
  <c r="G46" i="1"/>
  <c r="G25" i="1" s="1"/>
  <c r="A25" i="1" s="1"/>
  <c r="A26" i="1" s="1"/>
  <c r="G2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90" i="1" l="1"/>
  <c r="J82" i="1"/>
  <c r="J88" i="1"/>
  <c r="J89" i="1"/>
  <c r="J83" i="1"/>
  <c r="J84" i="1"/>
  <c r="J79" i="1"/>
  <c r="J85" i="1"/>
  <c r="J81" i="1"/>
  <c r="J87" i="1"/>
  <c r="J80" i="1"/>
  <c r="G28" i="1"/>
  <c r="G23" i="1"/>
  <c r="M37" i="15"/>
  <c r="G37" i="15"/>
  <c r="M9" i="15"/>
  <c r="M8" i="15" s="1"/>
  <c r="AE101" i="15"/>
  <c r="G37" i="14"/>
  <c r="AE102" i="14"/>
  <c r="M9" i="14"/>
  <c r="M8" i="14" s="1"/>
  <c r="M86" i="13"/>
  <c r="M36" i="13"/>
  <c r="M86" i="12"/>
  <c r="M94" i="12"/>
  <c r="M91" i="12" s="1"/>
  <c r="M9" i="12"/>
  <c r="M8" i="12" s="1"/>
  <c r="I21" i="1"/>
  <c r="J42" i="1"/>
  <c r="J45" i="1"/>
  <c r="J41" i="1"/>
  <c r="J39" i="1"/>
  <c r="J46" i="1" s="1"/>
  <c r="J43" i="1"/>
  <c r="J44" i="1"/>
  <c r="H46" i="1"/>
  <c r="J91" i="1" l="1"/>
  <c r="A23" i="1"/>
  <c r="A24" i="1" s="1"/>
  <c r="G24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E907EDDB-0CF9-4411-BB06-A6FBC0E863E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EFBCB77-4AAF-4120-9E9E-0B844FC470A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2AABF56A-56AA-456E-ADFA-E24129D067F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2937499-84AB-4AFD-AB2E-339B5BAE82C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C298F5D2-9B87-4963-8D32-4FCD9BEEB21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76B6CF1-5860-4110-BE67-B9236C6FDA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BA91034A-90BB-43FB-8F83-1A1B1321C45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F1A3985-C089-4A0D-B1D8-3293E5A61FB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<sst xmlns="http://schemas.openxmlformats.org/spreadsheetml/2006/main" count="1858" uniqueCount="382">
  <si>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</si>
  <si>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</si>
  <si>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</si>
  <si>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</si>
  <si>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</si>
  <si>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</si>
  <si>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</si>
  <si>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</si>
  <si>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</si>
  <si>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</si>
  <si>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</si>
  <si>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</si>
  <si>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</si>
  <si>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</si>
  <si>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</si>
  <si>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</si>
  <si>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</si>
  <si>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</si>
  <si>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</si>
  <si>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</si>
  <si>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</si>
  <si>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</si>
  <si>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</si>
  <si>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</si>
  <si>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</si>
  <si>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</si>
  <si>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</si>
  <si>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</si>
  <si>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</si>
  <si>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</si>
  <si>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</si>
  <si>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</si>
  <si>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</si>
  <si>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</si>
  <si>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</si>
  <si>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</si>
  <si>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</si>
  <si>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</si>
  <si>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</si>
  <si>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</si>
  <si>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</si>
  <si>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</si>
  <si>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</si>
  <si>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2024_1030_2</t>
  </si>
  <si>
    <t>DS Ústí nad Labem – PD evakuační výtahy, Domov pro seniory Dobětice</t>
  </si>
  <si>
    <t>Statutární město Ústí nad Labem</t>
  </si>
  <si>
    <t>Velká Hradební 2336/8</t>
  </si>
  <si>
    <t>Ústí nad Labem - Ústí nad Labem-centrum</t>
  </si>
  <si>
    <t>40001</t>
  </si>
  <si>
    <t>00081531</t>
  </si>
  <si>
    <t>CZ00081531</t>
  </si>
  <si>
    <t>Stavba</t>
  </si>
  <si>
    <t>Stavební objekt</t>
  </si>
  <si>
    <t>SO 01</t>
  </si>
  <si>
    <t>Domov pro seniory Dobětice</t>
  </si>
  <si>
    <t>D.1.1a</t>
  </si>
  <si>
    <t>Evakuační výtahy - výtah A</t>
  </si>
  <si>
    <t>D.1.1b</t>
  </si>
  <si>
    <t>Evakuační výtahy - výtah B</t>
  </si>
  <si>
    <t>D.1.4.4a</t>
  </si>
  <si>
    <t>Elektroinstalace - výtah A</t>
  </si>
  <si>
    <t>D.1.4.4b</t>
  </si>
  <si>
    <t>Elektroinstalace - výtah B</t>
  </si>
  <si>
    <t>Celkem za stavbu</t>
  </si>
  <si>
    <t>CZK</t>
  </si>
  <si>
    <t>#POPS</t>
  </si>
  <si>
    <t>Popis stavby: 2024_1030_2 - DS Ústí nad Labem – PD evakuační výtahy, Domov pro seniory Dobětice</t>
  </si>
  <si>
    <t>#POPO</t>
  </si>
  <si>
    <t>Popis objektu: SO 01 - Domov pro seniory Dobětice</t>
  </si>
  <si>
    <t>#POPR</t>
  </si>
  <si>
    <t>Popis rozpočtu: D.1.1a - Evakuační výtahy - výtah A</t>
  </si>
  <si>
    <t>Položky nenavázané na cenovou soustavu (D+M) budou oceněny kompletně včetně přesunu hmot.</t>
  </si>
  <si>
    <t>Položky montáže nenavázané na cenovou soustavu budou oceněny kompletně včetně přesunu hmot.</t>
  </si>
  <si>
    <t>Dodávka materiálů (výrobků) nenavázaných na cenovou soustavu bude oceněna včetně přesunu hmot.</t>
  </si>
  <si>
    <t>Poznámka:</t>
  </si>
  <si>
    <t>PD znamená projektová dokumentace</t>
  </si>
  <si>
    <t>D+M znamená dodávka a montáž</t>
  </si>
  <si>
    <t>D+M+Dem znamená dodávka a montáž a demontáž</t>
  </si>
  <si>
    <t>Jsou-li v soupisu prací uvedeny odkazy na obchodní firmy, názvy nebo specifická označení výrobků apod., jsou</t>
  </si>
  <si>
    <t>takové odkazy pouze informativní a zhotoviteli umožňují v souladu se zákonem č. 134/2016 Sb. a příslušných paragrafů</t>
  </si>
  <si>
    <t>použít i jiných kvalitativně a technicky obdobných, případně kvalitnějších řešení.</t>
  </si>
  <si>
    <t>Popis rozpočtu: D.1.1b - Evakuační výtahy - výtah B</t>
  </si>
  <si>
    <t>Popis rozpočtu: D.1.4.4a - Elektroinstalace - výtah A</t>
  </si>
  <si>
    <t>Popis rozpočtu: D.1.4.4b - Elektroinstalace - výtah B</t>
  </si>
  <si>
    <t>Rekapitulace dílů</t>
  </si>
  <si>
    <t>Typ dílu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</si>
  <si>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</si>
  <si>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</si>
  <si>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</si>
  <si>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</si>
  <si>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</si>
  <si>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</si>
  <si>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</si>
  <si>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</si>
  <si>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784</t>
  </si>
  <si>
    <t>Malby</t>
  </si>
  <si>
    <t>M21_1</t>
  </si>
  <si>
    <t>Výtah A Rozvaděč HR, pole č.1, dozbrojení</t>
  </si>
  <si>
    <t>Výtah B Rozvaděč HR, pole č.1, dozbrojení</t>
  </si>
  <si>
    <t>M21_2</t>
  </si>
  <si>
    <t>Elektroinstalace výtahu A,  osvětlení nástupišť, data</t>
  </si>
  <si>
    <t>Elektroinstalace výtahu B,  osvětlení nástupišť, data</t>
  </si>
  <si>
    <t>M33</t>
  </si>
  <si>
    <t>Montáže dopravních zařízení a vah-výtahy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</si>
  <si>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</si>
  <si>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</si>
  <si>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</si>
  <si>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</si>
  <si>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</si>
  <si>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</si>
  <si>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</si>
  <si>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</si>
  <si>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</si>
  <si>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</si>
  <si>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</si>
  <si>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</si>
  <si>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</si>
  <si>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</si>
  <si>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</si>
  <si>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</si>
  <si>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</si>
  <si>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</si>
  <si>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</si>
  <si>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</si>
  <si>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</si>
  <si>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</si>
  <si>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</si>
  <si>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</si>
  <si>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</si>
  <si>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</si>
  <si>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</si>
  <si>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</si>
  <si>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</si>
  <si>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</si>
  <si>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</si>
  <si>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612401291RT2</t>
  </si>
  <si>
    <t>Omítky malých ploch vnitřních stěn přes 0,09 do 0,25 m2, vápennou štukovou omítkou</t>
  </si>
  <si>
    <t>kus</t>
  </si>
  <si>
    <t>801-4</t>
  </si>
  <si>
    <t>RTS 26/ I</t>
  </si>
  <si>
    <t>Práce</t>
  </si>
  <si>
    <t>Běžná</t>
  </si>
  <si>
    <t>POL1_</t>
  </si>
  <si>
    <t>jakoukoliv maltou, z pomocného pracovního lešení o výšce podlahy do 1900 mm a pro zatížení do 1,5 kPa,</t>
  </si>
  <si>
    <t>SPI</t>
  </si>
  <si>
    <t xml:space="preserve">viz půdorys 4.PP-3.NP : </t>
  </si>
  <si>
    <t>VV</t>
  </si>
  <si>
    <t>2,000*7*1</t>
  </si>
  <si>
    <t>612409991RT2</t>
  </si>
  <si>
    <t>Začištění omítek kolem oken, dveří a obkladů apod. s použitím suché maltové směsi</t>
  </si>
  <si>
    <t>m</t>
  </si>
  <si>
    <t>(1,000+2,000)*2*7*1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</si>
  <si>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</si>
  <si>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</si>
  <si>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m2</t>
  </si>
  <si>
    <t>801-1</t>
  </si>
  <si>
    <t>45,000*7*1</t>
  </si>
  <si>
    <t>95R001</t>
  </si>
  <si>
    <t>Vyčištění výtahové šachty, rozměr 2400x2700 mm, výška šachty 24450 mm</t>
  </si>
  <si>
    <t>Vlastní</t>
  </si>
  <si>
    <t>Indiv</t>
  </si>
  <si>
    <t>Včetně všech potřebných mechanismů.</t>
  </si>
  <si>
    <t>POP</t>
  </si>
  <si>
    <t xml:space="preserve">odkaz B/01 : </t>
  </si>
  <si>
    <t>1,000</t>
  </si>
  <si>
    <t>96R001</t>
  </si>
  <si>
    <t>Kompletní demontáž zařízení výtahu včetně konstrukce dveří do výtahové šachty, včetně odvozu a likvidace</t>
  </si>
  <si>
    <t xml:space="preserve">viz výkres půdorys 4.PP-3.NP - bourací práce : 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</si>
  <si>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</si>
  <si>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</si>
  <si>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</si>
  <si>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</si>
  <si>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</si>
  <si>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</si>
  <si>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</si>
  <si>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 : </t>
  </si>
  <si>
    <t>Součet: : 0,24220</t>
  </si>
  <si>
    <t>784191101R00</t>
  </si>
  <si>
    <t>Příprava povrchu Penetrace (napouštění) podkladu disperzní, jednonásobná</t>
  </si>
  <si>
    <t>800-784</t>
  </si>
  <si>
    <t>Odkaz na mn. položky pořadí 8 : 63,00000</t>
  </si>
  <si>
    <t>784195212R00</t>
  </si>
  <si>
    <t>Malby z malířských směsí otěruvzdorných,  , bělost 82 %, dvojnásobné</t>
  </si>
  <si>
    <t>(1,000+2,000)*2*1,500*7*1</t>
  </si>
  <si>
    <t>M33R001</t>
  </si>
  <si>
    <t>X/01 D+M zařízení výtahu (stávající výtahová šachta)</t>
  </si>
  <si>
    <t>ROZMĚR ŠACHTY:  2400 x 2700 mm</t>
  </si>
  <si>
    <t>PROHLUBEŇ: 1450 mm</t>
  </si>
  <si>
    <t>ŠACHTA: STÁVAJÍCÍ ŽELEZOBETONOVÁ</t>
  </si>
  <si>
    <t>ZPŮSOB KOTVENÍ: DLE DÍLENSKÉ DOKUMENTACE ZPRACOVANÉ DODAVATELEM</t>
  </si>
  <si>
    <t>POHON: ELEKTRICKÝ, TRAKČNÍ SE SAMOOBSLUHOU</t>
  </si>
  <si>
    <t>UMÍSTĚNÍ ROZVADĚČE, ZÁLOŽNÍHO ZDROJE A STROJE VÝTAHU VIZ. D.1.4.4 ELEKTROINSTALACE</t>
  </si>
  <si>
    <t>PROTIVÁHA: BETONOVÉ BLOKY V OCEL. RÁMU</t>
  </si>
  <si>
    <t>NOSNOST: min. 1000 kg</t>
  </si>
  <si>
    <t/>
  </si>
  <si>
    <t>ROZMĚR KABINY: min. 1000x1250 mm</t>
  </si>
  <si>
    <t>VÝŠKA KABINY: min. 2000mm</t>
  </si>
  <si>
    <t>SVĚTLÁ ŠÍŘKA DVEŘÍ: min. 800mm</t>
  </si>
  <si>
    <t>SVĚTLÁ VÝŠKA DVEŘÍ: 2000 mm</t>
  </si>
  <si>
    <t>VÝŠKA OVLÁDACÍCH PRVKŮ: 800mm NAD ÚROVNÍ PODLAHY</t>
  </si>
  <si>
    <t>NEREZ KAZETA S KONTRASTNÍMI OVLÁDACÍMI TLAČÍTKY S BRAILLOVÝM PÍSMEM, DIGITÁLNÍ SIGNALIZACÍ POLOHY A SMĚRU JÍZDY A NOUZOVÝM OSVĚTLENÍM</t>
  </si>
  <si>
    <t>ZVUKOVÉ UPOZORNĚNÍ (GONG) PŘI DOJEZDU DO CÍLOVÉ STANICE</t>
  </si>
  <si>
    <t>NEREZ SKLOPNÉ SEDÁTKO V DOSAHU OVLÁDACÍHO PANELU</t>
  </si>
  <si>
    <t>ZRCADLO</t>
  </si>
  <si>
    <t>NEREZ MADLO</t>
  </si>
  <si>
    <t>PODLAHA KABINY S PROTISKLUZNOU KRYTINOU</t>
  </si>
  <si>
    <t>TELEFONNÍ LINKA PRO DOROZUMÍVACÍ ZAŘÍZENÍ</t>
  </si>
  <si>
    <t>RÁM KABINY: OCEL ODOLNÁ PROTI NAMÁHÁNÍ</t>
  </si>
  <si>
    <t>VENTILACE KABINY: PŘIROZENÁ</t>
  </si>
  <si>
    <t>OSVĚTLENÍ KABINY: LED ZAPUŠTĚNÉ VE STROPĚ KABINY</t>
  </si>
  <si>
    <t>ŠACHETNÍ DVEŘE: AUTOMATICKÉ, TELESKOPICKÉ, DVOUDÍLNÉ, EW 30/DP1-C</t>
  </si>
  <si>
    <t>· VÝTAH MUSÍ MÍT TAKOVOU RYCHLOST, ABY DOBA JÍZDY MEZI NEJVZDÁLENĚJŠÍM MÍSTEM EVAKUACE, POČÍTÁNO OD UZAVŘENÍ DVEŘÍ VÝTAHU, A ÚROVNÍ, ZE KTERÉ EVAKUACE PROBÍHÁ NEPŘESÁHLA 60 s. DOBA JEDNOHO CYKLU EVAKUACE, KTERÁ ZAHRNUJE JÍZDU KLECE VÝTAHU Z VÝCHOZÍ STANICE DO MÍSTA EVAKUACE A ZPĚT, BY NEMĚLA PŘESÁHNOUT 150 s.</t>
  </si>
  <si>
    <t>· DODÁVKA EL. ENERGIE EVAKUAČNÍHO VÝTAHU MUSÍ BÝT V SOULADU S ČL. 12. 9. 1 ČSN 73 0802 ZAJIŠTĚNA ZE DVOU NA SOBĚ NEZÁVISLÝCH ZDROJŮ Z NICHŽ KAŽDÝ MUSÍ MÍT TAKOVÝ VÝKON, ABY PŘI PŘERUŠENÍ DODÁVKY Z JEDNOHO ZDROJE BYLY DODÁVKY PLNĚ ZAJIŠTĚNY PO DOBU PŘEDPOKLÁDANÉ FUNKCE ZAŘÍZENÍ ZE ZDROJE DRUHÉHO. SAMOČINNÁ DODÁVKA ELEKTRICKÉ ENERGIE POMOCÍ UPS ZABEZPEČUJE NEPŘETRŽITÉ NAPÁJENÍ PO DOBU 45 MIN.</t>
  </si>
  <si>
    <t>DODÁVKA V KOMPLETIZOVANÉM PROVEDENÍ VČ. KOTEVNÍCH PRVKŮ VÍCE VIZ TECHNICKÁ ZPRÁVA D.1.1.</t>
  </si>
  <si>
    <t>ZPRACOVÁNÍ DÍLENSKÉ DOKUMENTACE, PŘED ZADÁNÍM DO VÝROBY NUTNO OVĚŘIT ROZMĚRY VÝTAHOVÉ ŠACHTY.</t>
  </si>
  <si>
    <t xml:space="preserve">viz výpis ostatních výrobků : </t>
  </si>
  <si>
    <t>V1 : 1,000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</si>
  <si>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</si>
  <si>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</si>
  <si>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</si>
  <si>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</si>
  <si>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</si>
  <si>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</si>
  <si>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</si>
  <si>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</si>
  <si>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</si>
  <si>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</si>
  <si>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005211010R</t>
  </si>
  <si>
    <t>Předání a převzetí staveniště</t>
  </si>
  <si>
    <t>POL99_8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</si>
  <si>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</si>
  <si>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</si>
  <si>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</si>
  <si>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</si>
  <si>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Provoz pro pěší bude zajištěn provizorními lávkami. Výkopy na volných a neohrazených pozemcích budou opatřeny ochranným zábradlím tak, aby bylo zabráněno pádu cizích osob do výkopu. Zábradlí bude zřetelně označeno případně osvíceno.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</si>
  <si>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</si>
  <si>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</si>
  <si>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</si>
  <si>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</si>
  <si>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KABINOVÉ DVEŘE: AUTOMATICKÉ, TELESKOPICKÉ, DVOUDÍLNÉ,</t>
  </si>
  <si>
    <t>VÝTAH MUSÍ SPLŇOVAT POŽADAVKY PBŘS</t>
  </si>
  <si>
    <t>· VÝTAH MUSÍ BÝT SCHOPEN PROVOZU PO STANOVENOU DOBU EVAKUACE A MUSÍ BÝT NAVRŽEN PODLE ČSN EN 81-1 NEBO ČSN EN 81-2 A BÝT OPATŘENY OCHRANOU, ŘÍZENÍM A SIGNALIZACÍ PODLE TÉTO NORMY.</t>
  </si>
  <si>
    <t>· MUSÍ OBSLUHOVAT NÁSTUPIŠTĚ URČENÁ PRO EVAKUACI. MUSÍ BÝT ŘÁDNĚ OZNAČEN.</t>
  </si>
  <si>
    <t>· V PŘÍPADĚ OHROŽENÍ OBJEKTU POŽÁREM BUDE UMOŽNĚNO SJETÍ KLECE DO STANICE V 1.NP PŘIVOLÁNÍM POMOCÍ KLÍČOVÉHO SPÍNAČE.</t>
  </si>
  <si>
    <t>· VÝTAH MUSÍ BÝT VYŘAZEN Z NORMÁLNÍHO PROVOZU A BÝT PŘIPRAVEN PRO EVAKUACI POMOCÍ ZVLÁŠTNÍHO OVLÁDÁNÍ VÝTAHOVÉ KLECE.</t>
  </si>
  <si>
    <t>· ŘÍDÍCÍ SYSTÉMY VÝTAHU MUSÍ SPLŇOVAT POŽADAVKY UVEDENÉ V ČL. 4.7 ČSN 27 4014, VIZ. OBR. Č. 1 A 2.</t>
  </si>
  <si>
    <t>· VÝTAH MUSÍ SPLŇOVAT POŽADAVKY NA ODVĚTRÁNÍ STANOVENÉ ČLÁNKEM 8.10.5 A) ČSN 73 0802</t>
  </si>
  <si>
    <t>· V 1.NP VE VZDÁLENOSTI NEJVÝŠE 2 M OD VSTUPU DO VÝTAHU MUSÍ BÝT UMÍSTĚN SPECIÁLNÍ KLÍČ, KTERÝ BUDE OVLÁDAT SPÍNAČ PŘEPÍNAJÍCÍ NORMÁLNÍ ŘÍZENÍ VÝTAHU A ŘÍZENÍ UMOŽŇUJÍCÍ PŘEDNOSTNÍ ŘÍZENÍ VÝTAHU POVĚŘENOU OSOBOU PŘÍPADNĚ HZS. NÁVRAT DO NORMÁLNÍHO REŽIMU MŮŽE NASTAT POUZE NA ZÁKLADĚ DALŠÍHO VNĚJŠÍHO ZÁSAHU (POMOCÍ KLÍČE NEBO IMPULSU).</t>
  </si>
  <si>
    <t>END</t>
  </si>
  <si>
    <t xml:space="preserve">viz půdorys 3.PP-3.NP : </t>
  </si>
  <si>
    <t>2,000*6*1</t>
  </si>
  <si>
    <t>(1,000+2,000)*2*6*1</t>
  </si>
  <si>
    <t>45,000*6*1</t>
  </si>
  <si>
    <t xml:space="preserve">viz výkres půdorys 3.PP-3.NP - bourací práce : </t>
  </si>
  <si>
    <t>Součet: : 0,20760</t>
  </si>
  <si>
    <t>Odkaz na mn. položky pořadí 8 : 54,00000</t>
  </si>
  <si>
    <t>(1,000+2,000)*2*1,500*6*1</t>
  </si>
  <si>
    <t>V2 : 1,000</t>
  </si>
  <si>
    <t>1</t>
  </si>
  <si>
    <t>Demontáž stávajícího vývodu-rezervy</t>
  </si>
  <si>
    <t>hod</t>
  </si>
  <si>
    <t>HODINOVE ZUCTOVACI SAZBY</t>
  </si>
  <si>
    <t>2</t>
  </si>
  <si>
    <t>Uprava stavajiciho rozvadece</t>
  </si>
  <si>
    <t>3</t>
  </si>
  <si>
    <t>Vyhledani pripojovaciho mista</t>
  </si>
  <si>
    <t>4</t>
  </si>
  <si>
    <t>Napojeni na stavajici zarizeni</t>
  </si>
  <si>
    <t>5</t>
  </si>
  <si>
    <t>Zabezpeceni pracoviste</t>
  </si>
  <si>
    <t>6</t>
  </si>
  <si>
    <t>Spolupráce s investorem - vypínání rozvaděčů, koordinace</t>
  </si>
  <si>
    <t>hod.</t>
  </si>
  <si>
    <t>7</t>
  </si>
  <si>
    <t>RSA 6 A Řadová svorka barevná</t>
  </si>
  <si>
    <t>ks</t>
  </si>
  <si>
    <t>8</t>
  </si>
  <si>
    <t>20B-3 -20A</t>
  </si>
  <si>
    <t>JISTIČ 3-PÓLOVÝ CHARAKT."B"</t>
  </si>
  <si>
    <t>9</t>
  </si>
  <si>
    <t>H07V-K1X6OR 6  mm2 , pevně</t>
  </si>
  <si>
    <t>VODIČ JEDNOŽILOVÝ (CY)</t>
  </si>
  <si>
    <t>10</t>
  </si>
  <si>
    <t>Kabel nehořlavý typ 1-CXKH-R-J 5Cx6mm2, 60 min.</t>
  </si>
  <si>
    <t>11</t>
  </si>
  <si>
    <t>3x20A,500V,IP65</t>
  </si>
  <si>
    <t>SPÍNAČ VAČKOVÝ VE SKŘÍNI</t>
  </si>
  <si>
    <t>12</t>
  </si>
  <si>
    <t>Pg16-21</t>
  </si>
  <si>
    <t>UCPÁVKA PLASTOVÁ VČETNĚ MATICE - ZÁVIT Pg</t>
  </si>
  <si>
    <t>13</t>
  </si>
  <si>
    <t>Pg10</t>
  </si>
  <si>
    <t>14</t>
  </si>
  <si>
    <t>Vodivé propoje rozvaděče HR, pole č.1</t>
  </si>
  <si>
    <t>sada</t>
  </si>
  <si>
    <t>15</t>
  </si>
  <si>
    <t>Popisky, štítky, označení</t>
  </si>
  <si>
    <t>16</t>
  </si>
  <si>
    <t>Skutečný stav rozvaděče HR, pole č.1 vývod pro výtah - elektro</t>
  </si>
  <si>
    <t>17</t>
  </si>
  <si>
    <t>18</t>
  </si>
  <si>
    <t>Spolupráce s investorem - zpřístupnění pracoviště, koordinace</t>
  </si>
  <si>
    <t>19</t>
  </si>
  <si>
    <t>CYKY-J 3x1.5 mm2 , pevně</t>
  </si>
  <si>
    <t>KABEL SILOVÝ,IZOLACE PVC S VODIČEM PE</t>
  </si>
  <si>
    <t>20</t>
  </si>
  <si>
    <t>SYKFY 2x2x0.5 , pevně</t>
  </si>
  <si>
    <t>KABEL SDĚLOVACÍ STÍNĚNÝ</t>
  </si>
  <si>
    <t>21</t>
  </si>
  <si>
    <t>Kabel datový UTP cat 6e, připojení, ukončení</t>
  </si>
  <si>
    <t>22</t>
  </si>
  <si>
    <t>do 2,5 mm2</t>
  </si>
  <si>
    <t>Ukončení vodičů izolovaných s označením a zapojením v rozváděči nebo na přístroji</t>
  </si>
  <si>
    <t>23</t>
  </si>
  <si>
    <t>do 10 mm2</t>
  </si>
  <si>
    <t>KRABICOVÁ ROZVODKA, IP 54, VČ. SVORKOVNICE</t>
  </si>
  <si>
    <t>24</t>
  </si>
  <si>
    <t>LHD18x18 hranatá</t>
  </si>
  <si>
    <t>LIŠTA ELEKTROINSTALAČNÍ VČ. DÍLŮ A PŘÍSLUŠENSTVÍ</t>
  </si>
  <si>
    <t>25</t>
  </si>
  <si>
    <t>Hmoždiny, vruty</t>
  </si>
  <si>
    <t>26</t>
  </si>
  <si>
    <t>Vrtání děr 8mm do zdiva cihelného</t>
  </si>
  <si>
    <t>27</t>
  </si>
  <si>
    <t>1416E d 16  mm, pevně</t>
  </si>
  <si>
    <t>TRUBKA OHEBNÁ, NÍZKÁ MECHANICKÁ ODOLNOST</t>
  </si>
  <si>
    <t>28</t>
  </si>
  <si>
    <t>EI 30 Kabel. přepážka</t>
  </si>
  <si>
    <t>29</t>
  </si>
  <si>
    <t>Stena do 150mm</t>
  </si>
  <si>
    <t>VYBOURANI OTVORU VE ZDIVU</t>
  </si>
  <si>
    <t>CIHELNEM DO PRUMERU 60mm</t>
  </si>
  <si>
    <t>30</t>
  </si>
  <si>
    <t>Stena do 300mm</t>
  </si>
  <si>
    <t>31</t>
  </si>
  <si>
    <t>Sire 30 mm</t>
  </si>
  <si>
    <t>VYSEKANI RYH VE ZDIVU</t>
  </si>
  <si>
    <t>CIHELNEM - HLOUBKA 30mm</t>
  </si>
  <si>
    <t>32</t>
  </si>
  <si>
    <t>VYSEKANI RYH V PODHLEDU STROPU</t>
  </si>
  <si>
    <t>Z TVARNIC - HLOUBKA 50mm</t>
  </si>
  <si>
    <t>33</t>
  </si>
  <si>
    <t>Sire do 150 mm</t>
  </si>
  <si>
    <t>OMITKA RYH VE STROPECH MALTOU</t>
  </si>
  <si>
    <t>34</t>
  </si>
  <si>
    <t>Jakekoliv sire</t>
  </si>
  <si>
    <t>HRUBA VYPLN RYH MALTOU</t>
  </si>
  <si>
    <t>35</t>
  </si>
  <si>
    <t>Do 1.9 m</t>
  </si>
  <si>
    <t>LESENI LEHKE PRACOVNI O VYSCE</t>
  </si>
  <si>
    <t>LESENOVE PODLAHY</t>
  </si>
  <si>
    <t>36</t>
  </si>
  <si>
    <t>8110 117x117x42</t>
  </si>
  <si>
    <t>KRABICOVÁ ROZVODKA PLASTOVÁ, IP54, PRO OSAZENÍ NA MATERIÁLY HOŘLAVOSTI A-C2, PRÁZDNÁ</t>
  </si>
  <si>
    <t>37</t>
  </si>
  <si>
    <t>Svorka násobná do 2,5mm2, 3x-5x</t>
  </si>
  <si>
    <t>38</t>
  </si>
  <si>
    <t>Svítidlo LED do 15W, IP20, 3000K, kruhové, nástěnné</t>
  </si>
  <si>
    <t>39</t>
  </si>
  <si>
    <t>Do   2,5 mm2</t>
  </si>
  <si>
    <t>UKONČENÍ  VODIČŮ V ROZVADĚČÍCH, PŘÍSTROJÍCH</t>
  </si>
  <si>
    <t>40</t>
  </si>
  <si>
    <t>úklid po montážních pracech elektro</t>
  </si>
  <si>
    <t>CISTENI BUDOV prostor ZAMETANIM</t>
  </si>
  <si>
    <t>41</t>
  </si>
  <si>
    <t>Zkusebni provoz</t>
  </si>
  <si>
    <t>42</t>
  </si>
  <si>
    <t>Zauceni obsluhy</t>
  </si>
  <si>
    <t>43</t>
  </si>
  <si>
    <t>Montaz jinde nespecifikovaná</t>
  </si>
  <si>
    <t>44</t>
  </si>
  <si>
    <t>Skutečný stav PD - elektro</t>
  </si>
  <si>
    <t>45</t>
  </si>
  <si>
    <t>Spoluprace s reviz.technikem</t>
  </si>
  <si>
    <t>PROVEDENI REVIZNICH ZKOUSEK</t>
  </si>
  <si>
    <t>DLE ČSN 33 2000-6 ed.2</t>
  </si>
  <si>
    <t>46</t>
  </si>
  <si>
    <t>Revizni technik</t>
  </si>
  <si>
    <t>Podružný materiál</t>
  </si>
  <si>
    <t>kpl</t>
  </si>
  <si>
    <t>100</t>
  </si>
  <si>
    <t>PPV, GZS, provozní vlivy,…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</si>
</sst>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5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17" fillId="0" borderId="43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PK1+zQmebGuyr6QlBJBFK/Pq9gCYkyY/1mYMlBgTxLB8Zq0vc++SZuAYJe2Xrp39f3GMIzHAX7/BMMfOlIjBeg==" saltValue="AzGVbn5z0tTdHJpFIcj3i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94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 x14ac:dyDescent="0.2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SUMIF(F79:F90,A16,I79:I90)+SUMIF(F79:F90,"PSU",I79:I90)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SUMIF(F79:F90,A17,I79:I90)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SUMIF(F79:F90,A18,I79:I90)</f>
        <v>0</v>
      </c>
      <c r="J18" s="85"/>
    </row>
    <row r="19" spans="1:10" ht="23.25" customHeight="1" x14ac:dyDescent="0.2">
      <c r="A19" s="198" t="s">
        <v>104</v>
      </c>
      <c r="B19" s="38" t="s">
        <v>27</v>
      </c>
      <c r="C19" s="62"/>
      <c r="D19" s="63"/>
      <c r="E19" s="83"/>
      <c r="F19" s="84"/>
      <c r="G19" s="83"/>
      <c r="H19" s="84"/>
      <c r="I19" s="83">
        <f>SUMIF(F79:F90,A19,I79:I90)</f>
        <v>0</v>
      </c>
      <c r="J19" s="85"/>
    </row>
    <row r="20" spans="1:10" ht="23.25" customHeight="1" x14ac:dyDescent="0.2">
      <c r="A20" s="198" t="s">
        <v>105</v>
      </c>
      <c r="B20" s="38" t="s">
        <v>28</v>
      </c>
      <c r="C20" s="62"/>
      <c r="D20" s="63"/>
      <c r="E20" s="83"/>
      <c r="F20" s="84"/>
      <c r="G20" s="83"/>
      <c r="H20" s="84"/>
      <c r="I20" s="83">
        <f>SUMIF(F79:F90,A20,I79:I90)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IF(A24&gt;50, ROUNDUP(A23, 0), ROUNDDOWN(A23, 0))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IF(A29&gt;50, ROUNDUP(A27, 0), ROUNDDOWN(A27, 0))</f>
        <v>0</v>
      </c>
      <c r="H29" s="173"/>
      <c r="I29" s="173"/>
      <c r="J29" s="174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'SO 01 D.1.1a Pol'!AE100+'SO 01 D.1.1b Pol'!AE100+'SO 01 D.1.4.4a Pol'!AE102+'SO 01 D.1.4.4b Pol'!AE101</f>
        <v>0</v>
      </c>
      <c r="G39" s="149">
        <f>'SO 01 D.1.1a Pol'!AF100+'SO 01 D.1.1b Pol'!AF100+'SO 01 D.1.4.4a Pol'!AF102+'SO 01 D.1.4.4b Pol'!AF101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6">
        <v>2</v>
      </c>
      <c r="B40" s="152"/>
      <c r="C40" s="153" t="s">
        <v>52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customHeight="1" x14ac:dyDescent="0.2">
      <c r="A41" s="136">
        <v>2</v>
      </c>
      <c r="B41" s="152" t="s">
        <v>53</v>
      </c>
      <c r="C41" s="153" t="s">
        <v>54</v>
      </c>
      <c r="D41" s="153"/>
      <c r="E41" s="153"/>
      <c r="F41" s="154">
        <f>'SO 01 D.1.1a Pol'!AE100+'SO 01 D.1.1b Pol'!AE100+'SO 01 D.1.4.4a Pol'!AE102+'SO 01 D.1.4.4b Pol'!AE101</f>
        <v>0</v>
      </c>
      <c r="G41" s="155">
        <f>'SO 01 D.1.1a Pol'!AF100+'SO 01 D.1.1b Pol'!AF100+'SO 01 D.1.4.4a Pol'!AF102+'SO 01 D.1.4.4b Pol'!AF101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customHeight="1" x14ac:dyDescent="0.2">
      <c r="A42" s="136">
        <v>3</v>
      </c>
      <c r="B42" s="157" t="s">
        <v>55</v>
      </c>
      <c r="C42" s="147" t="s">
        <v>56</v>
      </c>
      <c r="D42" s="147"/>
      <c r="E42" s="147"/>
      <c r="F42" s="158">
        <f>'SO 01 D.1.1a Pol'!AE100</f>
        <v>0</v>
      </c>
      <c r="G42" s="150">
        <f>'SO 01 D.1.1a Pol'!AF100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customHeight="1" x14ac:dyDescent="0.2">
      <c r="A43" s="136">
        <v>3</v>
      </c>
      <c r="B43" s="157" t="s">
        <v>57</v>
      </c>
      <c r="C43" s="147" t="s">
        <v>58</v>
      </c>
      <c r="D43" s="147"/>
      <c r="E43" s="147"/>
      <c r="F43" s="158">
        <f>'SO 01 D.1.1b Pol'!AE100</f>
        <v>0</v>
      </c>
      <c r="G43" s="150">
        <f>'SO 01 D.1.1b Pol'!AF100</f>
        <v>0</v>
      </c>
      <c r="H43" s="150">
        <f>(F43*SazbaDPH1/100)+(G43*SazbaDPH2/100)</f>
        <v>0</v>
      </c>
      <c r="I43" s="150">
        <f>F43+G43+H43</f>
        <v>0</v>
      </c>
      <c r="J43" s="151" t="str">
        <f>IF(_xlfn.SINGLE(CenaCelkemVypocet)=0,"",I43/_xlfn.SINGLE(CenaCelkemVypocet)*100)</f>
        <v/>
      </c>
    </row>
    <row r="44" spans="1:10" ht="25.5" customHeight="1" x14ac:dyDescent="0.2">
      <c r="A44" s="136">
        <v>3</v>
      </c>
      <c r="B44" s="157" t="s">
        <v>59</v>
      </c>
      <c r="C44" s="147" t="s">
        <v>60</v>
      </c>
      <c r="D44" s="147"/>
      <c r="E44" s="147"/>
      <c r="F44" s="158">
        <f>'SO 01 D.1.4.4a Pol'!AE102</f>
        <v>0</v>
      </c>
      <c r="G44" s="150">
        <f>'SO 01 D.1.4.4a Pol'!AF102</f>
        <v>0</v>
      </c>
      <c r="H44" s="150">
        <f>(F44*SazbaDPH1/100)+(G44*SazbaDPH2/100)</f>
        <v>0</v>
      </c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6">
        <v>3</v>
      </c>
      <c r="B45" s="157" t="s">
        <v>61</v>
      </c>
      <c r="C45" s="147" t="s">
        <v>62</v>
      </c>
      <c r="D45" s="147"/>
      <c r="E45" s="147"/>
      <c r="F45" s="158">
        <f>'SO 01 D.1.4.4b Pol'!AE101</f>
        <v>0</v>
      </c>
      <c r="G45" s="150">
        <f>'SO 01 D.1.4.4b Pol'!AF101</f>
        <v>0</v>
      </c>
      <c r="H45" s="150">
        <f>(F45*SazbaDPH1/100)+(G45*SazbaDPH2/100)</f>
        <v>0</v>
      </c>
      <c r="I45" s="150">
        <f>F45+G45+H45</f>
        <v>0</v>
      </c>
      <c r="J45" s="151" t="str">
        <f>IF(_xlfn.SINGLE(CenaCelkemVypocet)=0,"",I45/_xlfn.SINGLE(CenaCelkemVypocet)*100)</f>
        <v/>
      </c>
    </row>
    <row r="46" spans="1:10" ht="25.5" customHeight="1" x14ac:dyDescent="0.2">
      <c r="A46" s="136"/>
      <c r="B46" s="159" t="s">
        <v>63</v>
      </c>
      <c r="C46" s="160"/>
      <c r="D46" s="160"/>
      <c r="E46" s="161"/>
      <c r="F46" s="162">
        <f>SUMIF(A39:A45,"=1",F39:F45)</f>
        <v>0</v>
      </c>
      <c r="G46" s="163">
        <f>SUMIF(A39:A45,"=1",G39:G45)</f>
        <v>0</v>
      </c>
      <c r="H46" s="163">
        <f>SUMIF(A39:A45,"=1",H39:H45)</f>
        <v>0</v>
      </c>
      <c r="I46" s="163">
        <f>SUMIF(A39:A45,"=1",I39:I45)</f>
        <v>0</v>
      </c>
      <c r="J46" s="164">
        <f>SUMIF(A39:A45,"=1",J39:J45)</f>
        <v>0</v>
      </c>
    </row>
    <row r="48" spans="1:10" x14ac:dyDescent="0.2">
      <c r="A48" t="s">
        <v>65</v>
      </c>
      <c r="B48" t="s">
        <v>66</v>
      </c>
    </row>
    <row r="49" spans="1:52" x14ac:dyDescent="0.2">
      <c r="A49" t="s">
        <v>67</v>
      </c>
      <c r="B49" t="s">
        <v>68</v>
      </c>
    </row>
    <row r="50" spans="1:52" x14ac:dyDescent="0.2">
      <c r="A50" t="s">
        <v>69</v>
      </c>
      <c r="B50" t="s">
        <v>70</v>
      </c>
    </row>
    <row r="51" spans="1:52" x14ac:dyDescent="0.2">
      <c r="B51" s="176" t="s">
        <v>71</v>
      </c>
      <c r="C51" s="176"/>
      <c r="D51" s="176"/>
      <c r="E51" s="176"/>
      <c r="F51" s="176"/>
      <c r="G51" s="176"/>
      <c r="H51" s="176"/>
      <c r="I51" s="176"/>
      <c r="J51" s="176"/>
      <c r="AZ51" s="175" t="str">
        <f>B51</f>
        <v>Položky nenavázané na cenovou soustavu (D+M) budou oceněny kompletně včetně přesunu hmot.</v>
      </c>
    </row>
    <row r="52" spans="1:52" x14ac:dyDescent="0.2">
      <c r="B52" s="176" t="s">
        <v>72</v>
      </c>
      <c r="C52" s="176"/>
      <c r="D52" s="176"/>
      <c r="E52" s="176"/>
      <c r="F52" s="176"/>
      <c r="G52" s="176"/>
      <c r="H52" s="176"/>
      <c r="I52" s="176"/>
      <c r="J52" s="176"/>
      <c r="AZ52" s="175" t="str">
        <f>B52</f>
        <v>Položky montáže nenavázané na cenovou soustavu budou oceněny kompletně včetně přesunu hmot.</v>
      </c>
    </row>
    <row r="53" spans="1:52" x14ac:dyDescent="0.2">
      <c r="B53" s="176" t="s">
        <v>73</v>
      </c>
      <c r="C53" s="176"/>
      <c r="D53" s="176"/>
      <c r="E53" s="176"/>
      <c r="F53" s="176"/>
      <c r="G53" s="176"/>
      <c r="H53" s="176"/>
      <c r="I53" s="176"/>
      <c r="J53" s="176"/>
      <c r="AZ53" s="175" t="str">
        <f>B53</f>
        <v>Dodávka materiálů (výrobků) nenavázaných na cenovou soustavu bude oceněna včetně přesunu hmot.</v>
      </c>
    </row>
    <row r="54" spans="1:52" x14ac:dyDescent="0.2">
      <c r="B54" s="176" t="s">
        <v>74</v>
      </c>
      <c r="C54" s="176"/>
      <c r="D54" s="176"/>
      <c r="E54" s="176"/>
      <c r="F54" s="176"/>
      <c r="G54" s="176"/>
      <c r="H54" s="176"/>
      <c r="I54" s="176"/>
      <c r="J54" s="176"/>
      <c r="AZ54" s="175" t="str">
        <f>B54</f>
        <v>Poznámka:</v>
      </c>
    </row>
    <row r="55" spans="1:52" x14ac:dyDescent="0.2">
      <c r="B55" s="176" t="s">
        <v>75</v>
      </c>
      <c r="C55" s="176"/>
      <c r="D55" s="176"/>
      <c r="E55" s="176"/>
      <c r="F55" s="176"/>
      <c r="G55" s="176"/>
      <c r="H55" s="176"/>
      <c r="I55" s="176"/>
      <c r="J55" s="176"/>
      <c r="AZ55" s="175" t="str">
        <f>B55</f>
        <v>PD znamená projektová dokumentace</v>
      </c>
    </row>
    <row r="56" spans="1:52" x14ac:dyDescent="0.2">
      <c r="B56" s="176" t="s">
        <v>76</v>
      </c>
      <c r="C56" s="176"/>
      <c r="D56" s="176"/>
      <c r="E56" s="176"/>
      <c r="F56" s="176"/>
      <c r="G56" s="176"/>
      <c r="H56" s="176"/>
      <c r="I56" s="176"/>
      <c r="J56" s="176"/>
      <c r="AZ56" s="175" t="str">
        <f>B56</f>
        <v>D+M znamená dodávka a montáž</v>
      </c>
    </row>
    <row r="57" spans="1:52" x14ac:dyDescent="0.2">
      <c r="B57" s="176" t="s">
        <v>77</v>
      </c>
      <c r="C57" s="176"/>
      <c r="D57" s="176"/>
      <c r="E57" s="176"/>
      <c r="F57" s="176"/>
      <c r="G57" s="176"/>
      <c r="H57" s="176"/>
      <c r="I57" s="176"/>
      <c r="J57" s="176"/>
      <c r="AZ57" s="175" t="str">
        <f>B57</f>
        <v>D+M+Dem znamená dodávka a montáž a demontáž</v>
      </c>
    </row>
    <row r="58" spans="1:52" ht="25.5" x14ac:dyDescent="0.2">
      <c r="B58" s="176" t="s">
        <v>78</v>
      </c>
      <c r="C58" s="176"/>
      <c r="D58" s="176"/>
      <c r="E58" s="176"/>
      <c r="F58" s="176"/>
      <c r="G58" s="176"/>
      <c r="H58" s="176"/>
      <c r="I58" s="176"/>
      <c r="J58" s="176"/>
      <c r="AZ58" s="175" t="str">
        <f>B58</f>
        <v>Jsou-li v soupisu prací uvedeny odkazy na obchodní firmy, názvy nebo specifická označení výrobků apod., jsou</v>
      </c>
    </row>
    <row r="59" spans="1:52" ht="25.5" x14ac:dyDescent="0.2">
      <c r="B59" s="176" t="s">
        <v>79</v>
      </c>
      <c r="C59" s="176"/>
      <c r="D59" s="176"/>
      <c r="E59" s="176"/>
      <c r="F59" s="176"/>
      <c r="G59" s="176"/>
      <c r="H59" s="176"/>
      <c r="I59" s="176"/>
      <c r="J59" s="176"/>
      <c r="AZ59" s="175" t="str">
        <f>B59</f>
        <v>takové odkazy pouze informativní a zhotoviteli umožňují v souladu se zákonem č. 134/2016 Sb. a příslušných paragrafů</v>
      </c>
    </row>
    <row r="60" spans="1:52" x14ac:dyDescent="0.2">
      <c r="B60" s="176" t="s">
        <v>80</v>
      </c>
      <c r="C60" s="176"/>
      <c r="D60" s="176"/>
      <c r="E60" s="176"/>
      <c r="F60" s="176"/>
      <c r="G60" s="176"/>
      <c r="H60" s="176"/>
      <c r="I60" s="176"/>
      <c r="J60" s="176"/>
      <c r="AZ60" s="175" t="str">
        <f>B60</f>
        <v>použít i jiných kvalitativně a technicky obdobných, případně kvalitnějších řešení.</v>
      </c>
    </row>
    <row r="61" spans="1:52" x14ac:dyDescent="0.2">
      <c r="A61" t="s">
        <v>69</v>
      </c>
      <c r="B61" t="s">
        <v>81</v>
      </c>
    </row>
    <row r="62" spans="1:52" x14ac:dyDescent="0.2">
      <c r="B62" s="176" t="s">
        <v>71</v>
      </c>
      <c r="C62" s="176"/>
      <c r="D62" s="176"/>
      <c r="E62" s="176"/>
      <c r="F62" s="176"/>
      <c r="G62" s="176"/>
      <c r="H62" s="176"/>
      <c r="I62" s="176"/>
      <c r="J62" s="176"/>
      <c r="AZ62" s="175" t="str">
        <f>B62</f>
        <v>Položky nenavázané na cenovou soustavu (D+M) budou oceněny kompletně včetně přesunu hmot.</v>
      </c>
    </row>
    <row r="63" spans="1:52" x14ac:dyDescent="0.2">
      <c r="B63" s="176" t="s">
        <v>72</v>
      </c>
      <c r="C63" s="176"/>
      <c r="D63" s="176"/>
      <c r="E63" s="176"/>
      <c r="F63" s="176"/>
      <c r="G63" s="176"/>
      <c r="H63" s="176"/>
      <c r="I63" s="176"/>
      <c r="J63" s="176"/>
      <c r="AZ63" s="175" t="str">
        <f>B63</f>
        <v>Položky montáže nenavázané na cenovou soustavu budou oceněny kompletně včetně přesunu hmot.</v>
      </c>
    </row>
    <row r="64" spans="1:52" x14ac:dyDescent="0.2">
      <c r="B64" s="176" t="s">
        <v>73</v>
      </c>
      <c r="C64" s="176"/>
      <c r="D64" s="176"/>
      <c r="E64" s="176"/>
      <c r="F64" s="176"/>
      <c r="G64" s="176"/>
      <c r="H64" s="176"/>
      <c r="I64" s="176"/>
      <c r="J64" s="176"/>
      <c r="AZ64" s="175" t="str">
        <f>B64</f>
        <v>Dodávka materiálů (výrobků) nenavázaných na cenovou soustavu bude oceněna včetně přesunu hmot.</v>
      </c>
    </row>
    <row r="65" spans="1:52" x14ac:dyDescent="0.2">
      <c r="B65" s="176" t="s">
        <v>74</v>
      </c>
      <c r="C65" s="176"/>
      <c r="D65" s="176"/>
      <c r="E65" s="176"/>
      <c r="F65" s="176"/>
      <c r="G65" s="176"/>
      <c r="H65" s="176"/>
      <c r="I65" s="176"/>
      <c r="J65" s="176"/>
      <c r="AZ65" s="175" t="str">
        <f>B65</f>
        <v>Poznámka:</v>
      </c>
    </row>
    <row r="66" spans="1:52" x14ac:dyDescent="0.2">
      <c r="B66" s="176" t="s">
        <v>75</v>
      </c>
      <c r="C66" s="176"/>
      <c r="D66" s="176"/>
      <c r="E66" s="176"/>
      <c r="F66" s="176"/>
      <c r="G66" s="176"/>
      <c r="H66" s="176"/>
      <c r="I66" s="176"/>
      <c r="J66" s="176"/>
      <c r="AZ66" s="175" t="str">
        <f>B66</f>
        <v>PD znamená projektová dokumentace</v>
      </c>
    </row>
    <row r="67" spans="1:52" x14ac:dyDescent="0.2">
      <c r="B67" s="176" t="s">
        <v>76</v>
      </c>
      <c r="C67" s="176"/>
      <c r="D67" s="176"/>
      <c r="E67" s="176"/>
      <c r="F67" s="176"/>
      <c r="G67" s="176"/>
      <c r="H67" s="176"/>
      <c r="I67" s="176"/>
      <c r="J67" s="176"/>
      <c r="AZ67" s="175" t="str">
        <f>B67</f>
        <v>D+M znamená dodávka a montáž</v>
      </c>
    </row>
    <row r="68" spans="1:52" x14ac:dyDescent="0.2">
      <c r="B68" s="176" t="s">
        <v>77</v>
      </c>
      <c r="C68" s="176"/>
      <c r="D68" s="176"/>
      <c r="E68" s="176"/>
      <c r="F68" s="176"/>
      <c r="G68" s="176"/>
      <c r="H68" s="176"/>
      <c r="I68" s="176"/>
      <c r="J68" s="176"/>
      <c r="AZ68" s="175" t="str">
        <f>B68</f>
        <v>D+M+Dem znamená dodávka a montáž a demontáž</v>
      </c>
    </row>
    <row r="69" spans="1:52" ht="25.5" x14ac:dyDescent="0.2">
      <c r="B69" s="176" t="s">
        <v>78</v>
      </c>
      <c r="C69" s="176"/>
      <c r="D69" s="176"/>
      <c r="E69" s="176"/>
      <c r="F69" s="176"/>
      <c r="G69" s="176"/>
      <c r="H69" s="176"/>
      <c r="I69" s="176"/>
      <c r="J69" s="176"/>
      <c r="AZ69" s="175" t="str">
        <f>B69</f>
        <v>Jsou-li v soupisu prací uvedeny odkazy na obchodní firmy, názvy nebo specifická označení výrobků apod., jsou</v>
      </c>
    </row>
    <row r="70" spans="1:52" ht="25.5" x14ac:dyDescent="0.2">
      <c r="B70" s="176" t="s">
        <v>79</v>
      </c>
      <c r="C70" s="176"/>
      <c r="D70" s="176"/>
      <c r="E70" s="176"/>
      <c r="F70" s="176"/>
      <c r="G70" s="176"/>
      <c r="H70" s="176"/>
      <c r="I70" s="176"/>
      <c r="J70" s="176"/>
      <c r="AZ70" s="175" t="str">
        <f>B70</f>
        <v>takové odkazy pouze informativní a zhotoviteli umožňují v souladu se zákonem č. 134/2016 Sb. a příslušných paragrafů</v>
      </c>
    </row>
    <row r="71" spans="1:52" x14ac:dyDescent="0.2">
      <c r="B71" s="176" t="s">
        <v>80</v>
      </c>
      <c r="C71" s="176"/>
      <c r="D71" s="176"/>
      <c r="E71" s="176"/>
      <c r="F71" s="176"/>
      <c r="G71" s="176"/>
      <c r="H71" s="176"/>
      <c r="I71" s="176"/>
      <c r="J71" s="176"/>
      <c r="AZ71" s="175" t="str">
        <f>B71</f>
        <v>použít i jiných kvalitativně a technicky obdobných, případně kvalitnějších řešení.</v>
      </c>
    </row>
    <row r="72" spans="1:52" x14ac:dyDescent="0.2">
      <c r="A72" t="s">
        <v>69</v>
      </c>
      <c r="B72" t="s">
        <v>82</v>
      </c>
    </row>
    <row r="73" spans="1:52" x14ac:dyDescent="0.2">
      <c r="A73" t="s">
        <v>69</v>
      </c>
      <c r="B73" t="s">
        <v>83</v>
      </c>
    </row>
    <row r="76" spans="1:52" ht="15.75" x14ac:dyDescent="0.25">
      <c r="B76" s="177" t="s">
        <v>84</v>
      </c>
    </row>
    <row r="78" spans="1:52" ht="25.5" customHeight="1" x14ac:dyDescent="0.2">
      <c r="A78" s="179"/>
      <c r="B78" s="182" t="s">
        <v>17</v>
      </c>
      <c r="C78" s="182" t="s">
        <v>5</v>
      </c>
      <c r="D78" s="183"/>
      <c r="E78" s="183"/>
      <c r="F78" s="184" t="s">
        <v>85</v>
      </c>
      <c r="G78" s="184"/>
      <c r="H78" s="184"/>
      <c r="I78" s="184" t="s">
        <v>29</v>
      </c>
      <c r="J78" s="184" t="s">
        <v>0</v>
      </c>
    </row>
    <row r="79" spans="1:52" ht="36.75" customHeight="1" x14ac:dyDescent="0.2">
      <c r="A79" s="180"/>
      <c r="B79" s="185" t="s">
        <v>86</v>
      </c>
      <c r="C79" s="186" t="s">
        <v>87</v>
      </c>
      <c r="D79" s="187"/>
      <c r="E79" s="187"/>
      <c r="F79" s="194" t="s">
        <v>24</v>
      </c>
      <c r="G79" s="195"/>
      <c r="H79" s="195"/>
      <c r="I79" s="195">
        <f>'SO 01 D.1.1a Pol'!G8+'SO 01 D.1.1b Pol'!G8</f>
        <v>0</v>
      </c>
      <c r="J79" s="191" t="str">
        <f>IF(I91=0,"",I79/I91*100)</f>
        <v/>
      </c>
    </row>
    <row r="80" spans="1:52" ht="36.75" customHeight="1" x14ac:dyDescent="0.2">
      <c r="A80" s="180"/>
      <c r="B80" s="185" t="s">
        <v>88</v>
      </c>
      <c r="C80" s="186" t="s">
        <v>89</v>
      </c>
      <c r="D80" s="187"/>
      <c r="E80" s="187"/>
      <c r="F80" s="194" t="s">
        <v>24</v>
      </c>
      <c r="G80" s="195"/>
      <c r="H80" s="195"/>
      <c r="I80" s="195">
        <f>'SO 01 D.1.1a Pol'!G16+'SO 01 D.1.1b Pol'!G16</f>
        <v>0</v>
      </c>
      <c r="J80" s="191" t="str">
        <f>IF(I91=0,"",I80/I91*100)</f>
        <v/>
      </c>
    </row>
    <row r="81" spans="1:10" ht="36.75" customHeight="1" x14ac:dyDescent="0.2">
      <c r="A81" s="180"/>
      <c r="B81" s="185" t="s">
        <v>90</v>
      </c>
      <c r="C81" s="186" t="s">
        <v>91</v>
      </c>
      <c r="D81" s="187"/>
      <c r="E81" s="187"/>
      <c r="F81" s="194" t="s">
        <v>24</v>
      </c>
      <c r="G81" s="195"/>
      <c r="H81" s="195"/>
      <c r="I81" s="195">
        <f>'SO 01 D.1.1a Pol'!G25+'SO 01 D.1.1b Pol'!G25</f>
        <v>0</v>
      </c>
      <c r="J81" s="191" t="str">
        <f>IF(I91=0,"",I81/I91*100)</f>
        <v/>
      </c>
    </row>
    <row r="82" spans="1:10" ht="36.75" customHeight="1" x14ac:dyDescent="0.2">
      <c r="A82" s="180"/>
      <c r="B82" s="185" t="s">
        <v>92</v>
      </c>
      <c r="C82" s="186" t="s">
        <v>93</v>
      </c>
      <c r="D82" s="187"/>
      <c r="E82" s="187"/>
      <c r="F82" s="194" t="s">
        <v>24</v>
      </c>
      <c r="G82" s="195"/>
      <c r="H82" s="195"/>
      <c r="I82" s="195">
        <f>'SO 01 D.1.1a Pol'!G30+'SO 01 D.1.1b Pol'!G30</f>
        <v>0</v>
      </c>
      <c r="J82" s="191" t="str">
        <f>IF(I91=0,"",I82/I91*100)</f>
        <v/>
      </c>
    </row>
    <row r="83" spans="1:10" ht="36.75" customHeight="1" x14ac:dyDescent="0.2">
      <c r="A83" s="180"/>
      <c r="B83" s="185" t="s">
        <v>94</v>
      </c>
      <c r="C83" s="186" t="s">
        <v>95</v>
      </c>
      <c r="D83" s="187"/>
      <c r="E83" s="187"/>
      <c r="F83" s="194" t="s">
        <v>25</v>
      </c>
      <c r="G83" s="195"/>
      <c r="H83" s="195"/>
      <c r="I83" s="195">
        <f>'SO 01 D.1.1a Pol'!G36+'SO 01 D.1.1b Pol'!G36</f>
        <v>0</v>
      </c>
      <c r="J83" s="191" t="str">
        <f>IF(I91=0,"",I83/I91*100)</f>
        <v/>
      </c>
    </row>
    <row r="84" spans="1:10" ht="36.75" customHeight="1" x14ac:dyDescent="0.2">
      <c r="A84" s="180"/>
      <c r="B84" s="185" t="s">
        <v>96</v>
      </c>
      <c r="C84" s="186" t="s">
        <v>97</v>
      </c>
      <c r="D84" s="187"/>
      <c r="E84" s="187"/>
      <c r="F84" s="194" t="s">
        <v>26</v>
      </c>
      <c r="G84" s="195"/>
      <c r="H84" s="195"/>
      <c r="I84" s="195">
        <f>'SO 01 D.1.4.4a Pol'!G8</f>
        <v>0</v>
      </c>
      <c r="J84" s="191" t="str">
        <f>IF(I91=0,"",I84/I91*100)</f>
        <v/>
      </c>
    </row>
    <row r="85" spans="1:10" ht="36.75" customHeight="1" x14ac:dyDescent="0.2">
      <c r="A85" s="180"/>
      <c r="B85" s="185" t="s">
        <v>96</v>
      </c>
      <c r="C85" s="186" t="s">
        <v>98</v>
      </c>
      <c r="D85" s="187"/>
      <c r="E85" s="187"/>
      <c r="F85" s="194" t="s">
        <v>26</v>
      </c>
      <c r="G85" s="195"/>
      <c r="H85" s="195"/>
      <c r="I85" s="195">
        <f>'SO 01 D.1.4.4b Pol'!G8</f>
        <v>0</v>
      </c>
      <c r="J85" s="191" t="str">
        <f>IF(I91=0,"",I85/I91*100)</f>
        <v/>
      </c>
    </row>
    <row r="86" spans="1:10" ht="36.75" customHeight="1" x14ac:dyDescent="0.2">
      <c r="A86" s="180"/>
      <c r="B86" s="185" t="s">
        <v>99</v>
      </c>
      <c r="C86" s="186" t="s">
        <v>100</v>
      </c>
      <c r="D86" s="187"/>
      <c r="E86" s="187"/>
      <c r="F86" s="194" t="s">
        <v>26</v>
      </c>
      <c r="G86" s="195"/>
      <c r="H86" s="195"/>
      <c r="I86" s="195">
        <f>'SO 01 D.1.4.4a Pol'!G37</f>
        <v>0</v>
      </c>
      <c r="J86" s="191" t="str">
        <f>IF(I91=0,"",I86/I91*100)</f>
        <v/>
      </c>
    </row>
    <row r="87" spans="1:10" ht="36.75" customHeight="1" x14ac:dyDescent="0.2">
      <c r="A87" s="180"/>
      <c r="B87" s="185" t="s">
        <v>99</v>
      </c>
      <c r="C87" s="186" t="s">
        <v>101</v>
      </c>
      <c r="D87" s="187"/>
      <c r="E87" s="187"/>
      <c r="F87" s="194" t="s">
        <v>26</v>
      </c>
      <c r="G87" s="195"/>
      <c r="H87" s="195"/>
      <c r="I87" s="195">
        <f>'SO 01 D.1.4.4b Pol'!G37</f>
        <v>0</v>
      </c>
      <c r="J87" s="191" t="str">
        <f>IF(I91=0,"",I87/I91*100)</f>
        <v/>
      </c>
    </row>
    <row r="88" spans="1:10" ht="36.75" customHeight="1" x14ac:dyDescent="0.2">
      <c r="A88" s="180"/>
      <c r="B88" s="185" t="s">
        <v>102</v>
      </c>
      <c r="C88" s="186" t="s">
        <v>103</v>
      </c>
      <c r="D88" s="187"/>
      <c r="E88" s="187"/>
      <c r="F88" s="194" t="s">
        <v>26</v>
      </c>
      <c r="G88" s="195"/>
      <c r="H88" s="195"/>
      <c r="I88" s="195">
        <f>'SO 01 D.1.1a Pol'!G42+'SO 01 D.1.1b Pol'!G42</f>
        <v>0</v>
      </c>
      <c r="J88" s="191" t="str">
        <f>IF(I91=0,"",I88/I91*100)</f>
        <v/>
      </c>
    </row>
    <row r="89" spans="1:10" ht="36.75" customHeight="1" x14ac:dyDescent="0.2">
      <c r="A89" s="180"/>
      <c r="B89" s="185" t="s">
        <v>104</v>
      </c>
      <c r="C89" s="186" t="s">
        <v>27</v>
      </c>
      <c r="D89" s="187"/>
      <c r="E89" s="187"/>
      <c r="F89" s="194" t="s">
        <v>104</v>
      </c>
      <c r="G89" s="195"/>
      <c r="H89" s="195"/>
      <c r="I89" s="195">
        <f>'SO 01 D.1.1a Pol'!G86+'SO 01 D.1.1b Pol'!G86</f>
        <v>0</v>
      </c>
      <c r="J89" s="191" t="str">
        <f>IF(I91=0,"",I89/I91*100)</f>
        <v/>
      </c>
    </row>
    <row r="90" spans="1:10" ht="36.75" customHeight="1" x14ac:dyDescent="0.2">
      <c r="A90" s="180"/>
      <c r="B90" s="185" t="s">
        <v>105</v>
      </c>
      <c r="C90" s="186" t="s">
        <v>28</v>
      </c>
      <c r="D90" s="187"/>
      <c r="E90" s="187"/>
      <c r="F90" s="194" t="s">
        <v>105</v>
      </c>
      <c r="G90" s="195"/>
      <c r="H90" s="195"/>
      <c r="I90" s="195">
        <f>'SO 01 D.1.1a Pol'!G91+'SO 01 D.1.1b Pol'!G91</f>
        <v>0</v>
      </c>
      <c r="J90" s="191" t="str">
        <f>IF(I91=0,"",I90/I91*100)</f>
        <v/>
      </c>
    </row>
    <row r="91" spans="1:10" ht="25.5" customHeight="1" x14ac:dyDescent="0.2">
      <c r="A91" s="181"/>
      <c r="B91" s="188" t="s">
        <v>1</v>
      </c>
      <c r="C91" s="189"/>
      <c r="D91" s="190"/>
      <c r="E91" s="190"/>
      <c r="F91" s="196"/>
      <c r="G91" s="197"/>
      <c r="H91" s="197"/>
      <c r="I91" s="197">
        <f>SUM(I79:I90)</f>
        <v>0</v>
      </c>
      <c r="J91" s="192">
        <f>SUM(J79:J90)</f>
        <v>0</v>
      </c>
    </row>
    <row r="92" spans="1:10" x14ac:dyDescent="0.2">
      <c r="F92" s="135"/>
      <c r="G92" s="135"/>
      <c r="H92" s="135"/>
      <c r="I92" s="135"/>
      <c r="J92" s="193"/>
    </row>
    <row r="93" spans="1:10" x14ac:dyDescent="0.2">
      <c r="F93" s="135"/>
      <c r="G93" s="135"/>
      <c r="H93" s="135"/>
      <c r="I93" s="135"/>
      <c r="J93" s="193"/>
    </row>
    <row r="94" spans="1:10" x14ac:dyDescent="0.2">
      <c r="F94" s="135"/>
      <c r="G94" s="135"/>
      <c r="H94" s="135"/>
      <c r="I94" s="135"/>
      <c r="J94" s="193"/>
    </row>
  </sheetData>
  <sheetProtection algorithmName="SHA-512" hashValue="eqTn+1gGK22mt7keTz2vMTlvLHq+s2gyFf4o25ykvlaIUExUIaJzfaW4/iPEvDrJcTx/A9LLkkT8icTZige3XQ==" saltValue="FjrHvq9tApXEYC8YJGz/7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1"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B69:J69"/>
    <mergeCell ref="B70:J70"/>
    <mergeCell ref="B71:J71"/>
    <mergeCell ref="C79:E79"/>
    <mergeCell ref="C80:E80"/>
    <mergeCell ref="B64:J64"/>
    <mergeCell ref="B65:J65"/>
    <mergeCell ref="B66:J66"/>
    <mergeCell ref="B67:J67"/>
    <mergeCell ref="B68:J68"/>
    <mergeCell ref="B58:J58"/>
    <mergeCell ref="B59:J59"/>
    <mergeCell ref="B60:J60"/>
    <mergeCell ref="B62:J62"/>
    <mergeCell ref="B63:J63"/>
    <mergeCell ref="B53:J53"/>
    <mergeCell ref="B54:J54"/>
    <mergeCell ref="B55:J55"/>
    <mergeCell ref="B56:J56"/>
    <mergeCell ref="B57:J57"/>
    <mergeCell ref="C44:E44"/>
    <mergeCell ref="C45:E45"/>
    <mergeCell ref="B46:E46"/>
    <mergeCell ref="B51:J51"/>
    <mergeCell ref="B52:J52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7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9QRRE0Mpzvcr7CU0cdoXTY1wKEX0ZeUm0/xPo5j/X/CxeQX7R9gGr9/J8G+QgHDXW7/xr0LyueL5Z6Cz+NuLDw==" saltValue="f++d0FtmArwi2wzB4uLP/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2634-29D2-4F51-92F6-FA2D8AF1E22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106</v>
      </c>
      <c r="B1" s="199"/>
      <c r="C1" s="199"/>
      <c r="D1" s="199"/>
      <c r="E1" s="199"/>
      <c r="F1" s="199"/>
      <c r="G1" s="199"/>
      <c r="AG1" t="s">
        <v>107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108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108</v>
      </c>
      <c r="AG3" t="s">
        <v>109</v>
      </c>
    </row>
    <row r="4" spans="1:60" ht="24.95" customHeight="1" x14ac:dyDescent="0.2">
      <c r="A4" s="204" t="s">
        <v>9</v>
      </c>
      <c r="B4" s="205" t="s">
        <v>55</v>
      </c>
      <c r="C4" s="206" t="s">
        <v>56</v>
      </c>
      <c r="D4" s="207"/>
      <c r="E4" s="207"/>
      <c r="F4" s="207"/>
      <c r="G4" s="208"/>
      <c r="AG4" t="s">
        <v>110</v>
      </c>
    </row>
    <row r="5" spans="1:60" x14ac:dyDescent="0.2">
      <c r="D5" s="10"/>
    </row>
    <row r="6" spans="1:60" ht="38.25" x14ac:dyDescent="0.2">
      <c r="A6" s="210" t="s">
        <v>111</v>
      </c>
      <c r="B6" s="212" t="s">
        <v>112</v>
      </c>
      <c r="C6" s="212" t="s">
        <v>113</v>
      </c>
      <c r="D6" s="211" t="s">
        <v>114</v>
      </c>
      <c r="E6" s="210" t="s">
        <v>115</v>
      </c>
      <c r="F6" s="209" t="s">
        <v>116</v>
      </c>
      <c r="G6" s="210" t="s">
        <v>29</v>
      </c>
      <c r="H6" s="213" t="s">
        <v>30</v>
      </c>
      <c r="I6" s="213" t="s">
        <v>117</v>
      </c>
      <c r="J6" s="213" t="s">
        <v>31</v>
      </c>
      <c r="K6" s="213" t="s">
        <v>118</v>
      </c>
      <c r="L6" s="213" t="s">
        <v>119</v>
      </c>
      <c r="M6" s="213" t="s">
        <v>120</v>
      </c>
      <c r="N6" s="213" t="s">
        <v>121</v>
      </c>
      <c r="O6" s="213" t="s">
        <v>122</v>
      </c>
      <c r="P6" s="213" t="s">
        <v>123</v>
      </c>
      <c r="Q6" s="213" t="s">
        <v>124</v>
      </c>
      <c r="R6" s="213" t="s">
        <v>125</v>
      </c>
      <c r="S6" s="213" t="s">
        <v>126</v>
      </c>
      <c r="T6" s="213" t="s">
        <v>127</v>
      </c>
      <c r="U6" s="213" t="s">
        <v>128</v>
      </c>
      <c r="V6" s="213" t="s">
        <v>129</v>
      </c>
      <c r="W6" s="213" t="s">
        <v>130</v>
      </c>
      <c r="X6" s="213" t="s">
        <v>131</v>
      </c>
      <c r="Y6" s="213" t="s">
        <v>132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133</v>
      </c>
      <c r="B8" s="232" t="s">
        <v>86</v>
      </c>
      <c r="C8" s="249" t="s">
        <v>87</v>
      </c>
      <c r="D8" s="233"/>
      <c r="E8" s="234"/>
      <c r="F8" s="235"/>
      <c r="G8" s="235">
        <f>SUMIF(AG9:AG15,"&lt;&gt;NOR",G9:G15)</f>
        <v>0</v>
      </c>
      <c r="H8" s="235"/>
      <c r="I8" s="235">
        <f>SUM(I9:I15)</f>
        <v>0</v>
      </c>
      <c r="J8" s="235"/>
      <c r="K8" s="235">
        <f>SUM(K9:K15)</f>
        <v>0</v>
      </c>
      <c r="L8" s="235"/>
      <c r="M8" s="235">
        <f>SUM(M9:M15)</f>
        <v>0</v>
      </c>
      <c r="N8" s="234"/>
      <c r="O8" s="234">
        <f>SUM(O9:O15)</f>
        <v>0.22999999999999998</v>
      </c>
      <c r="P8" s="234"/>
      <c r="Q8" s="234">
        <f>SUM(Q9:Q15)</f>
        <v>0</v>
      </c>
      <c r="R8" s="235"/>
      <c r="S8" s="235"/>
      <c r="T8" s="236"/>
      <c r="U8" s="230"/>
      <c r="V8" s="230">
        <f>SUM(V9:V15)</f>
        <v>12.7</v>
      </c>
      <c r="W8" s="230"/>
      <c r="X8" s="230"/>
      <c r="Y8" s="230"/>
      <c r="AG8" t="s">
        <v>134</v>
      </c>
    </row>
    <row r="9" spans="1:60" outlineLevel="1" x14ac:dyDescent="0.2">
      <c r="A9" s="238">
        <v>1</v>
      </c>
      <c r="B9" s="239" t="s">
        <v>135</v>
      </c>
      <c r="C9" s="250" t="s">
        <v>136</v>
      </c>
      <c r="D9" s="240" t="s">
        <v>137</v>
      </c>
      <c r="E9" s="241">
        <v>14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8.8699999999999994E-3</v>
      </c>
      <c r="O9" s="241">
        <f>ROUND(E9*N9,2)</f>
        <v>0.12</v>
      </c>
      <c r="P9" s="241">
        <v>0</v>
      </c>
      <c r="Q9" s="241">
        <f>ROUND(E9*P9,2)</f>
        <v>0</v>
      </c>
      <c r="R9" s="243" t="s">
        <v>138</v>
      </c>
      <c r="S9" s="243" t="s">
        <v>139</v>
      </c>
      <c r="T9" s="244" t="s">
        <v>139</v>
      </c>
      <c r="U9" s="224">
        <v>0.35974</v>
      </c>
      <c r="V9" s="224">
        <f>ROUND(E9*U9,2)</f>
        <v>5.04</v>
      </c>
      <c r="W9" s="224"/>
      <c r="X9" s="224" t="s">
        <v>140</v>
      </c>
      <c r="Y9" s="224" t="s">
        <v>141</v>
      </c>
      <c r="Z9" s="214"/>
      <c r="AA9" s="214"/>
      <c r="AB9" s="214"/>
      <c r="AC9" s="214"/>
      <c r="AD9" s="214"/>
      <c r="AE9" s="214"/>
      <c r="AF9" s="214"/>
      <c r="AG9" s="214" t="s">
        <v>142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1" t="s">
        <v>143</v>
      </c>
      <c r="D10" s="246"/>
      <c r="E10" s="246"/>
      <c r="F10" s="246"/>
      <c r="G10" s="246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144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5" t="str">
        <f>C10</f>
        <v>jakoukoliv maltou, z pomocného pracovního lešení o výšce podlahy do 1900 mm a pro zatížení do 1,5 kPa,</v>
      </c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2" t="s">
        <v>145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146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2" t="s">
        <v>147</v>
      </c>
      <c r="D12" s="225"/>
      <c r="E12" s="226">
        <v>14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146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2</v>
      </c>
      <c r="B13" s="239" t="s">
        <v>148</v>
      </c>
      <c r="C13" s="250" t="s">
        <v>149</v>
      </c>
      <c r="D13" s="240" t="s">
        <v>150</v>
      </c>
      <c r="E13" s="241">
        <v>42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2.5100000000000001E-3</v>
      </c>
      <c r="O13" s="241">
        <f>ROUND(E13*N13,2)</f>
        <v>0.11</v>
      </c>
      <c r="P13" s="241">
        <v>0</v>
      </c>
      <c r="Q13" s="241">
        <f>ROUND(E13*P13,2)</f>
        <v>0</v>
      </c>
      <c r="R13" s="243" t="s">
        <v>138</v>
      </c>
      <c r="S13" s="243" t="s">
        <v>139</v>
      </c>
      <c r="T13" s="244" t="s">
        <v>139</v>
      </c>
      <c r="U13" s="224">
        <v>0.18232999999999999</v>
      </c>
      <c r="V13" s="224">
        <f>ROUND(E13*U13,2)</f>
        <v>7.66</v>
      </c>
      <c r="W13" s="224"/>
      <c r="X13" s="224" t="s">
        <v>140</v>
      </c>
      <c r="Y13" s="224" t="s">
        <v>141</v>
      </c>
      <c r="Z13" s="214"/>
      <c r="AA13" s="214"/>
      <c r="AB13" s="214"/>
      <c r="AC13" s="214"/>
      <c r="AD13" s="214"/>
      <c r="AE13" s="214"/>
      <c r="AF13" s="214"/>
      <c r="AG13" s="214" t="s">
        <v>142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2" t="s">
        <v>145</v>
      </c>
      <c r="D14" s="225"/>
      <c r="E14" s="226"/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146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1"/>
      <c r="B15" s="222"/>
      <c r="C15" s="252" t="s">
        <v>151</v>
      </c>
      <c r="D15" s="225"/>
      <c r="E15" s="226">
        <v>42</v>
      </c>
      <c r="F15" s="224"/>
      <c r="G15" s="224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146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x14ac:dyDescent="0.2">
      <c r="A16" s="231" t="s">
        <v>133</v>
      </c>
      <c r="B16" s="232" t="s">
        <v>88</v>
      </c>
      <c r="C16" s="249" t="s">
        <v>89</v>
      </c>
      <c r="D16" s="233"/>
      <c r="E16" s="234"/>
      <c r="F16" s="235"/>
      <c r="G16" s="235">
        <f>SUMIF(AG17:AG24,"&lt;&gt;NOR",G17:G24)</f>
        <v>0</v>
      </c>
      <c r="H16" s="235"/>
      <c r="I16" s="235">
        <f>SUM(I17:I24)</f>
        <v>0</v>
      </c>
      <c r="J16" s="235"/>
      <c r="K16" s="235">
        <f>SUM(K17:K24)</f>
        <v>0</v>
      </c>
      <c r="L16" s="235"/>
      <c r="M16" s="235">
        <f>SUM(M17:M24)</f>
        <v>0</v>
      </c>
      <c r="N16" s="234"/>
      <c r="O16" s="234">
        <f>SUM(O17:O24)</f>
        <v>0.01</v>
      </c>
      <c r="P16" s="234"/>
      <c r="Q16" s="234">
        <f>SUM(Q17:Q24)</f>
        <v>0</v>
      </c>
      <c r="R16" s="235"/>
      <c r="S16" s="235"/>
      <c r="T16" s="236"/>
      <c r="U16" s="230"/>
      <c r="V16" s="230">
        <f>SUM(V17:V24)</f>
        <v>97.02</v>
      </c>
      <c r="W16" s="230"/>
      <c r="X16" s="230"/>
      <c r="Y16" s="230"/>
      <c r="AG16" t="s">
        <v>134</v>
      </c>
    </row>
    <row r="17" spans="1:60" ht="56.25" outlineLevel="1" x14ac:dyDescent="0.2">
      <c r="A17" s="238">
        <v>3</v>
      </c>
      <c r="B17" s="239" t="s">
        <v>152</v>
      </c>
      <c r="C17" s="250" t="s">
        <v>153</v>
      </c>
      <c r="D17" s="240" t="s">
        <v>154</v>
      </c>
      <c r="E17" s="241">
        <v>315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4.0000000000000003E-5</v>
      </c>
      <c r="O17" s="241">
        <f>ROUND(E17*N17,2)</f>
        <v>0.01</v>
      </c>
      <c r="P17" s="241">
        <v>0</v>
      </c>
      <c r="Q17" s="241">
        <f>ROUND(E17*P17,2)</f>
        <v>0</v>
      </c>
      <c r="R17" s="243" t="s">
        <v>155</v>
      </c>
      <c r="S17" s="243" t="s">
        <v>139</v>
      </c>
      <c r="T17" s="244" t="s">
        <v>139</v>
      </c>
      <c r="U17" s="224">
        <v>0.308</v>
      </c>
      <c r="V17" s="224">
        <f>ROUND(E17*U17,2)</f>
        <v>97.02</v>
      </c>
      <c r="W17" s="224"/>
      <c r="X17" s="224" t="s">
        <v>140</v>
      </c>
      <c r="Y17" s="224" t="s">
        <v>141</v>
      </c>
      <c r="Z17" s="214"/>
      <c r="AA17" s="214"/>
      <c r="AB17" s="214"/>
      <c r="AC17" s="214"/>
      <c r="AD17" s="214"/>
      <c r="AE17" s="214"/>
      <c r="AF17" s="214"/>
      <c r="AG17" s="214" t="s">
        <v>142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2" t="s">
        <v>145</v>
      </c>
      <c r="D18" s="225"/>
      <c r="E18" s="226"/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146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2" t="s">
        <v>156</v>
      </c>
      <c r="D19" s="225"/>
      <c r="E19" s="226">
        <v>315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146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8">
        <v>4</v>
      </c>
      <c r="B20" s="239" t="s">
        <v>157</v>
      </c>
      <c r="C20" s="250" t="s">
        <v>158</v>
      </c>
      <c r="D20" s="240" t="s">
        <v>137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12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159</v>
      </c>
      <c r="T20" s="244" t="s">
        <v>160</v>
      </c>
      <c r="U20" s="224">
        <v>0</v>
      </c>
      <c r="V20" s="224">
        <f>ROUND(E20*U20,2)</f>
        <v>0</v>
      </c>
      <c r="W20" s="224"/>
      <c r="X20" s="224" t="s">
        <v>140</v>
      </c>
      <c r="Y20" s="224" t="s">
        <v>141</v>
      </c>
      <c r="Z20" s="214"/>
      <c r="AA20" s="214"/>
      <c r="AB20" s="214"/>
      <c r="AC20" s="214"/>
      <c r="AD20" s="214"/>
      <c r="AE20" s="214"/>
      <c r="AF20" s="214"/>
      <c r="AG20" s="214" t="s">
        <v>142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3" t="s">
        <v>161</v>
      </c>
      <c r="D21" s="247"/>
      <c r="E21" s="247"/>
      <c r="F21" s="247"/>
      <c r="G21" s="247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162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52" t="s">
        <v>145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146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2" t="s">
        <v>163</v>
      </c>
      <c r="D23" s="225"/>
      <c r="E23" s="226"/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146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2" t="s">
        <v>164</v>
      </c>
      <c r="D24" s="225"/>
      <c r="E24" s="226">
        <v>1</v>
      </c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146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">
      <c r="A25" s="231" t="s">
        <v>133</v>
      </c>
      <c r="B25" s="232" t="s">
        <v>90</v>
      </c>
      <c r="C25" s="249" t="s">
        <v>91</v>
      </c>
      <c r="D25" s="233"/>
      <c r="E25" s="234"/>
      <c r="F25" s="235"/>
      <c r="G25" s="235">
        <f>SUMIF(AG26:AG29,"&lt;&gt;NOR",G26:G29)</f>
        <v>0</v>
      </c>
      <c r="H25" s="235"/>
      <c r="I25" s="235">
        <f>SUM(I26:I29)</f>
        <v>0</v>
      </c>
      <c r="J25" s="235"/>
      <c r="K25" s="235">
        <f>SUM(K26:K29)</f>
        <v>0</v>
      </c>
      <c r="L25" s="235"/>
      <c r="M25" s="235">
        <f>SUM(M26:M29)</f>
        <v>0</v>
      </c>
      <c r="N25" s="234"/>
      <c r="O25" s="234">
        <f>SUM(O26:O29)</f>
        <v>0</v>
      </c>
      <c r="P25" s="234"/>
      <c r="Q25" s="234">
        <f>SUM(Q26:Q29)</f>
        <v>0</v>
      </c>
      <c r="R25" s="235"/>
      <c r="S25" s="235"/>
      <c r="T25" s="236"/>
      <c r="U25" s="230"/>
      <c r="V25" s="230">
        <f>SUM(V26:V29)</f>
        <v>0</v>
      </c>
      <c r="W25" s="230"/>
      <c r="X25" s="230"/>
      <c r="Y25" s="230"/>
      <c r="AG25" t="s">
        <v>134</v>
      </c>
    </row>
    <row r="26" spans="1:60" ht="22.5" outlineLevel="1" x14ac:dyDescent="0.2">
      <c r="A26" s="238">
        <v>5</v>
      </c>
      <c r="B26" s="239" t="s">
        <v>165</v>
      </c>
      <c r="C26" s="250" t="s">
        <v>166</v>
      </c>
      <c r="D26" s="240" t="s">
        <v>137</v>
      </c>
      <c r="E26" s="241">
        <v>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159</v>
      </c>
      <c r="T26" s="244" t="s">
        <v>160</v>
      </c>
      <c r="U26" s="224">
        <v>0</v>
      </c>
      <c r="V26" s="224">
        <f>ROUND(E26*U26,2)</f>
        <v>0</v>
      </c>
      <c r="W26" s="224"/>
      <c r="X26" s="224" t="s">
        <v>140</v>
      </c>
      <c r="Y26" s="224" t="s">
        <v>141</v>
      </c>
      <c r="Z26" s="214"/>
      <c r="AA26" s="214"/>
      <c r="AB26" s="214"/>
      <c r="AC26" s="214"/>
      <c r="AD26" s="214"/>
      <c r="AE26" s="214"/>
      <c r="AF26" s="214"/>
      <c r="AG26" s="214" t="s">
        <v>142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2" t="s">
        <v>167</v>
      </c>
      <c r="D27" s="225"/>
      <c r="E27" s="226"/>
      <c r="F27" s="224"/>
      <c r="G27" s="224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146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21"/>
      <c r="B28" s="222"/>
      <c r="C28" s="252" t="s">
        <v>163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146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2" t="s">
        <v>164</v>
      </c>
      <c r="D29" s="225"/>
      <c r="E29" s="226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146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2">
      <c r="A30" s="231" t="s">
        <v>133</v>
      </c>
      <c r="B30" s="232" t="s">
        <v>92</v>
      </c>
      <c r="C30" s="249" t="s">
        <v>93</v>
      </c>
      <c r="D30" s="233"/>
      <c r="E30" s="234"/>
      <c r="F30" s="235"/>
      <c r="G30" s="235">
        <f>SUMIF(AG31:AG35,"&lt;&gt;NOR",G31:G35)</f>
        <v>0</v>
      </c>
      <c r="H30" s="235"/>
      <c r="I30" s="235">
        <f>SUM(I31:I35)</f>
        <v>0</v>
      </c>
      <c r="J30" s="235"/>
      <c r="K30" s="235">
        <f>SUM(K31:K35)</f>
        <v>0</v>
      </c>
      <c r="L30" s="235"/>
      <c r="M30" s="235">
        <f>SUM(M31:M35)</f>
        <v>0</v>
      </c>
      <c r="N30" s="234"/>
      <c r="O30" s="234">
        <f>SUM(O31:O35)</f>
        <v>0</v>
      </c>
      <c r="P30" s="234"/>
      <c r="Q30" s="234">
        <f>SUM(Q31:Q35)</f>
        <v>0</v>
      </c>
      <c r="R30" s="235"/>
      <c r="S30" s="235"/>
      <c r="T30" s="236"/>
      <c r="U30" s="230"/>
      <c r="V30" s="230">
        <f>SUM(V31:V35)</f>
        <v>0.46</v>
      </c>
      <c r="W30" s="230"/>
      <c r="X30" s="230"/>
      <c r="Y30" s="230"/>
      <c r="AG30" t="s">
        <v>134</v>
      </c>
    </row>
    <row r="31" spans="1:60" ht="22.5" outlineLevel="1" x14ac:dyDescent="0.2">
      <c r="A31" s="238">
        <v>6</v>
      </c>
      <c r="B31" s="239" t="s">
        <v>168</v>
      </c>
      <c r="C31" s="250" t="s">
        <v>169</v>
      </c>
      <c r="D31" s="240" t="s">
        <v>170</v>
      </c>
      <c r="E31" s="241">
        <v>0.2422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12</v>
      </c>
      <c r="M31" s="243">
        <f>G31*(1+L31/100)</f>
        <v>0</v>
      </c>
      <c r="N31" s="241">
        <v>0</v>
      </c>
      <c r="O31" s="241">
        <f>ROUND(E31*N31,2)</f>
        <v>0</v>
      </c>
      <c r="P31" s="241">
        <v>0</v>
      </c>
      <c r="Q31" s="241">
        <f>ROUND(E31*P31,2)</f>
        <v>0</v>
      </c>
      <c r="R31" s="243" t="s">
        <v>138</v>
      </c>
      <c r="S31" s="243" t="s">
        <v>139</v>
      </c>
      <c r="T31" s="244" t="s">
        <v>139</v>
      </c>
      <c r="U31" s="224">
        <v>1.8919999999999999</v>
      </c>
      <c r="V31" s="224">
        <f>ROUND(E31*U31,2)</f>
        <v>0.46</v>
      </c>
      <c r="W31" s="224"/>
      <c r="X31" s="224" t="s">
        <v>171</v>
      </c>
      <c r="Y31" s="224" t="s">
        <v>141</v>
      </c>
      <c r="Z31" s="214"/>
      <c r="AA31" s="214"/>
      <c r="AB31" s="214"/>
      <c r="AC31" s="214"/>
      <c r="AD31" s="214"/>
      <c r="AE31" s="214"/>
      <c r="AF31" s="214"/>
      <c r="AG31" s="214" t="s">
        <v>172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 x14ac:dyDescent="0.2">
      <c r="A32" s="221"/>
      <c r="B32" s="222"/>
      <c r="C32" s="251" t="s">
        <v>173</v>
      </c>
      <c r="D32" s="246"/>
      <c r="E32" s="246"/>
      <c r="F32" s="246"/>
      <c r="G32" s="246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144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2" t="s">
        <v>174</v>
      </c>
      <c r="D33" s="225"/>
      <c r="E33" s="226"/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146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2" t="s">
        <v>175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146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52" t="s">
        <v>176</v>
      </c>
      <c r="D35" s="225"/>
      <c r="E35" s="226">
        <v>0.2422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146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">
      <c r="A36" s="231" t="s">
        <v>133</v>
      </c>
      <c r="B36" s="232" t="s">
        <v>94</v>
      </c>
      <c r="C36" s="249" t="s">
        <v>95</v>
      </c>
      <c r="D36" s="233"/>
      <c r="E36" s="234"/>
      <c r="F36" s="235"/>
      <c r="G36" s="235">
        <f>SUMIF(AG37:AG41,"&lt;&gt;NOR",G37:G41)</f>
        <v>0</v>
      </c>
      <c r="H36" s="235"/>
      <c r="I36" s="235">
        <f>SUM(I37:I41)</f>
        <v>0</v>
      </c>
      <c r="J36" s="235"/>
      <c r="K36" s="235">
        <f>SUM(K37:K41)</f>
        <v>0</v>
      </c>
      <c r="L36" s="235"/>
      <c r="M36" s="235">
        <f>SUM(M37:M41)</f>
        <v>0</v>
      </c>
      <c r="N36" s="234"/>
      <c r="O36" s="234">
        <f>SUM(O37:O41)</f>
        <v>0.01</v>
      </c>
      <c r="P36" s="234"/>
      <c r="Q36" s="234">
        <f>SUM(Q37:Q41)</f>
        <v>0</v>
      </c>
      <c r="R36" s="235"/>
      <c r="S36" s="235"/>
      <c r="T36" s="236"/>
      <c r="U36" s="230"/>
      <c r="V36" s="230">
        <f>SUM(V37:V41)</f>
        <v>8.4699999999999989</v>
      </c>
      <c r="W36" s="230"/>
      <c r="X36" s="230"/>
      <c r="Y36" s="230"/>
      <c r="AG36" t="s">
        <v>134</v>
      </c>
    </row>
    <row r="37" spans="1:60" outlineLevel="1" x14ac:dyDescent="0.2">
      <c r="A37" s="238">
        <v>7</v>
      </c>
      <c r="B37" s="239" t="s">
        <v>177</v>
      </c>
      <c r="C37" s="250" t="s">
        <v>178</v>
      </c>
      <c r="D37" s="240" t="s">
        <v>154</v>
      </c>
      <c r="E37" s="241">
        <v>63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12</v>
      </c>
      <c r="M37" s="243">
        <f>G37*(1+L37/100)</f>
        <v>0</v>
      </c>
      <c r="N37" s="241">
        <v>6.9999999999999994E-5</v>
      </c>
      <c r="O37" s="241">
        <f>ROUND(E37*N37,2)</f>
        <v>0</v>
      </c>
      <c r="P37" s="241">
        <v>0</v>
      </c>
      <c r="Q37" s="241">
        <f>ROUND(E37*P37,2)</f>
        <v>0</v>
      </c>
      <c r="R37" s="243" t="s">
        <v>179</v>
      </c>
      <c r="S37" s="243" t="s">
        <v>139</v>
      </c>
      <c r="T37" s="244" t="s">
        <v>139</v>
      </c>
      <c r="U37" s="224">
        <v>3.2480000000000002E-2</v>
      </c>
      <c r="V37" s="224">
        <f>ROUND(E37*U37,2)</f>
        <v>2.0499999999999998</v>
      </c>
      <c r="W37" s="224"/>
      <c r="X37" s="224" t="s">
        <v>140</v>
      </c>
      <c r="Y37" s="224" t="s">
        <v>141</v>
      </c>
      <c r="Z37" s="214"/>
      <c r="AA37" s="214"/>
      <c r="AB37" s="214"/>
      <c r="AC37" s="214"/>
      <c r="AD37" s="214"/>
      <c r="AE37" s="214"/>
      <c r="AF37" s="214"/>
      <c r="AG37" s="214" t="s">
        <v>142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21"/>
      <c r="B38" s="222"/>
      <c r="C38" s="252" t="s">
        <v>180</v>
      </c>
      <c r="D38" s="225"/>
      <c r="E38" s="226">
        <v>63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146</v>
      </c>
      <c r="AH38" s="214">
        <v>5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38">
        <v>8</v>
      </c>
      <c r="B39" s="239" t="s">
        <v>181</v>
      </c>
      <c r="C39" s="250" t="s">
        <v>182</v>
      </c>
      <c r="D39" s="240" t="s">
        <v>154</v>
      </c>
      <c r="E39" s="241">
        <v>63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12</v>
      </c>
      <c r="M39" s="243">
        <f>G39*(1+L39/100)</f>
        <v>0</v>
      </c>
      <c r="N39" s="241">
        <v>1.4999999999999999E-4</v>
      </c>
      <c r="O39" s="241">
        <f>ROUND(E39*N39,2)</f>
        <v>0.01</v>
      </c>
      <c r="P39" s="241">
        <v>0</v>
      </c>
      <c r="Q39" s="241">
        <f>ROUND(E39*P39,2)</f>
        <v>0</v>
      </c>
      <c r="R39" s="243" t="s">
        <v>179</v>
      </c>
      <c r="S39" s="243" t="s">
        <v>139</v>
      </c>
      <c r="T39" s="244" t="s">
        <v>139</v>
      </c>
      <c r="U39" s="224">
        <v>0.10191</v>
      </c>
      <c r="V39" s="224">
        <f>ROUND(E39*U39,2)</f>
        <v>6.42</v>
      </c>
      <c r="W39" s="224"/>
      <c r="X39" s="224" t="s">
        <v>140</v>
      </c>
      <c r="Y39" s="224" t="s">
        <v>141</v>
      </c>
      <c r="Z39" s="214"/>
      <c r="AA39" s="214"/>
      <c r="AB39" s="214"/>
      <c r="AC39" s="214"/>
      <c r="AD39" s="214"/>
      <c r="AE39" s="214"/>
      <c r="AF39" s="214"/>
      <c r="AG39" s="214" t="s">
        <v>142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52" t="s">
        <v>145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146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2" t="s">
        <v>183</v>
      </c>
      <c r="D41" s="225"/>
      <c r="E41" s="226">
        <v>63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146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x14ac:dyDescent="0.2">
      <c r="A42" s="231" t="s">
        <v>133</v>
      </c>
      <c r="B42" s="232" t="s">
        <v>102</v>
      </c>
      <c r="C42" s="249" t="s">
        <v>103</v>
      </c>
      <c r="D42" s="233"/>
      <c r="E42" s="234"/>
      <c r="F42" s="235"/>
      <c r="G42" s="235">
        <f>SUMIF(AG43:AG85,"&lt;&gt;NOR",G43:G85)</f>
        <v>0</v>
      </c>
      <c r="H42" s="235"/>
      <c r="I42" s="235">
        <f>SUM(I43:I85)</f>
        <v>0</v>
      </c>
      <c r="J42" s="235"/>
      <c r="K42" s="235">
        <f>SUM(K43:K85)</f>
        <v>0</v>
      </c>
      <c r="L42" s="235"/>
      <c r="M42" s="235">
        <f>SUM(M43:M85)</f>
        <v>0</v>
      </c>
      <c r="N42" s="234"/>
      <c r="O42" s="234">
        <f>SUM(O43:O85)</f>
        <v>0</v>
      </c>
      <c r="P42" s="234"/>
      <c r="Q42" s="234">
        <f>SUM(Q43:Q85)</f>
        <v>0</v>
      </c>
      <c r="R42" s="235"/>
      <c r="S42" s="235"/>
      <c r="T42" s="236"/>
      <c r="U42" s="230"/>
      <c r="V42" s="230">
        <f>SUM(V43:V85)</f>
        <v>0</v>
      </c>
      <c r="W42" s="230"/>
      <c r="X42" s="230"/>
      <c r="Y42" s="230"/>
      <c r="AG42" t="s">
        <v>134</v>
      </c>
    </row>
    <row r="43" spans="1:60" outlineLevel="1" x14ac:dyDescent="0.2">
      <c r="A43" s="238">
        <v>9</v>
      </c>
      <c r="B43" s="239" t="s">
        <v>184</v>
      </c>
      <c r="C43" s="250" t="s">
        <v>185</v>
      </c>
      <c r="D43" s="240" t="s">
        <v>137</v>
      </c>
      <c r="E43" s="241">
        <v>1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12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/>
      <c r="S43" s="243" t="s">
        <v>159</v>
      </c>
      <c r="T43" s="244" t="s">
        <v>160</v>
      </c>
      <c r="U43" s="224">
        <v>0</v>
      </c>
      <c r="V43" s="224">
        <f>ROUND(E43*U43,2)</f>
        <v>0</v>
      </c>
      <c r="W43" s="224"/>
      <c r="X43" s="224" t="s">
        <v>140</v>
      </c>
      <c r="Y43" s="224" t="s">
        <v>141</v>
      </c>
      <c r="Z43" s="214"/>
      <c r="AA43" s="214"/>
      <c r="AB43" s="214"/>
      <c r="AC43" s="214"/>
      <c r="AD43" s="214"/>
      <c r="AE43" s="214"/>
      <c r="AF43" s="214"/>
      <c r="AG43" s="214" t="s">
        <v>142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1"/>
      <c r="B44" s="222"/>
      <c r="C44" s="253" t="s">
        <v>186</v>
      </c>
      <c r="D44" s="247"/>
      <c r="E44" s="247"/>
      <c r="F44" s="247"/>
      <c r="G44" s="247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162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4" t="s">
        <v>187</v>
      </c>
      <c r="D45" s="248"/>
      <c r="E45" s="248"/>
      <c r="F45" s="248"/>
      <c r="G45" s="248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162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21"/>
      <c r="B46" s="222"/>
      <c r="C46" s="254" t="s">
        <v>188</v>
      </c>
      <c r="D46" s="248"/>
      <c r="E46" s="248"/>
      <c r="F46" s="248"/>
      <c r="G46" s="248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162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4" t="s">
        <v>189</v>
      </c>
      <c r="D47" s="248"/>
      <c r="E47" s="248"/>
      <c r="F47" s="248"/>
      <c r="G47" s="248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162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4" t="s">
        <v>190</v>
      </c>
      <c r="D48" s="248"/>
      <c r="E48" s="248"/>
      <c r="F48" s="248"/>
      <c r="G48" s="248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162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4" t="s">
        <v>191</v>
      </c>
      <c r="D49" s="248"/>
      <c r="E49" s="248"/>
      <c r="F49" s="248"/>
      <c r="G49" s="248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162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4" t="s">
        <v>192</v>
      </c>
      <c r="D50" s="248"/>
      <c r="E50" s="248"/>
      <c r="F50" s="248"/>
      <c r="G50" s="248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162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4" t="s">
        <v>193</v>
      </c>
      <c r="D51" s="248"/>
      <c r="E51" s="248"/>
      <c r="F51" s="248"/>
      <c r="G51" s="248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162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21"/>
      <c r="B52" s="222"/>
      <c r="C52" s="255" t="s">
        <v>194</v>
      </c>
      <c r="D52" s="227"/>
      <c r="E52" s="228"/>
      <c r="F52" s="229"/>
      <c r="G52" s="229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162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54" t="s">
        <v>195</v>
      </c>
      <c r="D53" s="248"/>
      <c r="E53" s="248"/>
      <c r="F53" s="248"/>
      <c r="G53" s="248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162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4" t="s">
        <v>196</v>
      </c>
      <c r="D54" s="248"/>
      <c r="E54" s="248"/>
      <c r="F54" s="248"/>
      <c r="G54" s="248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162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21"/>
      <c r="B55" s="222"/>
      <c r="C55" s="254" t="s">
        <v>197</v>
      </c>
      <c r="D55" s="248"/>
      <c r="E55" s="248"/>
      <c r="F55" s="248"/>
      <c r="G55" s="248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162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21"/>
      <c r="B56" s="222"/>
      <c r="C56" s="254" t="s">
        <v>198</v>
      </c>
      <c r="D56" s="248"/>
      <c r="E56" s="248"/>
      <c r="F56" s="248"/>
      <c r="G56" s="248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162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4" t="s">
        <v>199</v>
      </c>
      <c r="D57" s="248"/>
      <c r="E57" s="248"/>
      <c r="F57" s="248"/>
      <c r="G57" s="248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162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ht="22.5" outlineLevel="3" x14ac:dyDescent="0.2">
      <c r="A58" s="221"/>
      <c r="B58" s="222"/>
      <c r="C58" s="254" t="s">
        <v>200</v>
      </c>
      <c r="D58" s="248"/>
      <c r="E58" s="248"/>
      <c r="F58" s="248"/>
      <c r="G58" s="248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162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45" t="str">
        <f>C58</f>
        <v>NEREZ KAZETA S KONTRASTNÍMI OVLÁDACÍMI TLAČÍTKY S BRAILLOVÝM PÍSMEM, DIGITÁLNÍ SIGNALIZACÍ POLOHY A SMĚRU JÍZDY A NOUZOVÝM OSVĚTLENÍM</v>
      </c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201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162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21"/>
      <c r="B60" s="222"/>
      <c r="C60" s="254" t="s">
        <v>202</v>
      </c>
      <c r="D60" s="248"/>
      <c r="E60" s="248"/>
      <c r="F60" s="248"/>
      <c r="G60" s="248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162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21"/>
      <c r="B61" s="222"/>
      <c r="C61" s="254" t="s">
        <v>203</v>
      </c>
      <c r="D61" s="248"/>
      <c r="E61" s="248"/>
      <c r="F61" s="248"/>
      <c r="G61" s="248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162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204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162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4" t="s">
        <v>205</v>
      </c>
      <c r="D63" s="248"/>
      <c r="E63" s="248"/>
      <c r="F63" s="248"/>
      <c r="G63" s="248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162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21"/>
      <c r="B64" s="222"/>
      <c r="C64" s="254" t="s">
        <v>206</v>
      </c>
      <c r="D64" s="248"/>
      <c r="E64" s="248"/>
      <c r="F64" s="248"/>
      <c r="G64" s="248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162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207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162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21"/>
      <c r="B66" s="222"/>
      <c r="C66" s="254" t="s">
        <v>208</v>
      </c>
      <c r="D66" s="248"/>
      <c r="E66" s="248"/>
      <c r="F66" s="248"/>
      <c r="G66" s="248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162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21"/>
      <c r="B67" s="222"/>
      <c r="C67" s="254" t="s">
        <v>209</v>
      </c>
      <c r="D67" s="248"/>
      <c r="E67" s="248"/>
      <c r="F67" s="248"/>
      <c r="G67" s="248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162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239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162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21"/>
      <c r="B69" s="222"/>
      <c r="C69" s="254" t="s">
        <v>210</v>
      </c>
      <c r="D69" s="248"/>
      <c r="E69" s="248"/>
      <c r="F69" s="248"/>
      <c r="G69" s="248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162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21"/>
      <c r="B70" s="222"/>
      <c r="C70" s="255" t="s">
        <v>194</v>
      </c>
      <c r="D70" s="227"/>
      <c r="E70" s="228"/>
      <c r="F70" s="229"/>
      <c r="G70" s="229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162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21"/>
      <c r="B71" s="222"/>
      <c r="C71" s="254" t="s">
        <v>240</v>
      </c>
      <c r="D71" s="248"/>
      <c r="E71" s="248"/>
      <c r="F71" s="248"/>
      <c r="G71" s="248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162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3" x14ac:dyDescent="0.2">
      <c r="A72" s="221"/>
      <c r="B72" s="222"/>
      <c r="C72" s="254" t="s">
        <v>241</v>
      </c>
      <c r="D72" s="248"/>
      <c r="E72" s="248"/>
      <c r="F72" s="248"/>
      <c r="G72" s="248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162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45" t="str">
        <f>C72</f>
        <v>· VÝTAH MUSÍ BÝT SCHOPEN PROVOZU PO STANOVENOU DOBU EVAKUACE A MUSÍ BÝT NAVRŽEN PODLE ČSN EN 81-1 NEBO ČSN EN 81-2 A BÝT OPATŘENY OCHRANOU, ŘÍZENÍM A SIGNALIZACÍ PODLE TÉTO NORMY.</v>
      </c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54" t="s">
        <v>242</v>
      </c>
      <c r="D73" s="248"/>
      <c r="E73" s="248"/>
      <c r="F73" s="248"/>
      <c r="G73" s="248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162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ht="33.75" outlineLevel="3" x14ac:dyDescent="0.2">
      <c r="A74" s="221"/>
      <c r="B74" s="222"/>
      <c r="C74" s="254" t="s">
        <v>211</v>
      </c>
      <c r="D74" s="248"/>
      <c r="E74" s="248"/>
      <c r="F74" s="248"/>
      <c r="G74" s="248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162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45" t="str">
        <f>C74</f>
        <v>· VÝTAH MUSÍ MÍT TAKOVOU RYCHLOST, ABY DOBA JÍZDY MEZI NEJVZDÁLENĚJŠÍM MÍSTEM EVAKUACE, POČÍTÁNO OD UZAVŘENÍ DVEŘÍ VÝTAHU, A ÚROVNÍ, ZE KTERÉ EVAKUACE PROBÍHÁ NEPŘESÁHLA 60 s. DOBA JEDNOHO CYKLU EVAKUACE, KTERÁ ZAHRNUJE JÍZDU KLECE VÝTAHU Z VÝCHOZÍ STANICE DO MÍSTA EVAKUACE A ZPĚT, BY NEMĚLA PŘESÁHNOUT 150 s.</v>
      </c>
      <c r="BB74" s="214"/>
      <c r="BC74" s="214"/>
      <c r="BD74" s="214"/>
      <c r="BE74" s="214"/>
      <c r="BF74" s="214"/>
      <c r="BG74" s="214"/>
      <c r="BH74" s="214"/>
    </row>
    <row r="75" spans="1:60" ht="22.5" outlineLevel="3" x14ac:dyDescent="0.2">
      <c r="A75" s="221"/>
      <c r="B75" s="222"/>
      <c r="C75" s="254" t="s">
        <v>243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162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45" t="str">
        <f>C75</f>
        <v>· V PŘÍPADĚ OHROŽENÍ OBJEKTU POŽÁREM BUDE UMOŽNĚNO SJETÍ KLECE DO STANICE V 1.NP PŘIVOLÁNÍM POMOCÍ KLÍČOVÉHO SPÍNAČE.</v>
      </c>
      <c r="BB75" s="214"/>
      <c r="BC75" s="214"/>
      <c r="BD75" s="214"/>
      <c r="BE75" s="214"/>
      <c r="BF75" s="214"/>
      <c r="BG75" s="214"/>
      <c r="BH75" s="214"/>
    </row>
    <row r="76" spans="1:60" ht="22.5" outlineLevel="3" x14ac:dyDescent="0.2">
      <c r="A76" s="221"/>
      <c r="B76" s="222"/>
      <c r="C76" s="254" t="s">
        <v>244</v>
      </c>
      <c r="D76" s="248"/>
      <c r="E76" s="248"/>
      <c r="F76" s="248"/>
      <c r="G76" s="248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162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45" t="str">
        <f>C76</f>
        <v>· VÝTAH MUSÍ BÝT VYŘAZEN Z NORMÁLNÍHO PROVOZU A BÝT PŘIPRAVEN PRO EVAKUACI POMOCÍ ZVLÁŠTNÍHO OVLÁDÁNÍ VÝTAHOVÉ KLECE.</v>
      </c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21"/>
      <c r="B77" s="222"/>
      <c r="C77" s="254" t="s">
        <v>245</v>
      </c>
      <c r="D77" s="248"/>
      <c r="E77" s="248"/>
      <c r="F77" s="248"/>
      <c r="G77" s="248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162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4" t="s">
        <v>246</v>
      </c>
      <c r="D78" s="248"/>
      <c r="E78" s="248"/>
      <c r="F78" s="248"/>
      <c r="G78" s="248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162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45" outlineLevel="3" x14ac:dyDescent="0.2">
      <c r="A79" s="221"/>
      <c r="B79" s="222"/>
      <c r="C79" s="254" t="s">
        <v>247</v>
      </c>
      <c r="D79" s="248"/>
      <c r="E79" s="248"/>
      <c r="F79" s="248"/>
      <c r="G79" s="248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162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45" t="str">
        <f>C79</f>
        <v>· V 1.NP VE VZDÁLENOSTI NEJVÝŠE 2 M OD VSTUPU DO VÝTAHU MUSÍ BÝT UMÍSTĚN SPECIÁLNÍ KLÍČ, KTERÝ BUDE OVLÁDAT SPÍNAČ PŘEPÍNAJÍCÍ NORMÁLNÍ ŘÍZENÍ VÝTAHU A ŘÍZENÍ UMOŽŇUJÍCÍ PŘEDNOSTNÍ ŘÍZENÍ VÝTAHU POVĚŘENOU OSOBOU PŘÍPADNĚ HZS. NÁVRAT DO NORMÁLNÍHO REŽIMU MŮŽE NASTAT POUZE NA ZÁKLADĚ DALŠÍHO VNĚJŠÍHO ZÁSAHU (POMOCÍ KLÍČE NEBO IMPULSU).</v>
      </c>
      <c r="BB79" s="214"/>
      <c r="BC79" s="214"/>
      <c r="BD79" s="214"/>
      <c r="BE79" s="214"/>
      <c r="BF79" s="214"/>
      <c r="BG79" s="214"/>
      <c r="BH79" s="214"/>
    </row>
    <row r="80" spans="1:60" ht="45" outlineLevel="3" x14ac:dyDescent="0.2">
      <c r="A80" s="221"/>
      <c r="B80" s="222"/>
      <c r="C80" s="254" t="s">
        <v>212</v>
      </c>
      <c r="D80" s="248"/>
      <c r="E80" s="248"/>
      <c r="F80" s="248"/>
      <c r="G80" s="248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162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45" t="str">
        <f>C80</f>
        <v>· DODÁVKA EL. ENERGIE EVAKUAČNÍHO VÝTAHU MUSÍ BÝT V SOULADU S ČL. 12. 9. 1 ČSN 73 0802 ZAJIŠTĚNA ZE DVOU NA SOBĚ NEZÁVISLÝCH ZDROJŮ Z NICHŽ KAŽDÝ MUSÍ MÍT TAKOVÝ VÝKON, ABY PŘI PŘERUŠENÍ DODÁVKY Z JEDNOHO ZDROJE BYLY DODÁVKY PLNĚ ZAJIŠTĚNY PO DOBU PŘEDPOKLÁDANÉ FUNKCE ZAŘÍZENÍ ZE ZDROJE DRUHÉHO. SAMOČINNÁ DODÁVKA ELEKTRICKÉ ENERGIE POMOCÍ UPS ZABEZPEČUJE NEPŘETRŽITÉ NAPÁJENÍ PO DOBU 45 MIN.</v>
      </c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21"/>
      <c r="B81" s="222"/>
      <c r="C81" s="255" t="s">
        <v>194</v>
      </c>
      <c r="D81" s="227"/>
      <c r="E81" s="228"/>
      <c r="F81" s="229"/>
      <c r="G81" s="229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162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21"/>
      <c r="B82" s="222"/>
      <c r="C82" s="254" t="s">
        <v>213</v>
      </c>
      <c r="D82" s="248"/>
      <c r="E82" s="248"/>
      <c r="F82" s="248"/>
      <c r="G82" s="248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162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21"/>
      <c r="B83" s="222"/>
      <c r="C83" s="254" t="s">
        <v>214</v>
      </c>
      <c r="D83" s="248"/>
      <c r="E83" s="248"/>
      <c r="F83" s="248"/>
      <c r="G83" s="248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162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2" t="s">
        <v>215</v>
      </c>
      <c r="D84" s="225"/>
      <c r="E84" s="226"/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146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21"/>
      <c r="B85" s="222"/>
      <c r="C85" s="252" t="s">
        <v>216</v>
      </c>
      <c r="D85" s="225"/>
      <c r="E85" s="226">
        <v>1</v>
      </c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146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x14ac:dyDescent="0.2">
      <c r="A86" s="231" t="s">
        <v>133</v>
      </c>
      <c r="B86" s="232" t="s">
        <v>104</v>
      </c>
      <c r="C86" s="249" t="s">
        <v>27</v>
      </c>
      <c r="D86" s="233"/>
      <c r="E86" s="234"/>
      <c r="F86" s="235"/>
      <c r="G86" s="235">
        <f>SUMIF(AG87:AG90,"&lt;&gt;NOR",G87:G90)</f>
        <v>0</v>
      </c>
      <c r="H86" s="235"/>
      <c r="I86" s="235">
        <f>SUM(I87:I90)</f>
        <v>0</v>
      </c>
      <c r="J86" s="235"/>
      <c r="K86" s="235">
        <f>SUM(K87:K90)</f>
        <v>0</v>
      </c>
      <c r="L86" s="235"/>
      <c r="M86" s="235">
        <f>SUM(M87:M90)</f>
        <v>0</v>
      </c>
      <c r="N86" s="234"/>
      <c r="O86" s="234">
        <f>SUM(O87:O90)</f>
        <v>0</v>
      </c>
      <c r="P86" s="234"/>
      <c r="Q86" s="234">
        <f>SUM(Q87:Q90)</f>
        <v>0</v>
      </c>
      <c r="R86" s="235"/>
      <c r="S86" s="235"/>
      <c r="T86" s="236"/>
      <c r="U86" s="230"/>
      <c r="V86" s="230">
        <f>SUM(V87:V90)</f>
        <v>0</v>
      </c>
      <c r="W86" s="230"/>
      <c r="X86" s="230"/>
      <c r="Y86" s="230"/>
      <c r="AG86" t="s">
        <v>134</v>
      </c>
    </row>
    <row r="87" spans="1:60" outlineLevel="1" x14ac:dyDescent="0.2">
      <c r="A87" s="238">
        <v>10</v>
      </c>
      <c r="B87" s="239" t="s">
        <v>217</v>
      </c>
      <c r="C87" s="250" t="s">
        <v>218</v>
      </c>
      <c r="D87" s="240" t="s">
        <v>219</v>
      </c>
      <c r="E87" s="241">
        <v>1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12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/>
      <c r="S87" s="243" t="s">
        <v>139</v>
      </c>
      <c r="T87" s="244" t="s">
        <v>160</v>
      </c>
      <c r="U87" s="224">
        <v>0</v>
      </c>
      <c r="V87" s="224">
        <f>ROUND(E87*U87,2)</f>
        <v>0</v>
      </c>
      <c r="W87" s="224"/>
      <c r="X87" s="224" t="s">
        <v>220</v>
      </c>
      <c r="Y87" s="224" t="s">
        <v>141</v>
      </c>
      <c r="Z87" s="214"/>
      <c r="AA87" s="214"/>
      <c r="AB87" s="214"/>
      <c r="AC87" s="214"/>
      <c r="AD87" s="214"/>
      <c r="AE87" s="214"/>
      <c r="AF87" s="214"/>
      <c r="AG87" s="214" t="s">
        <v>221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2" x14ac:dyDescent="0.2">
      <c r="A88" s="221"/>
      <c r="B88" s="222"/>
      <c r="C88" s="253" t="s">
        <v>222</v>
      </c>
      <c r="D88" s="247"/>
      <c r="E88" s="247"/>
      <c r="F88" s="247"/>
      <c r="G88" s="247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162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8">
        <v>11</v>
      </c>
      <c r="B89" s="239" t="s">
        <v>223</v>
      </c>
      <c r="C89" s="250" t="s">
        <v>224</v>
      </c>
      <c r="D89" s="240" t="s">
        <v>219</v>
      </c>
      <c r="E89" s="241">
        <v>1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12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139</v>
      </c>
      <c r="T89" s="244" t="s">
        <v>160</v>
      </c>
      <c r="U89" s="224">
        <v>0</v>
      </c>
      <c r="V89" s="224">
        <f>ROUND(E89*U89,2)</f>
        <v>0</v>
      </c>
      <c r="W89" s="224"/>
      <c r="X89" s="224" t="s">
        <v>220</v>
      </c>
      <c r="Y89" s="224" t="s">
        <v>141</v>
      </c>
      <c r="Z89" s="214"/>
      <c r="AA89" s="214"/>
      <c r="AB89" s="214"/>
      <c r="AC89" s="214"/>
      <c r="AD89" s="214"/>
      <c r="AE89" s="214"/>
      <c r="AF89" s="214"/>
      <c r="AG89" s="214" t="s">
        <v>225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ht="22.5" outlineLevel="2" x14ac:dyDescent="0.2">
      <c r="A90" s="221"/>
      <c r="B90" s="222"/>
      <c r="C90" s="253" t="s">
        <v>226</v>
      </c>
      <c r="D90" s="247"/>
      <c r="E90" s="247"/>
      <c r="F90" s="247"/>
      <c r="G90" s="247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162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45" t="str">
        <f>C90</f>
        <v>Náklady na ztížené provádění stavebních prací v důsledku nepřerušeného provozu na staveništi nebo v případech nepřerušeného provozu v objektech v nichž se stavební práce provádí.</v>
      </c>
      <c r="BB90" s="214"/>
      <c r="BC90" s="214"/>
      <c r="BD90" s="214"/>
      <c r="BE90" s="214"/>
      <c r="BF90" s="214"/>
      <c r="BG90" s="214"/>
      <c r="BH90" s="214"/>
    </row>
    <row r="91" spans="1:60" x14ac:dyDescent="0.2">
      <c r="A91" s="231" t="s">
        <v>133</v>
      </c>
      <c r="B91" s="232" t="s">
        <v>105</v>
      </c>
      <c r="C91" s="249" t="s">
        <v>28</v>
      </c>
      <c r="D91" s="233"/>
      <c r="E91" s="234"/>
      <c r="F91" s="235"/>
      <c r="G91" s="235">
        <f>SUMIF(AG92:AG98,"&lt;&gt;NOR",G92:G98)</f>
        <v>0</v>
      </c>
      <c r="H91" s="235"/>
      <c r="I91" s="235">
        <f>SUM(I92:I98)</f>
        <v>0</v>
      </c>
      <c r="J91" s="235"/>
      <c r="K91" s="235">
        <f>SUM(K92:K98)</f>
        <v>0</v>
      </c>
      <c r="L91" s="235"/>
      <c r="M91" s="235">
        <f>SUM(M92:M98)</f>
        <v>0</v>
      </c>
      <c r="N91" s="234"/>
      <c r="O91" s="234">
        <f>SUM(O92:O98)</f>
        <v>0</v>
      </c>
      <c r="P91" s="234"/>
      <c r="Q91" s="234">
        <f>SUM(Q92:Q98)</f>
        <v>0</v>
      </c>
      <c r="R91" s="235"/>
      <c r="S91" s="235"/>
      <c r="T91" s="236"/>
      <c r="U91" s="230"/>
      <c r="V91" s="230">
        <f>SUM(V92:V98)</f>
        <v>0</v>
      </c>
      <c r="W91" s="230"/>
      <c r="X91" s="230"/>
      <c r="Y91" s="230"/>
      <c r="AG91" t="s">
        <v>134</v>
      </c>
    </row>
    <row r="92" spans="1:60" outlineLevel="1" x14ac:dyDescent="0.2">
      <c r="A92" s="238">
        <v>12</v>
      </c>
      <c r="B92" s="239" t="s">
        <v>227</v>
      </c>
      <c r="C92" s="250" t="s">
        <v>228</v>
      </c>
      <c r="D92" s="240" t="s">
        <v>219</v>
      </c>
      <c r="E92" s="241">
        <v>1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12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139</v>
      </c>
      <c r="T92" s="244" t="s">
        <v>160</v>
      </c>
      <c r="U92" s="224">
        <v>0</v>
      </c>
      <c r="V92" s="224">
        <f>ROUND(E92*U92,2)</f>
        <v>0</v>
      </c>
      <c r="W92" s="224"/>
      <c r="X92" s="224" t="s">
        <v>220</v>
      </c>
      <c r="Y92" s="224" t="s">
        <v>141</v>
      </c>
      <c r="Z92" s="214"/>
      <c r="AA92" s="214"/>
      <c r="AB92" s="214"/>
      <c r="AC92" s="214"/>
      <c r="AD92" s="214"/>
      <c r="AE92" s="214"/>
      <c r="AF92" s="214"/>
      <c r="AG92" s="214" t="s">
        <v>229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3" t="s">
        <v>230</v>
      </c>
      <c r="D93" s="247"/>
      <c r="E93" s="247"/>
      <c r="F93" s="247"/>
      <c r="G93" s="247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162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8">
        <v>13</v>
      </c>
      <c r="B94" s="239" t="s">
        <v>231</v>
      </c>
      <c r="C94" s="250" t="s">
        <v>232</v>
      </c>
      <c r="D94" s="240" t="s">
        <v>219</v>
      </c>
      <c r="E94" s="241">
        <v>1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12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139</v>
      </c>
      <c r="T94" s="244" t="s">
        <v>160</v>
      </c>
      <c r="U94" s="224">
        <v>0</v>
      </c>
      <c r="V94" s="224">
        <f>ROUND(E94*U94,2)</f>
        <v>0</v>
      </c>
      <c r="W94" s="224"/>
      <c r="X94" s="224" t="s">
        <v>220</v>
      </c>
      <c r="Y94" s="224" t="s">
        <v>141</v>
      </c>
      <c r="Z94" s="214"/>
      <c r="AA94" s="214"/>
      <c r="AB94" s="214"/>
      <c r="AC94" s="214"/>
      <c r="AD94" s="214"/>
      <c r="AE94" s="214"/>
      <c r="AF94" s="214"/>
      <c r="AG94" s="214" t="s">
        <v>229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ht="33.75" outlineLevel="2" x14ac:dyDescent="0.2">
      <c r="A95" s="221"/>
      <c r="B95" s="222"/>
      <c r="C95" s="253" t="s">
        <v>233</v>
      </c>
      <c r="D95" s="247"/>
      <c r="E95" s="247"/>
      <c r="F95" s="247"/>
      <c r="G95" s="247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162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45" t="str">
        <f>C95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95" s="214"/>
      <c r="BC95" s="214"/>
      <c r="BD95" s="214"/>
      <c r="BE95" s="214"/>
      <c r="BF95" s="214"/>
      <c r="BG95" s="214"/>
      <c r="BH95" s="214"/>
    </row>
    <row r="96" spans="1:60" ht="22.5" outlineLevel="3" x14ac:dyDescent="0.2">
      <c r="A96" s="221"/>
      <c r="B96" s="222"/>
      <c r="C96" s="254" t="s">
        <v>234</v>
      </c>
      <c r="D96" s="248"/>
      <c r="E96" s="248"/>
      <c r="F96" s="248"/>
      <c r="G96" s="248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162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45" t="str">
        <f>C96</f>
        <v>Provoz pro pěší bude zajištěn provizorními lávkami. Výkopy na volných a neohrazených pozemcích budou opatřeny ochranným zábradlím tak, aby bylo zabráněno pádu cizích osob do výkopu. Zábradlí bude zřetelně označeno případně osvíceno.</v>
      </c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38">
        <v>14</v>
      </c>
      <c r="B97" s="239" t="s">
        <v>235</v>
      </c>
      <c r="C97" s="250" t="s">
        <v>236</v>
      </c>
      <c r="D97" s="240" t="s">
        <v>219</v>
      </c>
      <c r="E97" s="241">
        <v>1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12</v>
      </c>
      <c r="M97" s="243">
        <f>G97*(1+L97/100)</f>
        <v>0</v>
      </c>
      <c r="N97" s="241">
        <v>0</v>
      </c>
      <c r="O97" s="241">
        <f>ROUND(E97*N97,2)</f>
        <v>0</v>
      </c>
      <c r="P97" s="241">
        <v>0</v>
      </c>
      <c r="Q97" s="241">
        <f>ROUND(E97*P97,2)</f>
        <v>0</v>
      </c>
      <c r="R97" s="243"/>
      <c r="S97" s="243" t="s">
        <v>139</v>
      </c>
      <c r="T97" s="244" t="s">
        <v>160</v>
      </c>
      <c r="U97" s="224">
        <v>0</v>
      </c>
      <c r="V97" s="224">
        <f>ROUND(E97*U97,2)</f>
        <v>0</v>
      </c>
      <c r="W97" s="224"/>
      <c r="X97" s="224" t="s">
        <v>220</v>
      </c>
      <c r="Y97" s="224" t="s">
        <v>141</v>
      </c>
      <c r="Z97" s="214"/>
      <c r="AA97" s="214"/>
      <c r="AB97" s="214"/>
      <c r="AC97" s="214"/>
      <c r="AD97" s="214"/>
      <c r="AE97" s="214"/>
      <c r="AF97" s="214"/>
      <c r="AG97" s="214" t="s">
        <v>229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2" x14ac:dyDescent="0.2">
      <c r="A98" s="221"/>
      <c r="B98" s="222"/>
      <c r="C98" s="253" t="s">
        <v>237</v>
      </c>
      <c r="D98" s="247"/>
      <c r="E98" s="247"/>
      <c r="F98" s="247"/>
      <c r="G98" s="247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162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45" t="str">
        <f>C98</f>
        <v>Náklady zhotovitele, které vzniknou v souvislosti s povinnostmi zhotovitele při předání a převzetí díla.</v>
      </c>
      <c r="BB98" s="214"/>
      <c r="BC98" s="214"/>
      <c r="BD98" s="214"/>
      <c r="BE98" s="214"/>
      <c r="BF98" s="214"/>
      <c r="BG98" s="214"/>
      <c r="BH98" s="214"/>
    </row>
    <row r="99" spans="1:60" x14ac:dyDescent="0.2">
      <c r="A99" s="3"/>
      <c r="B99" s="4"/>
      <c r="C99" s="256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v>12</v>
      </c>
      <c r="AF99">
        <v>21</v>
      </c>
      <c r="AG99" t="s">
        <v>119</v>
      </c>
    </row>
    <row r="100" spans="1:60" x14ac:dyDescent="0.2">
      <c r="A100" s="217"/>
      <c r="B100" s="218" t="s">
        <v>29</v>
      </c>
      <c r="C100" s="257"/>
      <c r="D100" s="219"/>
      <c r="E100" s="220"/>
      <c r="F100" s="220"/>
      <c r="G100" s="237">
        <f>G8+G16+G25+G30+G36+G42+G86+G91</f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f>SUMIF(L7:L98,AE99,G7:G98)</f>
        <v>0</v>
      </c>
      <c r="AF100">
        <f>SUMIF(L7:L98,AF99,G7:G98)</f>
        <v>0</v>
      </c>
      <c r="AG100" t="s">
        <v>238</v>
      </c>
    </row>
    <row r="101" spans="1:60" x14ac:dyDescent="0.2">
      <c r="C101" s="258"/>
      <c r="D101" s="10"/>
      <c r="AG101" t="s">
        <v>248</v>
      </c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r/XTVlntrlk5AFseNOxU3uvQ6RAzAvjHerRN0DY08lGG2GGOeiv09WwFOmQXmJmtLt4nJrGUcPpZqf6h7IoWw==" saltValue="CwdLpeCe0YYBHTwrCcX1+A==" spinCount="100000" sheet="1" formatRows="0"/>
  <mergeCells count="50">
    <mergeCell ref="C96:G96"/>
    <mergeCell ref="C98:G98"/>
    <mergeCell ref="C82:G82"/>
    <mergeCell ref="C83:G83"/>
    <mergeCell ref="C88:G88"/>
    <mergeCell ref="C90:G90"/>
    <mergeCell ref="C93:G93"/>
    <mergeCell ref="C95:G95"/>
    <mergeCell ref="C75:G75"/>
    <mergeCell ref="C76:G76"/>
    <mergeCell ref="C77:G77"/>
    <mergeCell ref="C78:G78"/>
    <mergeCell ref="C79:G79"/>
    <mergeCell ref="C80:G80"/>
    <mergeCell ref="C68:G68"/>
    <mergeCell ref="C69:G69"/>
    <mergeCell ref="C71:G71"/>
    <mergeCell ref="C72:G72"/>
    <mergeCell ref="C73:G73"/>
    <mergeCell ref="C74:G74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49:G49"/>
    <mergeCell ref="C50:G50"/>
    <mergeCell ref="C51:G51"/>
    <mergeCell ref="C53:G53"/>
    <mergeCell ref="C54:G54"/>
    <mergeCell ref="C55:G55"/>
    <mergeCell ref="C32:G32"/>
    <mergeCell ref="C44:G44"/>
    <mergeCell ref="C45:G45"/>
    <mergeCell ref="C46:G46"/>
    <mergeCell ref="C47:G47"/>
    <mergeCell ref="C48:G48"/>
    <mergeCell ref="A1:G1"/>
    <mergeCell ref="C2:G2"/>
    <mergeCell ref="C3:G3"/>
    <mergeCell ref="C4:G4"/>
    <mergeCell ref="C10:G10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7C9C-E535-4E1C-A956-65D00BED329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106</v>
      </c>
      <c r="B1" s="199"/>
      <c r="C1" s="199"/>
      <c r="D1" s="199"/>
      <c r="E1" s="199"/>
      <c r="F1" s="199"/>
      <c r="G1" s="199"/>
      <c r="AG1" t="s">
        <v>107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108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108</v>
      </c>
      <c r="AG3" t="s">
        <v>109</v>
      </c>
    </row>
    <row r="4" spans="1:60" ht="24.95" customHeight="1" x14ac:dyDescent="0.2">
      <c r="A4" s="204" t="s">
        <v>9</v>
      </c>
      <c r="B4" s="205" t="s">
        <v>57</v>
      </c>
      <c r="C4" s="206" t="s">
        <v>58</v>
      </c>
      <c r="D4" s="207"/>
      <c r="E4" s="207"/>
      <c r="F4" s="207"/>
      <c r="G4" s="208"/>
      <c r="AG4" t="s">
        <v>110</v>
      </c>
    </row>
    <row r="5" spans="1:60" x14ac:dyDescent="0.2">
      <c r="D5" s="10"/>
    </row>
    <row r="6" spans="1:60" ht="38.25" x14ac:dyDescent="0.2">
      <c r="A6" s="210" t="s">
        <v>111</v>
      </c>
      <c r="B6" s="212" t="s">
        <v>112</v>
      </c>
      <c r="C6" s="212" t="s">
        <v>113</v>
      </c>
      <c r="D6" s="211" t="s">
        <v>114</v>
      </c>
      <c r="E6" s="210" t="s">
        <v>115</v>
      </c>
      <c r="F6" s="209" t="s">
        <v>116</v>
      </c>
      <c r="G6" s="210" t="s">
        <v>29</v>
      </c>
      <c r="H6" s="213" t="s">
        <v>30</v>
      </c>
      <c r="I6" s="213" t="s">
        <v>117</v>
      </c>
      <c r="J6" s="213" t="s">
        <v>31</v>
      </c>
      <c r="K6" s="213" t="s">
        <v>118</v>
      </c>
      <c r="L6" s="213" t="s">
        <v>119</v>
      </c>
      <c r="M6" s="213" t="s">
        <v>120</v>
      </c>
      <c r="N6" s="213" t="s">
        <v>121</v>
      </c>
      <c r="O6" s="213" t="s">
        <v>122</v>
      </c>
      <c r="P6" s="213" t="s">
        <v>123</v>
      </c>
      <c r="Q6" s="213" t="s">
        <v>124</v>
      </c>
      <c r="R6" s="213" t="s">
        <v>125</v>
      </c>
      <c r="S6" s="213" t="s">
        <v>126</v>
      </c>
      <c r="T6" s="213" t="s">
        <v>127</v>
      </c>
      <c r="U6" s="213" t="s">
        <v>128</v>
      </c>
      <c r="V6" s="213" t="s">
        <v>129</v>
      </c>
      <c r="W6" s="213" t="s">
        <v>130</v>
      </c>
      <c r="X6" s="213" t="s">
        <v>131</v>
      </c>
      <c r="Y6" s="213" t="s">
        <v>132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133</v>
      </c>
      <c r="B8" s="232" t="s">
        <v>86</v>
      </c>
      <c r="C8" s="249" t="s">
        <v>87</v>
      </c>
      <c r="D8" s="233"/>
      <c r="E8" s="234"/>
      <c r="F8" s="235"/>
      <c r="G8" s="235">
        <f>SUMIF(AG9:AG15,"&lt;&gt;NOR",G9:G15)</f>
        <v>0</v>
      </c>
      <c r="H8" s="235"/>
      <c r="I8" s="235">
        <f>SUM(I9:I15)</f>
        <v>0</v>
      </c>
      <c r="J8" s="235"/>
      <c r="K8" s="235">
        <f>SUM(K9:K15)</f>
        <v>0</v>
      </c>
      <c r="L8" s="235"/>
      <c r="M8" s="235">
        <f>SUM(M9:M15)</f>
        <v>0</v>
      </c>
      <c r="N8" s="234"/>
      <c r="O8" s="234">
        <f>SUM(O9:O15)</f>
        <v>0.2</v>
      </c>
      <c r="P8" s="234"/>
      <c r="Q8" s="234">
        <f>SUM(Q9:Q15)</f>
        <v>0</v>
      </c>
      <c r="R8" s="235"/>
      <c r="S8" s="235"/>
      <c r="T8" s="236"/>
      <c r="U8" s="230"/>
      <c r="V8" s="230">
        <f>SUM(V9:V15)</f>
        <v>10.879999999999999</v>
      </c>
      <c r="W8" s="230"/>
      <c r="X8" s="230"/>
      <c r="Y8" s="230"/>
      <c r="AG8" t="s">
        <v>134</v>
      </c>
    </row>
    <row r="9" spans="1:60" outlineLevel="1" x14ac:dyDescent="0.2">
      <c r="A9" s="238">
        <v>1</v>
      </c>
      <c r="B9" s="239" t="s">
        <v>135</v>
      </c>
      <c r="C9" s="250" t="s">
        <v>136</v>
      </c>
      <c r="D9" s="240" t="s">
        <v>137</v>
      </c>
      <c r="E9" s="241">
        <v>12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8.8699999999999994E-3</v>
      </c>
      <c r="O9" s="241">
        <f>ROUND(E9*N9,2)</f>
        <v>0.11</v>
      </c>
      <c r="P9" s="241">
        <v>0</v>
      </c>
      <c r="Q9" s="241">
        <f>ROUND(E9*P9,2)</f>
        <v>0</v>
      </c>
      <c r="R9" s="243" t="s">
        <v>138</v>
      </c>
      <c r="S9" s="243" t="s">
        <v>139</v>
      </c>
      <c r="T9" s="244" t="s">
        <v>139</v>
      </c>
      <c r="U9" s="224">
        <v>0.35974</v>
      </c>
      <c r="V9" s="224">
        <f>ROUND(E9*U9,2)</f>
        <v>4.32</v>
      </c>
      <c r="W9" s="224"/>
      <c r="X9" s="224" t="s">
        <v>140</v>
      </c>
      <c r="Y9" s="224" t="s">
        <v>141</v>
      </c>
      <c r="Z9" s="214"/>
      <c r="AA9" s="214"/>
      <c r="AB9" s="214"/>
      <c r="AC9" s="214"/>
      <c r="AD9" s="214"/>
      <c r="AE9" s="214"/>
      <c r="AF9" s="214"/>
      <c r="AG9" s="214" t="s">
        <v>142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1" t="s">
        <v>143</v>
      </c>
      <c r="D10" s="246"/>
      <c r="E10" s="246"/>
      <c r="F10" s="246"/>
      <c r="G10" s="246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144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5" t="str">
        <f>C10</f>
        <v>jakoukoliv maltou, z pomocného pracovního lešení o výšce podlahy do 1900 mm a pro zatížení do 1,5 kPa,</v>
      </c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2" t="s">
        <v>249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146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2" t="s">
        <v>250</v>
      </c>
      <c r="D12" s="225"/>
      <c r="E12" s="226">
        <v>12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146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2</v>
      </c>
      <c r="B13" s="239" t="s">
        <v>148</v>
      </c>
      <c r="C13" s="250" t="s">
        <v>149</v>
      </c>
      <c r="D13" s="240" t="s">
        <v>150</v>
      </c>
      <c r="E13" s="241">
        <v>36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2.5100000000000001E-3</v>
      </c>
      <c r="O13" s="241">
        <f>ROUND(E13*N13,2)</f>
        <v>0.09</v>
      </c>
      <c r="P13" s="241">
        <v>0</v>
      </c>
      <c r="Q13" s="241">
        <f>ROUND(E13*P13,2)</f>
        <v>0</v>
      </c>
      <c r="R13" s="243" t="s">
        <v>138</v>
      </c>
      <c r="S13" s="243" t="s">
        <v>139</v>
      </c>
      <c r="T13" s="244" t="s">
        <v>139</v>
      </c>
      <c r="U13" s="224">
        <v>0.18232999999999999</v>
      </c>
      <c r="V13" s="224">
        <f>ROUND(E13*U13,2)</f>
        <v>6.56</v>
      </c>
      <c r="W13" s="224"/>
      <c r="X13" s="224" t="s">
        <v>140</v>
      </c>
      <c r="Y13" s="224" t="s">
        <v>141</v>
      </c>
      <c r="Z13" s="214"/>
      <c r="AA13" s="214"/>
      <c r="AB13" s="214"/>
      <c r="AC13" s="214"/>
      <c r="AD13" s="214"/>
      <c r="AE13" s="214"/>
      <c r="AF13" s="214"/>
      <c r="AG13" s="214" t="s">
        <v>142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2" t="s">
        <v>249</v>
      </c>
      <c r="D14" s="225"/>
      <c r="E14" s="226"/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146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1"/>
      <c r="B15" s="222"/>
      <c r="C15" s="252" t="s">
        <v>251</v>
      </c>
      <c r="D15" s="225"/>
      <c r="E15" s="226">
        <v>36</v>
      </c>
      <c r="F15" s="224"/>
      <c r="G15" s="224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146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x14ac:dyDescent="0.2">
      <c r="A16" s="231" t="s">
        <v>133</v>
      </c>
      <c r="B16" s="232" t="s">
        <v>88</v>
      </c>
      <c r="C16" s="249" t="s">
        <v>89</v>
      </c>
      <c r="D16" s="233"/>
      <c r="E16" s="234"/>
      <c r="F16" s="235"/>
      <c r="G16" s="235">
        <f>SUMIF(AG17:AG24,"&lt;&gt;NOR",G17:G24)</f>
        <v>0</v>
      </c>
      <c r="H16" s="235"/>
      <c r="I16" s="235">
        <f>SUM(I17:I24)</f>
        <v>0</v>
      </c>
      <c r="J16" s="235"/>
      <c r="K16" s="235">
        <f>SUM(K17:K24)</f>
        <v>0</v>
      </c>
      <c r="L16" s="235"/>
      <c r="M16" s="235">
        <f>SUM(M17:M24)</f>
        <v>0</v>
      </c>
      <c r="N16" s="234"/>
      <c r="O16" s="234">
        <f>SUM(O17:O24)</f>
        <v>0.01</v>
      </c>
      <c r="P16" s="234"/>
      <c r="Q16" s="234">
        <f>SUM(Q17:Q24)</f>
        <v>0</v>
      </c>
      <c r="R16" s="235"/>
      <c r="S16" s="235"/>
      <c r="T16" s="236"/>
      <c r="U16" s="230"/>
      <c r="V16" s="230">
        <f>SUM(V17:V24)</f>
        <v>83.16</v>
      </c>
      <c r="W16" s="230"/>
      <c r="X16" s="230"/>
      <c r="Y16" s="230"/>
      <c r="AG16" t="s">
        <v>134</v>
      </c>
    </row>
    <row r="17" spans="1:60" ht="56.25" outlineLevel="1" x14ac:dyDescent="0.2">
      <c r="A17" s="238">
        <v>3</v>
      </c>
      <c r="B17" s="239" t="s">
        <v>152</v>
      </c>
      <c r="C17" s="250" t="s">
        <v>153</v>
      </c>
      <c r="D17" s="240" t="s">
        <v>154</v>
      </c>
      <c r="E17" s="241">
        <v>270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4.0000000000000003E-5</v>
      </c>
      <c r="O17" s="241">
        <f>ROUND(E17*N17,2)</f>
        <v>0.01</v>
      </c>
      <c r="P17" s="241">
        <v>0</v>
      </c>
      <c r="Q17" s="241">
        <f>ROUND(E17*P17,2)</f>
        <v>0</v>
      </c>
      <c r="R17" s="243" t="s">
        <v>155</v>
      </c>
      <c r="S17" s="243" t="s">
        <v>139</v>
      </c>
      <c r="T17" s="244" t="s">
        <v>139</v>
      </c>
      <c r="U17" s="224">
        <v>0.308</v>
      </c>
      <c r="V17" s="224">
        <f>ROUND(E17*U17,2)</f>
        <v>83.16</v>
      </c>
      <c r="W17" s="224"/>
      <c r="X17" s="224" t="s">
        <v>140</v>
      </c>
      <c r="Y17" s="224" t="s">
        <v>141</v>
      </c>
      <c r="Z17" s="214"/>
      <c r="AA17" s="214"/>
      <c r="AB17" s="214"/>
      <c r="AC17" s="214"/>
      <c r="AD17" s="214"/>
      <c r="AE17" s="214"/>
      <c r="AF17" s="214"/>
      <c r="AG17" s="214" t="s">
        <v>142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2" t="s">
        <v>249</v>
      </c>
      <c r="D18" s="225"/>
      <c r="E18" s="226"/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146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2" t="s">
        <v>252</v>
      </c>
      <c r="D19" s="225"/>
      <c r="E19" s="226">
        <v>270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146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8">
        <v>4</v>
      </c>
      <c r="B20" s="239" t="s">
        <v>157</v>
      </c>
      <c r="C20" s="250" t="s">
        <v>158</v>
      </c>
      <c r="D20" s="240" t="s">
        <v>137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12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159</v>
      </c>
      <c r="T20" s="244" t="s">
        <v>160</v>
      </c>
      <c r="U20" s="224">
        <v>0</v>
      </c>
      <c r="V20" s="224">
        <f>ROUND(E20*U20,2)</f>
        <v>0</v>
      </c>
      <c r="W20" s="224"/>
      <c r="X20" s="224" t="s">
        <v>140</v>
      </c>
      <c r="Y20" s="224" t="s">
        <v>141</v>
      </c>
      <c r="Z20" s="214"/>
      <c r="AA20" s="214"/>
      <c r="AB20" s="214"/>
      <c r="AC20" s="214"/>
      <c r="AD20" s="214"/>
      <c r="AE20" s="214"/>
      <c r="AF20" s="214"/>
      <c r="AG20" s="214" t="s">
        <v>142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3" t="s">
        <v>161</v>
      </c>
      <c r="D21" s="247"/>
      <c r="E21" s="247"/>
      <c r="F21" s="247"/>
      <c r="G21" s="247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162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52" t="s">
        <v>253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146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2" t="s">
        <v>163</v>
      </c>
      <c r="D23" s="225"/>
      <c r="E23" s="226"/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146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2" t="s">
        <v>164</v>
      </c>
      <c r="D24" s="225"/>
      <c r="E24" s="226">
        <v>1</v>
      </c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146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">
      <c r="A25" s="231" t="s">
        <v>133</v>
      </c>
      <c r="B25" s="232" t="s">
        <v>90</v>
      </c>
      <c r="C25" s="249" t="s">
        <v>91</v>
      </c>
      <c r="D25" s="233"/>
      <c r="E25" s="234"/>
      <c r="F25" s="235"/>
      <c r="G25" s="235">
        <f>SUMIF(AG26:AG29,"&lt;&gt;NOR",G26:G29)</f>
        <v>0</v>
      </c>
      <c r="H25" s="235"/>
      <c r="I25" s="235">
        <f>SUM(I26:I29)</f>
        <v>0</v>
      </c>
      <c r="J25" s="235"/>
      <c r="K25" s="235">
        <f>SUM(K26:K29)</f>
        <v>0</v>
      </c>
      <c r="L25" s="235"/>
      <c r="M25" s="235">
        <f>SUM(M26:M29)</f>
        <v>0</v>
      </c>
      <c r="N25" s="234"/>
      <c r="O25" s="234">
        <f>SUM(O26:O29)</f>
        <v>0</v>
      </c>
      <c r="P25" s="234"/>
      <c r="Q25" s="234">
        <f>SUM(Q26:Q29)</f>
        <v>0</v>
      </c>
      <c r="R25" s="235"/>
      <c r="S25" s="235"/>
      <c r="T25" s="236"/>
      <c r="U25" s="230"/>
      <c r="V25" s="230">
        <f>SUM(V26:V29)</f>
        <v>0</v>
      </c>
      <c r="W25" s="230"/>
      <c r="X25" s="230"/>
      <c r="Y25" s="230"/>
      <c r="AG25" t="s">
        <v>134</v>
      </c>
    </row>
    <row r="26" spans="1:60" ht="22.5" outlineLevel="1" x14ac:dyDescent="0.2">
      <c r="A26" s="238">
        <v>5</v>
      </c>
      <c r="B26" s="239" t="s">
        <v>165</v>
      </c>
      <c r="C26" s="250" t="s">
        <v>166</v>
      </c>
      <c r="D26" s="240" t="s">
        <v>137</v>
      </c>
      <c r="E26" s="241">
        <v>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159</v>
      </c>
      <c r="T26" s="244" t="s">
        <v>160</v>
      </c>
      <c r="U26" s="224">
        <v>0</v>
      </c>
      <c r="V26" s="224">
        <f>ROUND(E26*U26,2)</f>
        <v>0</v>
      </c>
      <c r="W26" s="224"/>
      <c r="X26" s="224" t="s">
        <v>140</v>
      </c>
      <c r="Y26" s="224" t="s">
        <v>141</v>
      </c>
      <c r="Z26" s="214"/>
      <c r="AA26" s="214"/>
      <c r="AB26" s="214"/>
      <c r="AC26" s="214"/>
      <c r="AD26" s="214"/>
      <c r="AE26" s="214"/>
      <c r="AF26" s="214"/>
      <c r="AG26" s="214" t="s">
        <v>142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2" t="s">
        <v>253</v>
      </c>
      <c r="D27" s="225"/>
      <c r="E27" s="226"/>
      <c r="F27" s="224"/>
      <c r="G27" s="224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146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21"/>
      <c r="B28" s="222"/>
      <c r="C28" s="252" t="s">
        <v>163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146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2" t="s">
        <v>164</v>
      </c>
      <c r="D29" s="225"/>
      <c r="E29" s="226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146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2">
      <c r="A30" s="231" t="s">
        <v>133</v>
      </c>
      <c r="B30" s="232" t="s">
        <v>92</v>
      </c>
      <c r="C30" s="249" t="s">
        <v>93</v>
      </c>
      <c r="D30" s="233"/>
      <c r="E30" s="234"/>
      <c r="F30" s="235"/>
      <c r="G30" s="235">
        <f>SUMIF(AG31:AG35,"&lt;&gt;NOR",G31:G35)</f>
        <v>0</v>
      </c>
      <c r="H30" s="235"/>
      <c r="I30" s="235">
        <f>SUM(I31:I35)</f>
        <v>0</v>
      </c>
      <c r="J30" s="235"/>
      <c r="K30" s="235">
        <f>SUM(K31:K35)</f>
        <v>0</v>
      </c>
      <c r="L30" s="235"/>
      <c r="M30" s="235">
        <f>SUM(M31:M35)</f>
        <v>0</v>
      </c>
      <c r="N30" s="234"/>
      <c r="O30" s="234">
        <f>SUM(O31:O35)</f>
        <v>0</v>
      </c>
      <c r="P30" s="234"/>
      <c r="Q30" s="234">
        <f>SUM(Q31:Q35)</f>
        <v>0</v>
      </c>
      <c r="R30" s="235"/>
      <c r="S30" s="235"/>
      <c r="T30" s="236"/>
      <c r="U30" s="230"/>
      <c r="V30" s="230">
        <f>SUM(V31:V35)</f>
        <v>0.39</v>
      </c>
      <c r="W30" s="230"/>
      <c r="X30" s="230"/>
      <c r="Y30" s="230"/>
      <c r="AG30" t="s">
        <v>134</v>
      </c>
    </row>
    <row r="31" spans="1:60" ht="22.5" outlineLevel="1" x14ac:dyDescent="0.2">
      <c r="A31" s="238">
        <v>6</v>
      </c>
      <c r="B31" s="239" t="s">
        <v>168</v>
      </c>
      <c r="C31" s="250" t="s">
        <v>169</v>
      </c>
      <c r="D31" s="240" t="s">
        <v>170</v>
      </c>
      <c r="E31" s="241">
        <v>0.20760000000000001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12</v>
      </c>
      <c r="M31" s="243">
        <f>G31*(1+L31/100)</f>
        <v>0</v>
      </c>
      <c r="N31" s="241">
        <v>0</v>
      </c>
      <c r="O31" s="241">
        <f>ROUND(E31*N31,2)</f>
        <v>0</v>
      </c>
      <c r="P31" s="241">
        <v>0</v>
      </c>
      <c r="Q31" s="241">
        <f>ROUND(E31*P31,2)</f>
        <v>0</v>
      </c>
      <c r="R31" s="243" t="s">
        <v>138</v>
      </c>
      <c r="S31" s="243" t="s">
        <v>139</v>
      </c>
      <c r="T31" s="244" t="s">
        <v>139</v>
      </c>
      <c r="U31" s="224">
        <v>1.8919999999999999</v>
      </c>
      <c r="V31" s="224">
        <f>ROUND(E31*U31,2)</f>
        <v>0.39</v>
      </c>
      <c r="W31" s="224"/>
      <c r="X31" s="224" t="s">
        <v>171</v>
      </c>
      <c r="Y31" s="224" t="s">
        <v>141</v>
      </c>
      <c r="Z31" s="214"/>
      <c r="AA31" s="214"/>
      <c r="AB31" s="214"/>
      <c r="AC31" s="214"/>
      <c r="AD31" s="214"/>
      <c r="AE31" s="214"/>
      <c r="AF31" s="214"/>
      <c r="AG31" s="214" t="s">
        <v>172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 x14ac:dyDescent="0.2">
      <c r="A32" s="221"/>
      <c r="B32" s="222"/>
      <c r="C32" s="251" t="s">
        <v>173</v>
      </c>
      <c r="D32" s="246"/>
      <c r="E32" s="246"/>
      <c r="F32" s="246"/>
      <c r="G32" s="246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144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2" t="s">
        <v>174</v>
      </c>
      <c r="D33" s="225"/>
      <c r="E33" s="226"/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146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2" t="s">
        <v>175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146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52" t="s">
        <v>254</v>
      </c>
      <c r="D35" s="225"/>
      <c r="E35" s="226">
        <v>0.20760000000000001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146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">
      <c r="A36" s="231" t="s">
        <v>133</v>
      </c>
      <c r="B36" s="232" t="s">
        <v>94</v>
      </c>
      <c r="C36" s="249" t="s">
        <v>95</v>
      </c>
      <c r="D36" s="233"/>
      <c r="E36" s="234"/>
      <c r="F36" s="235"/>
      <c r="G36" s="235">
        <f>SUMIF(AG37:AG41,"&lt;&gt;NOR",G37:G41)</f>
        <v>0</v>
      </c>
      <c r="H36" s="235"/>
      <c r="I36" s="235">
        <f>SUM(I37:I41)</f>
        <v>0</v>
      </c>
      <c r="J36" s="235"/>
      <c r="K36" s="235">
        <f>SUM(K37:K41)</f>
        <v>0</v>
      </c>
      <c r="L36" s="235"/>
      <c r="M36" s="235">
        <f>SUM(M37:M41)</f>
        <v>0</v>
      </c>
      <c r="N36" s="234"/>
      <c r="O36" s="234">
        <f>SUM(O37:O41)</f>
        <v>0.01</v>
      </c>
      <c r="P36" s="234"/>
      <c r="Q36" s="234">
        <f>SUM(Q37:Q41)</f>
        <v>0</v>
      </c>
      <c r="R36" s="235"/>
      <c r="S36" s="235"/>
      <c r="T36" s="236"/>
      <c r="U36" s="230"/>
      <c r="V36" s="230">
        <f>SUM(V37:V41)</f>
        <v>7.25</v>
      </c>
      <c r="W36" s="230"/>
      <c r="X36" s="230"/>
      <c r="Y36" s="230"/>
      <c r="AG36" t="s">
        <v>134</v>
      </c>
    </row>
    <row r="37" spans="1:60" outlineLevel="1" x14ac:dyDescent="0.2">
      <c r="A37" s="238">
        <v>7</v>
      </c>
      <c r="B37" s="239" t="s">
        <v>177</v>
      </c>
      <c r="C37" s="250" t="s">
        <v>178</v>
      </c>
      <c r="D37" s="240" t="s">
        <v>154</v>
      </c>
      <c r="E37" s="241">
        <v>54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12</v>
      </c>
      <c r="M37" s="243">
        <f>G37*(1+L37/100)</f>
        <v>0</v>
      </c>
      <c r="N37" s="241">
        <v>6.9999999999999994E-5</v>
      </c>
      <c r="O37" s="241">
        <f>ROUND(E37*N37,2)</f>
        <v>0</v>
      </c>
      <c r="P37" s="241">
        <v>0</v>
      </c>
      <c r="Q37" s="241">
        <f>ROUND(E37*P37,2)</f>
        <v>0</v>
      </c>
      <c r="R37" s="243" t="s">
        <v>179</v>
      </c>
      <c r="S37" s="243" t="s">
        <v>139</v>
      </c>
      <c r="T37" s="244" t="s">
        <v>139</v>
      </c>
      <c r="U37" s="224">
        <v>3.2480000000000002E-2</v>
      </c>
      <c r="V37" s="224">
        <f>ROUND(E37*U37,2)</f>
        <v>1.75</v>
      </c>
      <c r="W37" s="224"/>
      <c r="X37" s="224" t="s">
        <v>140</v>
      </c>
      <c r="Y37" s="224" t="s">
        <v>141</v>
      </c>
      <c r="Z37" s="214"/>
      <c r="AA37" s="214"/>
      <c r="AB37" s="214"/>
      <c r="AC37" s="214"/>
      <c r="AD37" s="214"/>
      <c r="AE37" s="214"/>
      <c r="AF37" s="214"/>
      <c r="AG37" s="214" t="s">
        <v>142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21"/>
      <c r="B38" s="222"/>
      <c r="C38" s="252" t="s">
        <v>255</v>
      </c>
      <c r="D38" s="225"/>
      <c r="E38" s="226">
        <v>54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146</v>
      </c>
      <c r="AH38" s="214">
        <v>5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38">
        <v>8</v>
      </c>
      <c r="B39" s="239" t="s">
        <v>181</v>
      </c>
      <c r="C39" s="250" t="s">
        <v>182</v>
      </c>
      <c r="D39" s="240" t="s">
        <v>154</v>
      </c>
      <c r="E39" s="241">
        <v>54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12</v>
      </c>
      <c r="M39" s="243">
        <f>G39*(1+L39/100)</f>
        <v>0</v>
      </c>
      <c r="N39" s="241">
        <v>1.4999999999999999E-4</v>
      </c>
      <c r="O39" s="241">
        <f>ROUND(E39*N39,2)</f>
        <v>0.01</v>
      </c>
      <c r="P39" s="241">
        <v>0</v>
      </c>
      <c r="Q39" s="241">
        <f>ROUND(E39*P39,2)</f>
        <v>0</v>
      </c>
      <c r="R39" s="243" t="s">
        <v>179</v>
      </c>
      <c r="S39" s="243" t="s">
        <v>139</v>
      </c>
      <c r="T39" s="244" t="s">
        <v>139</v>
      </c>
      <c r="U39" s="224">
        <v>0.10191</v>
      </c>
      <c r="V39" s="224">
        <f>ROUND(E39*U39,2)</f>
        <v>5.5</v>
      </c>
      <c r="W39" s="224"/>
      <c r="X39" s="224" t="s">
        <v>140</v>
      </c>
      <c r="Y39" s="224" t="s">
        <v>141</v>
      </c>
      <c r="Z39" s="214"/>
      <c r="AA39" s="214"/>
      <c r="AB39" s="214"/>
      <c r="AC39" s="214"/>
      <c r="AD39" s="214"/>
      <c r="AE39" s="214"/>
      <c r="AF39" s="214"/>
      <c r="AG39" s="214" t="s">
        <v>142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52" t="s">
        <v>249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146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2" t="s">
        <v>256</v>
      </c>
      <c r="D41" s="225"/>
      <c r="E41" s="226">
        <v>54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146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x14ac:dyDescent="0.2">
      <c r="A42" s="231" t="s">
        <v>133</v>
      </c>
      <c r="B42" s="232" t="s">
        <v>102</v>
      </c>
      <c r="C42" s="249" t="s">
        <v>103</v>
      </c>
      <c r="D42" s="233"/>
      <c r="E42" s="234"/>
      <c r="F42" s="235"/>
      <c r="G42" s="235">
        <f>SUMIF(AG43:AG85,"&lt;&gt;NOR",G43:G85)</f>
        <v>0</v>
      </c>
      <c r="H42" s="235"/>
      <c r="I42" s="235">
        <f>SUM(I43:I85)</f>
        <v>0</v>
      </c>
      <c r="J42" s="235"/>
      <c r="K42" s="235">
        <f>SUM(K43:K85)</f>
        <v>0</v>
      </c>
      <c r="L42" s="235"/>
      <c r="M42" s="235">
        <f>SUM(M43:M85)</f>
        <v>0</v>
      </c>
      <c r="N42" s="234"/>
      <c r="O42" s="234">
        <f>SUM(O43:O85)</f>
        <v>0</v>
      </c>
      <c r="P42" s="234"/>
      <c r="Q42" s="234">
        <f>SUM(Q43:Q85)</f>
        <v>0</v>
      </c>
      <c r="R42" s="235"/>
      <c r="S42" s="235"/>
      <c r="T42" s="236"/>
      <c r="U42" s="230"/>
      <c r="V42" s="230">
        <f>SUM(V43:V85)</f>
        <v>0</v>
      </c>
      <c r="W42" s="230"/>
      <c r="X42" s="230"/>
      <c r="Y42" s="230"/>
      <c r="AG42" t="s">
        <v>134</v>
      </c>
    </row>
    <row r="43" spans="1:60" outlineLevel="1" x14ac:dyDescent="0.2">
      <c r="A43" s="238">
        <v>9</v>
      </c>
      <c r="B43" s="239" t="s">
        <v>184</v>
      </c>
      <c r="C43" s="250" t="s">
        <v>185</v>
      </c>
      <c r="D43" s="240" t="s">
        <v>137</v>
      </c>
      <c r="E43" s="241">
        <v>1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12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/>
      <c r="S43" s="243" t="s">
        <v>159</v>
      </c>
      <c r="T43" s="244" t="s">
        <v>160</v>
      </c>
      <c r="U43" s="224">
        <v>0</v>
      </c>
      <c r="V43" s="224">
        <f>ROUND(E43*U43,2)</f>
        <v>0</v>
      </c>
      <c r="W43" s="224"/>
      <c r="X43" s="224" t="s">
        <v>140</v>
      </c>
      <c r="Y43" s="224" t="s">
        <v>141</v>
      </c>
      <c r="Z43" s="214"/>
      <c r="AA43" s="214"/>
      <c r="AB43" s="214"/>
      <c r="AC43" s="214"/>
      <c r="AD43" s="214"/>
      <c r="AE43" s="214"/>
      <c r="AF43" s="214"/>
      <c r="AG43" s="214" t="s">
        <v>142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1"/>
      <c r="B44" s="222"/>
      <c r="C44" s="253" t="s">
        <v>186</v>
      </c>
      <c r="D44" s="247"/>
      <c r="E44" s="247"/>
      <c r="F44" s="247"/>
      <c r="G44" s="247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162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4" t="s">
        <v>187</v>
      </c>
      <c r="D45" s="248"/>
      <c r="E45" s="248"/>
      <c r="F45" s="248"/>
      <c r="G45" s="248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162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21"/>
      <c r="B46" s="222"/>
      <c r="C46" s="254" t="s">
        <v>188</v>
      </c>
      <c r="D46" s="248"/>
      <c r="E46" s="248"/>
      <c r="F46" s="248"/>
      <c r="G46" s="248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162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4" t="s">
        <v>189</v>
      </c>
      <c r="D47" s="248"/>
      <c r="E47" s="248"/>
      <c r="F47" s="248"/>
      <c r="G47" s="248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162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4" t="s">
        <v>190</v>
      </c>
      <c r="D48" s="248"/>
      <c r="E48" s="248"/>
      <c r="F48" s="248"/>
      <c r="G48" s="248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162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4" t="s">
        <v>191</v>
      </c>
      <c r="D49" s="248"/>
      <c r="E49" s="248"/>
      <c r="F49" s="248"/>
      <c r="G49" s="248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162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4" t="s">
        <v>192</v>
      </c>
      <c r="D50" s="248"/>
      <c r="E50" s="248"/>
      <c r="F50" s="248"/>
      <c r="G50" s="248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162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4" t="s">
        <v>193</v>
      </c>
      <c r="D51" s="248"/>
      <c r="E51" s="248"/>
      <c r="F51" s="248"/>
      <c r="G51" s="248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162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21"/>
      <c r="B52" s="222"/>
      <c r="C52" s="255" t="s">
        <v>194</v>
      </c>
      <c r="D52" s="227"/>
      <c r="E52" s="228"/>
      <c r="F52" s="229"/>
      <c r="G52" s="229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162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54" t="s">
        <v>195</v>
      </c>
      <c r="D53" s="248"/>
      <c r="E53" s="248"/>
      <c r="F53" s="248"/>
      <c r="G53" s="248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162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4" t="s">
        <v>196</v>
      </c>
      <c r="D54" s="248"/>
      <c r="E54" s="248"/>
      <c r="F54" s="248"/>
      <c r="G54" s="248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162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21"/>
      <c r="B55" s="222"/>
      <c r="C55" s="254" t="s">
        <v>197</v>
      </c>
      <c r="D55" s="248"/>
      <c r="E55" s="248"/>
      <c r="F55" s="248"/>
      <c r="G55" s="248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162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21"/>
      <c r="B56" s="222"/>
      <c r="C56" s="254" t="s">
        <v>198</v>
      </c>
      <c r="D56" s="248"/>
      <c r="E56" s="248"/>
      <c r="F56" s="248"/>
      <c r="G56" s="248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162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4" t="s">
        <v>199</v>
      </c>
      <c r="D57" s="248"/>
      <c r="E57" s="248"/>
      <c r="F57" s="248"/>
      <c r="G57" s="248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162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ht="22.5" outlineLevel="3" x14ac:dyDescent="0.2">
      <c r="A58" s="221"/>
      <c r="B58" s="222"/>
      <c r="C58" s="254" t="s">
        <v>200</v>
      </c>
      <c r="D58" s="248"/>
      <c r="E58" s="248"/>
      <c r="F58" s="248"/>
      <c r="G58" s="248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162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45" t="str">
        <f>C58</f>
        <v>NEREZ KAZETA S KONTRASTNÍMI OVLÁDACÍMI TLAČÍTKY S BRAILLOVÝM PÍSMEM, DIGITÁLNÍ SIGNALIZACÍ POLOHY A SMĚRU JÍZDY A NOUZOVÝM OSVĚTLENÍM</v>
      </c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201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162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21"/>
      <c r="B60" s="222"/>
      <c r="C60" s="254" t="s">
        <v>202</v>
      </c>
      <c r="D60" s="248"/>
      <c r="E60" s="248"/>
      <c r="F60" s="248"/>
      <c r="G60" s="248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162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21"/>
      <c r="B61" s="222"/>
      <c r="C61" s="254" t="s">
        <v>203</v>
      </c>
      <c r="D61" s="248"/>
      <c r="E61" s="248"/>
      <c r="F61" s="248"/>
      <c r="G61" s="248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162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204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162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4" t="s">
        <v>205</v>
      </c>
      <c r="D63" s="248"/>
      <c r="E63" s="248"/>
      <c r="F63" s="248"/>
      <c r="G63" s="248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162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21"/>
      <c r="B64" s="222"/>
      <c r="C64" s="254" t="s">
        <v>206</v>
      </c>
      <c r="D64" s="248"/>
      <c r="E64" s="248"/>
      <c r="F64" s="248"/>
      <c r="G64" s="248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162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207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162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21"/>
      <c r="B66" s="222"/>
      <c r="C66" s="254" t="s">
        <v>208</v>
      </c>
      <c r="D66" s="248"/>
      <c r="E66" s="248"/>
      <c r="F66" s="248"/>
      <c r="G66" s="248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162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21"/>
      <c r="B67" s="222"/>
      <c r="C67" s="254" t="s">
        <v>209</v>
      </c>
      <c r="D67" s="248"/>
      <c r="E67" s="248"/>
      <c r="F67" s="248"/>
      <c r="G67" s="248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162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239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162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21"/>
      <c r="B69" s="222"/>
      <c r="C69" s="254" t="s">
        <v>210</v>
      </c>
      <c r="D69" s="248"/>
      <c r="E69" s="248"/>
      <c r="F69" s="248"/>
      <c r="G69" s="248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162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21"/>
      <c r="B70" s="222"/>
      <c r="C70" s="255" t="s">
        <v>194</v>
      </c>
      <c r="D70" s="227"/>
      <c r="E70" s="228"/>
      <c r="F70" s="229"/>
      <c r="G70" s="229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162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21"/>
      <c r="B71" s="222"/>
      <c r="C71" s="254" t="s">
        <v>240</v>
      </c>
      <c r="D71" s="248"/>
      <c r="E71" s="248"/>
      <c r="F71" s="248"/>
      <c r="G71" s="248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162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3" x14ac:dyDescent="0.2">
      <c r="A72" s="221"/>
      <c r="B72" s="222"/>
      <c r="C72" s="254" t="s">
        <v>241</v>
      </c>
      <c r="D72" s="248"/>
      <c r="E72" s="248"/>
      <c r="F72" s="248"/>
      <c r="G72" s="248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162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45" t="str">
        <f>C72</f>
        <v>· VÝTAH MUSÍ BÝT SCHOPEN PROVOZU PO STANOVENOU DOBU EVAKUACE A MUSÍ BÝT NAVRŽEN PODLE ČSN EN 81-1 NEBO ČSN EN 81-2 A BÝT OPATŘENY OCHRANOU, ŘÍZENÍM A SIGNALIZACÍ PODLE TÉTO NORMY.</v>
      </c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54" t="s">
        <v>242</v>
      </c>
      <c r="D73" s="248"/>
      <c r="E73" s="248"/>
      <c r="F73" s="248"/>
      <c r="G73" s="248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162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ht="33.75" outlineLevel="3" x14ac:dyDescent="0.2">
      <c r="A74" s="221"/>
      <c r="B74" s="222"/>
      <c r="C74" s="254" t="s">
        <v>211</v>
      </c>
      <c r="D74" s="248"/>
      <c r="E74" s="248"/>
      <c r="F74" s="248"/>
      <c r="G74" s="248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162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45" t="str">
        <f>C74</f>
        <v>· VÝTAH MUSÍ MÍT TAKOVOU RYCHLOST, ABY DOBA JÍZDY MEZI NEJVZDÁLENĚJŠÍM MÍSTEM EVAKUACE, POČÍTÁNO OD UZAVŘENÍ DVEŘÍ VÝTAHU, A ÚROVNÍ, ZE KTERÉ EVAKUACE PROBÍHÁ NEPŘESÁHLA 60 s. DOBA JEDNOHO CYKLU EVAKUACE, KTERÁ ZAHRNUJE JÍZDU KLECE VÝTAHU Z VÝCHOZÍ STANICE DO MÍSTA EVAKUACE A ZPĚT, BY NEMĚLA PŘESÁHNOUT 150 s.</v>
      </c>
      <c r="BB74" s="214"/>
      <c r="BC74" s="214"/>
      <c r="BD74" s="214"/>
      <c r="BE74" s="214"/>
      <c r="BF74" s="214"/>
      <c r="BG74" s="214"/>
      <c r="BH74" s="214"/>
    </row>
    <row r="75" spans="1:60" ht="22.5" outlineLevel="3" x14ac:dyDescent="0.2">
      <c r="A75" s="221"/>
      <c r="B75" s="222"/>
      <c r="C75" s="254" t="s">
        <v>243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162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45" t="str">
        <f>C75</f>
        <v>· V PŘÍPADĚ OHROŽENÍ OBJEKTU POŽÁREM BUDE UMOŽNĚNO SJETÍ KLECE DO STANICE V 1.NP PŘIVOLÁNÍM POMOCÍ KLÍČOVÉHO SPÍNAČE.</v>
      </c>
      <c r="BB75" s="214"/>
      <c r="BC75" s="214"/>
      <c r="BD75" s="214"/>
      <c r="BE75" s="214"/>
      <c r="BF75" s="214"/>
      <c r="BG75" s="214"/>
      <c r="BH75" s="214"/>
    </row>
    <row r="76" spans="1:60" ht="22.5" outlineLevel="3" x14ac:dyDescent="0.2">
      <c r="A76" s="221"/>
      <c r="B76" s="222"/>
      <c r="C76" s="254" t="s">
        <v>244</v>
      </c>
      <c r="D76" s="248"/>
      <c r="E76" s="248"/>
      <c r="F76" s="248"/>
      <c r="G76" s="248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162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45" t="str">
        <f>C76</f>
        <v>· VÝTAH MUSÍ BÝT VYŘAZEN Z NORMÁLNÍHO PROVOZU A BÝT PŘIPRAVEN PRO EVAKUACI POMOCÍ ZVLÁŠTNÍHO OVLÁDÁNÍ VÝTAHOVÉ KLECE.</v>
      </c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21"/>
      <c r="B77" s="222"/>
      <c r="C77" s="254" t="s">
        <v>245</v>
      </c>
      <c r="D77" s="248"/>
      <c r="E77" s="248"/>
      <c r="F77" s="248"/>
      <c r="G77" s="248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162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4" t="s">
        <v>246</v>
      </c>
      <c r="D78" s="248"/>
      <c r="E78" s="248"/>
      <c r="F78" s="248"/>
      <c r="G78" s="248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162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45" outlineLevel="3" x14ac:dyDescent="0.2">
      <c r="A79" s="221"/>
      <c r="B79" s="222"/>
      <c r="C79" s="254" t="s">
        <v>247</v>
      </c>
      <c r="D79" s="248"/>
      <c r="E79" s="248"/>
      <c r="F79" s="248"/>
      <c r="G79" s="248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162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45" t="str">
        <f>C79</f>
        <v>· V 1.NP VE VZDÁLENOSTI NEJVÝŠE 2 M OD VSTUPU DO VÝTAHU MUSÍ BÝT UMÍSTĚN SPECIÁLNÍ KLÍČ, KTERÝ BUDE OVLÁDAT SPÍNAČ PŘEPÍNAJÍCÍ NORMÁLNÍ ŘÍZENÍ VÝTAHU A ŘÍZENÍ UMOŽŇUJÍCÍ PŘEDNOSTNÍ ŘÍZENÍ VÝTAHU POVĚŘENOU OSOBOU PŘÍPADNĚ HZS. NÁVRAT DO NORMÁLNÍHO REŽIMU MŮŽE NASTAT POUZE NA ZÁKLADĚ DALŠÍHO VNĚJŠÍHO ZÁSAHU (POMOCÍ KLÍČE NEBO IMPULSU).</v>
      </c>
      <c r="BB79" s="214"/>
      <c r="BC79" s="214"/>
      <c r="BD79" s="214"/>
      <c r="BE79" s="214"/>
      <c r="BF79" s="214"/>
      <c r="BG79" s="214"/>
      <c r="BH79" s="214"/>
    </row>
    <row r="80" spans="1:60" ht="45" outlineLevel="3" x14ac:dyDescent="0.2">
      <c r="A80" s="221"/>
      <c r="B80" s="222"/>
      <c r="C80" s="254" t="s">
        <v>212</v>
      </c>
      <c r="D80" s="248"/>
      <c r="E80" s="248"/>
      <c r="F80" s="248"/>
      <c r="G80" s="248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162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45" t="str">
        <f>C80</f>
        <v>· DODÁVKA EL. ENERGIE EVAKUAČNÍHO VÝTAHU MUSÍ BÝT V SOULADU S ČL. 12. 9. 1 ČSN 73 0802 ZAJIŠTĚNA ZE DVOU NA SOBĚ NEZÁVISLÝCH ZDROJŮ Z NICHŽ KAŽDÝ MUSÍ MÍT TAKOVÝ VÝKON, ABY PŘI PŘERUŠENÍ DODÁVKY Z JEDNOHO ZDROJE BYLY DODÁVKY PLNĚ ZAJIŠTĚNY PO DOBU PŘEDPOKLÁDANÉ FUNKCE ZAŘÍZENÍ ZE ZDROJE DRUHÉHO. SAMOČINNÁ DODÁVKA ELEKTRICKÉ ENERGIE POMOCÍ UPS ZABEZPEČUJE NEPŘETRŽITÉ NAPÁJENÍ PO DOBU 45 MIN.</v>
      </c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21"/>
      <c r="B81" s="222"/>
      <c r="C81" s="255" t="s">
        <v>194</v>
      </c>
      <c r="D81" s="227"/>
      <c r="E81" s="228"/>
      <c r="F81" s="229"/>
      <c r="G81" s="229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162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21"/>
      <c r="B82" s="222"/>
      <c r="C82" s="254" t="s">
        <v>213</v>
      </c>
      <c r="D82" s="248"/>
      <c r="E82" s="248"/>
      <c r="F82" s="248"/>
      <c r="G82" s="248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162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21"/>
      <c r="B83" s="222"/>
      <c r="C83" s="254" t="s">
        <v>214</v>
      </c>
      <c r="D83" s="248"/>
      <c r="E83" s="248"/>
      <c r="F83" s="248"/>
      <c r="G83" s="248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162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2" t="s">
        <v>215</v>
      </c>
      <c r="D84" s="225"/>
      <c r="E84" s="226"/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146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21"/>
      <c r="B85" s="222"/>
      <c r="C85" s="252" t="s">
        <v>257</v>
      </c>
      <c r="D85" s="225"/>
      <c r="E85" s="226">
        <v>1</v>
      </c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146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x14ac:dyDescent="0.2">
      <c r="A86" s="231" t="s">
        <v>133</v>
      </c>
      <c r="B86" s="232" t="s">
        <v>104</v>
      </c>
      <c r="C86" s="249" t="s">
        <v>27</v>
      </c>
      <c r="D86" s="233"/>
      <c r="E86" s="234"/>
      <c r="F86" s="235"/>
      <c r="G86" s="235">
        <f>SUMIF(AG87:AG90,"&lt;&gt;NOR",G87:G90)</f>
        <v>0</v>
      </c>
      <c r="H86" s="235"/>
      <c r="I86" s="235">
        <f>SUM(I87:I90)</f>
        <v>0</v>
      </c>
      <c r="J86" s="235"/>
      <c r="K86" s="235">
        <f>SUM(K87:K90)</f>
        <v>0</v>
      </c>
      <c r="L86" s="235"/>
      <c r="M86" s="235">
        <f>SUM(M87:M90)</f>
        <v>0</v>
      </c>
      <c r="N86" s="234"/>
      <c r="O86" s="234">
        <f>SUM(O87:O90)</f>
        <v>0</v>
      </c>
      <c r="P86" s="234"/>
      <c r="Q86" s="234">
        <f>SUM(Q87:Q90)</f>
        <v>0</v>
      </c>
      <c r="R86" s="235"/>
      <c r="S86" s="235"/>
      <c r="T86" s="236"/>
      <c r="U86" s="230"/>
      <c r="V86" s="230">
        <f>SUM(V87:V90)</f>
        <v>0</v>
      </c>
      <c r="W86" s="230"/>
      <c r="X86" s="230"/>
      <c r="Y86" s="230"/>
      <c r="AG86" t="s">
        <v>134</v>
      </c>
    </row>
    <row r="87" spans="1:60" outlineLevel="1" x14ac:dyDescent="0.2">
      <c r="A87" s="238">
        <v>10</v>
      </c>
      <c r="B87" s="239" t="s">
        <v>217</v>
      </c>
      <c r="C87" s="250" t="s">
        <v>218</v>
      </c>
      <c r="D87" s="240" t="s">
        <v>219</v>
      </c>
      <c r="E87" s="241">
        <v>1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12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/>
      <c r="S87" s="243" t="s">
        <v>139</v>
      </c>
      <c r="T87" s="244" t="s">
        <v>160</v>
      </c>
      <c r="U87" s="224">
        <v>0</v>
      </c>
      <c r="V87" s="224">
        <f>ROUND(E87*U87,2)</f>
        <v>0</v>
      </c>
      <c r="W87" s="224"/>
      <c r="X87" s="224" t="s">
        <v>220</v>
      </c>
      <c r="Y87" s="224" t="s">
        <v>141</v>
      </c>
      <c r="Z87" s="214"/>
      <c r="AA87" s="214"/>
      <c r="AB87" s="214"/>
      <c r="AC87" s="214"/>
      <c r="AD87" s="214"/>
      <c r="AE87" s="214"/>
      <c r="AF87" s="214"/>
      <c r="AG87" s="214" t="s">
        <v>229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2" x14ac:dyDescent="0.2">
      <c r="A88" s="221"/>
      <c r="B88" s="222"/>
      <c r="C88" s="253" t="s">
        <v>222</v>
      </c>
      <c r="D88" s="247"/>
      <c r="E88" s="247"/>
      <c r="F88" s="247"/>
      <c r="G88" s="247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162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8">
        <v>11</v>
      </c>
      <c r="B89" s="239" t="s">
        <v>223</v>
      </c>
      <c r="C89" s="250" t="s">
        <v>224</v>
      </c>
      <c r="D89" s="240" t="s">
        <v>219</v>
      </c>
      <c r="E89" s="241">
        <v>1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12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139</v>
      </c>
      <c r="T89" s="244" t="s">
        <v>160</v>
      </c>
      <c r="U89" s="224">
        <v>0</v>
      </c>
      <c r="V89" s="224">
        <f>ROUND(E89*U89,2)</f>
        <v>0</v>
      </c>
      <c r="W89" s="224"/>
      <c r="X89" s="224" t="s">
        <v>220</v>
      </c>
      <c r="Y89" s="224" t="s">
        <v>141</v>
      </c>
      <c r="Z89" s="214"/>
      <c r="AA89" s="214"/>
      <c r="AB89" s="214"/>
      <c r="AC89" s="214"/>
      <c r="AD89" s="214"/>
      <c r="AE89" s="214"/>
      <c r="AF89" s="214"/>
      <c r="AG89" s="214" t="s">
        <v>225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ht="22.5" outlineLevel="2" x14ac:dyDescent="0.2">
      <c r="A90" s="221"/>
      <c r="B90" s="222"/>
      <c r="C90" s="253" t="s">
        <v>226</v>
      </c>
      <c r="D90" s="247"/>
      <c r="E90" s="247"/>
      <c r="F90" s="247"/>
      <c r="G90" s="247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162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45" t="str">
        <f>C90</f>
        <v>Náklady na ztížené provádění stavebních prací v důsledku nepřerušeného provozu na staveništi nebo v případech nepřerušeného provozu v objektech v nichž se stavební práce provádí.</v>
      </c>
      <c r="BB90" s="214"/>
      <c r="BC90" s="214"/>
      <c r="BD90" s="214"/>
      <c r="BE90" s="214"/>
      <c r="BF90" s="214"/>
      <c r="BG90" s="214"/>
      <c r="BH90" s="214"/>
    </row>
    <row r="91" spans="1:60" x14ac:dyDescent="0.2">
      <c r="A91" s="231" t="s">
        <v>133</v>
      </c>
      <c r="B91" s="232" t="s">
        <v>105</v>
      </c>
      <c r="C91" s="249" t="s">
        <v>28</v>
      </c>
      <c r="D91" s="233"/>
      <c r="E91" s="234"/>
      <c r="F91" s="235"/>
      <c r="G91" s="235">
        <f>SUMIF(AG92:AG98,"&lt;&gt;NOR",G92:G98)</f>
        <v>0</v>
      </c>
      <c r="H91" s="235"/>
      <c r="I91" s="235">
        <f>SUM(I92:I98)</f>
        <v>0</v>
      </c>
      <c r="J91" s="235"/>
      <c r="K91" s="235">
        <f>SUM(K92:K98)</f>
        <v>0</v>
      </c>
      <c r="L91" s="235"/>
      <c r="M91" s="235">
        <f>SUM(M92:M98)</f>
        <v>0</v>
      </c>
      <c r="N91" s="234"/>
      <c r="O91" s="234">
        <f>SUM(O92:O98)</f>
        <v>0</v>
      </c>
      <c r="P91" s="234"/>
      <c r="Q91" s="234">
        <f>SUM(Q92:Q98)</f>
        <v>0</v>
      </c>
      <c r="R91" s="235"/>
      <c r="S91" s="235"/>
      <c r="T91" s="236"/>
      <c r="U91" s="230"/>
      <c r="V91" s="230">
        <f>SUM(V92:V98)</f>
        <v>0</v>
      </c>
      <c r="W91" s="230"/>
      <c r="X91" s="230"/>
      <c r="Y91" s="230"/>
      <c r="AG91" t="s">
        <v>134</v>
      </c>
    </row>
    <row r="92" spans="1:60" outlineLevel="1" x14ac:dyDescent="0.2">
      <c r="A92" s="238">
        <v>12</v>
      </c>
      <c r="B92" s="239" t="s">
        <v>227</v>
      </c>
      <c r="C92" s="250" t="s">
        <v>228</v>
      </c>
      <c r="D92" s="240" t="s">
        <v>219</v>
      </c>
      <c r="E92" s="241">
        <v>1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12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139</v>
      </c>
      <c r="T92" s="244" t="s">
        <v>160</v>
      </c>
      <c r="U92" s="224">
        <v>0</v>
      </c>
      <c r="V92" s="224">
        <f>ROUND(E92*U92,2)</f>
        <v>0</v>
      </c>
      <c r="W92" s="224"/>
      <c r="X92" s="224" t="s">
        <v>220</v>
      </c>
      <c r="Y92" s="224" t="s">
        <v>141</v>
      </c>
      <c r="Z92" s="214"/>
      <c r="AA92" s="214"/>
      <c r="AB92" s="214"/>
      <c r="AC92" s="214"/>
      <c r="AD92" s="214"/>
      <c r="AE92" s="214"/>
      <c r="AF92" s="214"/>
      <c r="AG92" s="214" t="s">
        <v>229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3" t="s">
        <v>230</v>
      </c>
      <c r="D93" s="247"/>
      <c r="E93" s="247"/>
      <c r="F93" s="247"/>
      <c r="G93" s="247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162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8">
        <v>13</v>
      </c>
      <c r="B94" s="239" t="s">
        <v>235</v>
      </c>
      <c r="C94" s="250" t="s">
        <v>236</v>
      </c>
      <c r="D94" s="240" t="s">
        <v>219</v>
      </c>
      <c r="E94" s="241">
        <v>1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12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139</v>
      </c>
      <c r="T94" s="244" t="s">
        <v>160</v>
      </c>
      <c r="U94" s="224">
        <v>0</v>
      </c>
      <c r="V94" s="224">
        <f>ROUND(E94*U94,2)</f>
        <v>0</v>
      </c>
      <c r="W94" s="224"/>
      <c r="X94" s="224" t="s">
        <v>220</v>
      </c>
      <c r="Y94" s="224" t="s">
        <v>141</v>
      </c>
      <c r="Z94" s="214"/>
      <c r="AA94" s="214"/>
      <c r="AB94" s="214"/>
      <c r="AC94" s="214"/>
      <c r="AD94" s="214"/>
      <c r="AE94" s="214"/>
      <c r="AF94" s="214"/>
      <c r="AG94" s="214" t="s">
        <v>229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2" x14ac:dyDescent="0.2">
      <c r="A95" s="221"/>
      <c r="B95" s="222"/>
      <c r="C95" s="253" t="s">
        <v>237</v>
      </c>
      <c r="D95" s="247"/>
      <c r="E95" s="247"/>
      <c r="F95" s="247"/>
      <c r="G95" s="247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162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45" t="str">
        <f>C95</f>
        <v>Náklady zhotovitele, které vzniknou v souvislosti s povinnostmi zhotovitele při předání a převzetí díla.</v>
      </c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38">
        <v>14</v>
      </c>
      <c r="B96" s="239" t="s">
        <v>231</v>
      </c>
      <c r="C96" s="250" t="s">
        <v>232</v>
      </c>
      <c r="D96" s="240" t="s">
        <v>219</v>
      </c>
      <c r="E96" s="241">
        <v>1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12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139</v>
      </c>
      <c r="T96" s="244" t="s">
        <v>160</v>
      </c>
      <c r="U96" s="224">
        <v>0</v>
      </c>
      <c r="V96" s="224">
        <f>ROUND(E96*U96,2)</f>
        <v>0</v>
      </c>
      <c r="W96" s="224"/>
      <c r="X96" s="224" t="s">
        <v>220</v>
      </c>
      <c r="Y96" s="224" t="s">
        <v>141</v>
      </c>
      <c r="Z96" s="214"/>
      <c r="AA96" s="214"/>
      <c r="AB96" s="214"/>
      <c r="AC96" s="214"/>
      <c r="AD96" s="214"/>
      <c r="AE96" s="214"/>
      <c r="AF96" s="214"/>
      <c r="AG96" s="214" t="s">
        <v>229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ht="33.75" outlineLevel="2" x14ac:dyDescent="0.2">
      <c r="A97" s="221"/>
      <c r="B97" s="222"/>
      <c r="C97" s="253" t="s">
        <v>233</v>
      </c>
      <c r="D97" s="247"/>
      <c r="E97" s="247"/>
      <c r="F97" s="247"/>
      <c r="G97" s="247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162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45" t="str">
        <f>C97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97" s="214"/>
      <c r="BC97" s="214"/>
      <c r="BD97" s="214"/>
      <c r="BE97" s="214"/>
      <c r="BF97" s="214"/>
      <c r="BG97" s="214"/>
      <c r="BH97" s="214"/>
    </row>
    <row r="98" spans="1:60" ht="22.5" outlineLevel="3" x14ac:dyDescent="0.2">
      <c r="A98" s="221"/>
      <c r="B98" s="222"/>
      <c r="C98" s="254" t="s">
        <v>234</v>
      </c>
      <c r="D98" s="248"/>
      <c r="E98" s="248"/>
      <c r="F98" s="248"/>
      <c r="G98" s="248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162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45" t="str">
        <f>C98</f>
        <v>Provoz pro pěší bude zajištěn provizorními lávkami. Výkopy na volných a neohrazených pozemcích budou opatřeny ochranným zábradlím tak, aby bylo zabráněno pádu cizích osob do výkopu. Zábradlí bude zřetelně označeno případně osvíceno.</v>
      </c>
      <c r="BB98" s="214"/>
      <c r="BC98" s="214"/>
      <c r="BD98" s="214"/>
      <c r="BE98" s="214"/>
      <c r="BF98" s="214"/>
      <c r="BG98" s="214"/>
      <c r="BH98" s="214"/>
    </row>
    <row r="99" spans="1:60" x14ac:dyDescent="0.2">
      <c r="A99" s="3"/>
      <c r="B99" s="4"/>
      <c r="C99" s="256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v>12</v>
      </c>
      <c r="AF99">
        <v>21</v>
      </c>
      <c r="AG99" t="s">
        <v>119</v>
      </c>
    </row>
    <row r="100" spans="1:60" x14ac:dyDescent="0.2">
      <c r="A100" s="217"/>
      <c r="B100" s="218" t="s">
        <v>29</v>
      </c>
      <c r="C100" s="257"/>
      <c r="D100" s="219"/>
      <c r="E100" s="220"/>
      <c r="F100" s="220"/>
      <c r="G100" s="237">
        <f>G8+G16+G25+G30+G36+G42+G86+G91</f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f>SUMIF(L7:L98,AE99,G7:G98)</f>
        <v>0</v>
      </c>
      <c r="AF100">
        <f>SUMIF(L7:L98,AF99,G7:G98)</f>
        <v>0</v>
      </c>
      <c r="AG100" t="s">
        <v>238</v>
      </c>
    </row>
    <row r="101" spans="1:60" x14ac:dyDescent="0.2">
      <c r="C101" s="258"/>
      <c r="D101" s="10"/>
      <c r="AG101" t="s">
        <v>248</v>
      </c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/3iVE5rft4AjonTs7gFvrRNNd+p8Lhx5PHYMAVK8APsCmaoMhqQIHH7fNp/mwymYNWbK0NY6QYimqnN0DQPhkw==" saltValue="vteB+/s+HMMkvDMeZmritQ==" spinCount="100000" sheet="1" formatRows="0"/>
  <mergeCells count="50">
    <mergeCell ref="C97:G97"/>
    <mergeCell ref="C98:G98"/>
    <mergeCell ref="C82:G82"/>
    <mergeCell ref="C83:G83"/>
    <mergeCell ref="C88:G88"/>
    <mergeCell ref="C90:G90"/>
    <mergeCell ref="C93:G93"/>
    <mergeCell ref="C95:G95"/>
    <mergeCell ref="C75:G75"/>
    <mergeCell ref="C76:G76"/>
    <mergeCell ref="C77:G77"/>
    <mergeCell ref="C78:G78"/>
    <mergeCell ref="C79:G79"/>
    <mergeCell ref="C80:G80"/>
    <mergeCell ref="C68:G68"/>
    <mergeCell ref="C69:G69"/>
    <mergeCell ref="C71:G71"/>
    <mergeCell ref="C72:G72"/>
    <mergeCell ref="C73:G73"/>
    <mergeCell ref="C74:G74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49:G49"/>
    <mergeCell ref="C50:G50"/>
    <mergeCell ref="C51:G51"/>
    <mergeCell ref="C53:G53"/>
    <mergeCell ref="C54:G54"/>
    <mergeCell ref="C55:G55"/>
    <mergeCell ref="C32:G32"/>
    <mergeCell ref="C44:G44"/>
    <mergeCell ref="C45:G45"/>
    <mergeCell ref="C46:G46"/>
    <mergeCell ref="C47:G47"/>
    <mergeCell ref="C48:G48"/>
    <mergeCell ref="A1:G1"/>
    <mergeCell ref="C2:G2"/>
    <mergeCell ref="C3:G3"/>
    <mergeCell ref="C4:G4"/>
    <mergeCell ref="C10:G10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DE68-A1E1-44A1-99CC-971A3C6B238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106</v>
      </c>
      <c r="B1" s="199"/>
      <c r="C1" s="199"/>
      <c r="D1" s="199"/>
      <c r="E1" s="199"/>
      <c r="F1" s="199"/>
      <c r="G1" s="199"/>
      <c r="AG1" t="s">
        <v>107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108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108</v>
      </c>
      <c r="AG3" t="s">
        <v>109</v>
      </c>
    </row>
    <row r="4" spans="1:60" ht="24.95" customHeight="1" x14ac:dyDescent="0.2">
      <c r="A4" s="204" t="s">
        <v>9</v>
      </c>
      <c r="B4" s="205" t="s">
        <v>59</v>
      </c>
      <c r="C4" s="206" t="s">
        <v>60</v>
      </c>
      <c r="D4" s="207"/>
      <c r="E4" s="207"/>
      <c r="F4" s="207"/>
      <c r="G4" s="208"/>
      <c r="AG4" t="s">
        <v>110</v>
      </c>
    </row>
    <row r="5" spans="1:60" x14ac:dyDescent="0.2">
      <c r="D5" s="10"/>
    </row>
    <row r="6" spans="1:60" ht="38.25" x14ac:dyDescent="0.2">
      <c r="A6" s="210" t="s">
        <v>111</v>
      </c>
      <c r="B6" s="212" t="s">
        <v>112</v>
      </c>
      <c r="C6" s="212" t="s">
        <v>113</v>
      </c>
      <c r="D6" s="211" t="s">
        <v>114</v>
      </c>
      <c r="E6" s="210" t="s">
        <v>115</v>
      </c>
      <c r="F6" s="209" t="s">
        <v>116</v>
      </c>
      <c r="G6" s="210" t="s">
        <v>29</v>
      </c>
      <c r="H6" s="213" t="s">
        <v>30</v>
      </c>
      <c r="I6" s="213" t="s">
        <v>117</v>
      </c>
      <c r="J6" s="213" t="s">
        <v>31</v>
      </c>
      <c r="K6" s="213" t="s">
        <v>118</v>
      </c>
      <c r="L6" s="213" t="s">
        <v>119</v>
      </c>
      <c r="M6" s="213" t="s">
        <v>120</v>
      </c>
      <c r="N6" s="213" t="s">
        <v>121</v>
      </c>
      <c r="O6" s="213" t="s">
        <v>122</v>
      </c>
      <c r="P6" s="213" t="s">
        <v>123</v>
      </c>
      <c r="Q6" s="213" t="s">
        <v>124</v>
      </c>
      <c r="R6" s="213" t="s">
        <v>125</v>
      </c>
      <c r="S6" s="213" t="s">
        <v>126</v>
      </c>
      <c r="T6" s="213" t="s">
        <v>127</v>
      </c>
      <c r="U6" s="213" t="s">
        <v>128</v>
      </c>
      <c r="V6" s="213" t="s">
        <v>129</v>
      </c>
      <c r="W6" s="213" t="s">
        <v>130</v>
      </c>
      <c r="X6" s="213" t="s">
        <v>131</v>
      </c>
      <c r="Y6" s="213" t="s">
        <v>132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133</v>
      </c>
      <c r="B8" s="232" t="s">
        <v>96</v>
      </c>
      <c r="C8" s="249" t="s">
        <v>97</v>
      </c>
      <c r="D8" s="233"/>
      <c r="E8" s="234"/>
      <c r="F8" s="235"/>
      <c r="G8" s="235">
        <f>SUMIF(AG9:AG36,"&lt;&gt;NOR",G9:G36)</f>
        <v>0</v>
      </c>
      <c r="H8" s="235"/>
      <c r="I8" s="235">
        <f>SUM(I9:I36)</f>
        <v>0</v>
      </c>
      <c r="J8" s="235"/>
      <c r="K8" s="235">
        <f>SUM(K9:K36)</f>
        <v>0</v>
      </c>
      <c r="L8" s="235"/>
      <c r="M8" s="235">
        <f>SUM(M9:M36)</f>
        <v>0</v>
      </c>
      <c r="N8" s="234"/>
      <c r="O8" s="234">
        <f>SUM(O9:O36)</f>
        <v>0</v>
      </c>
      <c r="P8" s="234"/>
      <c r="Q8" s="234">
        <f>SUM(Q9:Q36)</f>
        <v>0</v>
      </c>
      <c r="R8" s="235"/>
      <c r="S8" s="235"/>
      <c r="T8" s="236"/>
      <c r="U8" s="230"/>
      <c r="V8" s="230">
        <f>SUM(V9:V36)</f>
        <v>0</v>
      </c>
      <c r="W8" s="230"/>
      <c r="X8" s="230"/>
      <c r="Y8" s="230"/>
      <c r="AG8" t="s">
        <v>134</v>
      </c>
    </row>
    <row r="9" spans="1:60" outlineLevel="1" x14ac:dyDescent="0.2">
      <c r="A9" s="238">
        <v>1</v>
      </c>
      <c r="B9" s="239" t="s">
        <v>258</v>
      </c>
      <c r="C9" s="250" t="s">
        <v>259</v>
      </c>
      <c r="D9" s="240" t="s">
        <v>260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159</v>
      </c>
      <c r="T9" s="244" t="s">
        <v>160</v>
      </c>
      <c r="U9" s="224">
        <v>0</v>
      </c>
      <c r="V9" s="224">
        <f>ROUND(E9*U9,2)</f>
        <v>0</v>
      </c>
      <c r="W9" s="224"/>
      <c r="X9" s="224" t="s">
        <v>140</v>
      </c>
      <c r="Y9" s="224" t="s">
        <v>141</v>
      </c>
      <c r="Z9" s="214"/>
      <c r="AA9" s="214"/>
      <c r="AB9" s="214"/>
      <c r="AC9" s="214"/>
      <c r="AD9" s="214"/>
      <c r="AE9" s="214"/>
      <c r="AF9" s="214"/>
      <c r="AG9" s="214" t="s">
        <v>142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3" t="s">
        <v>261</v>
      </c>
      <c r="D10" s="247"/>
      <c r="E10" s="247"/>
      <c r="F10" s="247"/>
      <c r="G10" s="247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162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8">
        <v>2</v>
      </c>
      <c r="B11" s="239" t="s">
        <v>262</v>
      </c>
      <c r="C11" s="250" t="s">
        <v>263</v>
      </c>
      <c r="D11" s="240" t="s">
        <v>260</v>
      </c>
      <c r="E11" s="241">
        <v>1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12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159</v>
      </c>
      <c r="T11" s="244" t="s">
        <v>160</v>
      </c>
      <c r="U11" s="224">
        <v>0</v>
      </c>
      <c r="V11" s="224">
        <f>ROUND(E11*U11,2)</f>
        <v>0</v>
      </c>
      <c r="W11" s="224"/>
      <c r="X11" s="224" t="s">
        <v>140</v>
      </c>
      <c r="Y11" s="224" t="s">
        <v>141</v>
      </c>
      <c r="Z11" s="214"/>
      <c r="AA11" s="214"/>
      <c r="AB11" s="214"/>
      <c r="AC11" s="214"/>
      <c r="AD11" s="214"/>
      <c r="AE11" s="214"/>
      <c r="AF11" s="214"/>
      <c r="AG11" s="214" t="s">
        <v>142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21"/>
      <c r="B12" s="222"/>
      <c r="C12" s="253" t="s">
        <v>261</v>
      </c>
      <c r="D12" s="247"/>
      <c r="E12" s="247"/>
      <c r="F12" s="247"/>
      <c r="G12" s="247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162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3</v>
      </c>
      <c r="B13" s="239" t="s">
        <v>264</v>
      </c>
      <c r="C13" s="250" t="s">
        <v>265</v>
      </c>
      <c r="D13" s="240" t="s">
        <v>260</v>
      </c>
      <c r="E13" s="241">
        <v>2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159</v>
      </c>
      <c r="T13" s="244" t="s">
        <v>160</v>
      </c>
      <c r="U13" s="224">
        <v>0</v>
      </c>
      <c r="V13" s="224">
        <f>ROUND(E13*U13,2)</f>
        <v>0</v>
      </c>
      <c r="W13" s="224"/>
      <c r="X13" s="224" t="s">
        <v>140</v>
      </c>
      <c r="Y13" s="224" t="s">
        <v>141</v>
      </c>
      <c r="Z13" s="214"/>
      <c r="AA13" s="214"/>
      <c r="AB13" s="214"/>
      <c r="AC13" s="214"/>
      <c r="AD13" s="214"/>
      <c r="AE13" s="214"/>
      <c r="AF13" s="214"/>
      <c r="AG13" s="214" t="s">
        <v>142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3" t="s">
        <v>261</v>
      </c>
      <c r="D14" s="247"/>
      <c r="E14" s="247"/>
      <c r="F14" s="247"/>
      <c r="G14" s="247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162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8">
        <v>4</v>
      </c>
      <c r="B15" s="239" t="s">
        <v>266</v>
      </c>
      <c r="C15" s="250" t="s">
        <v>267</v>
      </c>
      <c r="D15" s="240" t="s">
        <v>260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12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159</v>
      </c>
      <c r="T15" s="244" t="s">
        <v>160</v>
      </c>
      <c r="U15" s="224">
        <v>0</v>
      </c>
      <c r="V15" s="224">
        <f>ROUND(E15*U15,2)</f>
        <v>0</v>
      </c>
      <c r="W15" s="224"/>
      <c r="X15" s="224" t="s">
        <v>140</v>
      </c>
      <c r="Y15" s="224" t="s">
        <v>141</v>
      </c>
      <c r="Z15" s="214"/>
      <c r="AA15" s="214"/>
      <c r="AB15" s="214"/>
      <c r="AC15" s="214"/>
      <c r="AD15" s="214"/>
      <c r="AE15" s="214"/>
      <c r="AF15" s="214"/>
      <c r="AG15" s="214" t="s">
        <v>142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53" t="s">
        <v>261</v>
      </c>
      <c r="D16" s="247"/>
      <c r="E16" s="247"/>
      <c r="F16" s="247"/>
      <c r="G16" s="247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162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8">
        <v>5</v>
      </c>
      <c r="B17" s="239" t="s">
        <v>268</v>
      </c>
      <c r="C17" s="250" t="s">
        <v>269</v>
      </c>
      <c r="D17" s="240" t="s">
        <v>260</v>
      </c>
      <c r="E17" s="241">
        <v>1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159</v>
      </c>
      <c r="T17" s="244" t="s">
        <v>160</v>
      </c>
      <c r="U17" s="224">
        <v>0</v>
      </c>
      <c r="V17" s="224">
        <f>ROUND(E17*U17,2)</f>
        <v>0</v>
      </c>
      <c r="W17" s="224"/>
      <c r="X17" s="224" t="s">
        <v>140</v>
      </c>
      <c r="Y17" s="224" t="s">
        <v>141</v>
      </c>
      <c r="Z17" s="214"/>
      <c r="AA17" s="214"/>
      <c r="AB17" s="214"/>
      <c r="AC17" s="214"/>
      <c r="AD17" s="214"/>
      <c r="AE17" s="214"/>
      <c r="AF17" s="214"/>
      <c r="AG17" s="214" t="s">
        <v>142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3" t="s">
        <v>261</v>
      </c>
      <c r="D18" s="247"/>
      <c r="E18" s="247"/>
      <c r="F18" s="247"/>
      <c r="G18" s="247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162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8">
        <v>6</v>
      </c>
      <c r="B19" s="239" t="s">
        <v>270</v>
      </c>
      <c r="C19" s="250" t="s">
        <v>271</v>
      </c>
      <c r="D19" s="240" t="s">
        <v>272</v>
      </c>
      <c r="E19" s="241">
        <v>1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12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159</v>
      </c>
      <c r="T19" s="244" t="s">
        <v>160</v>
      </c>
      <c r="U19" s="224">
        <v>0</v>
      </c>
      <c r="V19" s="224">
        <f>ROUND(E19*U19,2)</f>
        <v>0</v>
      </c>
      <c r="W19" s="224"/>
      <c r="X19" s="224" t="s">
        <v>140</v>
      </c>
      <c r="Y19" s="224" t="s">
        <v>141</v>
      </c>
      <c r="Z19" s="214"/>
      <c r="AA19" s="214"/>
      <c r="AB19" s="214"/>
      <c r="AC19" s="214"/>
      <c r="AD19" s="214"/>
      <c r="AE19" s="214"/>
      <c r="AF19" s="214"/>
      <c r="AG19" s="214" t="s">
        <v>142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1"/>
      <c r="B20" s="222"/>
      <c r="C20" s="253" t="s">
        <v>261</v>
      </c>
      <c r="D20" s="247"/>
      <c r="E20" s="247"/>
      <c r="F20" s="247"/>
      <c r="G20" s="247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162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59">
        <v>7</v>
      </c>
      <c r="B21" s="260" t="s">
        <v>273</v>
      </c>
      <c r="C21" s="266" t="s">
        <v>274</v>
      </c>
      <c r="D21" s="261" t="s">
        <v>275</v>
      </c>
      <c r="E21" s="262">
        <v>4</v>
      </c>
      <c r="F21" s="263"/>
      <c r="G21" s="264">
        <f>ROUND(E21*F21,2)</f>
        <v>0</v>
      </c>
      <c r="H21" s="263"/>
      <c r="I21" s="264">
        <f>ROUND(E21*H21,2)</f>
        <v>0</v>
      </c>
      <c r="J21" s="263"/>
      <c r="K21" s="264">
        <f>ROUND(E21*J21,2)</f>
        <v>0</v>
      </c>
      <c r="L21" s="264">
        <v>12</v>
      </c>
      <c r="M21" s="264">
        <f>G21*(1+L21/100)</f>
        <v>0</v>
      </c>
      <c r="N21" s="262">
        <v>0</v>
      </c>
      <c r="O21" s="262">
        <f>ROUND(E21*N21,2)</f>
        <v>0</v>
      </c>
      <c r="P21" s="262">
        <v>0</v>
      </c>
      <c r="Q21" s="262">
        <f>ROUND(E21*P21,2)</f>
        <v>0</v>
      </c>
      <c r="R21" s="264"/>
      <c r="S21" s="264" t="s">
        <v>159</v>
      </c>
      <c r="T21" s="265" t="s">
        <v>160</v>
      </c>
      <c r="U21" s="224">
        <v>0</v>
      </c>
      <c r="V21" s="224">
        <f>ROUND(E21*U21,2)</f>
        <v>0</v>
      </c>
      <c r="W21" s="224"/>
      <c r="X21" s="224" t="s">
        <v>140</v>
      </c>
      <c r="Y21" s="224" t="s">
        <v>141</v>
      </c>
      <c r="Z21" s="214"/>
      <c r="AA21" s="214"/>
      <c r="AB21" s="214"/>
      <c r="AC21" s="214"/>
      <c r="AD21" s="214"/>
      <c r="AE21" s="214"/>
      <c r="AF21" s="214"/>
      <c r="AG21" s="214" t="s">
        <v>142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8">
        <v>8</v>
      </c>
      <c r="B22" s="239" t="s">
        <v>276</v>
      </c>
      <c r="C22" s="250" t="s">
        <v>277</v>
      </c>
      <c r="D22" s="240" t="s">
        <v>275</v>
      </c>
      <c r="E22" s="241">
        <v>1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12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159</v>
      </c>
      <c r="T22" s="244" t="s">
        <v>160</v>
      </c>
      <c r="U22" s="224">
        <v>0</v>
      </c>
      <c r="V22" s="224">
        <f>ROUND(E22*U22,2)</f>
        <v>0</v>
      </c>
      <c r="W22" s="224"/>
      <c r="X22" s="224" t="s">
        <v>140</v>
      </c>
      <c r="Y22" s="224" t="s">
        <v>141</v>
      </c>
      <c r="Z22" s="214"/>
      <c r="AA22" s="214"/>
      <c r="AB22" s="214"/>
      <c r="AC22" s="214"/>
      <c r="AD22" s="214"/>
      <c r="AE22" s="214"/>
      <c r="AF22" s="214"/>
      <c r="AG22" s="214" t="s">
        <v>142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1"/>
      <c r="B23" s="222"/>
      <c r="C23" s="253" t="s">
        <v>278</v>
      </c>
      <c r="D23" s="247"/>
      <c r="E23" s="247"/>
      <c r="F23" s="247"/>
      <c r="G23" s="247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162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8">
        <v>9</v>
      </c>
      <c r="B24" s="239" t="s">
        <v>279</v>
      </c>
      <c r="C24" s="250" t="s">
        <v>280</v>
      </c>
      <c r="D24" s="240" t="s">
        <v>150</v>
      </c>
      <c r="E24" s="241">
        <v>22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12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159</v>
      </c>
      <c r="T24" s="244" t="s">
        <v>160</v>
      </c>
      <c r="U24" s="224">
        <v>0</v>
      </c>
      <c r="V24" s="224">
        <f>ROUND(E24*U24,2)</f>
        <v>0</v>
      </c>
      <c r="W24" s="224"/>
      <c r="X24" s="224" t="s">
        <v>140</v>
      </c>
      <c r="Y24" s="224" t="s">
        <v>141</v>
      </c>
      <c r="Z24" s="214"/>
      <c r="AA24" s="214"/>
      <c r="AB24" s="214"/>
      <c r="AC24" s="214"/>
      <c r="AD24" s="214"/>
      <c r="AE24" s="214"/>
      <c r="AF24" s="214"/>
      <c r="AG24" s="214" t="s">
        <v>142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3" t="s">
        <v>281</v>
      </c>
      <c r="D25" s="247"/>
      <c r="E25" s="247"/>
      <c r="F25" s="247"/>
      <c r="G25" s="247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162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8">
        <v>10</v>
      </c>
      <c r="B26" s="239" t="s">
        <v>282</v>
      </c>
      <c r="C26" s="250" t="s">
        <v>283</v>
      </c>
      <c r="D26" s="240" t="s">
        <v>150</v>
      </c>
      <c r="E26" s="241">
        <v>22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159</v>
      </c>
      <c r="T26" s="244" t="s">
        <v>160</v>
      </c>
      <c r="U26" s="224">
        <v>0</v>
      </c>
      <c r="V26" s="224">
        <f>ROUND(E26*U26,2)</f>
        <v>0</v>
      </c>
      <c r="W26" s="224"/>
      <c r="X26" s="224" t="s">
        <v>140</v>
      </c>
      <c r="Y26" s="224" t="s">
        <v>141</v>
      </c>
      <c r="Z26" s="214"/>
      <c r="AA26" s="214"/>
      <c r="AB26" s="214"/>
      <c r="AC26" s="214"/>
      <c r="AD26" s="214"/>
      <c r="AE26" s="214"/>
      <c r="AF26" s="214"/>
      <c r="AG26" s="214" t="s">
        <v>142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3" t="s">
        <v>281</v>
      </c>
      <c r="D27" s="247"/>
      <c r="E27" s="247"/>
      <c r="F27" s="247"/>
      <c r="G27" s="247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162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8">
        <v>11</v>
      </c>
      <c r="B28" s="239" t="s">
        <v>284</v>
      </c>
      <c r="C28" s="250" t="s">
        <v>285</v>
      </c>
      <c r="D28" s="240" t="s">
        <v>275</v>
      </c>
      <c r="E28" s="241">
        <v>1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12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159</v>
      </c>
      <c r="T28" s="244" t="s">
        <v>160</v>
      </c>
      <c r="U28" s="224">
        <v>0</v>
      </c>
      <c r="V28" s="224">
        <f>ROUND(E28*U28,2)</f>
        <v>0</v>
      </c>
      <c r="W28" s="224"/>
      <c r="X28" s="224" t="s">
        <v>140</v>
      </c>
      <c r="Y28" s="224" t="s">
        <v>141</v>
      </c>
      <c r="Z28" s="214"/>
      <c r="AA28" s="214"/>
      <c r="AB28" s="214"/>
      <c r="AC28" s="214"/>
      <c r="AD28" s="214"/>
      <c r="AE28" s="214"/>
      <c r="AF28" s="214"/>
      <c r="AG28" s="214" t="s">
        <v>142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3" t="s">
        <v>286</v>
      </c>
      <c r="D29" s="247"/>
      <c r="E29" s="247"/>
      <c r="F29" s="247"/>
      <c r="G29" s="247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162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8">
        <v>12</v>
      </c>
      <c r="B30" s="239" t="s">
        <v>287</v>
      </c>
      <c r="C30" s="250" t="s">
        <v>288</v>
      </c>
      <c r="D30" s="240" t="s">
        <v>275</v>
      </c>
      <c r="E30" s="241">
        <v>1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12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159</v>
      </c>
      <c r="T30" s="244" t="s">
        <v>160</v>
      </c>
      <c r="U30" s="224">
        <v>0</v>
      </c>
      <c r="V30" s="224">
        <f>ROUND(E30*U30,2)</f>
        <v>0</v>
      </c>
      <c r="W30" s="224"/>
      <c r="X30" s="224" t="s">
        <v>140</v>
      </c>
      <c r="Y30" s="224" t="s">
        <v>141</v>
      </c>
      <c r="Z30" s="214"/>
      <c r="AA30" s="214"/>
      <c r="AB30" s="214"/>
      <c r="AC30" s="214"/>
      <c r="AD30" s="214"/>
      <c r="AE30" s="214"/>
      <c r="AF30" s="214"/>
      <c r="AG30" s="214" t="s">
        <v>142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53" t="s">
        <v>289</v>
      </c>
      <c r="D31" s="247"/>
      <c r="E31" s="247"/>
      <c r="F31" s="247"/>
      <c r="G31" s="247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162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8">
        <v>13</v>
      </c>
      <c r="B32" s="239" t="s">
        <v>290</v>
      </c>
      <c r="C32" s="250" t="s">
        <v>291</v>
      </c>
      <c r="D32" s="240" t="s">
        <v>275</v>
      </c>
      <c r="E32" s="241">
        <v>1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12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159</v>
      </c>
      <c r="T32" s="244" t="s">
        <v>160</v>
      </c>
      <c r="U32" s="224">
        <v>0</v>
      </c>
      <c r="V32" s="224">
        <f>ROUND(E32*U32,2)</f>
        <v>0</v>
      </c>
      <c r="W32" s="224"/>
      <c r="X32" s="224" t="s">
        <v>140</v>
      </c>
      <c r="Y32" s="224" t="s">
        <v>141</v>
      </c>
      <c r="Z32" s="214"/>
      <c r="AA32" s="214"/>
      <c r="AB32" s="214"/>
      <c r="AC32" s="214"/>
      <c r="AD32" s="214"/>
      <c r="AE32" s="214"/>
      <c r="AF32" s="214"/>
      <c r="AG32" s="214" t="s">
        <v>142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3" t="s">
        <v>289</v>
      </c>
      <c r="D33" s="247"/>
      <c r="E33" s="247"/>
      <c r="F33" s="247"/>
      <c r="G33" s="247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162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59">
        <v>14</v>
      </c>
      <c r="B34" s="260" t="s">
        <v>292</v>
      </c>
      <c r="C34" s="266" t="s">
        <v>293</v>
      </c>
      <c r="D34" s="261" t="s">
        <v>294</v>
      </c>
      <c r="E34" s="262">
        <v>1</v>
      </c>
      <c r="F34" s="263"/>
      <c r="G34" s="264">
        <f>ROUND(E34*F34,2)</f>
        <v>0</v>
      </c>
      <c r="H34" s="263"/>
      <c r="I34" s="264">
        <f>ROUND(E34*H34,2)</f>
        <v>0</v>
      </c>
      <c r="J34" s="263"/>
      <c r="K34" s="264">
        <f>ROUND(E34*J34,2)</f>
        <v>0</v>
      </c>
      <c r="L34" s="264">
        <v>12</v>
      </c>
      <c r="M34" s="264">
        <f>G34*(1+L34/100)</f>
        <v>0</v>
      </c>
      <c r="N34" s="262">
        <v>0</v>
      </c>
      <c r="O34" s="262">
        <f>ROUND(E34*N34,2)</f>
        <v>0</v>
      </c>
      <c r="P34" s="262">
        <v>0</v>
      </c>
      <c r="Q34" s="262">
        <f>ROUND(E34*P34,2)</f>
        <v>0</v>
      </c>
      <c r="R34" s="264"/>
      <c r="S34" s="264" t="s">
        <v>159</v>
      </c>
      <c r="T34" s="265" t="s">
        <v>160</v>
      </c>
      <c r="U34" s="224">
        <v>0</v>
      </c>
      <c r="V34" s="224">
        <f>ROUND(E34*U34,2)</f>
        <v>0</v>
      </c>
      <c r="W34" s="224"/>
      <c r="X34" s="224" t="s">
        <v>140</v>
      </c>
      <c r="Y34" s="224" t="s">
        <v>141</v>
      </c>
      <c r="Z34" s="214"/>
      <c r="AA34" s="214"/>
      <c r="AB34" s="214"/>
      <c r="AC34" s="214"/>
      <c r="AD34" s="214"/>
      <c r="AE34" s="214"/>
      <c r="AF34" s="214"/>
      <c r="AG34" s="214" t="s">
        <v>142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59">
        <v>15</v>
      </c>
      <c r="B35" s="260" t="s">
        <v>295</v>
      </c>
      <c r="C35" s="266" t="s">
        <v>296</v>
      </c>
      <c r="D35" s="261" t="s">
        <v>294</v>
      </c>
      <c r="E35" s="262">
        <v>1</v>
      </c>
      <c r="F35" s="263"/>
      <c r="G35" s="264">
        <f>ROUND(E35*F35,2)</f>
        <v>0</v>
      </c>
      <c r="H35" s="263"/>
      <c r="I35" s="264">
        <f>ROUND(E35*H35,2)</f>
        <v>0</v>
      </c>
      <c r="J35" s="263"/>
      <c r="K35" s="264">
        <f>ROUND(E35*J35,2)</f>
        <v>0</v>
      </c>
      <c r="L35" s="264">
        <v>12</v>
      </c>
      <c r="M35" s="264">
        <f>G35*(1+L35/100)</f>
        <v>0</v>
      </c>
      <c r="N35" s="262">
        <v>0</v>
      </c>
      <c r="O35" s="262">
        <f>ROUND(E35*N35,2)</f>
        <v>0</v>
      </c>
      <c r="P35" s="262">
        <v>0</v>
      </c>
      <c r="Q35" s="262">
        <f>ROUND(E35*P35,2)</f>
        <v>0</v>
      </c>
      <c r="R35" s="264"/>
      <c r="S35" s="264" t="s">
        <v>159</v>
      </c>
      <c r="T35" s="265" t="s">
        <v>160</v>
      </c>
      <c r="U35" s="224">
        <v>0</v>
      </c>
      <c r="V35" s="224">
        <f>ROUND(E35*U35,2)</f>
        <v>0</v>
      </c>
      <c r="W35" s="224"/>
      <c r="X35" s="224" t="s">
        <v>140</v>
      </c>
      <c r="Y35" s="224" t="s">
        <v>141</v>
      </c>
      <c r="Z35" s="214"/>
      <c r="AA35" s="214"/>
      <c r="AB35" s="214"/>
      <c r="AC35" s="214"/>
      <c r="AD35" s="214"/>
      <c r="AE35" s="214"/>
      <c r="AF35" s="214"/>
      <c r="AG35" s="214" t="s">
        <v>142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59">
        <v>16</v>
      </c>
      <c r="B36" s="260" t="s">
        <v>297</v>
      </c>
      <c r="C36" s="266" t="s">
        <v>298</v>
      </c>
      <c r="D36" s="261" t="s">
        <v>294</v>
      </c>
      <c r="E36" s="262">
        <v>1</v>
      </c>
      <c r="F36" s="263"/>
      <c r="G36" s="264">
        <f>ROUND(E36*F36,2)</f>
        <v>0</v>
      </c>
      <c r="H36" s="263"/>
      <c r="I36" s="264">
        <f>ROUND(E36*H36,2)</f>
        <v>0</v>
      </c>
      <c r="J36" s="263"/>
      <c r="K36" s="264">
        <f>ROUND(E36*J36,2)</f>
        <v>0</v>
      </c>
      <c r="L36" s="264">
        <v>12</v>
      </c>
      <c r="M36" s="264">
        <f>G36*(1+L36/100)</f>
        <v>0</v>
      </c>
      <c r="N36" s="262">
        <v>0</v>
      </c>
      <c r="O36" s="262">
        <f>ROUND(E36*N36,2)</f>
        <v>0</v>
      </c>
      <c r="P36" s="262">
        <v>0</v>
      </c>
      <c r="Q36" s="262">
        <f>ROUND(E36*P36,2)</f>
        <v>0</v>
      </c>
      <c r="R36" s="264"/>
      <c r="S36" s="264" t="s">
        <v>159</v>
      </c>
      <c r="T36" s="265" t="s">
        <v>160</v>
      </c>
      <c r="U36" s="224">
        <v>0</v>
      </c>
      <c r="V36" s="224">
        <f>ROUND(E36*U36,2)</f>
        <v>0</v>
      </c>
      <c r="W36" s="224"/>
      <c r="X36" s="224" t="s">
        <v>140</v>
      </c>
      <c r="Y36" s="224" t="s">
        <v>141</v>
      </c>
      <c r="Z36" s="214"/>
      <c r="AA36" s="214"/>
      <c r="AB36" s="214"/>
      <c r="AC36" s="214"/>
      <c r="AD36" s="214"/>
      <c r="AE36" s="214"/>
      <c r="AF36" s="214"/>
      <c r="AG36" s="214" t="s">
        <v>142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x14ac:dyDescent="0.2">
      <c r="A37" s="231" t="s">
        <v>133</v>
      </c>
      <c r="B37" s="232" t="s">
        <v>99</v>
      </c>
      <c r="C37" s="249" t="s">
        <v>100</v>
      </c>
      <c r="D37" s="233"/>
      <c r="E37" s="234"/>
      <c r="F37" s="235"/>
      <c r="G37" s="235">
        <f>SUMIF(AG38:AG100,"&lt;&gt;NOR",G38:G100)</f>
        <v>0</v>
      </c>
      <c r="H37" s="235"/>
      <c r="I37" s="235">
        <f>SUM(I38:I100)</f>
        <v>0</v>
      </c>
      <c r="J37" s="235"/>
      <c r="K37" s="235">
        <f>SUM(K38:K100)</f>
        <v>0</v>
      </c>
      <c r="L37" s="235"/>
      <c r="M37" s="235">
        <f>SUM(M38:M100)</f>
        <v>0</v>
      </c>
      <c r="N37" s="234"/>
      <c r="O37" s="234">
        <f>SUM(O38:O100)</f>
        <v>0</v>
      </c>
      <c r="P37" s="234"/>
      <c r="Q37" s="234">
        <f>SUM(Q38:Q100)</f>
        <v>0</v>
      </c>
      <c r="R37" s="235"/>
      <c r="S37" s="235"/>
      <c r="T37" s="236"/>
      <c r="U37" s="230"/>
      <c r="V37" s="230">
        <f>SUM(V38:V100)</f>
        <v>0</v>
      </c>
      <c r="W37" s="230"/>
      <c r="X37" s="230"/>
      <c r="Y37" s="230"/>
      <c r="AG37" t="s">
        <v>134</v>
      </c>
    </row>
    <row r="38" spans="1:60" outlineLevel="1" x14ac:dyDescent="0.2">
      <c r="A38" s="259">
        <v>17</v>
      </c>
      <c r="B38" s="260" t="s">
        <v>299</v>
      </c>
      <c r="C38" s="266" t="s">
        <v>269</v>
      </c>
      <c r="D38" s="261" t="s">
        <v>260</v>
      </c>
      <c r="E38" s="262">
        <v>4</v>
      </c>
      <c r="F38" s="263"/>
      <c r="G38" s="264">
        <f>ROUND(E38*F38,2)</f>
        <v>0</v>
      </c>
      <c r="H38" s="263"/>
      <c r="I38" s="264">
        <f>ROUND(E38*H38,2)</f>
        <v>0</v>
      </c>
      <c r="J38" s="263"/>
      <c r="K38" s="264">
        <f>ROUND(E38*J38,2)</f>
        <v>0</v>
      </c>
      <c r="L38" s="264">
        <v>12</v>
      </c>
      <c r="M38" s="264">
        <f>G38*(1+L38/100)</f>
        <v>0</v>
      </c>
      <c r="N38" s="262">
        <v>0</v>
      </c>
      <c r="O38" s="262">
        <f>ROUND(E38*N38,2)</f>
        <v>0</v>
      </c>
      <c r="P38" s="262">
        <v>0</v>
      </c>
      <c r="Q38" s="262">
        <f>ROUND(E38*P38,2)</f>
        <v>0</v>
      </c>
      <c r="R38" s="264"/>
      <c r="S38" s="264" t="s">
        <v>159</v>
      </c>
      <c r="T38" s="265" t="s">
        <v>160</v>
      </c>
      <c r="U38" s="224">
        <v>0</v>
      </c>
      <c r="V38" s="224">
        <f>ROUND(E38*U38,2)</f>
        <v>0</v>
      </c>
      <c r="W38" s="224"/>
      <c r="X38" s="224" t="s">
        <v>140</v>
      </c>
      <c r="Y38" s="224" t="s">
        <v>141</v>
      </c>
      <c r="Z38" s="214"/>
      <c r="AA38" s="214"/>
      <c r="AB38" s="214"/>
      <c r="AC38" s="214"/>
      <c r="AD38" s="214"/>
      <c r="AE38" s="214"/>
      <c r="AF38" s="214"/>
      <c r="AG38" s="214" t="s">
        <v>142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59">
        <v>18</v>
      </c>
      <c r="B39" s="260" t="s">
        <v>300</v>
      </c>
      <c r="C39" s="266" t="s">
        <v>301</v>
      </c>
      <c r="D39" s="261" t="s">
        <v>260</v>
      </c>
      <c r="E39" s="262">
        <v>4</v>
      </c>
      <c r="F39" s="263"/>
      <c r="G39" s="264">
        <f>ROUND(E39*F39,2)</f>
        <v>0</v>
      </c>
      <c r="H39" s="263"/>
      <c r="I39" s="264">
        <f>ROUND(E39*H39,2)</f>
        <v>0</v>
      </c>
      <c r="J39" s="263"/>
      <c r="K39" s="264">
        <f>ROUND(E39*J39,2)</f>
        <v>0</v>
      </c>
      <c r="L39" s="264">
        <v>12</v>
      </c>
      <c r="M39" s="264">
        <f>G39*(1+L39/100)</f>
        <v>0</v>
      </c>
      <c r="N39" s="262">
        <v>0</v>
      </c>
      <c r="O39" s="262">
        <f>ROUND(E39*N39,2)</f>
        <v>0</v>
      </c>
      <c r="P39" s="262">
        <v>0</v>
      </c>
      <c r="Q39" s="262">
        <f>ROUND(E39*P39,2)</f>
        <v>0</v>
      </c>
      <c r="R39" s="264"/>
      <c r="S39" s="264" t="s">
        <v>159</v>
      </c>
      <c r="T39" s="265" t="s">
        <v>160</v>
      </c>
      <c r="U39" s="224">
        <v>0</v>
      </c>
      <c r="V39" s="224">
        <f>ROUND(E39*U39,2)</f>
        <v>0</v>
      </c>
      <c r="W39" s="224"/>
      <c r="X39" s="224" t="s">
        <v>140</v>
      </c>
      <c r="Y39" s="224" t="s">
        <v>141</v>
      </c>
      <c r="Z39" s="214"/>
      <c r="AA39" s="214"/>
      <c r="AB39" s="214"/>
      <c r="AC39" s="214"/>
      <c r="AD39" s="214"/>
      <c r="AE39" s="214"/>
      <c r="AF39" s="214"/>
      <c r="AG39" s="214" t="s">
        <v>142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8">
        <v>19</v>
      </c>
      <c r="B40" s="239" t="s">
        <v>302</v>
      </c>
      <c r="C40" s="250" t="s">
        <v>303</v>
      </c>
      <c r="D40" s="240" t="s">
        <v>150</v>
      </c>
      <c r="E40" s="241">
        <v>80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12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159</v>
      </c>
      <c r="T40" s="244" t="s">
        <v>160</v>
      </c>
      <c r="U40" s="224">
        <v>0</v>
      </c>
      <c r="V40" s="224">
        <f>ROUND(E40*U40,2)</f>
        <v>0</v>
      </c>
      <c r="W40" s="224"/>
      <c r="X40" s="224" t="s">
        <v>140</v>
      </c>
      <c r="Y40" s="224" t="s">
        <v>141</v>
      </c>
      <c r="Z40" s="214"/>
      <c r="AA40" s="214"/>
      <c r="AB40" s="214"/>
      <c r="AC40" s="214"/>
      <c r="AD40" s="214"/>
      <c r="AE40" s="214"/>
      <c r="AF40" s="214"/>
      <c r="AG40" s="214" t="s">
        <v>142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2">
      <c r="A41" s="221"/>
      <c r="B41" s="222"/>
      <c r="C41" s="253" t="s">
        <v>304</v>
      </c>
      <c r="D41" s="247"/>
      <c r="E41" s="247"/>
      <c r="F41" s="247"/>
      <c r="G41" s="247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162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8">
        <v>20</v>
      </c>
      <c r="B42" s="239" t="s">
        <v>305</v>
      </c>
      <c r="C42" s="250" t="s">
        <v>306</v>
      </c>
      <c r="D42" s="240" t="s">
        <v>150</v>
      </c>
      <c r="E42" s="241">
        <v>15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12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159</v>
      </c>
      <c r="T42" s="244" t="s">
        <v>160</v>
      </c>
      <c r="U42" s="224">
        <v>0</v>
      </c>
      <c r="V42" s="224">
        <f>ROUND(E42*U42,2)</f>
        <v>0</v>
      </c>
      <c r="W42" s="224"/>
      <c r="X42" s="224" t="s">
        <v>140</v>
      </c>
      <c r="Y42" s="224" t="s">
        <v>141</v>
      </c>
      <c r="Z42" s="214"/>
      <c r="AA42" s="214"/>
      <c r="AB42" s="214"/>
      <c r="AC42" s="214"/>
      <c r="AD42" s="214"/>
      <c r="AE42" s="214"/>
      <c r="AF42" s="214"/>
      <c r="AG42" s="214" t="s">
        <v>142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3" t="s">
        <v>307</v>
      </c>
      <c r="D43" s="247"/>
      <c r="E43" s="247"/>
      <c r="F43" s="247"/>
      <c r="G43" s="247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162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59">
        <v>21</v>
      </c>
      <c r="B44" s="260" t="s">
        <v>308</v>
      </c>
      <c r="C44" s="266" t="s">
        <v>309</v>
      </c>
      <c r="D44" s="261" t="s">
        <v>150</v>
      </c>
      <c r="E44" s="262">
        <v>30</v>
      </c>
      <c r="F44" s="263"/>
      <c r="G44" s="264">
        <f>ROUND(E44*F44,2)</f>
        <v>0</v>
      </c>
      <c r="H44" s="263"/>
      <c r="I44" s="264">
        <f>ROUND(E44*H44,2)</f>
        <v>0</v>
      </c>
      <c r="J44" s="263"/>
      <c r="K44" s="264">
        <f>ROUND(E44*J44,2)</f>
        <v>0</v>
      </c>
      <c r="L44" s="264">
        <v>12</v>
      </c>
      <c r="M44" s="264">
        <f>G44*(1+L44/100)</f>
        <v>0</v>
      </c>
      <c r="N44" s="262">
        <v>0</v>
      </c>
      <c r="O44" s="262">
        <f>ROUND(E44*N44,2)</f>
        <v>0</v>
      </c>
      <c r="P44" s="262">
        <v>0</v>
      </c>
      <c r="Q44" s="262">
        <f>ROUND(E44*P44,2)</f>
        <v>0</v>
      </c>
      <c r="R44" s="264"/>
      <c r="S44" s="264" t="s">
        <v>159</v>
      </c>
      <c r="T44" s="265" t="s">
        <v>160</v>
      </c>
      <c r="U44" s="224">
        <v>0</v>
      </c>
      <c r="V44" s="224">
        <f>ROUND(E44*U44,2)</f>
        <v>0</v>
      </c>
      <c r="W44" s="224"/>
      <c r="X44" s="224" t="s">
        <v>140</v>
      </c>
      <c r="Y44" s="224" t="s">
        <v>141</v>
      </c>
      <c r="Z44" s="214"/>
      <c r="AA44" s="214"/>
      <c r="AB44" s="214"/>
      <c r="AC44" s="214"/>
      <c r="AD44" s="214"/>
      <c r="AE44" s="214"/>
      <c r="AF44" s="214"/>
      <c r="AG44" s="214" t="s">
        <v>142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8">
        <v>22</v>
      </c>
      <c r="B45" s="239" t="s">
        <v>310</v>
      </c>
      <c r="C45" s="250" t="s">
        <v>311</v>
      </c>
      <c r="D45" s="240" t="s">
        <v>275</v>
      </c>
      <c r="E45" s="241">
        <v>70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12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159</v>
      </c>
      <c r="T45" s="244" t="s">
        <v>160</v>
      </c>
      <c r="U45" s="224">
        <v>0</v>
      </c>
      <c r="V45" s="224">
        <f>ROUND(E45*U45,2)</f>
        <v>0</v>
      </c>
      <c r="W45" s="224"/>
      <c r="X45" s="224" t="s">
        <v>140</v>
      </c>
      <c r="Y45" s="224" t="s">
        <v>141</v>
      </c>
      <c r="Z45" s="214"/>
      <c r="AA45" s="214"/>
      <c r="AB45" s="214"/>
      <c r="AC45" s="214"/>
      <c r="AD45" s="214"/>
      <c r="AE45" s="214"/>
      <c r="AF45" s="214"/>
      <c r="AG45" s="214" t="s">
        <v>142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3" t="s">
        <v>312</v>
      </c>
      <c r="D46" s="247"/>
      <c r="E46" s="247"/>
      <c r="F46" s="247"/>
      <c r="G46" s="247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162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38">
        <v>23</v>
      </c>
      <c r="B47" s="239" t="s">
        <v>313</v>
      </c>
      <c r="C47" s="250" t="s">
        <v>314</v>
      </c>
      <c r="D47" s="240" t="s">
        <v>275</v>
      </c>
      <c r="E47" s="241">
        <v>7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12</v>
      </c>
      <c r="M47" s="243">
        <f>G47*(1+L47/100)</f>
        <v>0</v>
      </c>
      <c r="N47" s="241">
        <v>0</v>
      </c>
      <c r="O47" s="241">
        <f>ROUND(E47*N47,2)</f>
        <v>0</v>
      </c>
      <c r="P47" s="241">
        <v>0</v>
      </c>
      <c r="Q47" s="241">
        <f>ROUND(E47*P47,2)</f>
        <v>0</v>
      </c>
      <c r="R47" s="243"/>
      <c r="S47" s="243" t="s">
        <v>159</v>
      </c>
      <c r="T47" s="244" t="s">
        <v>160</v>
      </c>
      <c r="U47" s="224">
        <v>0</v>
      </c>
      <c r="V47" s="224">
        <f>ROUND(E47*U47,2)</f>
        <v>0</v>
      </c>
      <c r="W47" s="224"/>
      <c r="X47" s="224" t="s">
        <v>140</v>
      </c>
      <c r="Y47" s="224" t="s">
        <v>141</v>
      </c>
      <c r="Z47" s="214"/>
      <c r="AA47" s="214"/>
      <c r="AB47" s="214"/>
      <c r="AC47" s="214"/>
      <c r="AD47" s="214"/>
      <c r="AE47" s="214"/>
      <c r="AF47" s="214"/>
      <c r="AG47" s="214" t="s">
        <v>142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2">
      <c r="A48" s="221"/>
      <c r="B48" s="222"/>
      <c r="C48" s="253" t="s">
        <v>315</v>
      </c>
      <c r="D48" s="247"/>
      <c r="E48" s="247"/>
      <c r="F48" s="247"/>
      <c r="G48" s="247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162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">
      <c r="A49" s="238">
        <v>24</v>
      </c>
      <c r="B49" s="239" t="s">
        <v>316</v>
      </c>
      <c r="C49" s="250" t="s">
        <v>317</v>
      </c>
      <c r="D49" s="240" t="s">
        <v>150</v>
      </c>
      <c r="E49" s="241">
        <v>30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12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/>
      <c r="S49" s="243" t="s">
        <v>159</v>
      </c>
      <c r="T49" s="244" t="s">
        <v>160</v>
      </c>
      <c r="U49" s="224">
        <v>0</v>
      </c>
      <c r="V49" s="224">
        <f>ROUND(E49*U49,2)</f>
        <v>0</v>
      </c>
      <c r="W49" s="224"/>
      <c r="X49" s="224" t="s">
        <v>140</v>
      </c>
      <c r="Y49" s="224" t="s">
        <v>141</v>
      </c>
      <c r="Z49" s="214"/>
      <c r="AA49" s="214"/>
      <c r="AB49" s="214"/>
      <c r="AC49" s="214"/>
      <c r="AD49" s="214"/>
      <c r="AE49" s="214"/>
      <c r="AF49" s="214"/>
      <c r="AG49" s="214" t="s">
        <v>142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21"/>
      <c r="B50" s="222"/>
      <c r="C50" s="253" t="s">
        <v>318</v>
      </c>
      <c r="D50" s="247"/>
      <c r="E50" s="247"/>
      <c r="F50" s="247"/>
      <c r="G50" s="247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162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59">
        <v>25</v>
      </c>
      <c r="B51" s="260" t="s">
        <v>319</v>
      </c>
      <c r="C51" s="266" t="s">
        <v>320</v>
      </c>
      <c r="D51" s="261" t="s">
        <v>275</v>
      </c>
      <c r="E51" s="262">
        <v>30</v>
      </c>
      <c r="F51" s="263"/>
      <c r="G51" s="264">
        <f>ROUND(E51*F51,2)</f>
        <v>0</v>
      </c>
      <c r="H51" s="263"/>
      <c r="I51" s="264">
        <f>ROUND(E51*H51,2)</f>
        <v>0</v>
      </c>
      <c r="J51" s="263"/>
      <c r="K51" s="264">
        <f>ROUND(E51*J51,2)</f>
        <v>0</v>
      </c>
      <c r="L51" s="264">
        <v>12</v>
      </c>
      <c r="M51" s="264">
        <f>G51*(1+L51/100)</f>
        <v>0</v>
      </c>
      <c r="N51" s="262">
        <v>0</v>
      </c>
      <c r="O51" s="262">
        <f>ROUND(E51*N51,2)</f>
        <v>0</v>
      </c>
      <c r="P51" s="262">
        <v>0</v>
      </c>
      <c r="Q51" s="262">
        <f>ROUND(E51*P51,2)</f>
        <v>0</v>
      </c>
      <c r="R51" s="264"/>
      <c r="S51" s="264" t="s">
        <v>159</v>
      </c>
      <c r="T51" s="265" t="s">
        <v>160</v>
      </c>
      <c r="U51" s="224">
        <v>0</v>
      </c>
      <c r="V51" s="224">
        <f>ROUND(E51*U51,2)</f>
        <v>0</v>
      </c>
      <c r="W51" s="224"/>
      <c r="X51" s="224" t="s">
        <v>140</v>
      </c>
      <c r="Y51" s="224" t="s">
        <v>141</v>
      </c>
      <c r="Z51" s="214"/>
      <c r="AA51" s="214"/>
      <c r="AB51" s="214"/>
      <c r="AC51" s="214"/>
      <c r="AD51" s="214"/>
      <c r="AE51" s="214"/>
      <c r="AF51" s="214"/>
      <c r="AG51" s="214" t="s">
        <v>142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59">
        <v>26</v>
      </c>
      <c r="B52" s="260" t="s">
        <v>321</v>
      </c>
      <c r="C52" s="266" t="s">
        <v>322</v>
      </c>
      <c r="D52" s="261" t="s">
        <v>275</v>
      </c>
      <c r="E52" s="262">
        <v>30</v>
      </c>
      <c r="F52" s="263"/>
      <c r="G52" s="264">
        <f>ROUND(E52*F52,2)</f>
        <v>0</v>
      </c>
      <c r="H52" s="263"/>
      <c r="I52" s="264">
        <f>ROUND(E52*H52,2)</f>
        <v>0</v>
      </c>
      <c r="J52" s="263"/>
      <c r="K52" s="264">
        <f>ROUND(E52*J52,2)</f>
        <v>0</v>
      </c>
      <c r="L52" s="264">
        <v>12</v>
      </c>
      <c r="M52" s="264">
        <f>G52*(1+L52/100)</f>
        <v>0</v>
      </c>
      <c r="N52" s="262">
        <v>0</v>
      </c>
      <c r="O52" s="262">
        <f>ROUND(E52*N52,2)</f>
        <v>0</v>
      </c>
      <c r="P52" s="262">
        <v>0</v>
      </c>
      <c r="Q52" s="262">
        <f>ROUND(E52*P52,2)</f>
        <v>0</v>
      </c>
      <c r="R52" s="264"/>
      <c r="S52" s="264" t="s">
        <v>159</v>
      </c>
      <c r="T52" s="265" t="s">
        <v>160</v>
      </c>
      <c r="U52" s="224">
        <v>0</v>
      </c>
      <c r="V52" s="224">
        <f>ROUND(E52*U52,2)</f>
        <v>0</v>
      </c>
      <c r="W52" s="224"/>
      <c r="X52" s="224" t="s">
        <v>140</v>
      </c>
      <c r="Y52" s="224" t="s">
        <v>141</v>
      </c>
      <c r="Z52" s="214"/>
      <c r="AA52" s="214"/>
      <c r="AB52" s="214"/>
      <c r="AC52" s="214"/>
      <c r="AD52" s="214"/>
      <c r="AE52" s="214"/>
      <c r="AF52" s="214"/>
      <c r="AG52" s="214" t="s">
        <v>142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8">
        <v>27</v>
      </c>
      <c r="B53" s="239" t="s">
        <v>323</v>
      </c>
      <c r="C53" s="250" t="s">
        <v>324</v>
      </c>
      <c r="D53" s="240" t="s">
        <v>150</v>
      </c>
      <c r="E53" s="241">
        <v>10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12</v>
      </c>
      <c r="M53" s="243">
        <f>G53*(1+L53/100)</f>
        <v>0</v>
      </c>
      <c r="N53" s="241">
        <v>0</v>
      </c>
      <c r="O53" s="241">
        <f>ROUND(E53*N53,2)</f>
        <v>0</v>
      </c>
      <c r="P53" s="241">
        <v>0</v>
      </c>
      <c r="Q53" s="241">
        <f>ROUND(E53*P53,2)</f>
        <v>0</v>
      </c>
      <c r="R53" s="243"/>
      <c r="S53" s="243" t="s">
        <v>159</v>
      </c>
      <c r="T53" s="244" t="s">
        <v>160</v>
      </c>
      <c r="U53" s="224">
        <v>0</v>
      </c>
      <c r="V53" s="224">
        <f>ROUND(E53*U53,2)</f>
        <v>0</v>
      </c>
      <c r="W53" s="224"/>
      <c r="X53" s="224" t="s">
        <v>140</v>
      </c>
      <c r="Y53" s="224" t="s">
        <v>141</v>
      </c>
      <c r="Z53" s="214"/>
      <c r="AA53" s="214"/>
      <c r="AB53" s="214"/>
      <c r="AC53" s="214"/>
      <c r="AD53" s="214"/>
      <c r="AE53" s="214"/>
      <c r="AF53" s="214"/>
      <c r="AG53" s="214" t="s">
        <v>142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21"/>
      <c r="B54" s="222"/>
      <c r="C54" s="253" t="s">
        <v>325</v>
      </c>
      <c r="D54" s="247"/>
      <c r="E54" s="247"/>
      <c r="F54" s="247"/>
      <c r="G54" s="247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162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38">
        <v>28</v>
      </c>
      <c r="B55" s="239" t="s">
        <v>326</v>
      </c>
      <c r="C55" s="250" t="s">
        <v>327</v>
      </c>
      <c r="D55" s="240" t="s">
        <v>154</v>
      </c>
      <c r="E55" s="241">
        <v>0.75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12</v>
      </c>
      <c r="M55" s="243">
        <f>G55*(1+L55/100)</f>
        <v>0</v>
      </c>
      <c r="N55" s="241">
        <v>0</v>
      </c>
      <c r="O55" s="241">
        <f>ROUND(E55*N55,2)</f>
        <v>0</v>
      </c>
      <c r="P55" s="241">
        <v>0</v>
      </c>
      <c r="Q55" s="241">
        <f>ROUND(E55*P55,2)</f>
        <v>0</v>
      </c>
      <c r="R55" s="243"/>
      <c r="S55" s="243" t="s">
        <v>159</v>
      </c>
      <c r="T55" s="244" t="s">
        <v>160</v>
      </c>
      <c r="U55" s="224">
        <v>0</v>
      </c>
      <c r="V55" s="224">
        <f>ROUND(E55*U55,2)</f>
        <v>0</v>
      </c>
      <c r="W55" s="224"/>
      <c r="X55" s="224" t="s">
        <v>140</v>
      </c>
      <c r="Y55" s="224" t="s">
        <v>141</v>
      </c>
      <c r="Z55" s="214"/>
      <c r="AA55" s="214"/>
      <c r="AB55" s="214"/>
      <c r="AC55" s="214"/>
      <c r="AD55" s="214"/>
      <c r="AE55" s="214"/>
      <c r="AF55" s="214"/>
      <c r="AG55" s="214" t="s">
        <v>142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3" t="s">
        <v>325</v>
      </c>
      <c r="D56" s="247"/>
      <c r="E56" s="247"/>
      <c r="F56" s="247"/>
      <c r="G56" s="247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162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8">
        <v>29</v>
      </c>
      <c r="B57" s="239" t="s">
        <v>328</v>
      </c>
      <c r="C57" s="250" t="s">
        <v>329</v>
      </c>
      <c r="D57" s="240" t="s">
        <v>275</v>
      </c>
      <c r="E57" s="241">
        <v>12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12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/>
      <c r="S57" s="243" t="s">
        <v>159</v>
      </c>
      <c r="T57" s="244" t="s">
        <v>160</v>
      </c>
      <c r="U57" s="224">
        <v>0</v>
      </c>
      <c r="V57" s="224">
        <f>ROUND(E57*U57,2)</f>
        <v>0</v>
      </c>
      <c r="W57" s="224"/>
      <c r="X57" s="224" t="s">
        <v>140</v>
      </c>
      <c r="Y57" s="224" t="s">
        <v>141</v>
      </c>
      <c r="Z57" s="214"/>
      <c r="AA57" s="214"/>
      <c r="AB57" s="214"/>
      <c r="AC57" s="214"/>
      <c r="AD57" s="214"/>
      <c r="AE57" s="214"/>
      <c r="AF57" s="214"/>
      <c r="AG57" s="214" t="s">
        <v>142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53" t="s">
        <v>330</v>
      </c>
      <c r="D58" s="247"/>
      <c r="E58" s="247"/>
      <c r="F58" s="247"/>
      <c r="G58" s="247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162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331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162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38">
        <v>30</v>
      </c>
      <c r="B60" s="239" t="s">
        <v>332</v>
      </c>
      <c r="C60" s="250" t="s">
        <v>333</v>
      </c>
      <c r="D60" s="240" t="s">
        <v>275</v>
      </c>
      <c r="E60" s="241">
        <v>6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12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159</v>
      </c>
      <c r="T60" s="244" t="s">
        <v>160</v>
      </c>
      <c r="U60" s="224">
        <v>0</v>
      </c>
      <c r="V60" s="224">
        <f>ROUND(E60*U60,2)</f>
        <v>0</v>
      </c>
      <c r="W60" s="224"/>
      <c r="X60" s="224" t="s">
        <v>140</v>
      </c>
      <c r="Y60" s="224" t="s">
        <v>141</v>
      </c>
      <c r="Z60" s="214"/>
      <c r="AA60" s="214"/>
      <c r="AB60" s="214"/>
      <c r="AC60" s="214"/>
      <c r="AD60" s="214"/>
      <c r="AE60" s="214"/>
      <c r="AF60" s="214"/>
      <c r="AG60" s="214" t="s">
        <v>142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">
      <c r="A61" s="221"/>
      <c r="B61" s="222"/>
      <c r="C61" s="253" t="s">
        <v>330</v>
      </c>
      <c r="D61" s="247"/>
      <c r="E61" s="247"/>
      <c r="F61" s="247"/>
      <c r="G61" s="247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162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331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162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38">
        <v>31</v>
      </c>
      <c r="B63" s="239" t="s">
        <v>334</v>
      </c>
      <c r="C63" s="250" t="s">
        <v>335</v>
      </c>
      <c r="D63" s="240" t="s">
        <v>150</v>
      </c>
      <c r="E63" s="241">
        <v>16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12</v>
      </c>
      <c r="M63" s="243">
        <f>G63*(1+L63/100)</f>
        <v>0</v>
      </c>
      <c r="N63" s="241">
        <v>0</v>
      </c>
      <c r="O63" s="241">
        <f>ROUND(E63*N63,2)</f>
        <v>0</v>
      </c>
      <c r="P63" s="241">
        <v>0</v>
      </c>
      <c r="Q63" s="241">
        <f>ROUND(E63*P63,2)</f>
        <v>0</v>
      </c>
      <c r="R63" s="243"/>
      <c r="S63" s="243" t="s">
        <v>159</v>
      </c>
      <c r="T63" s="244" t="s">
        <v>160</v>
      </c>
      <c r="U63" s="224">
        <v>0</v>
      </c>
      <c r="V63" s="224">
        <f>ROUND(E63*U63,2)</f>
        <v>0</v>
      </c>
      <c r="W63" s="224"/>
      <c r="X63" s="224" t="s">
        <v>140</v>
      </c>
      <c r="Y63" s="224" t="s">
        <v>141</v>
      </c>
      <c r="Z63" s="214"/>
      <c r="AA63" s="214"/>
      <c r="AB63" s="214"/>
      <c r="AC63" s="214"/>
      <c r="AD63" s="214"/>
      <c r="AE63" s="214"/>
      <c r="AF63" s="214"/>
      <c r="AG63" s="214" t="s">
        <v>142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3" t="s">
        <v>336</v>
      </c>
      <c r="D64" s="247"/>
      <c r="E64" s="247"/>
      <c r="F64" s="247"/>
      <c r="G64" s="247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162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337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162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38">
        <v>32</v>
      </c>
      <c r="B66" s="239" t="s">
        <v>338</v>
      </c>
      <c r="C66" s="250" t="s">
        <v>335</v>
      </c>
      <c r="D66" s="240" t="s">
        <v>150</v>
      </c>
      <c r="E66" s="241">
        <v>25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12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159</v>
      </c>
      <c r="T66" s="244" t="s">
        <v>160</v>
      </c>
      <c r="U66" s="224">
        <v>0</v>
      </c>
      <c r="V66" s="224">
        <f>ROUND(E66*U66,2)</f>
        <v>0</v>
      </c>
      <c r="W66" s="224"/>
      <c r="X66" s="224" t="s">
        <v>140</v>
      </c>
      <c r="Y66" s="224" t="s">
        <v>141</v>
      </c>
      <c r="Z66" s="214"/>
      <c r="AA66" s="214"/>
      <c r="AB66" s="214"/>
      <c r="AC66" s="214"/>
      <c r="AD66" s="214"/>
      <c r="AE66" s="214"/>
      <c r="AF66" s="214"/>
      <c r="AG66" s="214" t="s">
        <v>142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3" t="s">
        <v>339</v>
      </c>
      <c r="D67" s="247"/>
      <c r="E67" s="247"/>
      <c r="F67" s="247"/>
      <c r="G67" s="247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162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340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162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38">
        <v>33</v>
      </c>
      <c r="B69" s="239" t="s">
        <v>341</v>
      </c>
      <c r="C69" s="250" t="s">
        <v>342</v>
      </c>
      <c r="D69" s="240" t="s">
        <v>154</v>
      </c>
      <c r="E69" s="241">
        <v>8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12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/>
      <c r="S69" s="243" t="s">
        <v>159</v>
      </c>
      <c r="T69" s="244" t="s">
        <v>160</v>
      </c>
      <c r="U69" s="224">
        <v>0</v>
      </c>
      <c r="V69" s="224">
        <f>ROUND(E69*U69,2)</f>
        <v>0</v>
      </c>
      <c r="W69" s="224"/>
      <c r="X69" s="224" t="s">
        <v>140</v>
      </c>
      <c r="Y69" s="224" t="s">
        <v>141</v>
      </c>
      <c r="Z69" s="214"/>
      <c r="AA69" s="214"/>
      <c r="AB69" s="214"/>
      <c r="AC69" s="214"/>
      <c r="AD69" s="214"/>
      <c r="AE69" s="214"/>
      <c r="AF69" s="214"/>
      <c r="AG69" s="214" t="s">
        <v>142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 x14ac:dyDescent="0.2">
      <c r="A70" s="221"/>
      <c r="B70" s="222"/>
      <c r="C70" s="253" t="s">
        <v>343</v>
      </c>
      <c r="D70" s="247"/>
      <c r="E70" s="247"/>
      <c r="F70" s="247"/>
      <c r="G70" s="247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162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8">
        <v>34</v>
      </c>
      <c r="B71" s="239" t="s">
        <v>344</v>
      </c>
      <c r="C71" s="250" t="s">
        <v>345</v>
      </c>
      <c r="D71" s="240" t="s">
        <v>154</v>
      </c>
      <c r="E71" s="241">
        <v>8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12</v>
      </c>
      <c r="M71" s="243">
        <f>G71*(1+L71/100)</f>
        <v>0</v>
      </c>
      <c r="N71" s="241">
        <v>0</v>
      </c>
      <c r="O71" s="241">
        <f>ROUND(E71*N71,2)</f>
        <v>0</v>
      </c>
      <c r="P71" s="241">
        <v>0</v>
      </c>
      <c r="Q71" s="241">
        <f>ROUND(E71*P71,2)</f>
        <v>0</v>
      </c>
      <c r="R71" s="243"/>
      <c r="S71" s="243" t="s">
        <v>159</v>
      </c>
      <c r="T71" s="244" t="s">
        <v>160</v>
      </c>
      <c r="U71" s="224">
        <v>0</v>
      </c>
      <c r="V71" s="224">
        <f>ROUND(E71*U71,2)</f>
        <v>0</v>
      </c>
      <c r="W71" s="224"/>
      <c r="X71" s="224" t="s">
        <v>140</v>
      </c>
      <c r="Y71" s="224" t="s">
        <v>141</v>
      </c>
      <c r="Z71" s="214"/>
      <c r="AA71" s="214"/>
      <c r="AB71" s="214"/>
      <c r="AC71" s="214"/>
      <c r="AD71" s="214"/>
      <c r="AE71" s="214"/>
      <c r="AF71" s="214"/>
      <c r="AG71" s="214" t="s">
        <v>142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">
      <c r="A72" s="221"/>
      <c r="B72" s="222"/>
      <c r="C72" s="253" t="s">
        <v>346</v>
      </c>
      <c r="D72" s="247"/>
      <c r="E72" s="247"/>
      <c r="F72" s="247"/>
      <c r="G72" s="247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162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8">
        <v>35</v>
      </c>
      <c r="B73" s="239" t="s">
        <v>347</v>
      </c>
      <c r="C73" s="250" t="s">
        <v>348</v>
      </c>
      <c r="D73" s="240" t="s">
        <v>154</v>
      </c>
      <c r="E73" s="241">
        <v>8</v>
      </c>
      <c r="F73" s="242"/>
      <c r="G73" s="243">
        <f>ROUND(E73*F73,2)</f>
        <v>0</v>
      </c>
      <c r="H73" s="242"/>
      <c r="I73" s="243">
        <f>ROUND(E73*H73,2)</f>
        <v>0</v>
      </c>
      <c r="J73" s="242"/>
      <c r="K73" s="243">
        <f>ROUND(E73*J73,2)</f>
        <v>0</v>
      </c>
      <c r="L73" s="243">
        <v>12</v>
      </c>
      <c r="M73" s="243">
        <f>G73*(1+L73/100)</f>
        <v>0</v>
      </c>
      <c r="N73" s="241">
        <v>0</v>
      </c>
      <c r="O73" s="241">
        <f>ROUND(E73*N73,2)</f>
        <v>0</v>
      </c>
      <c r="P73" s="241">
        <v>0</v>
      </c>
      <c r="Q73" s="241">
        <f>ROUND(E73*P73,2)</f>
        <v>0</v>
      </c>
      <c r="R73" s="243"/>
      <c r="S73" s="243" t="s">
        <v>159</v>
      </c>
      <c r="T73" s="244" t="s">
        <v>160</v>
      </c>
      <c r="U73" s="224">
        <v>0</v>
      </c>
      <c r="V73" s="224">
        <f>ROUND(E73*U73,2)</f>
        <v>0</v>
      </c>
      <c r="W73" s="224"/>
      <c r="X73" s="224" t="s">
        <v>140</v>
      </c>
      <c r="Y73" s="224" t="s">
        <v>141</v>
      </c>
      <c r="Z73" s="214"/>
      <c r="AA73" s="214"/>
      <c r="AB73" s="214"/>
      <c r="AC73" s="214"/>
      <c r="AD73" s="214"/>
      <c r="AE73" s="214"/>
      <c r="AF73" s="214"/>
      <c r="AG73" s="214" t="s">
        <v>142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3" t="s">
        <v>349</v>
      </c>
      <c r="D74" s="247"/>
      <c r="E74" s="247"/>
      <c r="F74" s="247"/>
      <c r="G74" s="247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162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4" t="s">
        <v>350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162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38">
        <v>36</v>
      </c>
      <c r="B76" s="239" t="s">
        <v>351</v>
      </c>
      <c r="C76" s="250" t="s">
        <v>352</v>
      </c>
      <c r="D76" s="240" t="s">
        <v>275</v>
      </c>
      <c r="E76" s="241">
        <v>7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12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159</v>
      </c>
      <c r="T76" s="244" t="s">
        <v>160</v>
      </c>
      <c r="U76" s="224">
        <v>0</v>
      </c>
      <c r="V76" s="224">
        <f>ROUND(E76*U76,2)</f>
        <v>0</v>
      </c>
      <c r="W76" s="224"/>
      <c r="X76" s="224" t="s">
        <v>140</v>
      </c>
      <c r="Y76" s="224" t="s">
        <v>141</v>
      </c>
      <c r="Z76" s="214"/>
      <c r="AA76" s="214"/>
      <c r="AB76" s="214"/>
      <c r="AC76" s="214"/>
      <c r="AD76" s="214"/>
      <c r="AE76" s="214"/>
      <c r="AF76" s="214"/>
      <c r="AG76" s="214" t="s">
        <v>142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">
      <c r="A77" s="221"/>
      <c r="B77" s="222"/>
      <c r="C77" s="253" t="s">
        <v>353</v>
      </c>
      <c r="D77" s="247"/>
      <c r="E77" s="247"/>
      <c r="F77" s="247"/>
      <c r="G77" s="247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162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38">
        <v>37</v>
      </c>
      <c r="B78" s="239" t="s">
        <v>354</v>
      </c>
      <c r="C78" s="250" t="s">
        <v>355</v>
      </c>
      <c r="D78" s="240" t="s">
        <v>275</v>
      </c>
      <c r="E78" s="241">
        <v>30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12</v>
      </c>
      <c r="M78" s="243">
        <f>G78*(1+L78/100)</f>
        <v>0</v>
      </c>
      <c r="N78" s="241">
        <v>0</v>
      </c>
      <c r="O78" s="241">
        <f>ROUND(E78*N78,2)</f>
        <v>0</v>
      </c>
      <c r="P78" s="241">
        <v>0</v>
      </c>
      <c r="Q78" s="241">
        <f>ROUND(E78*P78,2)</f>
        <v>0</v>
      </c>
      <c r="R78" s="243"/>
      <c r="S78" s="243" t="s">
        <v>159</v>
      </c>
      <c r="T78" s="244" t="s">
        <v>160</v>
      </c>
      <c r="U78" s="224">
        <v>0</v>
      </c>
      <c r="V78" s="224">
        <f>ROUND(E78*U78,2)</f>
        <v>0</v>
      </c>
      <c r="W78" s="224"/>
      <c r="X78" s="224" t="s">
        <v>140</v>
      </c>
      <c r="Y78" s="224" t="s">
        <v>141</v>
      </c>
      <c r="Z78" s="214"/>
      <c r="AA78" s="214"/>
      <c r="AB78" s="214"/>
      <c r="AC78" s="214"/>
      <c r="AD78" s="214"/>
      <c r="AE78" s="214"/>
      <c r="AF78" s="214"/>
      <c r="AG78" s="214" t="s">
        <v>142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 x14ac:dyDescent="0.2">
      <c r="A79" s="221"/>
      <c r="B79" s="222"/>
      <c r="C79" s="253" t="s">
        <v>353</v>
      </c>
      <c r="D79" s="247"/>
      <c r="E79" s="247"/>
      <c r="F79" s="247"/>
      <c r="G79" s="247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162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59">
        <v>38</v>
      </c>
      <c r="B80" s="260" t="s">
        <v>356</v>
      </c>
      <c r="C80" s="266" t="s">
        <v>357</v>
      </c>
      <c r="D80" s="261" t="s">
        <v>275</v>
      </c>
      <c r="E80" s="262">
        <v>7</v>
      </c>
      <c r="F80" s="263"/>
      <c r="G80" s="264">
        <f>ROUND(E80*F80,2)</f>
        <v>0</v>
      </c>
      <c r="H80" s="263"/>
      <c r="I80" s="264">
        <f>ROUND(E80*H80,2)</f>
        <v>0</v>
      </c>
      <c r="J80" s="263"/>
      <c r="K80" s="264">
        <f>ROUND(E80*J80,2)</f>
        <v>0</v>
      </c>
      <c r="L80" s="264">
        <v>12</v>
      </c>
      <c r="M80" s="264">
        <f>G80*(1+L80/100)</f>
        <v>0</v>
      </c>
      <c r="N80" s="262">
        <v>0</v>
      </c>
      <c r="O80" s="262">
        <f>ROUND(E80*N80,2)</f>
        <v>0</v>
      </c>
      <c r="P80" s="262">
        <v>0</v>
      </c>
      <c r="Q80" s="262">
        <f>ROUND(E80*P80,2)</f>
        <v>0</v>
      </c>
      <c r="R80" s="264"/>
      <c r="S80" s="264" t="s">
        <v>159</v>
      </c>
      <c r="T80" s="265" t="s">
        <v>160</v>
      </c>
      <c r="U80" s="224">
        <v>0</v>
      </c>
      <c r="V80" s="224">
        <f>ROUND(E80*U80,2)</f>
        <v>0</v>
      </c>
      <c r="W80" s="224"/>
      <c r="X80" s="224" t="s">
        <v>140</v>
      </c>
      <c r="Y80" s="224" t="s">
        <v>141</v>
      </c>
      <c r="Z80" s="214"/>
      <c r="AA80" s="214"/>
      <c r="AB80" s="214"/>
      <c r="AC80" s="214"/>
      <c r="AD80" s="214"/>
      <c r="AE80" s="214"/>
      <c r="AF80" s="214"/>
      <c r="AG80" s="214" t="s">
        <v>142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38">
        <v>39</v>
      </c>
      <c r="B81" s="239" t="s">
        <v>358</v>
      </c>
      <c r="C81" s="250" t="s">
        <v>359</v>
      </c>
      <c r="D81" s="240" t="s">
        <v>275</v>
      </c>
      <c r="E81" s="241">
        <v>30</v>
      </c>
      <c r="F81" s="242"/>
      <c r="G81" s="243">
        <f>ROUND(E81*F81,2)</f>
        <v>0</v>
      </c>
      <c r="H81" s="242"/>
      <c r="I81" s="243">
        <f>ROUND(E81*H81,2)</f>
        <v>0</v>
      </c>
      <c r="J81" s="242"/>
      <c r="K81" s="243">
        <f>ROUND(E81*J81,2)</f>
        <v>0</v>
      </c>
      <c r="L81" s="243">
        <v>12</v>
      </c>
      <c r="M81" s="243">
        <f>G81*(1+L81/100)</f>
        <v>0</v>
      </c>
      <c r="N81" s="241">
        <v>0</v>
      </c>
      <c r="O81" s="241">
        <f>ROUND(E81*N81,2)</f>
        <v>0</v>
      </c>
      <c r="P81" s="241">
        <v>0</v>
      </c>
      <c r="Q81" s="241">
        <f>ROUND(E81*P81,2)</f>
        <v>0</v>
      </c>
      <c r="R81" s="243"/>
      <c r="S81" s="243" t="s">
        <v>159</v>
      </c>
      <c r="T81" s="244" t="s">
        <v>160</v>
      </c>
      <c r="U81" s="224">
        <v>0</v>
      </c>
      <c r="V81" s="224">
        <f>ROUND(E81*U81,2)</f>
        <v>0</v>
      </c>
      <c r="W81" s="224"/>
      <c r="X81" s="224" t="s">
        <v>140</v>
      </c>
      <c r="Y81" s="224" t="s">
        <v>141</v>
      </c>
      <c r="Z81" s="214"/>
      <c r="AA81" s="214"/>
      <c r="AB81" s="214"/>
      <c r="AC81" s="214"/>
      <c r="AD81" s="214"/>
      <c r="AE81" s="214"/>
      <c r="AF81" s="214"/>
      <c r="AG81" s="214" t="s">
        <v>142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21"/>
      <c r="B82" s="222"/>
      <c r="C82" s="253" t="s">
        <v>360</v>
      </c>
      <c r="D82" s="247"/>
      <c r="E82" s="247"/>
      <c r="F82" s="247"/>
      <c r="G82" s="247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162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38">
        <v>40</v>
      </c>
      <c r="B83" s="239" t="s">
        <v>361</v>
      </c>
      <c r="C83" s="250" t="s">
        <v>362</v>
      </c>
      <c r="D83" s="240" t="s">
        <v>154</v>
      </c>
      <c r="E83" s="241">
        <v>40</v>
      </c>
      <c r="F83" s="242"/>
      <c r="G83" s="243">
        <f>ROUND(E83*F83,2)</f>
        <v>0</v>
      </c>
      <c r="H83" s="242"/>
      <c r="I83" s="243">
        <f>ROUND(E83*H83,2)</f>
        <v>0</v>
      </c>
      <c r="J83" s="242"/>
      <c r="K83" s="243">
        <f>ROUND(E83*J83,2)</f>
        <v>0</v>
      </c>
      <c r="L83" s="243">
        <v>12</v>
      </c>
      <c r="M83" s="243">
        <f>G83*(1+L83/100)</f>
        <v>0</v>
      </c>
      <c r="N83" s="241">
        <v>0</v>
      </c>
      <c r="O83" s="241">
        <f>ROUND(E83*N83,2)</f>
        <v>0</v>
      </c>
      <c r="P83" s="241">
        <v>0</v>
      </c>
      <c r="Q83" s="241">
        <f>ROUND(E83*P83,2)</f>
        <v>0</v>
      </c>
      <c r="R83" s="243"/>
      <c r="S83" s="243" t="s">
        <v>159</v>
      </c>
      <c r="T83" s="244" t="s">
        <v>160</v>
      </c>
      <c r="U83" s="224">
        <v>0</v>
      </c>
      <c r="V83" s="224">
        <f>ROUND(E83*U83,2)</f>
        <v>0</v>
      </c>
      <c r="W83" s="224"/>
      <c r="X83" s="224" t="s">
        <v>140</v>
      </c>
      <c r="Y83" s="224" t="s">
        <v>141</v>
      </c>
      <c r="Z83" s="214"/>
      <c r="AA83" s="214"/>
      <c r="AB83" s="214"/>
      <c r="AC83" s="214"/>
      <c r="AD83" s="214"/>
      <c r="AE83" s="214"/>
      <c r="AF83" s="214"/>
      <c r="AG83" s="214" t="s">
        <v>142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3" t="s">
        <v>363</v>
      </c>
      <c r="D84" s="247"/>
      <c r="E84" s="247"/>
      <c r="F84" s="247"/>
      <c r="G84" s="247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162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38">
        <v>41</v>
      </c>
      <c r="B85" s="239" t="s">
        <v>364</v>
      </c>
      <c r="C85" s="250" t="s">
        <v>365</v>
      </c>
      <c r="D85" s="240" t="s">
        <v>260</v>
      </c>
      <c r="E85" s="241">
        <v>2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12</v>
      </c>
      <c r="M85" s="243">
        <f>G85*(1+L85/100)</f>
        <v>0</v>
      </c>
      <c r="N85" s="241">
        <v>0</v>
      </c>
      <c r="O85" s="241">
        <f>ROUND(E85*N85,2)</f>
        <v>0</v>
      </c>
      <c r="P85" s="241">
        <v>0</v>
      </c>
      <c r="Q85" s="241">
        <f>ROUND(E85*P85,2)</f>
        <v>0</v>
      </c>
      <c r="R85" s="243"/>
      <c r="S85" s="243" t="s">
        <v>159</v>
      </c>
      <c r="T85" s="244" t="s">
        <v>160</v>
      </c>
      <c r="U85" s="224">
        <v>0</v>
      </c>
      <c r="V85" s="224">
        <f>ROUND(E85*U85,2)</f>
        <v>0</v>
      </c>
      <c r="W85" s="224"/>
      <c r="X85" s="224" t="s">
        <v>140</v>
      </c>
      <c r="Y85" s="224" t="s">
        <v>141</v>
      </c>
      <c r="Z85" s="214"/>
      <c r="AA85" s="214"/>
      <c r="AB85" s="214"/>
      <c r="AC85" s="214"/>
      <c r="AD85" s="214"/>
      <c r="AE85" s="214"/>
      <c r="AF85" s="214"/>
      <c r="AG85" s="214" t="s">
        <v>142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2" x14ac:dyDescent="0.2">
      <c r="A86" s="221"/>
      <c r="B86" s="222"/>
      <c r="C86" s="253" t="s">
        <v>261</v>
      </c>
      <c r="D86" s="247"/>
      <c r="E86" s="247"/>
      <c r="F86" s="247"/>
      <c r="G86" s="247"/>
      <c r="H86" s="224"/>
      <c r="I86" s="224"/>
      <c r="J86" s="224"/>
      <c r="K86" s="224"/>
      <c r="L86" s="224"/>
      <c r="M86" s="224"/>
      <c r="N86" s="223"/>
      <c r="O86" s="223"/>
      <c r="P86" s="223"/>
      <c r="Q86" s="223"/>
      <c r="R86" s="224"/>
      <c r="S86" s="224"/>
      <c r="T86" s="224"/>
      <c r="U86" s="224"/>
      <c r="V86" s="224"/>
      <c r="W86" s="224"/>
      <c r="X86" s="224"/>
      <c r="Y86" s="224"/>
      <c r="Z86" s="214"/>
      <c r="AA86" s="214"/>
      <c r="AB86" s="214"/>
      <c r="AC86" s="214"/>
      <c r="AD86" s="214"/>
      <c r="AE86" s="214"/>
      <c r="AF86" s="214"/>
      <c r="AG86" s="214" t="s">
        <v>162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">
      <c r="A87" s="238">
        <v>42</v>
      </c>
      <c r="B87" s="239" t="s">
        <v>366</v>
      </c>
      <c r="C87" s="250" t="s">
        <v>367</v>
      </c>
      <c r="D87" s="240" t="s">
        <v>260</v>
      </c>
      <c r="E87" s="241">
        <v>2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12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/>
      <c r="S87" s="243" t="s">
        <v>159</v>
      </c>
      <c r="T87" s="244" t="s">
        <v>160</v>
      </c>
      <c r="U87" s="224">
        <v>0</v>
      </c>
      <c r="V87" s="224">
        <f>ROUND(E87*U87,2)</f>
        <v>0</v>
      </c>
      <c r="W87" s="224"/>
      <c r="X87" s="224" t="s">
        <v>140</v>
      </c>
      <c r="Y87" s="224" t="s">
        <v>141</v>
      </c>
      <c r="Z87" s="214"/>
      <c r="AA87" s="214"/>
      <c r="AB87" s="214"/>
      <c r="AC87" s="214"/>
      <c r="AD87" s="214"/>
      <c r="AE87" s="214"/>
      <c r="AF87" s="214"/>
      <c r="AG87" s="214" t="s">
        <v>142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2" x14ac:dyDescent="0.2">
      <c r="A88" s="221"/>
      <c r="B88" s="222"/>
      <c r="C88" s="253" t="s">
        <v>261</v>
      </c>
      <c r="D88" s="247"/>
      <c r="E88" s="247"/>
      <c r="F88" s="247"/>
      <c r="G88" s="247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162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8">
        <v>43</v>
      </c>
      <c r="B89" s="239" t="s">
        <v>368</v>
      </c>
      <c r="C89" s="250" t="s">
        <v>369</v>
      </c>
      <c r="D89" s="240" t="s">
        <v>260</v>
      </c>
      <c r="E89" s="241">
        <v>8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12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159</v>
      </c>
      <c r="T89" s="244" t="s">
        <v>160</v>
      </c>
      <c r="U89" s="224">
        <v>0</v>
      </c>
      <c r="V89" s="224">
        <f>ROUND(E89*U89,2)</f>
        <v>0</v>
      </c>
      <c r="W89" s="224"/>
      <c r="X89" s="224" t="s">
        <v>140</v>
      </c>
      <c r="Y89" s="224" t="s">
        <v>141</v>
      </c>
      <c r="Z89" s="214"/>
      <c r="AA89" s="214"/>
      <c r="AB89" s="214"/>
      <c r="AC89" s="214"/>
      <c r="AD89" s="214"/>
      <c r="AE89" s="214"/>
      <c r="AF89" s="214"/>
      <c r="AG89" s="214" t="s">
        <v>142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2" x14ac:dyDescent="0.2">
      <c r="A90" s="221"/>
      <c r="B90" s="222"/>
      <c r="C90" s="253" t="s">
        <v>261</v>
      </c>
      <c r="D90" s="247"/>
      <c r="E90" s="247"/>
      <c r="F90" s="247"/>
      <c r="G90" s="247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162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">
      <c r="A91" s="238">
        <v>44</v>
      </c>
      <c r="B91" s="239" t="s">
        <v>370</v>
      </c>
      <c r="C91" s="250" t="s">
        <v>371</v>
      </c>
      <c r="D91" s="240" t="s">
        <v>294</v>
      </c>
      <c r="E91" s="241">
        <v>1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12</v>
      </c>
      <c r="M91" s="243">
        <f>G91*(1+L91/100)</f>
        <v>0</v>
      </c>
      <c r="N91" s="241">
        <v>0</v>
      </c>
      <c r="O91" s="241">
        <f>ROUND(E91*N91,2)</f>
        <v>0</v>
      </c>
      <c r="P91" s="241">
        <v>0</v>
      </c>
      <c r="Q91" s="241">
        <f>ROUND(E91*P91,2)</f>
        <v>0</v>
      </c>
      <c r="R91" s="243"/>
      <c r="S91" s="243" t="s">
        <v>159</v>
      </c>
      <c r="T91" s="244" t="s">
        <v>160</v>
      </c>
      <c r="U91" s="224">
        <v>0</v>
      </c>
      <c r="V91" s="224">
        <f>ROUND(E91*U91,2)</f>
        <v>0</v>
      </c>
      <c r="W91" s="224"/>
      <c r="X91" s="224" t="s">
        <v>140</v>
      </c>
      <c r="Y91" s="224" t="s">
        <v>141</v>
      </c>
      <c r="Z91" s="214"/>
      <c r="AA91" s="214"/>
      <c r="AB91" s="214"/>
      <c r="AC91" s="214"/>
      <c r="AD91" s="214"/>
      <c r="AE91" s="214"/>
      <c r="AF91" s="214"/>
      <c r="AG91" s="214" t="s">
        <v>142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2" x14ac:dyDescent="0.2">
      <c r="A92" s="221"/>
      <c r="B92" s="222"/>
      <c r="C92" s="253" t="s">
        <v>261</v>
      </c>
      <c r="D92" s="247"/>
      <c r="E92" s="247"/>
      <c r="F92" s="247"/>
      <c r="G92" s="247"/>
      <c r="H92" s="224"/>
      <c r="I92" s="224"/>
      <c r="J92" s="224"/>
      <c r="K92" s="224"/>
      <c r="L92" s="224"/>
      <c r="M92" s="224"/>
      <c r="N92" s="223"/>
      <c r="O92" s="223"/>
      <c r="P92" s="223"/>
      <c r="Q92" s="223"/>
      <c r="R92" s="224"/>
      <c r="S92" s="224"/>
      <c r="T92" s="224"/>
      <c r="U92" s="224"/>
      <c r="V92" s="224"/>
      <c r="W92" s="224"/>
      <c r="X92" s="224"/>
      <c r="Y92" s="224"/>
      <c r="Z92" s="214"/>
      <c r="AA92" s="214"/>
      <c r="AB92" s="214"/>
      <c r="AC92" s="214"/>
      <c r="AD92" s="214"/>
      <c r="AE92" s="214"/>
      <c r="AF92" s="214"/>
      <c r="AG92" s="214" t="s">
        <v>162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38">
        <v>45</v>
      </c>
      <c r="B93" s="239" t="s">
        <v>372</v>
      </c>
      <c r="C93" s="250" t="s">
        <v>373</v>
      </c>
      <c r="D93" s="240" t="s">
        <v>260</v>
      </c>
      <c r="E93" s="241">
        <v>6</v>
      </c>
      <c r="F93" s="242"/>
      <c r="G93" s="243">
        <f>ROUND(E93*F93,2)</f>
        <v>0</v>
      </c>
      <c r="H93" s="242"/>
      <c r="I93" s="243">
        <f>ROUND(E93*H93,2)</f>
        <v>0</v>
      </c>
      <c r="J93" s="242"/>
      <c r="K93" s="243">
        <f>ROUND(E93*J93,2)</f>
        <v>0</v>
      </c>
      <c r="L93" s="243">
        <v>12</v>
      </c>
      <c r="M93" s="243">
        <f>G93*(1+L93/100)</f>
        <v>0</v>
      </c>
      <c r="N93" s="241">
        <v>0</v>
      </c>
      <c r="O93" s="241">
        <f>ROUND(E93*N93,2)</f>
        <v>0</v>
      </c>
      <c r="P93" s="241">
        <v>0</v>
      </c>
      <c r="Q93" s="241">
        <f>ROUND(E93*P93,2)</f>
        <v>0</v>
      </c>
      <c r="R93" s="243"/>
      <c r="S93" s="243" t="s">
        <v>159</v>
      </c>
      <c r="T93" s="244" t="s">
        <v>160</v>
      </c>
      <c r="U93" s="224">
        <v>0</v>
      </c>
      <c r="V93" s="224">
        <f>ROUND(E93*U93,2)</f>
        <v>0</v>
      </c>
      <c r="W93" s="224"/>
      <c r="X93" s="224" t="s">
        <v>140</v>
      </c>
      <c r="Y93" s="224" t="s">
        <v>141</v>
      </c>
      <c r="Z93" s="214"/>
      <c r="AA93" s="214"/>
      <c r="AB93" s="214"/>
      <c r="AC93" s="214"/>
      <c r="AD93" s="214"/>
      <c r="AE93" s="214"/>
      <c r="AF93" s="214"/>
      <c r="AG93" s="214" t="s">
        <v>142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2" x14ac:dyDescent="0.2">
      <c r="A94" s="221"/>
      <c r="B94" s="222"/>
      <c r="C94" s="253" t="s">
        <v>374</v>
      </c>
      <c r="D94" s="247"/>
      <c r="E94" s="247"/>
      <c r="F94" s="247"/>
      <c r="G94" s="247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162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">
      <c r="A95" s="221"/>
      <c r="B95" s="222"/>
      <c r="C95" s="254" t="s">
        <v>375</v>
      </c>
      <c r="D95" s="248"/>
      <c r="E95" s="248"/>
      <c r="F95" s="248"/>
      <c r="G95" s="248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162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38">
        <v>46</v>
      </c>
      <c r="B96" s="239" t="s">
        <v>376</v>
      </c>
      <c r="C96" s="250" t="s">
        <v>377</v>
      </c>
      <c r="D96" s="240" t="s">
        <v>260</v>
      </c>
      <c r="E96" s="241">
        <v>10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12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159</v>
      </c>
      <c r="T96" s="244" t="s">
        <v>160</v>
      </c>
      <c r="U96" s="224">
        <v>0</v>
      </c>
      <c r="V96" s="224">
        <f>ROUND(E96*U96,2)</f>
        <v>0</v>
      </c>
      <c r="W96" s="224"/>
      <c r="X96" s="224" t="s">
        <v>140</v>
      </c>
      <c r="Y96" s="224" t="s">
        <v>141</v>
      </c>
      <c r="Z96" s="214"/>
      <c r="AA96" s="214"/>
      <c r="AB96" s="214"/>
      <c r="AC96" s="214"/>
      <c r="AD96" s="214"/>
      <c r="AE96" s="214"/>
      <c r="AF96" s="214"/>
      <c r="AG96" s="214" t="s">
        <v>142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2" x14ac:dyDescent="0.2">
      <c r="A97" s="221"/>
      <c r="B97" s="222"/>
      <c r="C97" s="253" t="s">
        <v>374</v>
      </c>
      <c r="D97" s="247"/>
      <c r="E97" s="247"/>
      <c r="F97" s="247"/>
      <c r="G97" s="247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162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">
      <c r="A98" s="221"/>
      <c r="B98" s="222"/>
      <c r="C98" s="254" t="s">
        <v>375</v>
      </c>
      <c r="D98" s="248"/>
      <c r="E98" s="248"/>
      <c r="F98" s="248"/>
      <c r="G98" s="248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162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59">
        <v>47</v>
      </c>
      <c r="B99" s="260" t="s">
        <v>92</v>
      </c>
      <c r="C99" s="266" t="s">
        <v>378</v>
      </c>
      <c r="D99" s="261" t="s">
        <v>379</v>
      </c>
      <c r="E99" s="262">
        <v>1</v>
      </c>
      <c r="F99" s="263"/>
      <c r="G99" s="264">
        <f>ROUND(E99*F99,2)</f>
        <v>0</v>
      </c>
      <c r="H99" s="263"/>
      <c r="I99" s="264">
        <f>ROUND(E99*H99,2)</f>
        <v>0</v>
      </c>
      <c r="J99" s="263"/>
      <c r="K99" s="264">
        <f>ROUND(E99*J99,2)</f>
        <v>0</v>
      </c>
      <c r="L99" s="264">
        <v>12</v>
      </c>
      <c r="M99" s="264">
        <f>G99*(1+L99/100)</f>
        <v>0</v>
      </c>
      <c r="N99" s="262">
        <v>0</v>
      </c>
      <c r="O99" s="262">
        <f>ROUND(E99*N99,2)</f>
        <v>0</v>
      </c>
      <c r="P99" s="262">
        <v>0</v>
      </c>
      <c r="Q99" s="262">
        <f>ROUND(E99*P99,2)</f>
        <v>0</v>
      </c>
      <c r="R99" s="264"/>
      <c r="S99" s="264" t="s">
        <v>159</v>
      </c>
      <c r="T99" s="265" t="s">
        <v>160</v>
      </c>
      <c r="U99" s="224">
        <v>0</v>
      </c>
      <c r="V99" s="224">
        <f>ROUND(E99*U99,2)</f>
        <v>0</v>
      </c>
      <c r="W99" s="224"/>
      <c r="X99" s="224" t="s">
        <v>140</v>
      </c>
      <c r="Y99" s="224" t="s">
        <v>141</v>
      </c>
      <c r="Z99" s="214"/>
      <c r="AA99" s="214"/>
      <c r="AB99" s="214"/>
      <c r="AC99" s="214"/>
      <c r="AD99" s="214"/>
      <c r="AE99" s="214"/>
      <c r="AF99" s="214"/>
      <c r="AG99" s="214" t="s">
        <v>142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38">
        <v>48</v>
      </c>
      <c r="B100" s="239" t="s">
        <v>380</v>
      </c>
      <c r="C100" s="250" t="s">
        <v>381</v>
      </c>
      <c r="D100" s="240" t="s">
        <v>379</v>
      </c>
      <c r="E100" s="241">
        <v>1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12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/>
      <c r="S100" s="243" t="s">
        <v>159</v>
      </c>
      <c r="T100" s="244" t="s">
        <v>160</v>
      </c>
      <c r="U100" s="224">
        <v>0</v>
      </c>
      <c r="V100" s="224">
        <f>ROUND(E100*U100,2)</f>
        <v>0</v>
      </c>
      <c r="W100" s="224"/>
      <c r="X100" s="224" t="s">
        <v>140</v>
      </c>
      <c r="Y100" s="224" t="s">
        <v>141</v>
      </c>
      <c r="Z100" s="214"/>
      <c r="AA100" s="214"/>
      <c r="AB100" s="214"/>
      <c r="AC100" s="214"/>
      <c r="AD100" s="214"/>
      <c r="AE100" s="214"/>
      <c r="AF100" s="214"/>
      <c r="AG100" s="214" t="s">
        <v>142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x14ac:dyDescent="0.2">
      <c r="A101" s="3"/>
      <c r="B101" s="4"/>
      <c r="C101" s="256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v>12</v>
      </c>
      <c r="AF101">
        <v>21</v>
      </c>
      <c r="AG101" t="s">
        <v>119</v>
      </c>
    </row>
    <row r="102" spans="1:60" x14ac:dyDescent="0.2">
      <c r="A102" s="217"/>
      <c r="B102" s="218" t="s">
        <v>29</v>
      </c>
      <c r="C102" s="257"/>
      <c r="D102" s="219"/>
      <c r="E102" s="220"/>
      <c r="F102" s="220"/>
      <c r="G102" s="237">
        <f>G8+G37</f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E102">
        <f>SUMIF(L7:L100,AE101,G7:G100)</f>
        <v>0</v>
      </c>
      <c r="AF102">
        <f>SUMIF(L7:L100,AF101,G7:G100)</f>
        <v>0</v>
      </c>
      <c r="AG102" t="s">
        <v>238</v>
      </c>
    </row>
    <row r="103" spans="1:60" x14ac:dyDescent="0.2">
      <c r="C103" s="258"/>
      <c r="D103" s="10"/>
      <c r="AG103" t="s">
        <v>248</v>
      </c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H/RA7bE20kAhPfjqjs1tWm/z9uSDHul1QYUbpjjkC35+J+rGOxjl4RpS70CtoqkWZgFtHMSLkuJASj6MJ4dwg==" saltValue="qhuwzn065wvpqcfLtM0K9Q==" spinCount="100000" sheet="1" formatRows="0"/>
  <mergeCells count="47">
    <mergeCell ref="C92:G92"/>
    <mergeCell ref="C94:G94"/>
    <mergeCell ref="C95:G95"/>
    <mergeCell ref="C97:G97"/>
    <mergeCell ref="C98:G98"/>
    <mergeCell ref="C79:G79"/>
    <mergeCell ref="C82:G82"/>
    <mergeCell ref="C84:G84"/>
    <mergeCell ref="C86:G86"/>
    <mergeCell ref="C88:G88"/>
    <mergeCell ref="C90:G90"/>
    <mergeCell ref="C68:G68"/>
    <mergeCell ref="C70:G70"/>
    <mergeCell ref="C72:G72"/>
    <mergeCell ref="C74:G74"/>
    <mergeCell ref="C75:G75"/>
    <mergeCell ref="C77:G77"/>
    <mergeCell ref="C59:G59"/>
    <mergeCell ref="C61:G61"/>
    <mergeCell ref="C62:G62"/>
    <mergeCell ref="C64:G64"/>
    <mergeCell ref="C65:G65"/>
    <mergeCell ref="C67:G67"/>
    <mergeCell ref="C46:G46"/>
    <mergeCell ref="C48:G48"/>
    <mergeCell ref="C50:G50"/>
    <mergeCell ref="C54:G54"/>
    <mergeCell ref="C56:G56"/>
    <mergeCell ref="C58:G58"/>
    <mergeCell ref="C27:G27"/>
    <mergeCell ref="C29:G29"/>
    <mergeCell ref="C31:G31"/>
    <mergeCell ref="C33:G33"/>
    <mergeCell ref="C41:G41"/>
    <mergeCell ref="C43:G43"/>
    <mergeCell ref="C14:G14"/>
    <mergeCell ref="C16:G16"/>
    <mergeCell ref="C18:G18"/>
    <mergeCell ref="C20:G20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D9AD-6D7D-4F18-92F2-56E81AD5050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106</v>
      </c>
      <c r="B1" s="199"/>
      <c r="C1" s="199"/>
      <c r="D1" s="199"/>
      <c r="E1" s="199"/>
      <c r="F1" s="199"/>
      <c r="G1" s="199"/>
      <c r="AG1" t="s">
        <v>107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108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108</v>
      </c>
      <c r="AG3" t="s">
        <v>109</v>
      </c>
    </row>
    <row r="4" spans="1:60" ht="24.95" customHeight="1" x14ac:dyDescent="0.2">
      <c r="A4" s="204" t="s">
        <v>9</v>
      </c>
      <c r="B4" s="205" t="s">
        <v>61</v>
      </c>
      <c r="C4" s="206" t="s">
        <v>62</v>
      </c>
      <c r="D4" s="207"/>
      <c r="E4" s="207"/>
      <c r="F4" s="207"/>
      <c r="G4" s="208"/>
      <c r="AG4" t="s">
        <v>110</v>
      </c>
    </row>
    <row r="5" spans="1:60" x14ac:dyDescent="0.2">
      <c r="D5" s="10"/>
    </row>
    <row r="6" spans="1:60" ht="38.25" x14ac:dyDescent="0.2">
      <c r="A6" s="210" t="s">
        <v>111</v>
      </c>
      <c r="B6" s="212" t="s">
        <v>112</v>
      </c>
      <c r="C6" s="212" t="s">
        <v>113</v>
      </c>
      <c r="D6" s="211" t="s">
        <v>114</v>
      </c>
      <c r="E6" s="210" t="s">
        <v>115</v>
      </c>
      <c r="F6" s="209" t="s">
        <v>116</v>
      </c>
      <c r="G6" s="210" t="s">
        <v>29</v>
      </c>
      <c r="H6" s="213" t="s">
        <v>30</v>
      </c>
      <c r="I6" s="213" t="s">
        <v>117</v>
      </c>
      <c r="J6" s="213" t="s">
        <v>31</v>
      </c>
      <c r="K6" s="213" t="s">
        <v>118</v>
      </c>
      <c r="L6" s="213" t="s">
        <v>119</v>
      </c>
      <c r="M6" s="213" t="s">
        <v>120</v>
      </c>
      <c r="N6" s="213" t="s">
        <v>121</v>
      </c>
      <c r="O6" s="213" t="s">
        <v>122</v>
      </c>
      <c r="P6" s="213" t="s">
        <v>123</v>
      </c>
      <c r="Q6" s="213" t="s">
        <v>124</v>
      </c>
      <c r="R6" s="213" t="s">
        <v>125</v>
      </c>
      <c r="S6" s="213" t="s">
        <v>126</v>
      </c>
      <c r="T6" s="213" t="s">
        <v>127</v>
      </c>
      <c r="U6" s="213" t="s">
        <v>128</v>
      </c>
      <c r="V6" s="213" t="s">
        <v>129</v>
      </c>
      <c r="W6" s="213" t="s">
        <v>130</v>
      </c>
      <c r="X6" s="213" t="s">
        <v>131</v>
      </c>
      <c r="Y6" s="213" t="s">
        <v>132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133</v>
      </c>
      <c r="B8" s="232" t="s">
        <v>96</v>
      </c>
      <c r="C8" s="249" t="s">
        <v>98</v>
      </c>
      <c r="D8" s="233"/>
      <c r="E8" s="234"/>
      <c r="F8" s="235"/>
      <c r="G8" s="235">
        <f>SUMIF(AG9:AG36,"&lt;&gt;NOR",G9:G36)</f>
        <v>0</v>
      </c>
      <c r="H8" s="235"/>
      <c r="I8" s="235">
        <f>SUM(I9:I36)</f>
        <v>0</v>
      </c>
      <c r="J8" s="235"/>
      <c r="K8" s="235">
        <f>SUM(K9:K36)</f>
        <v>0</v>
      </c>
      <c r="L8" s="235"/>
      <c r="M8" s="235">
        <f>SUM(M9:M36)</f>
        <v>0</v>
      </c>
      <c r="N8" s="234"/>
      <c r="O8" s="234">
        <f>SUM(O9:O36)</f>
        <v>0</v>
      </c>
      <c r="P8" s="234"/>
      <c r="Q8" s="234">
        <f>SUM(Q9:Q36)</f>
        <v>0</v>
      </c>
      <c r="R8" s="235"/>
      <c r="S8" s="235"/>
      <c r="T8" s="236"/>
      <c r="U8" s="230"/>
      <c r="V8" s="230">
        <f>SUM(V9:V36)</f>
        <v>0</v>
      </c>
      <c r="W8" s="230"/>
      <c r="X8" s="230"/>
      <c r="Y8" s="230"/>
      <c r="AG8" t="s">
        <v>134</v>
      </c>
    </row>
    <row r="9" spans="1:60" outlineLevel="1" x14ac:dyDescent="0.2">
      <c r="A9" s="238">
        <v>1</v>
      </c>
      <c r="B9" s="239" t="s">
        <v>258</v>
      </c>
      <c r="C9" s="250" t="s">
        <v>259</v>
      </c>
      <c r="D9" s="240" t="s">
        <v>260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159</v>
      </c>
      <c r="T9" s="244" t="s">
        <v>160</v>
      </c>
      <c r="U9" s="224">
        <v>0</v>
      </c>
      <c r="V9" s="224">
        <f>ROUND(E9*U9,2)</f>
        <v>0</v>
      </c>
      <c r="W9" s="224"/>
      <c r="X9" s="224" t="s">
        <v>140</v>
      </c>
      <c r="Y9" s="224" t="s">
        <v>141</v>
      </c>
      <c r="Z9" s="214"/>
      <c r="AA9" s="214"/>
      <c r="AB9" s="214"/>
      <c r="AC9" s="214"/>
      <c r="AD9" s="214"/>
      <c r="AE9" s="214"/>
      <c r="AF9" s="214"/>
      <c r="AG9" s="214" t="s">
        <v>142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3" t="s">
        <v>261</v>
      </c>
      <c r="D10" s="247"/>
      <c r="E10" s="247"/>
      <c r="F10" s="247"/>
      <c r="G10" s="247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162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8">
        <v>2</v>
      </c>
      <c r="B11" s="239" t="s">
        <v>262</v>
      </c>
      <c r="C11" s="250" t="s">
        <v>263</v>
      </c>
      <c r="D11" s="240" t="s">
        <v>260</v>
      </c>
      <c r="E11" s="241">
        <v>1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12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159</v>
      </c>
      <c r="T11" s="244" t="s">
        <v>160</v>
      </c>
      <c r="U11" s="224">
        <v>0</v>
      </c>
      <c r="V11" s="224">
        <f>ROUND(E11*U11,2)</f>
        <v>0</v>
      </c>
      <c r="W11" s="224"/>
      <c r="X11" s="224" t="s">
        <v>140</v>
      </c>
      <c r="Y11" s="224" t="s">
        <v>141</v>
      </c>
      <c r="Z11" s="214"/>
      <c r="AA11" s="214"/>
      <c r="AB11" s="214"/>
      <c r="AC11" s="214"/>
      <c r="AD11" s="214"/>
      <c r="AE11" s="214"/>
      <c r="AF11" s="214"/>
      <c r="AG11" s="214" t="s">
        <v>142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21"/>
      <c r="B12" s="222"/>
      <c r="C12" s="253" t="s">
        <v>261</v>
      </c>
      <c r="D12" s="247"/>
      <c r="E12" s="247"/>
      <c r="F12" s="247"/>
      <c r="G12" s="247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162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3</v>
      </c>
      <c r="B13" s="239" t="s">
        <v>264</v>
      </c>
      <c r="C13" s="250" t="s">
        <v>265</v>
      </c>
      <c r="D13" s="240" t="s">
        <v>260</v>
      </c>
      <c r="E13" s="241">
        <v>2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159</v>
      </c>
      <c r="T13" s="244" t="s">
        <v>160</v>
      </c>
      <c r="U13" s="224">
        <v>0</v>
      </c>
      <c r="V13" s="224">
        <f>ROUND(E13*U13,2)</f>
        <v>0</v>
      </c>
      <c r="W13" s="224"/>
      <c r="X13" s="224" t="s">
        <v>140</v>
      </c>
      <c r="Y13" s="224" t="s">
        <v>141</v>
      </c>
      <c r="Z13" s="214"/>
      <c r="AA13" s="214"/>
      <c r="AB13" s="214"/>
      <c r="AC13" s="214"/>
      <c r="AD13" s="214"/>
      <c r="AE13" s="214"/>
      <c r="AF13" s="214"/>
      <c r="AG13" s="214" t="s">
        <v>142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3" t="s">
        <v>261</v>
      </c>
      <c r="D14" s="247"/>
      <c r="E14" s="247"/>
      <c r="F14" s="247"/>
      <c r="G14" s="247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162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8">
        <v>4</v>
      </c>
      <c r="B15" s="239" t="s">
        <v>266</v>
      </c>
      <c r="C15" s="250" t="s">
        <v>267</v>
      </c>
      <c r="D15" s="240" t="s">
        <v>260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12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159</v>
      </c>
      <c r="T15" s="244" t="s">
        <v>160</v>
      </c>
      <c r="U15" s="224">
        <v>0</v>
      </c>
      <c r="V15" s="224">
        <f>ROUND(E15*U15,2)</f>
        <v>0</v>
      </c>
      <c r="W15" s="224"/>
      <c r="X15" s="224" t="s">
        <v>140</v>
      </c>
      <c r="Y15" s="224" t="s">
        <v>141</v>
      </c>
      <c r="Z15" s="214"/>
      <c r="AA15" s="214"/>
      <c r="AB15" s="214"/>
      <c r="AC15" s="214"/>
      <c r="AD15" s="214"/>
      <c r="AE15" s="214"/>
      <c r="AF15" s="214"/>
      <c r="AG15" s="214" t="s">
        <v>142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53" t="s">
        <v>261</v>
      </c>
      <c r="D16" s="247"/>
      <c r="E16" s="247"/>
      <c r="F16" s="247"/>
      <c r="G16" s="247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162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8">
        <v>5</v>
      </c>
      <c r="B17" s="239" t="s">
        <v>268</v>
      </c>
      <c r="C17" s="250" t="s">
        <v>269</v>
      </c>
      <c r="D17" s="240" t="s">
        <v>260</v>
      </c>
      <c r="E17" s="241">
        <v>1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159</v>
      </c>
      <c r="T17" s="244" t="s">
        <v>160</v>
      </c>
      <c r="U17" s="224">
        <v>0</v>
      </c>
      <c r="V17" s="224">
        <f>ROUND(E17*U17,2)</f>
        <v>0</v>
      </c>
      <c r="W17" s="224"/>
      <c r="X17" s="224" t="s">
        <v>140</v>
      </c>
      <c r="Y17" s="224" t="s">
        <v>141</v>
      </c>
      <c r="Z17" s="214"/>
      <c r="AA17" s="214"/>
      <c r="AB17" s="214"/>
      <c r="AC17" s="214"/>
      <c r="AD17" s="214"/>
      <c r="AE17" s="214"/>
      <c r="AF17" s="214"/>
      <c r="AG17" s="214" t="s">
        <v>142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3" t="s">
        <v>261</v>
      </c>
      <c r="D18" s="247"/>
      <c r="E18" s="247"/>
      <c r="F18" s="247"/>
      <c r="G18" s="247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162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8">
        <v>6</v>
      </c>
      <c r="B19" s="239" t="s">
        <v>270</v>
      </c>
      <c r="C19" s="250" t="s">
        <v>271</v>
      </c>
      <c r="D19" s="240" t="s">
        <v>272</v>
      </c>
      <c r="E19" s="241">
        <v>1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12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159</v>
      </c>
      <c r="T19" s="244" t="s">
        <v>160</v>
      </c>
      <c r="U19" s="224">
        <v>0</v>
      </c>
      <c r="V19" s="224">
        <f>ROUND(E19*U19,2)</f>
        <v>0</v>
      </c>
      <c r="W19" s="224"/>
      <c r="X19" s="224" t="s">
        <v>140</v>
      </c>
      <c r="Y19" s="224" t="s">
        <v>141</v>
      </c>
      <c r="Z19" s="214"/>
      <c r="AA19" s="214"/>
      <c r="AB19" s="214"/>
      <c r="AC19" s="214"/>
      <c r="AD19" s="214"/>
      <c r="AE19" s="214"/>
      <c r="AF19" s="214"/>
      <c r="AG19" s="214" t="s">
        <v>142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1"/>
      <c r="B20" s="222"/>
      <c r="C20" s="253" t="s">
        <v>261</v>
      </c>
      <c r="D20" s="247"/>
      <c r="E20" s="247"/>
      <c r="F20" s="247"/>
      <c r="G20" s="247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162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59">
        <v>7</v>
      </c>
      <c r="B21" s="260" t="s">
        <v>273</v>
      </c>
      <c r="C21" s="266" t="s">
        <v>274</v>
      </c>
      <c r="D21" s="261" t="s">
        <v>275</v>
      </c>
      <c r="E21" s="262">
        <v>4</v>
      </c>
      <c r="F21" s="263"/>
      <c r="G21" s="264">
        <f>ROUND(E21*F21,2)</f>
        <v>0</v>
      </c>
      <c r="H21" s="263"/>
      <c r="I21" s="264">
        <f>ROUND(E21*H21,2)</f>
        <v>0</v>
      </c>
      <c r="J21" s="263"/>
      <c r="K21" s="264">
        <f>ROUND(E21*J21,2)</f>
        <v>0</v>
      </c>
      <c r="L21" s="264">
        <v>12</v>
      </c>
      <c r="M21" s="264">
        <f>G21*(1+L21/100)</f>
        <v>0</v>
      </c>
      <c r="N21" s="262">
        <v>0</v>
      </c>
      <c r="O21" s="262">
        <f>ROUND(E21*N21,2)</f>
        <v>0</v>
      </c>
      <c r="P21" s="262">
        <v>0</v>
      </c>
      <c r="Q21" s="262">
        <f>ROUND(E21*P21,2)</f>
        <v>0</v>
      </c>
      <c r="R21" s="264"/>
      <c r="S21" s="264" t="s">
        <v>159</v>
      </c>
      <c r="T21" s="265" t="s">
        <v>160</v>
      </c>
      <c r="U21" s="224">
        <v>0</v>
      </c>
      <c r="V21" s="224">
        <f>ROUND(E21*U21,2)</f>
        <v>0</v>
      </c>
      <c r="W21" s="224"/>
      <c r="X21" s="224" t="s">
        <v>140</v>
      </c>
      <c r="Y21" s="224" t="s">
        <v>141</v>
      </c>
      <c r="Z21" s="214"/>
      <c r="AA21" s="214"/>
      <c r="AB21" s="214"/>
      <c r="AC21" s="214"/>
      <c r="AD21" s="214"/>
      <c r="AE21" s="214"/>
      <c r="AF21" s="214"/>
      <c r="AG21" s="214" t="s">
        <v>142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8">
        <v>8</v>
      </c>
      <c r="B22" s="239" t="s">
        <v>276</v>
      </c>
      <c r="C22" s="250" t="s">
        <v>277</v>
      </c>
      <c r="D22" s="240" t="s">
        <v>275</v>
      </c>
      <c r="E22" s="241">
        <v>1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12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159</v>
      </c>
      <c r="T22" s="244" t="s">
        <v>160</v>
      </c>
      <c r="U22" s="224">
        <v>0</v>
      </c>
      <c r="V22" s="224">
        <f>ROUND(E22*U22,2)</f>
        <v>0</v>
      </c>
      <c r="W22" s="224"/>
      <c r="X22" s="224" t="s">
        <v>140</v>
      </c>
      <c r="Y22" s="224" t="s">
        <v>141</v>
      </c>
      <c r="Z22" s="214"/>
      <c r="AA22" s="214"/>
      <c r="AB22" s="214"/>
      <c r="AC22" s="214"/>
      <c r="AD22" s="214"/>
      <c r="AE22" s="214"/>
      <c r="AF22" s="214"/>
      <c r="AG22" s="214" t="s">
        <v>142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1"/>
      <c r="B23" s="222"/>
      <c r="C23" s="253" t="s">
        <v>278</v>
      </c>
      <c r="D23" s="247"/>
      <c r="E23" s="247"/>
      <c r="F23" s="247"/>
      <c r="G23" s="247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162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8">
        <v>9</v>
      </c>
      <c r="B24" s="239" t="s">
        <v>279</v>
      </c>
      <c r="C24" s="250" t="s">
        <v>280</v>
      </c>
      <c r="D24" s="240" t="s">
        <v>150</v>
      </c>
      <c r="E24" s="241">
        <v>65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12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159</v>
      </c>
      <c r="T24" s="244" t="s">
        <v>160</v>
      </c>
      <c r="U24" s="224">
        <v>0</v>
      </c>
      <c r="V24" s="224">
        <f>ROUND(E24*U24,2)</f>
        <v>0</v>
      </c>
      <c r="W24" s="224"/>
      <c r="X24" s="224" t="s">
        <v>140</v>
      </c>
      <c r="Y24" s="224" t="s">
        <v>141</v>
      </c>
      <c r="Z24" s="214"/>
      <c r="AA24" s="214"/>
      <c r="AB24" s="214"/>
      <c r="AC24" s="214"/>
      <c r="AD24" s="214"/>
      <c r="AE24" s="214"/>
      <c r="AF24" s="214"/>
      <c r="AG24" s="214" t="s">
        <v>142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3" t="s">
        <v>281</v>
      </c>
      <c r="D25" s="247"/>
      <c r="E25" s="247"/>
      <c r="F25" s="247"/>
      <c r="G25" s="247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162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8">
        <v>10</v>
      </c>
      <c r="B26" s="239" t="s">
        <v>282</v>
      </c>
      <c r="C26" s="250" t="s">
        <v>283</v>
      </c>
      <c r="D26" s="240" t="s">
        <v>150</v>
      </c>
      <c r="E26" s="241">
        <v>65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159</v>
      </c>
      <c r="T26" s="244" t="s">
        <v>160</v>
      </c>
      <c r="U26" s="224">
        <v>0</v>
      </c>
      <c r="V26" s="224">
        <f>ROUND(E26*U26,2)</f>
        <v>0</v>
      </c>
      <c r="W26" s="224"/>
      <c r="X26" s="224" t="s">
        <v>140</v>
      </c>
      <c r="Y26" s="224" t="s">
        <v>141</v>
      </c>
      <c r="Z26" s="214"/>
      <c r="AA26" s="214"/>
      <c r="AB26" s="214"/>
      <c r="AC26" s="214"/>
      <c r="AD26" s="214"/>
      <c r="AE26" s="214"/>
      <c r="AF26" s="214"/>
      <c r="AG26" s="214" t="s">
        <v>142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3" t="s">
        <v>281</v>
      </c>
      <c r="D27" s="247"/>
      <c r="E27" s="247"/>
      <c r="F27" s="247"/>
      <c r="G27" s="247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162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8">
        <v>11</v>
      </c>
      <c r="B28" s="239" t="s">
        <v>284</v>
      </c>
      <c r="C28" s="250" t="s">
        <v>285</v>
      </c>
      <c r="D28" s="240" t="s">
        <v>275</v>
      </c>
      <c r="E28" s="241">
        <v>1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12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159</v>
      </c>
      <c r="T28" s="244" t="s">
        <v>160</v>
      </c>
      <c r="U28" s="224">
        <v>0</v>
      </c>
      <c r="V28" s="224">
        <f>ROUND(E28*U28,2)</f>
        <v>0</v>
      </c>
      <c r="W28" s="224"/>
      <c r="X28" s="224" t="s">
        <v>140</v>
      </c>
      <c r="Y28" s="224" t="s">
        <v>141</v>
      </c>
      <c r="Z28" s="214"/>
      <c r="AA28" s="214"/>
      <c r="AB28" s="214"/>
      <c r="AC28" s="214"/>
      <c r="AD28" s="214"/>
      <c r="AE28" s="214"/>
      <c r="AF28" s="214"/>
      <c r="AG28" s="214" t="s">
        <v>142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3" t="s">
        <v>286</v>
      </c>
      <c r="D29" s="247"/>
      <c r="E29" s="247"/>
      <c r="F29" s="247"/>
      <c r="G29" s="247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162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8">
        <v>12</v>
      </c>
      <c r="B30" s="239" t="s">
        <v>287</v>
      </c>
      <c r="C30" s="250" t="s">
        <v>288</v>
      </c>
      <c r="D30" s="240" t="s">
        <v>275</v>
      </c>
      <c r="E30" s="241">
        <v>1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12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159</v>
      </c>
      <c r="T30" s="244" t="s">
        <v>160</v>
      </c>
      <c r="U30" s="224">
        <v>0</v>
      </c>
      <c r="V30" s="224">
        <f>ROUND(E30*U30,2)</f>
        <v>0</v>
      </c>
      <c r="W30" s="224"/>
      <c r="X30" s="224" t="s">
        <v>140</v>
      </c>
      <c r="Y30" s="224" t="s">
        <v>141</v>
      </c>
      <c r="Z30" s="214"/>
      <c r="AA30" s="214"/>
      <c r="AB30" s="214"/>
      <c r="AC30" s="214"/>
      <c r="AD30" s="214"/>
      <c r="AE30" s="214"/>
      <c r="AF30" s="214"/>
      <c r="AG30" s="214" t="s">
        <v>142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53" t="s">
        <v>289</v>
      </c>
      <c r="D31" s="247"/>
      <c r="E31" s="247"/>
      <c r="F31" s="247"/>
      <c r="G31" s="247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162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8">
        <v>13</v>
      </c>
      <c r="B32" s="239" t="s">
        <v>290</v>
      </c>
      <c r="C32" s="250" t="s">
        <v>291</v>
      </c>
      <c r="D32" s="240" t="s">
        <v>275</v>
      </c>
      <c r="E32" s="241">
        <v>1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12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159</v>
      </c>
      <c r="T32" s="244" t="s">
        <v>160</v>
      </c>
      <c r="U32" s="224">
        <v>0</v>
      </c>
      <c r="V32" s="224">
        <f>ROUND(E32*U32,2)</f>
        <v>0</v>
      </c>
      <c r="W32" s="224"/>
      <c r="X32" s="224" t="s">
        <v>140</v>
      </c>
      <c r="Y32" s="224" t="s">
        <v>141</v>
      </c>
      <c r="Z32" s="214"/>
      <c r="AA32" s="214"/>
      <c r="AB32" s="214"/>
      <c r="AC32" s="214"/>
      <c r="AD32" s="214"/>
      <c r="AE32" s="214"/>
      <c r="AF32" s="214"/>
      <c r="AG32" s="214" t="s">
        <v>142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3" t="s">
        <v>289</v>
      </c>
      <c r="D33" s="247"/>
      <c r="E33" s="247"/>
      <c r="F33" s="247"/>
      <c r="G33" s="247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162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59">
        <v>14</v>
      </c>
      <c r="B34" s="260" t="s">
        <v>292</v>
      </c>
      <c r="C34" s="266" t="s">
        <v>293</v>
      </c>
      <c r="D34" s="261" t="s">
        <v>294</v>
      </c>
      <c r="E34" s="262">
        <v>1</v>
      </c>
      <c r="F34" s="263"/>
      <c r="G34" s="264">
        <f>ROUND(E34*F34,2)</f>
        <v>0</v>
      </c>
      <c r="H34" s="263"/>
      <c r="I34" s="264">
        <f>ROUND(E34*H34,2)</f>
        <v>0</v>
      </c>
      <c r="J34" s="263"/>
      <c r="K34" s="264">
        <f>ROUND(E34*J34,2)</f>
        <v>0</v>
      </c>
      <c r="L34" s="264">
        <v>12</v>
      </c>
      <c r="M34" s="264">
        <f>G34*(1+L34/100)</f>
        <v>0</v>
      </c>
      <c r="N34" s="262">
        <v>0</v>
      </c>
      <c r="O34" s="262">
        <f>ROUND(E34*N34,2)</f>
        <v>0</v>
      </c>
      <c r="P34" s="262">
        <v>0</v>
      </c>
      <c r="Q34" s="262">
        <f>ROUND(E34*P34,2)</f>
        <v>0</v>
      </c>
      <c r="R34" s="264"/>
      <c r="S34" s="264" t="s">
        <v>159</v>
      </c>
      <c r="T34" s="265" t="s">
        <v>160</v>
      </c>
      <c r="U34" s="224">
        <v>0</v>
      </c>
      <c r="V34" s="224">
        <f>ROUND(E34*U34,2)</f>
        <v>0</v>
      </c>
      <c r="W34" s="224"/>
      <c r="X34" s="224" t="s">
        <v>140</v>
      </c>
      <c r="Y34" s="224" t="s">
        <v>141</v>
      </c>
      <c r="Z34" s="214"/>
      <c r="AA34" s="214"/>
      <c r="AB34" s="214"/>
      <c r="AC34" s="214"/>
      <c r="AD34" s="214"/>
      <c r="AE34" s="214"/>
      <c r="AF34" s="214"/>
      <c r="AG34" s="214" t="s">
        <v>142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59">
        <v>15</v>
      </c>
      <c r="B35" s="260" t="s">
        <v>295</v>
      </c>
      <c r="C35" s="266" t="s">
        <v>296</v>
      </c>
      <c r="D35" s="261" t="s">
        <v>294</v>
      </c>
      <c r="E35" s="262">
        <v>1</v>
      </c>
      <c r="F35" s="263"/>
      <c r="G35" s="264">
        <f>ROUND(E35*F35,2)</f>
        <v>0</v>
      </c>
      <c r="H35" s="263"/>
      <c r="I35" s="264">
        <f>ROUND(E35*H35,2)</f>
        <v>0</v>
      </c>
      <c r="J35" s="263"/>
      <c r="K35" s="264">
        <f>ROUND(E35*J35,2)</f>
        <v>0</v>
      </c>
      <c r="L35" s="264">
        <v>12</v>
      </c>
      <c r="M35" s="264">
        <f>G35*(1+L35/100)</f>
        <v>0</v>
      </c>
      <c r="N35" s="262">
        <v>0</v>
      </c>
      <c r="O35" s="262">
        <f>ROUND(E35*N35,2)</f>
        <v>0</v>
      </c>
      <c r="P35" s="262">
        <v>0</v>
      </c>
      <c r="Q35" s="262">
        <f>ROUND(E35*P35,2)</f>
        <v>0</v>
      </c>
      <c r="R35" s="264"/>
      <c r="S35" s="264" t="s">
        <v>159</v>
      </c>
      <c r="T35" s="265" t="s">
        <v>160</v>
      </c>
      <c r="U35" s="224">
        <v>0</v>
      </c>
      <c r="V35" s="224">
        <f>ROUND(E35*U35,2)</f>
        <v>0</v>
      </c>
      <c r="W35" s="224"/>
      <c r="X35" s="224" t="s">
        <v>140</v>
      </c>
      <c r="Y35" s="224" t="s">
        <v>141</v>
      </c>
      <c r="Z35" s="214"/>
      <c r="AA35" s="214"/>
      <c r="AB35" s="214"/>
      <c r="AC35" s="214"/>
      <c r="AD35" s="214"/>
      <c r="AE35" s="214"/>
      <c r="AF35" s="214"/>
      <c r="AG35" s="214" t="s">
        <v>142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59">
        <v>16</v>
      </c>
      <c r="B36" s="260" t="s">
        <v>297</v>
      </c>
      <c r="C36" s="266" t="s">
        <v>298</v>
      </c>
      <c r="D36" s="261" t="s">
        <v>294</v>
      </c>
      <c r="E36" s="262">
        <v>1</v>
      </c>
      <c r="F36" s="263"/>
      <c r="G36" s="264">
        <f>ROUND(E36*F36,2)</f>
        <v>0</v>
      </c>
      <c r="H36" s="263"/>
      <c r="I36" s="264">
        <f>ROUND(E36*H36,2)</f>
        <v>0</v>
      </c>
      <c r="J36" s="263"/>
      <c r="K36" s="264">
        <f>ROUND(E36*J36,2)</f>
        <v>0</v>
      </c>
      <c r="L36" s="264">
        <v>12</v>
      </c>
      <c r="M36" s="264">
        <f>G36*(1+L36/100)</f>
        <v>0</v>
      </c>
      <c r="N36" s="262">
        <v>0</v>
      </c>
      <c r="O36" s="262">
        <f>ROUND(E36*N36,2)</f>
        <v>0</v>
      </c>
      <c r="P36" s="262">
        <v>0</v>
      </c>
      <c r="Q36" s="262">
        <f>ROUND(E36*P36,2)</f>
        <v>0</v>
      </c>
      <c r="R36" s="264"/>
      <c r="S36" s="264" t="s">
        <v>159</v>
      </c>
      <c r="T36" s="265" t="s">
        <v>160</v>
      </c>
      <c r="U36" s="224">
        <v>0</v>
      </c>
      <c r="V36" s="224">
        <f>ROUND(E36*U36,2)</f>
        <v>0</v>
      </c>
      <c r="W36" s="224"/>
      <c r="X36" s="224" t="s">
        <v>140</v>
      </c>
      <c r="Y36" s="224" t="s">
        <v>141</v>
      </c>
      <c r="Z36" s="214"/>
      <c r="AA36" s="214"/>
      <c r="AB36" s="214"/>
      <c r="AC36" s="214"/>
      <c r="AD36" s="214"/>
      <c r="AE36" s="214"/>
      <c r="AF36" s="214"/>
      <c r="AG36" s="214" t="s">
        <v>142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x14ac:dyDescent="0.2">
      <c r="A37" s="231" t="s">
        <v>133</v>
      </c>
      <c r="B37" s="232" t="s">
        <v>99</v>
      </c>
      <c r="C37" s="249" t="s">
        <v>101</v>
      </c>
      <c r="D37" s="233"/>
      <c r="E37" s="234"/>
      <c r="F37" s="235"/>
      <c r="G37" s="235">
        <f>SUMIF(AG38:AG99,"&lt;&gt;NOR",G38:G99)</f>
        <v>0</v>
      </c>
      <c r="H37" s="235"/>
      <c r="I37" s="235">
        <f>SUM(I38:I99)</f>
        <v>0</v>
      </c>
      <c r="J37" s="235"/>
      <c r="K37" s="235">
        <f>SUM(K38:K99)</f>
        <v>0</v>
      </c>
      <c r="L37" s="235"/>
      <c r="M37" s="235">
        <f>SUM(M38:M99)</f>
        <v>0</v>
      </c>
      <c r="N37" s="234"/>
      <c r="O37" s="234">
        <f>SUM(O38:O99)</f>
        <v>0</v>
      </c>
      <c r="P37" s="234"/>
      <c r="Q37" s="234">
        <f>SUM(Q38:Q99)</f>
        <v>0</v>
      </c>
      <c r="R37" s="235"/>
      <c r="S37" s="235"/>
      <c r="T37" s="236"/>
      <c r="U37" s="230"/>
      <c r="V37" s="230">
        <f>SUM(V38:V99)</f>
        <v>0</v>
      </c>
      <c r="W37" s="230"/>
      <c r="X37" s="230"/>
      <c r="Y37" s="230"/>
      <c r="AG37" t="s">
        <v>134</v>
      </c>
    </row>
    <row r="38" spans="1:60" outlineLevel="1" x14ac:dyDescent="0.2">
      <c r="A38" s="259">
        <v>17</v>
      </c>
      <c r="B38" s="260" t="s">
        <v>299</v>
      </c>
      <c r="C38" s="266" t="s">
        <v>269</v>
      </c>
      <c r="D38" s="261" t="s">
        <v>260</v>
      </c>
      <c r="E38" s="262">
        <v>4</v>
      </c>
      <c r="F38" s="263"/>
      <c r="G38" s="264">
        <f>ROUND(E38*F38,2)</f>
        <v>0</v>
      </c>
      <c r="H38" s="263"/>
      <c r="I38" s="264">
        <f>ROUND(E38*H38,2)</f>
        <v>0</v>
      </c>
      <c r="J38" s="263"/>
      <c r="K38" s="264">
        <f>ROUND(E38*J38,2)</f>
        <v>0</v>
      </c>
      <c r="L38" s="264">
        <v>12</v>
      </c>
      <c r="M38" s="264">
        <f>G38*(1+L38/100)</f>
        <v>0</v>
      </c>
      <c r="N38" s="262">
        <v>0</v>
      </c>
      <c r="O38" s="262">
        <f>ROUND(E38*N38,2)</f>
        <v>0</v>
      </c>
      <c r="P38" s="262">
        <v>0</v>
      </c>
      <c r="Q38" s="262">
        <f>ROUND(E38*P38,2)</f>
        <v>0</v>
      </c>
      <c r="R38" s="264"/>
      <c r="S38" s="264" t="s">
        <v>159</v>
      </c>
      <c r="T38" s="265" t="s">
        <v>160</v>
      </c>
      <c r="U38" s="224">
        <v>0</v>
      </c>
      <c r="V38" s="224">
        <f>ROUND(E38*U38,2)</f>
        <v>0</v>
      </c>
      <c r="W38" s="224"/>
      <c r="X38" s="224" t="s">
        <v>140</v>
      </c>
      <c r="Y38" s="224" t="s">
        <v>141</v>
      </c>
      <c r="Z38" s="214"/>
      <c r="AA38" s="214"/>
      <c r="AB38" s="214"/>
      <c r="AC38" s="214"/>
      <c r="AD38" s="214"/>
      <c r="AE38" s="214"/>
      <c r="AF38" s="214"/>
      <c r="AG38" s="214" t="s">
        <v>142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59">
        <v>18</v>
      </c>
      <c r="B39" s="260" t="s">
        <v>300</v>
      </c>
      <c r="C39" s="266" t="s">
        <v>301</v>
      </c>
      <c r="D39" s="261" t="s">
        <v>260</v>
      </c>
      <c r="E39" s="262">
        <v>4</v>
      </c>
      <c r="F39" s="263"/>
      <c r="G39" s="264">
        <f>ROUND(E39*F39,2)</f>
        <v>0</v>
      </c>
      <c r="H39" s="263"/>
      <c r="I39" s="264">
        <f>ROUND(E39*H39,2)</f>
        <v>0</v>
      </c>
      <c r="J39" s="263"/>
      <c r="K39" s="264">
        <f>ROUND(E39*J39,2)</f>
        <v>0</v>
      </c>
      <c r="L39" s="264">
        <v>12</v>
      </c>
      <c r="M39" s="264">
        <f>G39*(1+L39/100)</f>
        <v>0</v>
      </c>
      <c r="N39" s="262">
        <v>0</v>
      </c>
      <c r="O39" s="262">
        <f>ROUND(E39*N39,2)</f>
        <v>0</v>
      </c>
      <c r="P39" s="262">
        <v>0</v>
      </c>
      <c r="Q39" s="262">
        <f>ROUND(E39*P39,2)</f>
        <v>0</v>
      </c>
      <c r="R39" s="264"/>
      <c r="S39" s="264" t="s">
        <v>159</v>
      </c>
      <c r="T39" s="265" t="s">
        <v>160</v>
      </c>
      <c r="U39" s="224">
        <v>0</v>
      </c>
      <c r="V39" s="224">
        <f>ROUND(E39*U39,2)</f>
        <v>0</v>
      </c>
      <c r="W39" s="224"/>
      <c r="X39" s="224" t="s">
        <v>140</v>
      </c>
      <c r="Y39" s="224" t="s">
        <v>141</v>
      </c>
      <c r="Z39" s="214"/>
      <c r="AA39" s="214"/>
      <c r="AB39" s="214"/>
      <c r="AC39" s="214"/>
      <c r="AD39" s="214"/>
      <c r="AE39" s="214"/>
      <c r="AF39" s="214"/>
      <c r="AG39" s="214" t="s">
        <v>142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8">
        <v>19</v>
      </c>
      <c r="B40" s="239" t="s">
        <v>302</v>
      </c>
      <c r="C40" s="250" t="s">
        <v>303</v>
      </c>
      <c r="D40" s="240" t="s">
        <v>150</v>
      </c>
      <c r="E40" s="241">
        <v>70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12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159</v>
      </c>
      <c r="T40" s="244" t="s">
        <v>160</v>
      </c>
      <c r="U40" s="224">
        <v>0</v>
      </c>
      <c r="V40" s="224">
        <f>ROUND(E40*U40,2)</f>
        <v>0</v>
      </c>
      <c r="W40" s="224"/>
      <c r="X40" s="224" t="s">
        <v>140</v>
      </c>
      <c r="Y40" s="224" t="s">
        <v>141</v>
      </c>
      <c r="Z40" s="214"/>
      <c r="AA40" s="214"/>
      <c r="AB40" s="214"/>
      <c r="AC40" s="214"/>
      <c r="AD40" s="214"/>
      <c r="AE40" s="214"/>
      <c r="AF40" s="214"/>
      <c r="AG40" s="214" t="s">
        <v>142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2">
      <c r="A41" s="221"/>
      <c r="B41" s="222"/>
      <c r="C41" s="253" t="s">
        <v>304</v>
      </c>
      <c r="D41" s="247"/>
      <c r="E41" s="247"/>
      <c r="F41" s="247"/>
      <c r="G41" s="247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162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8">
        <v>20</v>
      </c>
      <c r="B42" s="239" t="s">
        <v>305</v>
      </c>
      <c r="C42" s="250" t="s">
        <v>306</v>
      </c>
      <c r="D42" s="240" t="s">
        <v>150</v>
      </c>
      <c r="E42" s="241">
        <v>15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12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159</v>
      </c>
      <c r="T42" s="244" t="s">
        <v>160</v>
      </c>
      <c r="U42" s="224">
        <v>0</v>
      </c>
      <c r="V42" s="224">
        <f>ROUND(E42*U42,2)</f>
        <v>0</v>
      </c>
      <c r="W42" s="224"/>
      <c r="X42" s="224" t="s">
        <v>140</v>
      </c>
      <c r="Y42" s="224" t="s">
        <v>141</v>
      </c>
      <c r="Z42" s="214"/>
      <c r="AA42" s="214"/>
      <c r="AB42" s="214"/>
      <c r="AC42" s="214"/>
      <c r="AD42" s="214"/>
      <c r="AE42" s="214"/>
      <c r="AF42" s="214"/>
      <c r="AG42" s="214" t="s">
        <v>142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3" t="s">
        <v>307</v>
      </c>
      <c r="D43" s="247"/>
      <c r="E43" s="247"/>
      <c r="F43" s="247"/>
      <c r="G43" s="247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162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59">
        <v>21</v>
      </c>
      <c r="B44" s="260" t="s">
        <v>308</v>
      </c>
      <c r="C44" s="266" t="s">
        <v>309</v>
      </c>
      <c r="D44" s="261" t="s">
        <v>150</v>
      </c>
      <c r="E44" s="262">
        <v>35</v>
      </c>
      <c r="F44" s="263"/>
      <c r="G44" s="264">
        <f>ROUND(E44*F44,2)</f>
        <v>0</v>
      </c>
      <c r="H44" s="263"/>
      <c r="I44" s="264">
        <f>ROUND(E44*H44,2)</f>
        <v>0</v>
      </c>
      <c r="J44" s="263"/>
      <c r="K44" s="264">
        <f>ROUND(E44*J44,2)</f>
        <v>0</v>
      </c>
      <c r="L44" s="264">
        <v>12</v>
      </c>
      <c r="M44" s="264">
        <f>G44*(1+L44/100)</f>
        <v>0</v>
      </c>
      <c r="N44" s="262">
        <v>0</v>
      </c>
      <c r="O44" s="262">
        <f>ROUND(E44*N44,2)</f>
        <v>0</v>
      </c>
      <c r="P44" s="262">
        <v>0</v>
      </c>
      <c r="Q44" s="262">
        <f>ROUND(E44*P44,2)</f>
        <v>0</v>
      </c>
      <c r="R44" s="264"/>
      <c r="S44" s="264" t="s">
        <v>159</v>
      </c>
      <c r="T44" s="265" t="s">
        <v>160</v>
      </c>
      <c r="U44" s="224">
        <v>0</v>
      </c>
      <c r="V44" s="224">
        <f>ROUND(E44*U44,2)</f>
        <v>0</v>
      </c>
      <c r="W44" s="224"/>
      <c r="X44" s="224" t="s">
        <v>140</v>
      </c>
      <c r="Y44" s="224" t="s">
        <v>141</v>
      </c>
      <c r="Z44" s="214"/>
      <c r="AA44" s="214"/>
      <c r="AB44" s="214"/>
      <c r="AC44" s="214"/>
      <c r="AD44" s="214"/>
      <c r="AE44" s="214"/>
      <c r="AF44" s="214"/>
      <c r="AG44" s="214" t="s">
        <v>142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8">
        <v>22</v>
      </c>
      <c r="B45" s="239" t="s">
        <v>310</v>
      </c>
      <c r="C45" s="250" t="s">
        <v>311</v>
      </c>
      <c r="D45" s="240" t="s">
        <v>275</v>
      </c>
      <c r="E45" s="241">
        <v>70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12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159</v>
      </c>
      <c r="T45" s="244" t="s">
        <v>160</v>
      </c>
      <c r="U45" s="224">
        <v>0</v>
      </c>
      <c r="V45" s="224">
        <f>ROUND(E45*U45,2)</f>
        <v>0</v>
      </c>
      <c r="W45" s="224"/>
      <c r="X45" s="224" t="s">
        <v>140</v>
      </c>
      <c r="Y45" s="224" t="s">
        <v>141</v>
      </c>
      <c r="Z45" s="214"/>
      <c r="AA45" s="214"/>
      <c r="AB45" s="214"/>
      <c r="AC45" s="214"/>
      <c r="AD45" s="214"/>
      <c r="AE45" s="214"/>
      <c r="AF45" s="214"/>
      <c r="AG45" s="214" t="s">
        <v>142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3" t="s">
        <v>312</v>
      </c>
      <c r="D46" s="247"/>
      <c r="E46" s="247"/>
      <c r="F46" s="247"/>
      <c r="G46" s="247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162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38">
        <v>23</v>
      </c>
      <c r="B47" s="239" t="s">
        <v>313</v>
      </c>
      <c r="C47" s="250" t="s">
        <v>314</v>
      </c>
      <c r="D47" s="240" t="s">
        <v>275</v>
      </c>
      <c r="E47" s="241">
        <v>7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12</v>
      </c>
      <c r="M47" s="243">
        <f>G47*(1+L47/100)</f>
        <v>0</v>
      </c>
      <c r="N47" s="241">
        <v>0</v>
      </c>
      <c r="O47" s="241">
        <f>ROUND(E47*N47,2)</f>
        <v>0</v>
      </c>
      <c r="P47" s="241">
        <v>0</v>
      </c>
      <c r="Q47" s="241">
        <f>ROUND(E47*P47,2)</f>
        <v>0</v>
      </c>
      <c r="R47" s="243"/>
      <c r="S47" s="243" t="s">
        <v>159</v>
      </c>
      <c r="T47" s="244" t="s">
        <v>160</v>
      </c>
      <c r="U47" s="224">
        <v>0</v>
      </c>
      <c r="V47" s="224">
        <f>ROUND(E47*U47,2)</f>
        <v>0</v>
      </c>
      <c r="W47" s="224"/>
      <c r="X47" s="224" t="s">
        <v>140</v>
      </c>
      <c r="Y47" s="224" t="s">
        <v>141</v>
      </c>
      <c r="Z47" s="214"/>
      <c r="AA47" s="214"/>
      <c r="AB47" s="214"/>
      <c r="AC47" s="214"/>
      <c r="AD47" s="214"/>
      <c r="AE47" s="214"/>
      <c r="AF47" s="214"/>
      <c r="AG47" s="214" t="s">
        <v>142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2">
      <c r="A48" s="221"/>
      <c r="B48" s="222"/>
      <c r="C48" s="253" t="s">
        <v>315</v>
      </c>
      <c r="D48" s="247"/>
      <c r="E48" s="247"/>
      <c r="F48" s="247"/>
      <c r="G48" s="247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162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">
      <c r="A49" s="238">
        <v>24</v>
      </c>
      <c r="B49" s="239" t="s">
        <v>316</v>
      </c>
      <c r="C49" s="250" t="s">
        <v>317</v>
      </c>
      <c r="D49" s="240" t="s">
        <v>150</v>
      </c>
      <c r="E49" s="241">
        <v>30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12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/>
      <c r="S49" s="243" t="s">
        <v>159</v>
      </c>
      <c r="T49" s="244" t="s">
        <v>160</v>
      </c>
      <c r="U49" s="224">
        <v>0</v>
      </c>
      <c r="V49" s="224">
        <f>ROUND(E49*U49,2)</f>
        <v>0</v>
      </c>
      <c r="W49" s="224"/>
      <c r="X49" s="224" t="s">
        <v>140</v>
      </c>
      <c r="Y49" s="224" t="s">
        <v>141</v>
      </c>
      <c r="Z49" s="214"/>
      <c r="AA49" s="214"/>
      <c r="AB49" s="214"/>
      <c r="AC49" s="214"/>
      <c r="AD49" s="214"/>
      <c r="AE49" s="214"/>
      <c r="AF49" s="214"/>
      <c r="AG49" s="214" t="s">
        <v>142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21"/>
      <c r="B50" s="222"/>
      <c r="C50" s="253" t="s">
        <v>318</v>
      </c>
      <c r="D50" s="247"/>
      <c r="E50" s="247"/>
      <c r="F50" s="247"/>
      <c r="G50" s="247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162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59">
        <v>25</v>
      </c>
      <c r="B51" s="260" t="s">
        <v>319</v>
      </c>
      <c r="C51" s="266" t="s">
        <v>320</v>
      </c>
      <c r="D51" s="261" t="s">
        <v>275</v>
      </c>
      <c r="E51" s="262">
        <v>30</v>
      </c>
      <c r="F51" s="263"/>
      <c r="G51" s="264">
        <f>ROUND(E51*F51,2)</f>
        <v>0</v>
      </c>
      <c r="H51" s="263"/>
      <c r="I51" s="264">
        <f>ROUND(E51*H51,2)</f>
        <v>0</v>
      </c>
      <c r="J51" s="263"/>
      <c r="K51" s="264">
        <f>ROUND(E51*J51,2)</f>
        <v>0</v>
      </c>
      <c r="L51" s="264">
        <v>12</v>
      </c>
      <c r="M51" s="264">
        <f>G51*(1+L51/100)</f>
        <v>0</v>
      </c>
      <c r="N51" s="262">
        <v>0</v>
      </c>
      <c r="O51" s="262">
        <f>ROUND(E51*N51,2)</f>
        <v>0</v>
      </c>
      <c r="P51" s="262">
        <v>0</v>
      </c>
      <c r="Q51" s="262">
        <f>ROUND(E51*P51,2)</f>
        <v>0</v>
      </c>
      <c r="R51" s="264"/>
      <c r="S51" s="264" t="s">
        <v>159</v>
      </c>
      <c r="T51" s="265" t="s">
        <v>160</v>
      </c>
      <c r="U51" s="224">
        <v>0</v>
      </c>
      <c r="V51" s="224">
        <f>ROUND(E51*U51,2)</f>
        <v>0</v>
      </c>
      <c r="W51" s="224"/>
      <c r="X51" s="224" t="s">
        <v>140</v>
      </c>
      <c r="Y51" s="224" t="s">
        <v>141</v>
      </c>
      <c r="Z51" s="214"/>
      <c r="AA51" s="214"/>
      <c r="AB51" s="214"/>
      <c r="AC51" s="214"/>
      <c r="AD51" s="214"/>
      <c r="AE51" s="214"/>
      <c r="AF51" s="214"/>
      <c r="AG51" s="214" t="s">
        <v>142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59">
        <v>26</v>
      </c>
      <c r="B52" s="260" t="s">
        <v>321</v>
      </c>
      <c r="C52" s="266" t="s">
        <v>322</v>
      </c>
      <c r="D52" s="261" t="s">
        <v>275</v>
      </c>
      <c r="E52" s="262">
        <v>30</v>
      </c>
      <c r="F52" s="263"/>
      <c r="G52" s="264">
        <f>ROUND(E52*F52,2)</f>
        <v>0</v>
      </c>
      <c r="H52" s="263"/>
      <c r="I52" s="264">
        <f>ROUND(E52*H52,2)</f>
        <v>0</v>
      </c>
      <c r="J52" s="263"/>
      <c r="K52" s="264">
        <f>ROUND(E52*J52,2)</f>
        <v>0</v>
      </c>
      <c r="L52" s="264">
        <v>12</v>
      </c>
      <c r="M52" s="264">
        <f>G52*(1+L52/100)</f>
        <v>0</v>
      </c>
      <c r="N52" s="262">
        <v>0</v>
      </c>
      <c r="O52" s="262">
        <f>ROUND(E52*N52,2)</f>
        <v>0</v>
      </c>
      <c r="P52" s="262">
        <v>0</v>
      </c>
      <c r="Q52" s="262">
        <f>ROUND(E52*P52,2)</f>
        <v>0</v>
      </c>
      <c r="R52" s="264"/>
      <c r="S52" s="264" t="s">
        <v>159</v>
      </c>
      <c r="T52" s="265" t="s">
        <v>160</v>
      </c>
      <c r="U52" s="224">
        <v>0</v>
      </c>
      <c r="V52" s="224">
        <f>ROUND(E52*U52,2)</f>
        <v>0</v>
      </c>
      <c r="W52" s="224"/>
      <c r="X52" s="224" t="s">
        <v>140</v>
      </c>
      <c r="Y52" s="224" t="s">
        <v>141</v>
      </c>
      <c r="Z52" s="214"/>
      <c r="AA52" s="214"/>
      <c r="AB52" s="214"/>
      <c r="AC52" s="214"/>
      <c r="AD52" s="214"/>
      <c r="AE52" s="214"/>
      <c r="AF52" s="214"/>
      <c r="AG52" s="214" t="s">
        <v>142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8">
        <v>27</v>
      </c>
      <c r="B53" s="239" t="s">
        <v>323</v>
      </c>
      <c r="C53" s="250" t="s">
        <v>324</v>
      </c>
      <c r="D53" s="240" t="s">
        <v>150</v>
      </c>
      <c r="E53" s="241">
        <v>10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12</v>
      </c>
      <c r="M53" s="243">
        <f>G53*(1+L53/100)</f>
        <v>0</v>
      </c>
      <c r="N53" s="241">
        <v>0</v>
      </c>
      <c r="O53" s="241">
        <f>ROUND(E53*N53,2)</f>
        <v>0</v>
      </c>
      <c r="P53" s="241">
        <v>0</v>
      </c>
      <c r="Q53" s="241">
        <f>ROUND(E53*P53,2)</f>
        <v>0</v>
      </c>
      <c r="R53" s="243"/>
      <c r="S53" s="243" t="s">
        <v>159</v>
      </c>
      <c r="T53" s="244" t="s">
        <v>160</v>
      </c>
      <c r="U53" s="224">
        <v>0</v>
      </c>
      <c r="V53" s="224">
        <f>ROUND(E53*U53,2)</f>
        <v>0</v>
      </c>
      <c r="W53" s="224"/>
      <c r="X53" s="224" t="s">
        <v>140</v>
      </c>
      <c r="Y53" s="224" t="s">
        <v>141</v>
      </c>
      <c r="Z53" s="214"/>
      <c r="AA53" s="214"/>
      <c r="AB53" s="214"/>
      <c r="AC53" s="214"/>
      <c r="AD53" s="214"/>
      <c r="AE53" s="214"/>
      <c r="AF53" s="214"/>
      <c r="AG53" s="214" t="s">
        <v>142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21"/>
      <c r="B54" s="222"/>
      <c r="C54" s="253" t="s">
        <v>325</v>
      </c>
      <c r="D54" s="247"/>
      <c r="E54" s="247"/>
      <c r="F54" s="247"/>
      <c r="G54" s="247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162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38">
        <v>28</v>
      </c>
      <c r="B55" s="239" t="s">
        <v>326</v>
      </c>
      <c r="C55" s="250" t="s">
        <v>327</v>
      </c>
      <c r="D55" s="240" t="s">
        <v>154</v>
      </c>
      <c r="E55" s="241">
        <v>0.75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12</v>
      </c>
      <c r="M55" s="243">
        <f>G55*(1+L55/100)</f>
        <v>0</v>
      </c>
      <c r="N55" s="241">
        <v>0</v>
      </c>
      <c r="O55" s="241">
        <f>ROUND(E55*N55,2)</f>
        <v>0</v>
      </c>
      <c r="P55" s="241">
        <v>0</v>
      </c>
      <c r="Q55" s="241">
        <f>ROUND(E55*P55,2)</f>
        <v>0</v>
      </c>
      <c r="R55" s="243"/>
      <c r="S55" s="243" t="s">
        <v>159</v>
      </c>
      <c r="T55" s="244" t="s">
        <v>160</v>
      </c>
      <c r="U55" s="224">
        <v>0</v>
      </c>
      <c r="V55" s="224">
        <f>ROUND(E55*U55,2)</f>
        <v>0</v>
      </c>
      <c r="W55" s="224"/>
      <c r="X55" s="224" t="s">
        <v>140</v>
      </c>
      <c r="Y55" s="224" t="s">
        <v>141</v>
      </c>
      <c r="Z55" s="214"/>
      <c r="AA55" s="214"/>
      <c r="AB55" s="214"/>
      <c r="AC55" s="214"/>
      <c r="AD55" s="214"/>
      <c r="AE55" s="214"/>
      <c r="AF55" s="214"/>
      <c r="AG55" s="214" t="s">
        <v>142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3" t="s">
        <v>325</v>
      </c>
      <c r="D56" s="247"/>
      <c r="E56" s="247"/>
      <c r="F56" s="247"/>
      <c r="G56" s="247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162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8">
        <v>29</v>
      </c>
      <c r="B57" s="239" t="s">
        <v>328</v>
      </c>
      <c r="C57" s="250" t="s">
        <v>329</v>
      </c>
      <c r="D57" s="240" t="s">
        <v>275</v>
      </c>
      <c r="E57" s="241">
        <v>12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12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/>
      <c r="S57" s="243" t="s">
        <v>159</v>
      </c>
      <c r="T57" s="244" t="s">
        <v>160</v>
      </c>
      <c r="U57" s="224">
        <v>0</v>
      </c>
      <c r="V57" s="224">
        <f>ROUND(E57*U57,2)</f>
        <v>0</v>
      </c>
      <c r="W57" s="224"/>
      <c r="X57" s="224" t="s">
        <v>140</v>
      </c>
      <c r="Y57" s="224" t="s">
        <v>141</v>
      </c>
      <c r="Z57" s="214"/>
      <c r="AA57" s="214"/>
      <c r="AB57" s="214"/>
      <c r="AC57" s="214"/>
      <c r="AD57" s="214"/>
      <c r="AE57" s="214"/>
      <c r="AF57" s="214"/>
      <c r="AG57" s="214" t="s">
        <v>142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53" t="s">
        <v>330</v>
      </c>
      <c r="D58" s="247"/>
      <c r="E58" s="247"/>
      <c r="F58" s="247"/>
      <c r="G58" s="247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162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331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162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38">
        <v>30</v>
      </c>
      <c r="B60" s="239" t="s">
        <v>332</v>
      </c>
      <c r="C60" s="250" t="s">
        <v>333</v>
      </c>
      <c r="D60" s="240" t="s">
        <v>275</v>
      </c>
      <c r="E60" s="241">
        <v>6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12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159</v>
      </c>
      <c r="T60" s="244" t="s">
        <v>160</v>
      </c>
      <c r="U60" s="224">
        <v>0</v>
      </c>
      <c r="V60" s="224">
        <f>ROUND(E60*U60,2)</f>
        <v>0</v>
      </c>
      <c r="W60" s="224"/>
      <c r="X60" s="224" t="s">
        <v>140</v>
      </c>
      <c r="Y60" s="224" t="s">
        <v>141</v>
      </c>
      <c r="Z60" s="214"/>
      <c r="AA60" s="214"/>
      <c r="AB60" s="214"/>
      <c r="AC60" s="214"/>
      <c r="AD60" s="214"/>
      <c r="AE60" s="214"/>
      <c r="AF60" s="214"/>
      <c r="AG60" s="214" t="s">
        <v>142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">
      <c r="A61" s="221"/>
      <c r="B61" s="222"/>
      <c r="C61" s="253" t="s">
        <v>330</v>
      </c>
      <c r="D61" s="247"/>
      <c r="E61" s="247"/>
      <c r="F61" s="247"/>
      <c r="G61" s="247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162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331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162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38">
        <v>31</v>
      </c>
      <c r="B63" s="239" t="s">
        <v>334</v>
      </c>
      <c r="C63" s="250" t="s">
        <v>335</v>
      </c>
      <c r="D63" s="240" t="s">
        <v>150</v>
      </c>
      <c r="E63" s="241">
        <v>16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12</v>
      </c>
      <c r="M63" s="243">
        <f>G63*(1+L63/100)</f>
        <v>0</v>
      </c>
      <c r="N63" s="241">
        <v>0</v>
      </c>
      <c r="O63" s="241">
        <f>ROUND(E63*N63,2)</f>
        <v>0</v>
      </c>
      <c r="P63" s="241">
        <v>0</v>
      </c>
      <c r="Q63" s="241">
        <f>ROUND(E63*P63,2)</f>
        <v>0</v>
      </c>
      <c r="R63" s="243"/>
      <c r="S63" s="243" t="s">
        <v>159</v>
      </c>
      <c r="T63" s="244" t="s">
        <v>160</v>
      </c>
      <c r="U63" s="224">
        <v>0</v>
      </c>
      <c r="V63" s="224">
        <f>ROUND(E63*U63,2)</f>
        <v>0</v>
      </c>
      <c r="W63" s="224"/>
      <c r="X63" s="224" t="s">
        <v>140</v>
      </c>
      <c r="Y63" s="224" t="s">
        <v>141</v>
      </c>
      <c r="Z63" s="214"/>
      <c r="AA63" s="214"/>
      <c r="AB63" s="214"/>
      <c r="AC63" s="214"/>
      <c r="AD63" s="214"/>
      <c r="AE63" s="214"/>
      <c r="AF63" s="214"/>
      <c r="AG63" s="214" t="s">
        <v>142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3" t="s">
        <v>336</v>
      </c>
      <c r="D64" s="247"/>
      <c r="E64" s="247"/>
      <c r="F64" s="247"/>
      <c r="G64" s="247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162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337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162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38">
        <v>32</v>
      </c>
      <c r="B66" s="239" t="s">
        <v>338</v>
      </c>
      <c r="C66" s="250" t="s">
        <v>335</v>
      </c>
      <c r="D66" s="240" t="s">
        <v>150</v>
      </c>
      <c r="E66" s="241">
        <v>25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12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159</v>
      </c>
      <c r="T66" s="244" t="s">
        <v>160</v>
      </c>
      <c r="U66" s="224">
        <v>0</v>
      </c>
      <c r="V66" s="224">
        <f>ROUND(E66*U66,2)</f>
        <v>0</v>
      </c>
      <c r="W66" s="224"/>
      <c r="X66" s="224" t="s">
        <v>140</v>
      </c>
      <c r="Y66" s="224" t="s">
        <v>141</v>
      </c>
      <c r="Z66" s="214"/>
      <c r="AA66" s="214"/>
      <c r="AB66" s="214"/>
      <c r="AC66" s="214"/>
      <c r="AD66" s="214"/>
      <c r="AE66" s="214"/>
      <c r="AF66" s="214"/>
      <c r="AG66" s="214" t="s">
        <v>142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3" t="s">
        <v>339</v>
      </c>
      <c r="D67" s="247"/>
      <c r="E67" s="247"/>
      <c r="F67" s="247"/>
      <c r="G67" s="247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162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340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162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38">
        <v>33</v>
      </c>
      <c r="B69" s="239" t="s">
        <v>341</v>
      </c>
      <c r="C69" s="250" t="s">
        <v>342</v>
      </c>
      <c r="D69" s="240" t="s">
        <v>154</v>
      </c>
      <c r="E69" s="241">
        <v>8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12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/>
      <c r="S69" s="243" t="s">
        <v>159</v>
      </c>
      <c r="T69" s="244" t="s">
        <v>160</v>
      </c>
      <c r="U69" s="224">
        <v>0</v>
      </c>
      <c r="V69" s="224">
        <f>ROUND(E69*U69,2)</f>
        <v>0</v>
      </c>
      <c r="W69" s="224"/>
      <c r="X69" s="224" t="s">
        <v>140</v>
      </c>
      <c r="Y69" s="224" t="s">
        <v>141</v>
      </c>
      <c r="Z69" s="214"/>
      <c r="AA69" s="214"/>
      <c r="AB69" s="214"/>
      <c r="AC69" s="214"/>
      <c r="AD69" s="214"/>
      <c r="AE69" s="214"/>
      <c r="AF69" s="214"/>
      <c r="AG69" s="214" t="s">
        <v>142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 x14ac:dyDescent="0.2">
      <c r="A70" s="221"/>
      <c r="B70" s="222"/>
      <c r="C70" s="253" t="s">
        <v>343</v>
      </c>
      <c r="D70" s="247"/>
      <c r="E70" s="247"/>
      <c r="F70" s="247"/>
      <c r="G70" s="247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162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8">
        <v>34</v>
      </c>
      <c r="B71" s="239" t="s">
        <v>344</v>
      </c>
      <c r="C71" s="250" t="s">
        <v>345</v>
      </c>
      <c r="D71" s="240" t="s">
        <v>154</v>
      </c>
      <c r="E71" s="241">
        <v>8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12</v>
      </c>
      <c r="M71" s="243">
        <f>G71*(1+L71/100)</f>
        <v>0</v>
      </c>
      <c r="N71" s="241">
        <v>0</v>
      </c>
      <c r="O71" s="241">
        <f>ROUND(E71*N71,2)</f>
        <v>0</v>
      </c>
      <c r="P71" s="241">
        <v>0</v>
      </c>
      <c r="Q71" s="241">
        <f>ROUND(E71*P71,2)</f>
        <v>0</v>
      </c>
      <c r="R71" s="243"/>
      <c r="S71" s="243" t="s">
        <v>159</v>
      </c>
      <c r="T71" s="244" t="s">
        <v>160</v>
      </c>
      <c r="U71" s="224">
        <v>0</v>
      </c>
      <c r="V71" s="224">
        <f>ROUND(E71*U71,2)</f>
        <v>0</v>
      </c>
      <c r="W71" s="224"/>
      <c r="X71" s="224" t="s">
        <v>140</v>
      </c>
      <c r="Y71" s="224" t="s">
        <v>141</v>
      </c>
      <c r="Z71" s="214"/>
      <c r="AA71" s="214"/>
      <c r="AB71" s="214"/>
      <c r="AC71" s="214"/>
      <c r="AD71" s="214"/>
      <c r="AE71" s="214"/>
      <c r="AF71" s="214"/>
      <c r="AG71" s="214" t="s">
        <v>142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">
      <c r="A72" s="221"/>
      <c r="B72" s="222"/>
      <c r="C72" s="253" t="s">
        <v>346</v>
      </c>
      <c r="D72" s="247"/>
      <c r="E72" s="247"/>
      <c r="F72" s="247"/>
      <c r="G72" s="247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162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8">
        <v>35</v>
      </c>
      <c r="B73" s="239" t="s">
        <v>347</v>
      </c>
      <c r="C73" s="250" t="s">
        <v>348</v>
      </c>
      <c r="D73" s="240" t="s">
        <v>154</v>
      </c>
      <c r="E73" s="241">
        <v>8</v>
      </c>
      <c r="F73" s="242"/>
      <c r="G73" s="243">
        <f>ROUND(E73*F73,2)</f>
        <v>0</v>
      </c>
      <c r="H73" s="242"/>
      <c r="I73" s="243">
        <f>ROUND(E73*H73,2)</f>
        <v>0</v>
      </c>
      <c r="J73" s="242"/>
      <c r="K73" s="243">
        <f>ROUND(E73*J73,2)</f>
        <v>0</v>
      </c>
      <c r="L73" s="243">
        <v>12</v>
      </c>
      <c r="M73" s="243">
        <f>G73*(1+L73/100)</f>
        <v>0</v>
      </c>
      <c r="N73" s="241">
        <v>0</v>
      </c>
      <c r="O73" s="241">
        <f>ROUND(E73*N73,2)</f>
        <v>0</v>
      </c>
      <c r="P73" s="241">
        <v>0</v>
      </c>
      <c r="Q73" s="241">
        <f>ROUND(E73*P73,2)</f>
        <v>0</v>
      </c>
      <c r="R73" s="243"/>
      <c r="S73" s="243" t="s">
        <v>159</v>
      </c>
      <c r="T73" s="244" t="s">
        <v>160</v>
      </c>
      <c r="U73" s="224">
        <v>0</v>
      </c>
      <c r="V73" s="224">
        <f>ROUND(E73*U73,2)</f>
        <v>0</v>
      </c>
      <c r="W73" s="224"/>
      <c r="X73" s="224" t="s">
        <v>140</v>
      </c>
      <c r="Y73" s="224" t="s">
        <v>141</v>
      </c>
      <c r="Z73" s="214"/>
      <c r="AA73" s="214"/>
      <c r="AB73" s="214"/>
      <c r="AC73" s="214"/>
      <c r="AD73" s="214"/>
      <c r="AE73" s="214"/>
      <c r="AF73" s="214"/>
      <c r="AG73" s="214" t="s">
        <v>142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3" t="s">
        <v>349</v>
      </c>
      <c r="D74" s="247"/>
      <c r="E74" s="247"/>
      <c r="F74" s="247"/>
      <c r="G74" s="247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162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4" t="s">
        <v>350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162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38">
        <v>36</v>
      </c>
      <c r="B76" s="239" t="s">
        <v>351</v>
      </c>
      <c r="C76" s="250" t="s">
        <v>352</v>
      </c>
      <c r="D76" s="240" t="s">
        <v>275</v>
      </c>
      <c r="E76" s="241">
        <v>7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12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159</v>
      </c>
      <c r="T76" s="244" t="s">
        <v>160</v>
      </c>
      <c r="U76" s="224">
        <v>0</v>
      </c>
      <c r="V76" s="224">
        <f>ROUND(E76*U76,2)</f>
        <v>0</v>
      </c>
      <c r="W76" s="224"/>
      <c r="X76" s="224" t="s">
        <v>140</v>
      </c>
      <c r="Y76" s="224" t="s">
        <v>141</v>
      </c>
      <c r="Z76" s="214"/>
      <c r="AA76" s="214"/>
      <c r="AB76" s="214"/>
      <c r="AC76" s="214"/>
      <c r="AD76" s="214"/>
      <c r="AE76" s="214"/>
      <c r="AF76" s="214"/>
      <c r="AG76" s="214" t="s">
        <v>142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">
      <c r="A77" s="221"/>
      <c r="B77" s="222"/>
      <c r="C77" s="253" t="s">
        <v>353</v>
      </c>
      <c r="D77" s="247"/>
      <c r="E77" s="247"/>
      <c r="F77" s="247"/>
      <c r="G77" s="247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162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59">
        <v>37</v>
      </c>
      <c r="B78" s="260" t="s">
        <v>354</v>
      </c>
      <c r="C78" s="266" t="s">
        <v>355</v>
      </c>
      <c r="D78" s="261" t="s">
        <v>275</v>
      </c>
      <c r="E78" s="262">
        <v>30</v>
      </c>
      <c r="F78" s="263"/>
      <c r="G78" s="264">
        <f>ROUND(E78*F78,2)</f>
        <v>0</v>
      </c>
      <c r="H78" s="263"/>
      <c r="I78" s="264">
        <f>ROUND(E78*H78,2)</f>
        <v>0</v>
      </c>
      <c r="J78" s="263"/>
      <c r="K78" s="264">
        <f>ROUND(E78*J78,2)</f>
        <v>0</v>
      </c>
      <c r="L78" s="264">
        <v>12</v>
      </c>
      <c r="M78" s="264">
        <f>G78*(1+L78/100)</f>
        <v>0</v>
      </c>
      <c r="N78" s="262">
        <v>0</v>
      </c>
      <c r="O78" s="262">
        <f>ROUND(E78*N78,2)</f>
        <v>0</v>
      </c>
      <c r="P78" s="262">
        <v>0</v>
      </c>
      <c r="Q78" s="262">
        <f>ROUND(E78*P78,2)</f>
        <v>0</v>
      </c>
      <c r="R78" s="264"/>
      <c r="S78" s="264" t="s">
        <v>159</v>
      </c>
      <c r="T78" s="265" t="s">
        <v>160</v>
      </c>
      <c r="U78" s="224">
        <v>0</v>
      </c>
      <c r="V78" s="224">
        <f>ROUND(E78*U78,2)</f>
        <v>0</v>
      </c>
      <c r="W78" s="224"/>
      <c r="X78" s="224" t="s">
        <v>140</v>
      </c>
      <c r="Y78" s="224" t="s">
        <v>141</v>
      </c>
      <c r="Z78" s="214"/>
      <c r="AA78" s="214"/>
      <c r="AB78" s="214"/>
      <c r="AC78" s="214"/>
      <c r="AD78" s="214"/>
      <c r="AE78" s="214"/>
      <c r="AF78" s="214"/>
      <c r="AG78" s="214" t="s">
        <v>142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59">
        <v>38</v>
      </c>
      <c r="B79" s="260" t="s">
        <v>356</v>
      </c>
      <c r="C79" s="266" t="s">
        <v>357</v>
      </c>
      <c r="D79" s="261" t="s">
        <v>275</v>
      </c>
      <c r="E79" s="262">
        <v>6</v>
      </c>
      <c r="F79" s="263"/>
      <c r="G79" s="264">
        <f>ROUND(E79*F79,2)</f>
        <v>0</v>
      </c>
      <c r="H79" s="263"/>
      <c r="I79" s="264">
        <f>ROUND(E79*H79,2)</f>
        <v>0</v>
      </c>
      <c r="J79" s="263"/>
      <c r="K79" s="264">
        <f>ROUND(E79*J79,2)</f>
        <v>0</v>
      </c>
      <c r="L79" s="264">
        <v>12</v>
      </c>
      <c r="M79" s="264">
        <f>G79*(1+L79/100)</f>
        <v>0</v>
      </c>
      <c r="N79" s="262">
        <v>0</v>
      </c>
      <c r="O79" s="262">
        <f>ROUND(E79*N79,2)</f>
        <v>0</v>
      </c>
      <c r="P79" s="262">
        <v>0</v>
      </c>
      <c r="Q79" s="262">
        <f>ROUND(E79*P79,2)</f>
        <v>0</v>
      </c>
      <c r="R79" s="264"/>
      <c r="S79" s="264" t="s">
        <v>159</v>
      </c>
      <c r="T79" s="265" t="s">
        <v>160</v>
      </c>
      <c r="U79" s="224">
        <v>0</v>
      </c>
      <c r="V79" s="224">
        <f>ROUND(E79*U79,2)</f>
        <v>0</v>
      </c>
      <c r="W79" s="224"/>
      <c r="X79" s="224" t="s">
        <v>140</v>
      </c>
      <c r="Y79" s="224" t="s">
        <v>141</v>
      </c>
      <c r="Z79" s="214"/>
      <c r="AA79" s="214"/>
      <c r="AB79" s="214"/>
      <c r="AC79" s="214"/>
      <c r="AD79" s="214"/>
      <c r="AE79" s="214"/>
      <c r="AF79" s="214"/>
      <c r="AG79" s="214" t="s">
        <v>142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8">
        <v>39</v>
      </c>
      <c r="B80" s="239" t="s">
        <v>358</v>
      </c>
      <c r="C80" s="250" t="s">
        <v>359</v>
      </c>
      <c r="D80" s="240" t="s">
        <v>275</v>
      </c>
      <c r="E80" s="241">
        <v>24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12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159</v>
      </c>
      <c r="T80" s="244" t="s">
        <v>160</v>
      </c>
      <c r="U80" s="224">
        <v>0</v>
      </c>
      <c r="V80" s="224">
        <f>ROUND(E80*U80,2)</f>
        <v>0</v>
      </c>
      <c r="W80" s="224"/>
      <c r="X80" s="224" t="s">
        <v>140</v>
      </c>
      <c r="Y80" s="224" t="s">
        <v>141</v>
      </c>
      <c r="Z80" s="214"/>
      <c r="AA80" s="214"/>
      <c r="AB80" s="214"/>
      <c r="AC80" s="214"/>
      <c r="AD80" s="214"/>
      <c r="AE80" s="214"/>
      <c r="AF80" s="214"/>
      <c r="AG80" s="214" t="s">
        <v>142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 x14ac:dyDescent="0.2">
      <c r="A81" s="221"/>
      <c r="B81" s="222"/>
      <c r="C81" s="253" t="s">
        <v>360</v>
      </c>
      <c r="D81" s="247"/>
      <c r="E81" s="247"/>
      <c r="F81" s="247"/>
      <c r="G81" s="247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162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38">
        <v>40</v>
      </c>
      <c r="B82" s="239" t="s">
        <v>361</v>
      </c>
      <c r="C82" s="250" t="s">
        <v>362</v>
      </c>
      <c r="D82" s="240" t="s">
        <v>154</v>
      </c>
      <c r="E82" s="241">
        <v>40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12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159</v>
      </c>
      <c r="T82" s="244" t="s">
        <v>160</v>
      </c>
      <c r="U82" s="224">
        <v>0</v>
      </c>
      <c r="V82" s="224">
        <f>ROUND(E82*U82,2)</f>
        <v>0</v>
      </c>
      <c r="W82" s="224"/>
      <c r="X82" s="224" t="s">
        <v>140</v>
      </c>
      <c r="Y82" s="224" t="s">
        <v>141</v>
      </c>
      <c r="Z82" s="214"/>
      <c r="AA82" s="214"/>
      <c r="AB82" s="214"/>
      <c r="AC82" s="214"/>
      <c r="AD82" s="214"/>
      <c r="AE82" s="214"/>
      <c r="AF82" s="214"/>
      <c r="AG82" s="214" t="s">
        <v>142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2" x14ac:dyDescent="0.2">
      <c r="A83" s="221"/>
      <c r="B83" s="222"/>
      <c r="C83" s="253" t="s">
        <v>363</v>
      </c>
      <c r="D83" s="247"/>
      <c r="E83" s="247"/>
      <c r="F83" s="247"/>
      <c r="G83" s="247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162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">
      <c r="A84" s="238">
        <v>41</v>
      </c>
      <c r="B84" s="239" t="s">
        <v>364</v>
      </c>
      <c r="C84" s="250" t="s">
        <v>365</v>
      </c>
      <c r="D84" s="240" t="s">
        <v>260</v>
      </c>
      <c r="E84" s="241">
        <v>2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12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/>
      <c r="S84" s="243" t="s">
        <v>159</v>
      </c>
      <c r="T84" s="244" t="s">
        <v>160</v>
      </c>
      <c r="U84" s="224">
        <v>0</v>
      </c>
      <c r="V84" s="224">
        <f>ROUND(E84*U84,2)</f>
        <v>0</v>
      </c>
      <c r="W84" s="224"/>
      <c r="X84" s="224" t="s">
        <v>140</v>
      </c>
      <c r="Y84" s="224" t="s">
        <v>141</v>
      </c>
      <c r="Z84" s="214"/>
      <c r="AA84" s="214"/>
      <c r="AB84" s="214"/>
      <c r="AC84" s="214"/>
      <c r="AD84" s="214"/>
      <c r="AE84" s="214"/>
      <c r="AF84" s="214"/>
      <c r="AG84" s="214" t="s">
        <v>142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2" x14ac:dyDescent="0.2">
      <c r="A85" s="221"/>
      <c r="B85" s="222"/>
      <c r="C85" s="253" t="s">
        <v>261</v>
      </c>
      <c r="D85" s="247"/>
      <c r="E85" s="247"/>
      <c r="F85" s="247"/>
      <c r="G85" s="247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162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8">
        <v>42</v>
      </c>
      <c r="B86" s="239" t="s">
        <v>366</v>
      </c>
      <c r="C86" s="250" t="s">
        <v>367</v>
      </c>
      <c r="D86" s="240" t="s">
        <v>260</v>
      </c>
      <c r="E86" s="241">
        <v>2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12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159</v>
      </c>
      <c r="T86" s="244" t="s">
        <v>160</v>
      </c>
      <c r="U86" s="224">
        <v>0</v>
      </c>
      <c r="V86" s="224">
        <f>ROUND(E86*U86,2)</f>
        <v>0</v>
      </c>
      <c r="W86" s="224"/>
      <c r="X86" s="224" t="s">
        <v>140</v>
      </c>
      <c r="Y86" s="224" t="s">
        <v>141</v>
      </c>
      <c r="Z86" s="214"/>
      <c r="AA86" s="214"/>
      <c r="AB86" s="214"/>
      <c r="AC86" s="214"/>
      <c r="AD86" s="214"/>
      <c r="AE86" s="214"/>
      <c r="AF86" s="214"/>
      <c r="AG86" s="214" t="s">
        <v>142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 x14ac:dyDescent="0.2">
      <c r="A87" s="221"/>
      <c r="B87" s="222"/>
      <c r="C87" s="253" t="s">
        <v>261</v>
      </c>
      <c r="D87" s="247"/>
      <c r="E87" s="247"/>
      <c r="F87" s="247"/>
      <c r="G87" s="247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162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8">
        <v>43</v>
      </c>
      <c r="B88" s="239" t="s">
        <v>368</v>
      </c>
      <c r="C88" s="250" t="s">
        <v>369</v>
      </c>
      <c r="D88" s="240" t="s">
        <v>260</v>
      </c>
      <c r="E88" s="241">
        <v>8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12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/>
      <c r="S88" s="243" t="s">
        <v>159</v>
      </c>
      <c r="T88" s="244" t="s">
        <v>160</v>
      </c>
      <c r="U88" s="224">
        <v>0</v>
      </c>
      <c r="V88" s="224">
        <f>ROUND(E88*U88,2)</f>
        <v>0</v>
      </c>
      <c r="W88" s="224"/>
      <c r="X88" s="224" t="s">
        <v>140</v>
      </c>
      <c r="Y88" s="224" t="s">
        <v>141</v>
      </c>
      <c r="Z88" s="214"/>
      <c r="AA88" s="214"/>
      <c r="AB88" s="214"/>
      <c r="AC88" s="214"/>
      <c r="AD88" s="214"/>
      <c r="AE88" s="214"/>
      <c r="AF88" s="214"/>
      <c r="AG88" s="214" t="s">
        <v>142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">
      <c r="A89" s="221"/>
      <c r="B89" s="222"/>
      <c r="C89" s="253" t="s">
        <v>261</v>
      </c>
      <c r="D89" s="247"/>
      <c r="E89" s="247"/>
      <c r="F89" s="247"/>
      <c r="G89" s="247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162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38">
        <v>44</v>
      </c>
      <c r="B90" s="239" t="s">
        <v>370</v>
      </c>
      <c r="C90" s="250" t="s">
        <v>371</v>
      </c>
      <c r="D90" s="240" t="s">
        <v>294</v>
      </c>
      <c r="E90" s="241">
        <v>1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12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159</v>
      </c>
      <c r="T90" s="244" t="s">
        <v>160</v>
      </c>
      <c r="U90" s="224">
        <v>0</v>
      </c>
      <c r="V90" s="224">
        <f>ROUND(E90*U90,2)</f>
        <v>0</v>
      </c>
      <c r="W90" s="224"/>
      <c r="X90" s="224" t="s">
        <v>140</v>
      </c>
      <c r="Y90" s="224" t="s">
        <v>141</v>
      </c>
      <c r="Z90" s="214"/>
      <c r="AA90" s="214"/>
      <c r="AB90" s="214"/>
      <c r="AC90" s="214"/>
      <c r="AD90" s="214"/>
      <c r="AE90" s="214"/>
      <c r="AF90" s="214"/>
      <c r="AG90" s="214" t="s">
        <v>142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2" x14ac:dyDescent="0.2">
      <c r="A91" s="221"/>
      <c r="B91" s="222"/>
      <c r="C91" s="253" t="s">
        <v>261</v>
      </c>
      <c r="D91" s="247"/>
      <c r="E91" s="247"/>
      <c r="F91" s="247"/>
      <c r="G91" s="247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4"/>
      <c r="AA91" s="214"/>
      <c r="AB91" s="214"/>
      <c r="AC91" s="214"/>
      <c r="AD91" s="214"/>
      <c r="AE91" s="214"/>
      <c r="AF91" s="214"/>
      <c r="AG91" s="214" t="s">
        <v>162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8">
        <v>45</v>
      </c>
      <c r="B92" s="239" t="s">
        <v>372</v>
      </c>
      <c r="C92" s="250" t="s">
        <v>373</v>
      </c>
      <c r="D92" s="240" t="s">
        <v>260</v>
      </c>
      <c r="E92" s="241">
        <v>6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12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159</v>
      </c>
      <c r="T92" s="244" t="s">
        <v>160</v>
      </c>
      <c r="U92" s="224">
        <v>0</v>
      </c>
      <c r="V92" s="224">
        <f>ROUND(E92*U92,2)</f>
        <v>0</v>
      </c>
      <c r="W92" s="224"/>
      <c r="X92" s="224" t="s">
        <v>140</v>
      </c>
      <c r="Y92" s="224" t="s">
        <v>141</v>
      </c>
      <c r="Z92" s="214"/>
      <c r="AA92" s="214"/>
      <c r="AB92" s="214"/>
      <c r="AC92" s="214"/>
      <c r="AD92" s="214"/>
      <c r="AE92" s="214"/>
      <c r="AF92" s="214"/>
      <c r="AG92" s="214" t="s">
        <v>142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3" t="s">
        <v>374</v>
      </c>
      <c r="D93" s="247"/>
      <c r="E93" s="247"/>
      <c r="F93" s="247"/>
      <c r="G93" s="247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162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21"/>
      <c r="B94" s="222"/>
      <c r="C94" s="254" t="s">
        <v>375</v>
      </c>
      <c r="D94" s="248"/>
      <c r="E94" s="248"/>
      <c r="F94" s="248"/>
      <c r="G94" s="248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162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38">
        <v>46</v>
      </c>
      <c r="B95" s="239" t="s">
        <v>376</v>
      </c>
      <c r="C95" s="250" t="s">
        <v>377</v>
      </c>
      <c r="D95" s="240" t="s">
        <v>260</v>
      </c>
      <c r="E95" s="241">
        <v>10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12</v>
      </c>
      <c r="M95" s="243">
        <f>G95*(1+L95/100)</f>
        <v>0</v>
      </c>
      <c r="N95" s="241">
        <v>0</v>
      </c>
      <c r="O95" s="241">
        <f>ROUND(E95*N95,2)</f>
        <v>0</v>
      </c>
      <c r="P95" s="241">
        <v>0</v>
      </c>
      <c r="Q95" s="241">
        <f>ROUND(E95*P95,2)</f>
        <v>0</v>
      </c>
      <c r="R95" s="243"/>
      <c r="S95" s="243" t="s">
        <v>159</v>
      </c>
      <c r="T95" s="244" t="s">
        <v>160</v>
      </c>
      <c r="U95" s="224">
        <v>0</v>
      </c>
      <c r="V95" s="224">
        <f>ROUND(E95*U95,2)</f>
        <v>0</v>
      </c>
      <c r="W95" s="224"/>
      <c r="X95" s="224" t="s">
        <v>140</v>
      </c>
      <c r="Y95" s="224" t="s">
        <v>141</v>
      </c>
      <c r="Z95" s="214"/>
      <c r="AA95" s="214"/>
      <c r="AB95" s="214"/>
      <c r="AC95" s="214"/>
      <c r="AD95" s="214"/>
      <c r="AE95" s="214"/>
      <c r="AF95" s="214"/>
      <c r="AG95" s="214" t="s">
        <v>142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21"/>
      <c r="B96" s="222"/>
      <c r="C96" s="253" t="s">
        <v>374</v>
      </c>
      <c r="D96" s="247"/>
      <c r="E96" s="247"/>
      <c r="F96" s="247"/>
      <c r="G96" s="247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162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">
      <c r="A97" s="221"/>
      <c r="B97" s="222"/>
      <c r="C97" s="254" t="s">
        <v>375</v>
      </c>
      <c r="D97" s="248"/>
      <c r="E97" s="248"/>
      <c r="F97" s="248"/>
      <c r="G97" s="248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162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59">
        <v>47</v>
      </c>
      <c r="B98" s="260" t="s">
        <v>92</v>
      </c>
      <c r="C98" s="266" t="s">
        <v>378</v>
      </c>
      <c r="D98" s="261" t="s">
        <v>379</v>
      </c>
      <c r="E98" s="262">
        <v>1</v>
      </c>
      <c r="F98" s="263"/>
      <c r="G98" s="264">
        <f>ROUND(E98*F98,2)</f>
        <v>0</v>
      </c>
      <c r="H98" s="263"/>
      <c r="I98" s="264">
        <f>ROUND(E98*H98,2)</f>
        <v>0</v>
      </c>
      <c r="J98" s="263"/>
      <c r="K98" s="264">
        <f>ROUND(E98*J98,2)</f>
        <v>0</v>
      </c>
      <c r="L98" s="264">
        <v>12</v>
      </c>
      <c r="M98" s="264">
        <f>G98*(1+L98/100)</f>
        <v>0</v>
      </c>
      <c r="N98" s="262">
        <v>0</v>
      </c>
      <c r="O98" s="262">
        <f>ROUND(E98*N98,2)</f>
        <v>0</v>
      </c>
      <c r="P98" s="262">
        <v>0</v>
      </c>
      <c r="Q98" s="262">
        <f>ROUND(E98*P98,2)</f>
        <v>0</v>
      </c>
      <c r="R98" s="264"/>
      <c r="S98" s="264" t="s">
        <v>159</v>
      </c>
      <c r="T98" s="265" t="s">
        <v>160</v>
      </c>
      <c r="U98" s="224">
        <v>0</v>
      </c>
      <c r="V98" s="224">
        <f>ROUND(E98*U98,2)</f>
        <v>0</v>
      </c>
      <c r="W98" s="224"/>
      <c r="X98" s="224" t="s">
        <v>140</v>
      </c>
      <c r="Y98" s="224" t="s">
        <v>141</v>
      </c>
      <c r="Z98" s="214"/>
      <c r="AA98" s="214"/>
      <c r="AB98" s="214"/>
      <c r="AC98" s="214"/>
      <c r="AD98" s="214"/>
      <c r="AE98" s="214"/>
      <c r="AF98" s="214"/>
      <c r="AG98" s="214" t="s">
        <v>142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38">
        <v>48</v>
      </c>
      <c r="B99" s="239" t="s">
        <v>380</v>
      </c>
      <c r="C99" s="250" t="s">
        <v>381</v>
      </c>
      <c r="D99" s="240" t="s">
        <v>379</v>
      </c>
      <c r="E99" s="241">
        <v>1</v>
      </c>
      <c r="F99" s="242"/>
      <c r="G99" s="243">
        <f>ROUND(E99*F99,2)</f>
        <v>0</v>
      </c>
      <c r="H99" s="242"/>
      <c r="I99" s="243">
        <f>ROUND(E99*H99,2)</f>
        <v>0</v>
      </c>
      <c r="J99" s="242"/>
      <c r="K99" s="243">
        <f>ROUND(E99*J99,2)</f>
        <v>0</v>
      </c>
      <c r="L99" s="243">
        <v>12</v>
      </c>
      <c r="M99" s="243">
        <f>G99*(1+L99/100)</f>
        <v>0</v>
      </c>
      <c r="N99" s="241">
        <v>0</v>
      </c>
      <c r="O99" s="241">
        <f>ROUND(E99*N99,2)</f>
        <v>0</v>
      </c>
      <c r="P99" s="241">
        <v>0</v>
      </c>
      <c r="Q99" s="241">
        <f>ROUND(E99*P99,2)</f>
        <v>0</v>
      </c>
      <c r="R99" s="243"/>
      <c r="S99" s="243" t="s">
        <v>159</v>
      </c>
      <c r="T99" s="244" t="s">
        <v>160</v>
      </c>
      <c r="U99" s="224">
        <v>0</v>
      </c>
      <c r="V99" s="224">
        <f>ROUND(E99*U99,2)</f>
        <v>0</v>
      </c>
      <c r="W99" s="224"/>
      <c r="X99" s="224" t="s">
        <v>140</v>
      </c>
      <c r="Y99" s="224" t="s">
        <v>141</v>
      </c>
      <c r="Z99" s="214"/>
      <c r="AA99" s="214"/>
      <c r="AB99" s="214"/>
      <c r="AC99" s="214"/>
      <c r="AD99" s="214"/>
      <c r="AE99" s="214"/>
      <c r="AF99" s="214"/>
      <c r="AG99" s="214" t="s">
        <v>142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x14ac:dyDescent="0.2">
      <c r="A100" s="3"/>
      <c r="B100" s="4"/>
      <c r="C100" s="256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v>12</v>
      </c>
      <c r="AF100">
        <v>21</v>
      </c>
      <c r="AG100" t="s">
        <v>119</v>
      </c>
    </row>
    <row r="101" spans="1:60" x14ac:dyDescent="0.2">
      <c r="A101" s="217"/>
      <c r="B101" s="218" t="s">
        <v>29</v>
      </c>
      <c r="C101" s="257"/>
      <c r="D101" s="219"/>
      <c r="E101" s="220"/>
      <c r="F101" s="220"/>
      <c r="G101" s="237">
        <f>G8+G37</f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f>SUMIF(L7:L99,AE100,G7:G99)</f>
        <v>0</v>
      </c>
      <c r="AF101">
        <f>SUMIF(L7:L99,AF100,G7:G99)</f>
        <v>0</v>
      </c>
      <c r="AG101" t="s">
        <v>238</v>
      </c>
    </row>
    <row r="102" spans="1:60" x14ac:dyDescent="0.2">
      <c r="C102" s="258"/>
      <c r="D102" s="10"/>
      <c r="AG102" t="s">
        <v>248</v>
      </c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pBPai2FVcM6d+WySyoQGBsLLeg1KO08tkdxL1bVmMQvzBgs2riKSb6CjRdBsaRo02hMo4uad++hmho2acq8qg==" saltValue="AK5LBay+/asPN4yyw4KxLw==" spinCount="100000" sheet="1" formatRows="0"/>
  <mergeCells count="46">
    <mergeCell ref="C93:G93"/>
    <mergeCell ref="C94:G94"/>
    <mergeCell ref="C96:G96"/>
    <mergeCell ref="C97:G97"/>
    <mergeCell ref="C81:G81"/>
    <mergeCell ref="C83:G83"/>
    <mergeCell ref="C85:G85"/>
    <mergeCell ref="C87:G87"/>
    <mergeCell ref="C89:G89"/>
    <mergeCell ref="C91:G91"/>
    <mergeCell ref="C68:G68"/>
    <mergeCell ref="C70:G70"/>
    <mergeCell ref="C72:G72"/>
    <mergeCell ref="C74:G74"/>
    <mergeCell ref="C75:G75"/>
    <mergeCell ref="C77:G77"/>
    <mergeCell ref="C59:G59"/>
    <mergeCell ref="C61:G61"/>
    <mergeCell ref="C62:G62"/>
    <mergeCell ref="C64:G64"/>
    <mergeCell ref="C65:G65"/>
    <mergeCell ref="C67:G67"/>
    <mergeCell ref="C46:G46"/>
    <mergeCell ref="C48:G48"/>
    <mergeCell ref="C50:G50"/>
    <mergeCell ref="C54:G54"/>
    <mergeCell ref="C56:G56"/>
    <mergeCell ref="C58:G58"/>
    <mergeCell ref="C27:G27"/>
    <mergeCell ref="C29:G29"/>
    <mergeCell ref="C31:G31"/>
    <mergeCell ref="C33:G33"/>
    <mergeCell ref="C41:G41"/>
    <mergeCell ref="C43:G43"/>
    <mergeCell ref="C14:G14"/>
    <mergeCell ref="C16:G16"/>
    <mergeCell ref="C18:G18"/>
    <mergeCell ref="C20:G20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 01 D.1.1a Pol</vt:lpstr>
      <vt:lpstr>SO 01 D.1.1b Pol</vt:lpstr>
      <vt:lpstr>SO 01 D.1.4.4a Pol</vt:lpstr>
      <vt:lpstr>SO 01 D.1.4.4b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D.1.1a Pol'!Názvy_tisku</vt:lpstr>
      <vt:lpstr>'SO 01 D.1.1b Pol'!Názvy_tisku</vt:lpstr>
      <vt:lpstr>'SO 01 D.1.4.4a Pol'!Názvy_tisku</vt:lpstr>
      <vt:lpstr>'SO 01 D.1.4.4b Pol'!Názvy_tisku</vt:lpstr>
      <vt:lpstr>oadresa</vt:lpstr>
      <vt:lpstr>Stavba!Objednatel</vt:lpstr>
      <vt:lpstr>Stavba!Objekt</vt:lpstr>
      <vt:lpstr>'SO 01 D.1.1a Pol'!Oblast_tisku</vt:lpstr>
      <vt:lpstr>'SO 01 D.1.1b Pol'!Oblast_tisku</vt:lpstr>
      <vt:lpstr>'SO 01 D.1.4.4a Pol'!Oblast_tisku</vt:lpstr>
      <vt:lpstr>'SO 01 D.1.4.4b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Sadílek</dc:creator>
  <cp:lastModifiedBy>Ondřej Sadílek</cp:lastModifiedBy>
  <cp:lastPrinted>2019-03-19T12:27:02Z</cp:lastPrinted>
  <dcterms:created xsi:type="dcterms:W3CDTF">2009-04-08T07:15:50Z</dcterms:created>
  <dcterms:modified xsi:type="dcterms:W3CDTF">2026-03-12T10:51:08Z</dcterms:modified>
</cp:coreProperties>
</file>